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ctor Amaral\Dropbox\TCC BI Master Victor Amaral\"/>
    </mc:Choice>
  </mc:AlternateContent>
  <xr:revisionPtr revIDLastSave="0" documentId="13_ncr:1_{75494E8F-1DDD-4BE8-8244-B44CF2BAD8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inição dos Clusters" sheetId="6" r:id="rId1"/>
    <sheet name="Distâncias" sheetId="5" r:id="rId2"/>
    <sheet name="BD_Labels" sheetId="1" r:id="rId3"/>
    <sheet name="BD_Codes" sheetId="2" r:id="rId4"/>
    <sheet name="BD_Dicionário" sheetId="3" r:id="rId5"/>
    <sheet name="BD_Resultados" sheetId="4" r:id="rId6"/>
  </sheets>
  <definedNames>
    <definedName name="_xlnm._FilterDatabase" localSheetId="0" hidden="1">'Definição dos Clusters'!$A$7:$G$47</definedName>
    <definedName name="_xlnm._FilterDatabase" localSheetId="1" hidden="1">Distâncias!$A$3:$M$53</definedName>
    <definedName name="_xlnm.Criteria" localSheetId="1">Distâncias!$O$3:$O$4</definedName>
    <definedName name="solver_adj" localSheetId="1" hidden="1">Distâncias!$B$112:$B$115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Distâncias!$B$112:$B$115</definedName>
    <definedName name="solver_lhs2" localSheetId="1" hidden="1">Distâncias!$B$112:$B$115</definedName>
    <definedName name="solver_lhs3" localSheetId="1" hidden="1">Distâncias!$B$112:$B$115</definedName>
    <definedName name="solver_lhs4" localSheetId="1" hidden="1">Distâncias!$B$112:$B$115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Distâncias!$H$117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3</definedName>
    <definedName name="solver_rhs1" localSheetId="1" hidden="1">50</definedName>
    <definedName name="solver_rhs2" localSheetId="1" hidden="1">"número inteiro"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pivotCaches>
    <pivotCache cacheId="8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5" l="1"/>
  <c r="P4" i="5"/>
  <c r="H10" i="6"/>
  <c r="I10" i="6"/>
  <c r="H11" i="6"/>
  <c r="I11" i="6"/>
  <c r="H12" i="6"/>
  <c r="I12" i="6"/>
  <c r="H13" i="6"/>
  <c r="I13" i="6"/>
  <c r="I9" i="6"/>
  <c r="H9" i="6"/>
  <c r="G10" i="6"/>
  <c r="G11" i="6"/>
  <c r="G12" i="6"/>
  <c r="G13" i="6"/>
  <c r="G9" i="6"/>
  <c r="G115" i="5" a="1"/>
  <c r="G115" i="5" s="1"/>
  <c r="G114" i="5" a="1"/>
  <c r="G114" i="5" s="1"/>
  <c r="G113" i="5" a="1"/>
  <c r="G113" i="5" s="1"/>
  <c r="G112" i="5" a="1"/>
  <c r="G112" i="5" s="1"/>
  <c r="C113" i="5" a="1"/>
  <c r="C113" i="5" s="1"/>
  <c r="D113" i="5" a="1"/>
  <c r="D113" i="5" s="1"/>
  <c r="H113" i="5" a="1"/>
  <c r="H113" i="5" s="1"/>
  <c r="E113" i="5" a="1"/>
  <c r="E113" i="5" s="1"/>
  <c r="F113" i="5" a="1"/>
  <c r="F113" i="5" s="1"/>
  <c r="C114" i="5" a="1"/>
  <c r="C114" i="5" s="1"/>
  <c r="D114" i="5" a="1"/>
  <c r="D114" i="5" s="1"/>
  <c r="H114" i="5" a="1"/>
  <c r="H114" i="5" s="1"/>
  <c r="E114" i="5" a="1"/>
  <c r="E114" i="5" s="1"/>
  <c r="F114" i="5" a="1"/>
  <c r="F114" i="5" s="1"/>
  <c r="C115" i="5" a="1"/>
  <c r="C115" i="5" s="1"/>
  <c r="D115" i="5" a="1"/>
  <c r="D115" i="5" s="1"/>
  <c r="H115" i="5" a="1"/>
  <c r="H115" i="5" s="1"/>
  <c r="E115" i="5" a="1"/>
  <c r="E115" i="5" s="1"/>
  <c r="F115" i="5" a="1"/>
  <c r="F115" i="5" s="1"/>
  <c r="D112" i="5" a="1"/>
  <c r="D112" i="5" s="1"/>
  <c r="H112" i="5" a="1"/>
  <c r="H112" i="5" s="1"/>
  <c r="E112" i="5" a="1"/>
  <c r="E112" i="5" s="1"/>
  <c r="F112" i="5" a="1"/>
  <c r="F112" i="5" s="1"/>
  <c r="C112" i="5" a="1"/>
  <c r="C112" i="5" s="1"/>
  <c r="H56" i="5"/>
  <c r="G1" i="5"/>
  <c r="E159" i="5" l="1" a="1"/>
  <c r="E159" i="5" s="1"/>
  <c r="E128" i="5" a="1"/>
  <c r="E128" i="5" s="1"/>
  <c r="D153" i="5" a="1"/>
  <c r="D153" i="5" s="1"/>
  <c r="B156" i="5" a="1"/>
  <c r="B156" i="5" s="1"/>
  <c r="B152" i="5" a="1"/>
  <c r="B152" i="5" s="1"/>
  <c r="B148" i="5" a="1"/>
  <c r="B148" i="5" s="1"/>
  <c r="B164" i="5" a="1"/>
  <c r="B164" i="5" s="1"/>
  <c r="B160" i="5" a="1"/>
  <c r="B160" i="5" s="1"/>
  <c r="B144" i="5" a="1"/>
  <c r="B144" i="5" s="1"/>
  <c r="C167" i="5" a="1"/>
  <c r="C167" i="5" s="1"/>
  <c r="C163" i="5" a="1"/>
  <c r="C163" i="5" s="1"/>
  <c r="C159" i="5" a="1"/>
  <c r="C159" i="5" s="1"/>
  <c r="C143" i="5" a="1"/>
  <c r="C143" i="5" s="1"/>
  <c r="C155" i="5" a="1"/>
  <c r="C155" i="5" s="1"/>
  <c r="C151" i="5" a="1"/>
  <c r="C151" i="5" s="1"/>
  <c r="C147" i="5" a="1"/>
  <c r="C147" i="5" s="1"/>
  <c r="C118" i="5" a="1"/>
  <c r="C118" i="5" s="1"/>
  <c r="C127" i="5" a="1"/>
  <c r="C127" i="5" s="1"/>
  <c r="D130" i="5" a="1"/>
  <c r="D130" i="5" s="1"/>
  <c r="B132" i="5" a="1"/>
  <c r="B132" i="5" s="1"/>
  <c r="C135" i="5" a="1"/>
  <c r="C135" i="5" s="1"/>
  <c r="E136" i="5" a="1"/>
  <c r="E136" i="5" s="1"/>
  <c r="D138" i="5" a="1"/>
  <c r="D138" i="5" s="1"/>
  <c r="B140" i="5" a="1"/>
  <c r="B140" i="5" s="1"/>
  <c r="C142" i="5" a="1"/>
  <c r="C142" i="5" s="1"/>
  <c r="D145" i="5" a="1"/>
  <c r="D145" i="5" s="1"/>
  <c r="E151" i="5" a="1"/>
  <c r="E151" i="5" s="1"/>
  <c r="B155" i="5" a="1"/>
  <c r="B155" i="5" s="1"/>
  <c r="C158" i="5" a="1"/>
  <c r="C158" i="5" s="1"/>
  <c r="D161" i="5" a="1"/>
  <c r="D161" i="5" s="1"/>
  <c r="C165" i="5" a="1"/>
  <c r="C165" i="5" s="1"/>
  <c r="B119" i="5" a="1"/>
  <c r="B119" i="5" s="1"/>
  <c r="B120" i="5" a="1"/>
  <c r="B120" i="5" s="1"/>
  <c r="B121" i="5" a="1"/>
  <c r="B121" i="5" s="1"/>
  <c r="B122" i="5" a="1"/>
  <c r="B122" i="5" s="1"/>
  <c r="B123" i="5" a="1"/>
  <c r="B123" i="5" s="1"/>
  <c r="B124" i="5" a="1"/>
  <c r="B124" i="5" s="1"/>
  <c r="B125" i="5" a="1"/>
  <c r="B125" i="5" s="1"/>
  <c r="C126" i="5" a="1"/>
  <c r="C126" i="5" s="1"/>
  <c r="E127" i="5" a="1"/>
  <c r="E127" i="5" s="1"/>
  <c r="D129" i="5" a="1"/>
  <c r="D129" i="5" s="1"/>
  <c r="B131" i="5" a="1"/>
  <c r="B131" i="5" s="1"/>
  <c r="C134" i="5" a="1"/>
  <c r="C134" i="5" s="1"/>
  <c r="E135" i="5" a="1"/>
  <c r="E135" i="5" s="1"/>
  <c r="D137" i="5" a="1"/>
  <c r="D137" i="5" s="1"/>
  <c r="B139" i="5" a="1"/>
  <c r="B139" i="5" s="1"/>
  <c r="B143" i="5" a="1"/>
  <c r="B143" i="5" s="1"/>
  <c r="C146" i="5" a="1"/>
  <c r="C146" i="5" s="1"/>
  <c r="D149" i="5" a="1"/>
  <c r="D149" i="5" s="1"/>
  <c r="E155" i="5" a="1"/>
  <c r="E155" i="5" s="1"/>
  <c r="B159" i="5" a="1"/>
  <c r="B159" i="5" s="1"/>
  <c r="C162" i="5" a="1"/>
  <c r="C162" i="5" s="1"/>
  <c r="D165" i="5" a="1"/>
  <c r="D165" i="5" s="1"/>
  <c r="B166" i="5" a="1"/>
  <c r="B166" i="5" s="1"/>
  <c r="D126" i="5" a="1"/>
  <c r="D126" i="5" s="1"/>
  <c r="B128" i="5" a="1"/>
  <c r="B128" i="5" s="1"/>
  <c r="C131" i="5" a="1"/>
  <c r="C131" i="5" s="1"/>
  <c r="E132" i="5" a="1"/>
  <c r="E132" i="5" s="1"/>
  <c r="D134" i="5" a="1"/>
  <c r="D134" i="5" s="1"/>
  <c r="B136" i="5" a="1"/>
  <c r="B136" i="5" s="1"/>
  <c r="C139" i="5" a="1"/>
  <c r="C139" i="5" s="1"/>
  <c r="E140" i="5" a="1"/>
  <c r="E140" i="5" s="1"/>
  <c r="E143" i="5" a="1"/>
  <c r="E143" i="5" s="1"/>
  <c r="B147" i="5" a="1"/>
  <c r="B147" i="5" s="1"/>
  <c r="C150" i="5" a="1"/>
  <c r="C150" i="5" s="1"/>
  <c r="B163" i="5" a="1"/>
  <c r="B163" i="5" s="1"/>
  <c r="C166" i="5" a="1"/>
  <c r="C166" i="5" s="1"/>
  <c r="D164" i="5" a="1"/>
  <c r="D164" i="5" s="1"/>
  <c r="D160" i="5" a="1"/>
  <c r="D160" i="5" s="1"/>
  <c r="D156" i="5" a="1"/>
  <c r="D156" i="5" s="1"/>
  <c r="D152" i="5" a="1"/>
  <c r="D152" i="5" s="1"/>
  <c r="D148" i="5" a="1"/>
  <c r="D148" i="5" s="1"/>
  <c r="D144" i="5" a="1"/>
  <c r="D144" i="5" s="1"/>
  <c r="D140" i="5" a="1"/>
  <c r="D140" i="5" s="1"/>
  <c r="D136" i="5" a="1"/>
  <c r="D136" i="5" s="1"/>
  <c r="D132" i="5" a="1"/>
  <c r="D132" i="5" s="1"/>
  <c r="D128" i="5" a="1"/>
  <c r="D128" i="5" s="1"/>
  <c r="D166" i="5" a="1"/>
  <c r="D166" i="5" s="1"/>
  <c r="D158" i="5" a="1"/>
  <c r="D158" i="5" s="1"/>
  <c r="D154" i="5" a="1"/>
  <c r="D154" i="5" s="1"/>
  <c r="D150" i="5" a="1"/>
  <c r="D150" i="5" s="1"/>
  <c r="D146" i="5" a="1"/>
  <c r="D146" i="5" s="1"/>
  <c r="D167" i="5" a="1"/>
  <c r="D167" i="5" s="1"/>
  <c r="D163" i="5" a="1"/>
  <c r="D163" i="5" s="1"/>
  <c r="D159" i="5" a="1"/>
  <c r="D159" i="5" s="1"/>
  <c r="D155" i="5" a="1"/>
  <c r="D155" i="5" s="1"/>
  <c r="D151" i="5" a="1"/>
  <c r="D151" i="5" s="1"/>
  <c r="D147" i="5" a="1"/>
  <c r="D147" i="5" s="1"/>
  <c r="D143" i="5" a="1"/>
  <c r="D143" i="5" s="1"/>
  <c r="D139" i="5" a="1"/>
  <c r="D139" i="5" s="1"/>
  <c r="D135" i="5" a="1"/>
  <c r="D135" i="5" s="1"/>
  <c r="D131" i="5" a="1"/>
  <c r="D131" i="5" s="1"/>
  <c r="D127" i="5" a="1"/>
  <c r="D127" i="5" s="1"/>
  <c r="D118" i="5" a="1"/>
  <c r="D118" i="5" s="1"/>
  <c r="D162" i="5" a="1"/>
  <c r="D162" i="5" s="1"/>
  <c r="D142" i="5" a="1"/>
  <c r="D142" i="5" s="1"/>
  <c r="E167" i="5" a="1"/>
  <c r="E167" i="5" s="1"/>
  <c r="E166" i="5" a="1"/>
  <c r="E166" i="5" s="1"/>
  <c r="E162" i="5" a="1"/>
  <c r="E162" i="5" s="1"/>
  <c r="E158" i="5" a="1"/>
  <c r="E158" i="5" s="1"/>
  <c r="E154" i="5" a="1"/>
  <c r="E154" i="5" s="1"/>
  <c r="E150" i="5" a="1"/>
  <c r="E150" i="5" s="1"/>
  <c r="E146" i="5" a="1"/>
  <c r="E146" i="5" s="1"/>
  <c r="E142" i="5" a="1"/>
  <c r="E142" i="5" s="1"/>
  <c r="E138" i="5" a="1"/>
  <c r="E138" i="5" s="1"/>
  <c r="E134" i="5" a="1"/>
  <c r="E134" i="5" s="1"/>
  <c r="E130" i="5" a="1"/>
  <c r="E130" i="5" s="1"/>
  <c r="E126" i="5" a="1"/>
  <c r="E126" i="5" s="1"/>
  <c r="E118" i="5" a="1"/>
  <c r="E118" i="5" s="1"/>
  <c r="E164" i="5" a="1"/>
  <c r="E164" i="5" s="1"/>
  <c r="E160" i="5" a="1"/>
  <c r="E160" i="5" s="1"/>
  <c r="E144" i="5" a="1"/>
  <c r="E144" i="5" s="1"/>
  <c r="E165" i="5" a="1"/>
  <c r="E165" i="5" s="1"/>
  <c r="E161" i="5" a="1"/>
  <c r="E161" i="5" s="1"/>
  <c r="E157" i="5" a="1"/>
  <c r="E157" i="5" s="1"/>
  <c r="E153" i="5" a="1"/>
  <c r="E153" i="5" s="1"/>
  <c r="E149" i="5" a="1"/>
  <c r="E149" i="5" s="1"/>
  <c r="E145" i="5" a="1"/>
  <c r="E145" i="5" s="1"/>
  <c r="E141" i="5" a="1"/>
  <c r="E141" i="5" s="1"/>
  <c r="E137" i="5" a="1"/>
  <c r="E137" i="5" s="1"/>
  <c r="E133" i="5" a="1"/>
  <c r="E133" i="5" s="1"/>
  <c r="E129" i="5" a="1"/>
  <c r="E129" i="5" s="1"/>
  <c r="E125" i="5" a="1"/>
  <c r="E125" i="5" s="1"/>
  <c r="E124" i="5" a="1"/>
  <c r="E124" i="5" s="1"/>
  <c r="E123" i="5" a="1"/>
  <c r="E123" i="5" s="1"/>
  <c r="E122" i="5" a="1"/>
  <c r="E122" i="5" s="1"/>
  <c r="E121" i="5" a="1"/>
  <c r="E121" i="5" s="1"/>
  <c r="E120" i="5" a="1"/>
  <c r="E120" i="5" s="1"/>
  <c r="E119" i="5" a="1"/>
  <c r="E119" i="5" s="1"/>
  <c r="E156" i="5" a="1"/>
  <c r="E156" i="5" s="1"/>
  <c r="E152" i="5" a="1"/>
  <c r="E152" i="5" s="1"/>
  <c r="E148" i="5" a="1"/>
  <c r="E148" i="5" s="1"/>
  <c r="B118" i="5" a="1"/>
  <c r="B118" i="5" s="1"/>
  <c r="D119" i="5" a="1"/>
  <c r="D119" i="5" s="1"/>
  <c r="D120" i="5" a="1"/>
  <c r="D120" i="5" s="1"/>
  <c r="D121" i="5" a="1"/>
  <c r="D121" i="5" s="1"/>
  <c r="D122" i="5" a="1"/>
  <c r="D122" i="5" s="1"/>
  <c r="D123" i="5" a="1"/>
  <c r="D123" i="5" s="1"/>
  <c r="D124" i="5" a="1"/>
  <c r="D124" i="5" s="1"/>
  <c r="D125" i="5" a="1"/>
  <c r="D125" i="5" s="1"/>
  <c r="B127" i="5" a="1"/>
  <c r="B127" i="5" s="1"/>
  <c r="C130" i="5" a="1"/>
  <c r="C130" i="5" s="1"/>
  <c r="E131" i="5" a="1"/>
  <c r="E131" i="5" s="1"/>
  <c r="D133" i="5" a="1"/>
  <c r="D133" i="5" s="1"/>
  <c r="B135" i="5" a="1"/>
  <c r="B135" i="5" s="1"/>
  <c r="C138" i="5" a="1"/>
  <c r="C138" i="5" s="1"/>
  <c r="E139" i="5" a="1"/>
  <c r="E139" i="5" s="1"/>
  <c r="D141" i="5" a="1"/>
  <c r="D141" i="5" s="1"/>
  <c r="E147" i="5" a="1"/>
  <c r="E147" i="5" s="1"/>
  <c r="B151" i="5" a="1"/>
  <c r="B151" i="5" s="1"/>
  <c r="C154" i="5" a="1"/>
  <c r="C154" i="5" s="1"/>
  <c r="D157" i="5" a="1"/>
  <c r="D157" i="5" s="1"/>
  <c r="E163" i="5" a="1"/>
  <c r="E163" i="5" s="1"/>
  <c r="B167" i="5" a="1"/>
  <c r="B167" i="5" s="1"/>
  <c r="C119" i="5" a="1"/>
  <c r="C119" i="5" s="1"/>
  <c r="C120" i="5" a="1"/>
  <c r="C120" i="5" s="1"/>
  <c r="C121" i="5" a="1"/>
  <c r="C121" i="5" s="1"/>
  <c r="C122" i="5" a="1"/>
  <c r="C122" i="5" s="1"/>
  <c r="C123" i="5" a="1"/>
  <c r="C123" i="5" s="1"/>
  <c r="C124" i="5" a="1"/>
  <c r="C124" i="5" s="1"/>
  <c r="C125" i="5" a="1"/>
  <c r="C125" i="5" s="1"/>
  <c r="C128" i="5" a="1"/>
  <c r="C128" i="5" s="1"/>
  <c r="B129" i="5" a="1"/>
  <c r="B129" i="5" s="1"/>
  <c r="C132" i="5" a="1"/>
  <c r="C132" i="5" s="1"/>
  <c r="B133" i="5" a="1"/>
  <c r="B133" i="5" s="1"/>
  <c r="C136" i="5" a="1"/>
  <c r="C136" i="5" s="1"/>
  <c r="B137" i="5" a="1"/>
  <c r="B137" i="5" s="1"/>
  <c r="C140" i="5" a="1"/>
  <c r="C140" i="5" s="1"/>
  <c r="B141" i="5" a="1"/>
  <c r="B141" i="5" s="1"/>
  <c r="C144" i="5" a="1"/>
  <c r="C144" i="5" s="1"/>
  <c r="B145" i="5" a="1"/>
  <c r="B145" i="5" s="1"/>
  <c r="C148" i="5" a="1"/>
  <c r="C148" i="5" s="1"/>
  <c r="B149" i="5" a="1"/>
  <c r="B149" i="5" s="1"/>
  <c r="C152" i="5" a="1"/>
  <c r="C152" i="5" s="1"/>
  <c r="B153" i="5" a="1"/>
  <c r="B153" i="5" s="1"/>
  <c r="C156" i="5" a="1"/>
  <c r="C156" i="5" s="1"/>
  <c r="B157" i="5" a="1"/>
  <c r="B157" i="5" s="1"/>
  <c r="C160" i="5" a="1"/>
  <c r="C160" i="5" s="1"/>
  <c r="B161" i="5" a="1"/>
  <c r="B161" i="5" s="1"/>
  <c r="C164" i="5" a="1"/>
  <c r="C164" i="5" s="1"/>
  <c r="B165" i="5" a="1"/>
  <c r="B165" i="5" s="1"/>
  <c r="B126" i="5" a="1"/>
  <c r="B126" i="5" s="1"/>
  <c r="C129" i="5" a="1"/>
  <c r="C129" i="5" s="1"/>
  <c r="B130" i="5" a="1"/>
  <c r="B130" i="5" s="1"/>
  <c r="C133" i="5" a="1"/>
  <c r="C133" i="5" s="1"/>
  <c r="B134" i="5" a="1"/>
  <c r="B134" i="5" s="1"/>
  <c r="C137" i="5" a="1"/>
  <c r="C137" i="5" s="1"/>
  <c r="B138" i="5" a="1"/>
  <c r="B138" i="5" s="1"/>
  <c r="C141" i="5" a="1"/>
  <c r="C141" i="5" s="1"/>
  <c r="B142" i="5" a="1"/>
  <c r="B142" i="5" s="1"/>
  <c r="C145" i="5" a="1"/>
  <c r="C145" i="5" s="1"/>
  <c r="B146" i="5" a="1"/>
  <c r="B146" i="5" s="1"/>
  <c r="C149" i="5" a="1"/>
  <c r="C149" i="5" s="1"/>
  <c r="B150" i="5" a="1"/>
  <c r="B150" i="5" s="1"/>
  <c r="C153" i="5" a="1"/>
  <c r="C153" i="5" s="1"/>
  <c r="B154" i="5" a="1"/>
  <c r="B154" i="5" s="1"/>
  <c r="C157" i="5" a="1"/>
  <c r="C157" i="5" s="1"/>
  <c r="B158" i="5" a="1"/>
  <c r="B158" i="5" s="1"/>
  <c r="C161" i="5" a="1"/>
  <c r="C161" i="5" s="1"/>
  <c r="B162" i="5" a="1"/>
  <c r="B162" i="5" s="1"/>
  <c r="F167" i="5" l="1"/>
  <c r="G167" i="5" s="1"/>
  <c r="K53" i="5" s="1"/>
  <c r="F127" i="5"/>
  <c r="G127" i="5" s="1"/>
  <c r="K13" i="5" s="1"/>
  <c r="F129" i="5"/>
  <c r="G129" i="5" s="1"/>
  <c r="K15" i="5" s="1"/>
  <c r="F130" i="5"/>
  <c r="G130" i="5" s="1"/>
  <c r="K16" i="5" s="1"/>
  <c r="F128" i="5"/>
  <c r="G128" i="5" s="1"/>
  <c r="K14" i="5" s="1"/>
  <c r="F163" i="5"/>
  <c r="G163" i="5" s="1"/>
  <c r="K49" i="5" s="1"/>
  <c r="F155" i="5"/>
  <c r="G155" i="5" s="1"/>
  <c r="K41" i="5" s="1"/>
  <c r="F147" i="5"/>
  <c r="G147" i="5" s="1"/>
  <c r="K33" i="5" s="1"/>
  <c r="F143" i="5"/>
  <c r="G143" i="5" s="1"/>
  <c r="K29" i="5" s="1"/>
  <c r="F164" i="5"/>
  <c r="G164" i="5" s="1"/>
  <c r="K50" i="5" s="1"/>
  <c r="F156" i="5"/>
  <c r="G156" i="5" s="1"/>
  <c r="K42" i="5" s="1"/>
  <c r="F152" i="5"/>
  <c r="G152" i="5" s="1"/>
  <c r="K38" i="5" s="1"/>
  <c r="F140" i="5"/>
  <c r="G140" i="5" s="1"/>
  <c r="K26" i="5" s="1"/>
  <c r="F125" i="5"/>
  <c r="G125" i="5" s="1"/>
  <c r="K11" i="5" s="1"/>
  <c r="F118" i="5"/>
  <c r="G118" i="5" s="1"/>
  <c r="K4" i="5" s="1"/>
  <c r="F149" i="5"/>
  <c r="G149" i="5" s="1"/>
  <c r="K35" i="5" s="1"/>
  <c r="F133" i="5"/>
  <c r="G133" i="5" s="1"/>
  <c r="K19" i="5" s="1"/>
  <c r="F165" i="5"/>
  <c r="G165" i="5" s="1"/>
  <c r="K51" i="5" s="1"/>
  <c r="F161" i="5"/>
  <c r="G161" i="5" s="1"/>
  <c r="K47" i="5" s="1"/>
  <c r="F120" i="5"/>
  <c r="G120" i="5" s="1"/>
  <c r="K6" i="5" s="1"/>
  <c r="F126" i="5"/>
  <c r="G126" i="5" s="1"/>
  <c r="K12" i="5" s="1"/>
  <c r="F122" i="5"/>
  <c r="G122" i="5" s="1"/>
  <c r="K8" i="5" s="1"/>
  <c r="F146" i="5"/>
  <c r="G146" i="5" s="1"/>
  <c r="K32" i="5" s="1"/>
  <c r="F154" i="5"/>
  <c r="G154" i="5" s="1"/>
  <c r="K40" i="5" s="1"/>
  <c r="F134" i="5"/>
  <c r="G134" i="5" s="1"/>
  <c r="K20" i="5" s="1"/>
  <c r="F123" i="5"/>
  <c r="G123" i="5" s="1"/>
  <c r="K9" i="5" s="1"/>
  <c r="F151" i="5"/>
  <c r="G151" i="5" s="1"/>
  <c r="K37" i="5" s="1"/>
  <c r="F150" i="5"/>
  <c r="G150" i="5" s="1"/>
  <c r="K36" i="5" s="1"/>
  <c r="F158" i="5"/>
  <c r="G158" i="5" s="1"/>
  <c r="K44" i="5" s="1"/>
  <c r="F138" i="5"/>
  <c r="G138" i="5" s="1"/>
  <c r="K24" i="5" s="1"/>
  <c r="F135" i="5"/>
  <c r="G135" i="5" s="1"/>
  <c r="K21" i="5" s="1"/>
  <c r="F142" i="5"/>
  <c r="G142" i="5" s="1"/>
  <c r="K28" i="5" s="1"/>
  <c r="F166" i="5"/>
  <c r="G166" i="5" s="1"/>
  <c r="K52" i="5" s="1"/>
  <c r="F137" i="5"/>
  <c r="G137" i="5" s="1"/>
  <c r="K23" i="5" s="1"/>
  <c r="F157" i="5"/>
  <c r="G157" i="5" s="1"/>
  <c r="K43" i="5" s="1"/>
  <c r="F119" i="5"/>
  <c r="G119" i="5" s="1"/>
  <c r="K5" i="5" s="1"/>
  <c r="F159" i="5"/>
  <c r="G159" i="5" s="1"/>
  <c r="K45" i="5" s="1"/>
  <c r="F148" i="5"/>
  <c r="G148" i="5" s="1"/>
  <c r="K34" i="5" s="1"/>
  <c r="F124" i="5"/>
  <c r="G124" i="5" s="1"/>
  <c r="K10" i="5" s="1"/>
  <c r="F136" i="5"/>
  <c r="G136" i="5" s="1"/>
  <c r="K22" i="5" s="1"/>
  <c r="F121" i="5"/>
  <c r="G121" i="5" s="1"/>
  <c r="K7" i="5" s="1"/>
  <c r="F132" i="5"/>
  <c r="G132" i="5" s="1"/>
  <c r="K18" i="5" s="1"/>
  <c r="F139" i="5"/>
  <c r="G139" i="5" s="1"/>
  <c r="K25" i="5" s="1"/>
  <c r="F145" i="5"/>
  <c r="G145" i="5" s="1"/>
  <c r="K31" i="5" s="1"/>
  <c r="F131" i="5"/>
  <c r="G131" i="5" s="1"/>
  <c r="K17" i="5" s="1"/>
  <c r="F141" i="5"/>
  <c r="G141" i="5" s="1"/>
  <c r="K27" i="5" s="1"/>
  <c r="F162" i="5"/>
  <c r="G162" i="5" s="1"/>
  <c r="K48" i="5" s="1"/>
  <c r="F144" i="5"/>
  <c r="G144" i="5" s="1"/>
  <c r="K30" i="5" s="1"/>
  <c r="F153" i="5"/>
  <c r="G153" i="5" s="1"/>
  <c r="K39" i="5" s="1"/>
  <c r="F160" i="5"/>
  <c r="G160" i="5" s="1"/>
  <c r="K46" i="5" s="1"/>
  <c r="F170" i="5" l="1"/>
  <c r="H117" i="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<sst xmlns="http://schemas.openxmlformats.org/spreadsheetml/2006/main" count="1205" uniqueCount="180">
  <si>
    <t>O conteúdo deste tutorial é interessante para você?</t>
  </si>
  <si>
    <t>Escolha por favor o tópico do tutorial que mais lhe interessaria aprender</t>
  </si>
  <si>
    <t>Qual dos formatos abaixo você preferiria para aprender o assunto?</t>
  </si>
  <si>
    <t>Supondo que lhe fosse oferecido o conteúdo no formato E Book  e que ele custasse R$ 80,00. Você compraria?</t>
  </si>
  <si>
    <t>Se o E Book custasse R$ 100,00 você compraria?</t>
  </si>
  <si>
    <t>Se o E Book custasse R$ 50,00 você compraria?</t>
  </si>
  <si>
    <t>Se o E Book custasse R$ 30,00 você compraria?</t>
  </si>
  <si>
    <t>Se o E Book custasse R$ 120,00 você compraria?</t>
  </si>
  <si>
    <t>Quais são as razões fazem o produto lhe ser pouco atraente?</t>
  </si>
  <si>
    <t>Sexo</t>
  </si>
  <si>
    <t>Idade</t>
  </si>
  <si>
    <t>Região</t>
  </si>
  <si>
    <t>Classe Social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</si>
  <si>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</si>
  <si>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</si>
  <si>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</si>
  <si>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</si>
  <si>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</si>
  <si>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</si>
  <si>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</si>
  <si>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</si>
  <si>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</si>
  <si>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Sim</t>
  </si>
  <si>
    <t>Trabalhar com a ferramenta de otimização do Excel (Solver) para calcular quanto investir em cada ativo para maximizar a relação retorno/risco da carte</t>
  </si>
  <si>
    <t>Vídeo Aulas</t>
  </si>
  <si>
    <t>Não</t>
  </si>
  <si>
    <t>Outros: Acho vídeo aula mais interessante</t>
  </si>
  <si>
    <t>Masculino</t>
  </si>
  <si>
    <t>35</t>
  </si>
  <si>
    <t>Sudeste</t>
  </si>
  <si>
    <t>B</t>
  </si>
  <si>
    <t>Aplicar técnicas de estimação do retorno esperado dos ativos, especialmente, algorítimo de aprendizagem de máquina (regressão) em Excel</t>
  </si>
  <si>
    <t>Conteúdo me parece muito técnico.</t>
  </si>
  <si>
    <t>37</t>
  </si>
  <si>
    <t>Sul</t>
  </si>
  <si>
    <t>A</t>
  </si>
  <si>
    <t>Curso à distância</t>
  </si>
  <si>
    <t>Outros: Não disponível fisicamente</t>
  </si>
  <si>
    <t>34</t>
  </si>
  <si>
    <t>Nordeste</t>
  </si>
  <si>
    <t>Talvez</t>
  </si>
  <si>
    <t>Trabalhar com ambiente Home Broker, plataforma de negociação das corretoras de valores</t>
  </si>
  <si>
    <t>Apostila PDF</t>
  </si>
  <si>
    <t>Não me interesso no momento por investimentos.</t>
  </si>
  <si>
    <t>27</t>
  </si>
  <si>
    <t>39</t>
  </si>
  <si>
    <t>42</t>
  </si>
  <si>
    <t>Automatizar a rotina de atualização e de preparação dos dados, que estarão sempre prontos a cada inclusão de novos dados do site fonte</t>
  </si>
  <si>
    <t>Outros: Prefiro vídeo aulas</t>
  </si>
  <si>
    <t>29</t>
  </si>
  <si>
    <t>33</t>
  </si>
  <si>
    <t>Outros: Sou assessor de investimentos</t>
  </si>
  <si>
    <t>Centro-Oeste</t>
  </si>
  <si>
    <t>45</t>
  </si>
  <si>
    <t>Utilizar ferramentas do Excel para obter dados históricos de ações e quaisquer outros ativos  disponíveis gratuitamente na internet</t>
  </si>
  <si>
    <t>50</t>
  </si>
  <si>
    <t>46</t>
  </si>
  <si>
    <t>Usar o Excel para calcular o risco da carteira levando em conta a correlação dos ativos escolhidos, aspecto fundamental para uma boa diversificação de</t>
  </si>
  <si>
    <t>Curso presencial com computadores individualizados</t>
  </si>
  <si>
    <t>44</t>
  </si>
  <si>
    <t>Utilizo consultor financeiro.</t>
  </si>
  <si>
    <t>64</t>
  </si>
  <si>
    <t>Outros: Prefiro materiais em vídeo.</t>
  </si>
  <si>
    <t>53</t>
  </si>
  <si>
    <t>36</t>
  </si>
  <si>
    <t>Norte</t>
  </si>
  <si>
    <t>69</t>
  </si>
  <si>
    <t>E-Book</t>
  </si>
  <si>
    <t>51</t>
  </si>
  <si>
    <t>62</t>
  </si>
  <si>
    <t>Feminino</t>
  </si>
  <si>
    <t>54</t>
  </si>
  <si>
    <t>Outros: custo</t>
  </si>
  <si>
    <t>43</t>
  </si>
  <si>
    <t>47</t>
  </si>
  <si>
    <t>31</t>
  </si>
  <si>
    <t>Confio nas recomendações de meu gerente de banco.</t>
  </si>
  <si>
    <t>77</t>
  </si>
  <si>
    <t>70</t>
  </si>
  <si>
    <t>25</t>
  </si>
  <si>
    <t>60</t>
  </si>
  <si>
    <t>32</t>
  </si>
  <si>
    <t>52</t>
  </si>
  <si>
    <t>1</t>
  </si>
  <si>
    <t>5</t>
  </si>
  <si>
    <t>4</t>
  </si>
  <si>
    <t>2</t>
  </si>
  <si>
    <t>Acho vídeo aula mais interessante</t>
  </si>
  <si>
    <t>3</t>
  </si>
  <si>
    <t>Não disponível fisicamente</t>
  </si>
  <si>
    <t>6</t>
  </si>
  <si>
    <t>Prefiro vídeo aulas</t>
  </si>
  <si>
    <t>Sou assessor de investimentos</t>
  </si>
  <si>
    <t>Prefiro materiais em vídeo.</t>
  </si>
  <si>
    <t>custo</t>
  </si>
  <si>
    <t>Variável</t>
  </si>
  <si>
    <t>Tipo</t>
  </si>
  <si>
    <t>Título</t>
  </si>
  <si>
    <t>Categorias</t>
  </si>
  <si>
    <t>Perguntas</t>
  </si>
  <si>
    <t>Código</t>
  </si>
  <si>
    <t>Resposta Única</t>
  </si>
  <si>
    <t>Sim ; Não ; Talvez</t>
  </si>
  <si>
    <t>Utilizar ferramentas do Excel para obter dados históricos de ações e quaisquer outros ativos  disponíveis gratuitamente na internet ; Automatizar a rotina de atualização e de preparação dos dados, que estarão sempre prontos a cada inclusão de novos dados do site fonte ; Aplicar técnicas de estimação do retorno esperado dos ativos, especialmente, algorítimo de aprendizagem de máquina (regressão) em Excel ; Usar o Excel para calcular o risco da carteira levando em conta a correlação dos ativos escolhidos, aspecto fundamental para uma boa diversificação de ; Trabalhar com a ferramenta de otimização do Excel (Solver) para calcular quanto investir em cada ativo para maximizar a relação retorno/risco da carte ; Trabalhar com ambiente Home Broker, plataforma de negociação das corretoras de valores</t>
  </si>
  <si>
    <t>E-Book ; Curso presencial com computadores individualizados ; Apostila PDF ; Vídeo Aulas ; Curso à distância</t>
  </si>
  <si>
    <t>Sim ; Não</t>
  </si>
  <si>
    <t>Resposta Múltipla</t>
  </si>
  <si>
    <t>Utilizo consultor financeiro. ; Confio nas recomendações de meu gerente de banco. ; Conteúdo me parece muito técnico. ; Não me interesso no momento por investimentos.</t>
  </si>
  <si>
    <t>O conteúdo deste tutorial é interessante para você? *</t>
  </si>
  <si>
    <t>11</t>
  </si>
  <si>
    <t>22,00%</t>
  </si>
  <si>
    <t>10,00%</t>
  </si>
  <si>
    <t>68,00%</t>
  </si>
  <si>
    <t>Escolha por favor o tópico do tutorial que mais lhe interessaria aprender *</t>
  </si>
  <si>
    <t>7</t>
  </si>
  <si>
    <t>15,56%</t>
  </si>
  <si>
    <t>14</t>
  </si>
  <si>
    <t>31,11%</t>
  </si>
  <si>
    <t>8,89%</t>
  </si>
  <si>
    <t>4,44%</t>
  </si>
  <si>
    <t>9</t>
  </si>
  <si>
    <t>20,00%</t>
  </si>
  <si>
    <t>Qual dos formatos abaixo você preferiria para aprender o assunto? *</t>
  </si>
  <si>
    <t>18</t>
  </si>
  <si>
    <t>40,00%</t>
  </si>
  <si>
    <t>13,33%</t>
  </si>
  <si>
    <t>Supondo que lhe fosse oferecido o conteúdo no formato E Book  e que ele custasse R$ 80,00. Você compraria? *</t>
  </si>
  <si>
    <t>20</t>
  </si>
  <si>
    <t>44,44%</t>
  </si>
  <si>
    <t>55,56%</t>
  </si>
  <si>
    <t>Se o E Book custasse R$ 100,00 você compraria? *</t>
  </si>
  <si>
    <t>15</t>
  </si>
  <si>
    <t>60,00%</t>
  </si>
  <si>
    <t>10</t>
  </si>
  <si>
    <t>Se o E Book custasse R$ 50,00 você compraria? *</t>
  </si>
  <si>
    <t>17</t>
  </si>
  <si>
    <t>85,00%</t>
  </si>
  <si>
    <t>15,00%</t>
  </si>
  <si>
    <t>Se o E Book custasse R$ 30,00 você compraria? *</t>
  </si>
  <si>
    <t>13</t>
  </si>
  <si>
    <t>76,47%</t>
  </si>
  <si>
    <t>23,53%</t>
  </si>
  <si>
    <t>Se o E Book custasse R$ 120,00 você compraria? *</t>
  </si>
  <si>
    <t>50,00%</t>
  </si>
  <si>
    <t>Quais são as razões fazem o produto lhe ser pouco atraente? *</t>
  </si>
  <si>
    <t>Outros</t>
  </si>
  <si>
    <t>33,33%</t>
  </si>
  <si>
    <t>27,78%</t>
  </si>
  <si>
    <t>5,56%</t>
  </si>
  <si>
    <t>WTP Máx</t>
  </si>
  <si>
    <t>DADOS CODIFICADOS</t>
  </si>
  <si>
    <t>DADOS CODIFICADOS NORMALIZADOS</t>
  </si>
  <si>
    <t>Item</t>
  </si>
  <si>
    <t>Grupo</t>
  </si>
  <si>
    <t>CALCULO DAS DISTÂNCIAS</t>
  </si>
  <si>
    <t>Distância p/ grupo 1</t>
  </si>
  <si>
    <t>Distância p/ grupo 2</t>
  </si>
  <si>
    <t>Distância p/ grupo 3</t>
  </si>
  <si>
    <t>Distância p/ grupo 4</t>
  </si>
  <si>
    <t>Total Geral</t>
  </si>
  <si>
    <t>(Tudo)</t>
  </si>
  <si>
    <t>Valores</t>
  </si>
  <si>
    <t>Média de WTP Máx</t>
  </si>
  <si>
    <t>Média de Idade</t>
  </si>
  <si>
    <t>Contagem de Item</t>
  </si>
  <si>
    <t>DesvPad de Idade</t>
  </si>
  <si>
    <t>DesvPad de WTP Máx</t>
  </si>
  <si>
    <t>homens</t>
  </si>
  <si>
    <t>mulheres</t>
  </si>
  <si>
    <t>classe b</t>
  </si>
  <si>
    <t>sudeste</t>
  </si>
  <si>
    <t>41 anos</t>
  </si>
  <si>
    <t>32 anos</t>
  </si>
  <si>
    <t>53 anos</t>
  </si>
  <si>
    <t>47 anos</t>
  </si>
  <si>
    <t>alta wtp</t>
  </si>
  <si>
    <t>não compra</t>
  </si>
  <si>
    <t>baixa wtp</t>
  </si>
  <si>
    <t>filtro</t>
  </si>
  <si>
    <t>filtro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</si>
</sst>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pivotButton="1" applyBorder="1"/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10" xfId="0" applyBorder="1" applyAlignment="1">
      <alignment horizontal="center" vertical="center" wrapText="1"/>
    </xf>
    <xf numFmtId="0" fontId="2" fillId="0" borderId="0" xfId="0" applyFont="1"/>
    <xf numFmtId="3" fontId="0" fillId="0" borderId="10" xfId="0" applyNumberFormat="1" applyBorder="1"/>
    <xf numFmtId="3" fontId="0" fillId="0" borderId="0" xfId="0" applyNumberFormat="1"/>
    <xf numFmtId="3" fontId="0" fillId="0" borderId="11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11" xfId="0" applyNumberFormat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9">
    <tableStyle name="Invisible" pivot="0" table="0" count="0" xr9:uid="{D1DB86E5-0BE0-41D9-9450-A06BD0828A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Amaral" refreshedDate="44944.852546527778" createdVersion="8" refreshedVersion="8" minRefreshableVersion="3" recordCount="50" xr:uid="{8676E158-5BFB-4E0B-9096-856A1DB7ECF2}">
  <cacheSource type="worksheet">
    <worksheetSource ref="A3:M53" sheet="Distâncias"/>
  </cacheSource>
  <cacheFields count="13">
    <cacheField name="Item" numFmtId="0">
      <sharedItems containsSemiMixedTypes="0" containsString="0" containsNumber="1" containsInteger="1" minValue="1" maxValue="50"/>
    </cacheField>
    <cacheField name="Escolha por favor o tópico do tutorial que mais lhe interessaria aprender" numFmtId="0">
      <sharedItems containsString="0" containsBlank="1" containsNumber="1" containsInteger="1" minValue="1" maxValue="6" count="7">
        <n v="5"/>
        <n v="3"/>
        <n v="6"/>
        <n v="2"/>
        <m/>
        <n v="1"/>
        <n v="4"/>
      </sharedItems>
    </cacheField>
    <cacheField name="Supondo que lhe fosse oferecido o conteúdo no formato E Book  e que ele custasse R$ 80,00. Você compraria?" numFmtId="0">
      <sharedItems containsString="0" containsBlank="1" containsNumber="1" containsInteger="1" minValue="1" maxValue="2"/>
    </cacheField>
    <cacheField name="Se o E Book custasse R$ 100,00 você compraria?" numFmtId="0">
      <sharedItems containsString="0" containsBlank="1" containsNumber="1" containsInteger="1" minValue="1" maxValue="2"/>
    </cacheField>
    <cacheField name="Se o E Book custasse R$ 50,00 você compraria?" numFmtId="0">
      <sharedItems containsString="0" containsBlank="1" containsNumber="1" containsInteger="1" minValue="1" maxValue="2"/>
    </cacheField>
    <cacheField name="Se o E Book custasse R$ 30,00 você compraria?" numFmtId="0">
      <sharedItems containsString="0" containsBlank="1" containsNumber="1" containsInteger="1" minValue="1" maxValue="2"/>
    </cacheField>
    <cacheField name="Se o E Book custasse R$ 120,00 você compraria?" numFmtId="0">
      <sharedItems containsString="0" containsBlank="1" containsNumber="1" containsInteger="1" minValue="1" maxValue="2"/>
    </cacheField>
    <cacheField name="Sexo" numFmtId="0">
      <sharedItems containsSemiMixedTypes="0" containsString="0" containsNumber="1" containsInteger="1" minValue="1" maxValue="2" count="2">
        <n v="1"/>
        <n v="2"/>
      </sharedItems>
    </cacheField>
    <cacheField name="Região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  <cacheField name="Classe Social" numFmtId="0">
      <sharedItems containsSemiMixedTypes="0" containsString="0" containsNumber="1" containsInteger="1" minValue="1" maxValue="2" count="2">
        <n v="2"/>
        <n v="1"/>
      </sharedItems>
    </cacheField>
    <cacheField name="Grupo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WTP Máx" numFmtId="0">
      <sharedItems containsSemiMixedTypes="0" containsString="0" containsNumber="1" containsInteger="1" minValue="0" maxValue="120"/>
    </cacheField>
    <cacheField name="Idade" numFmtId="0">
      <sharedItems containsSemiMixedTypes="0" containsString="0" containsNumber="1" containsInteger="1" minValue="25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2"/>
    <m/>
    <n v="2"/>
    <n v="2"/>
    <m/>
    <x v="0"/>
    <x v="0"/>
    <x v="0"/>
    <x v="0"/>
    <n v="0"/>
    <n v="35"/>
  </r>
  <r>
    <n v="2"/>
    <x v="1"/>
    <n v="2"/>
    <m/>
    <n v="2"/>
    <n v="2"/>
    <m/>
    <x v="0"/>
    <x v="1"/>
    <x v="1"/>
    <x v="0"/>
    <n v="0"/>
    <n v="37"/>
  </r>
  <r>
    <n v="3"/>
    <x v="1"/>
    <n v="2"/>
    <m/>
    <n v="2"/>
    <n v="2"/>
    <m/>
    <x v="0"/>
    <x v="2"/>
    <x v="0"/>
    <x v="0"/>
    <n v="0"/>
    <n v="34"/>
  </r>
  <r>
    <n v="4"/>
    <x v="2"/>
    <n v="2"/>
    <m/>
    <n v="2"/>
    <n v="2"/>
    <m/>
    <x v="0"/>
    <x v="0"/>
    <x v="0"/>
    <x v="0"/>
    <n v="0"/>
    <n v="27"/>
  </r>
  <r>
    <n v="5"/>
    <x v="0"/>
    <n v="1"/>
    <n v="1"/>
    <m/>
    <m/>
    <n v="2"/>
    <x v="0"/>
    <x v="0"/>
    <x v="0"/>
    <x v="1"/>
    <n v="100"/>
    <n v="39"/>
  </r>
  <r>
    <n v="6"/>
    <x v="2"/>
    <n v="1"/>
    <n v="2"/>
    <m/>
    <m/>
    <m/>
    <x v="0"/>
    <x v="0"/>
    <x v="0"/>
    <x v="1"/>
    <n v="80"/>
    <n v="42"/>
  </r>
  <r>
    <n v="7"/>
    <x v="2"/>
    <n v="2"/>
    <m/>
    <n v="1"/>
    <m/>
    <m/>
    <x v="0"/>
    <x v="0"/>
    <x v="0"/>
    <x v="1"/>
    <n v="50"/>
    <n v="34"/>
  </r>
  <r>
    <n v="8"/>
    <x v="3"/>
    <n v="2"/>
    <m/>
    <n v="2"/>
    <n v="2"/>
    <m/>
    <x v="0"/>
    <x v="1"/>
    <x v="0"/>
    <x v="0"/>
    <n v="0"/>
    <n v="29"/>
  </r>
  <r>
    <n v="9"/>
    <x v="0"/>
    <n v="1"/>
    <n v="2"/>
    <m/>
    <m/>
    <m/>
    <x v="0"/>
    <x v="0"/>
    <x v="0"/>
    <x v="1"/>
    <n v="80"/>
    <n v="33"/>
  </r>
  <r>
    <n v="10"/>
    <x v="4"/>
    <m/>
    <m/>
    <m/>
    <m/>
    <m/>
    <x v="0"/>
    <x v="3"/>
    <x v="0"/>
    <x v="0"/>
    <n v="0"/>
    <n v="35"/>
  </r>
  <r>
    <n v="11"/>
    <x v="0"/>
    <n v="1"/>
    <n v="1"/>
    <m/>
    <m/>
    <n v="2"/>
    <x v="0"/>
    <x v="0"/>
    <x v="0"/>
    <x v="1"/>
    <n v="100"/>
    <n v="45"/>
  </r>
  <r>
    <n v="12"/>
    <x v="5"/>
    <n v="1"/>
    <n v="2"/>
    <m/>
    <m/>
    <m/>
    <x v="0"/>
    <x v="0"/>
    <x v="0"/>
    <x v="1"/>
    <n v="80"/>
    <n v="50"/>
  </r>
  <r>
    <n v="13"/>
    <x v="5"/>
    <n v="1"/>
    <n v="1"/>
    <m/>
    <m/>
    <n v="1"/>
    <x v="0"/>
    <x v="0"/>
    <x v="0"/>
    <x v="1"/>
    <n v="120"/>
    <n v="46"/>
  </r>
  <r>
    <n v="14"/>
    <x v="3"/>
    <n v="1"/>
    <n v="2"/>
    <m/>
    <m/>
    <m/>
    <x v="0"/>
    <x v="2"/>
    <x v="0"/>
    <x v="2"/>
    <n v="80"/>
    <n v="42"/>
  </r>
  <r>
    <n v="15"/>
    <x v="6"/>
    <n v="1"/>
    <n v="1"/>
    <m/>
    <m/>
    <n v="2"/>
    <x v="0"/>
    <x v="1"/>
    <x v="0"/>
    <x v="1"/>
    <n v="100"/>
    <n v="44"/>
  </r>
  <r>
    <n v="16"/>
    <x v="5"/>
    <n v="2"/>
    <m/>
    <n v="2"/>
    <n v="2"/>
    <m/>
    <x v="0"/>
    <x v="0"/>
    <x v="0"/>
    <x v="3"/>
    <n v="0"/>
    <n v="64"/>
  </r>
  <r>
    <n v="17"/>
    <x v="0"/>
    <n v="2"/>
    <m/>
    <n v="2"/>
    <n v="2"/>
    <m/>
    <x v="0"/>
    <x v="0"/>
    <x v="0"/>
    <x v="0"/>
    <n v="0"/>
    <n v="29"/>
  </r>
  <r>
    <n v="18"/>
    <x v="0"/>
    <n v="1"/>
    <n v="2"/>
    <m/>
    <m/>
    <m/>
    <x v="0"/>
    <x v="2"/>
    <x v="0"/>
    <x v="1"/>
    <n v="80"/>
    <n v="53"/>
  </r>
  <r>
    <n v="19"/>
    <x v="2"/>
    <n v="1"/>
    <n v="2"/>
    <m/>
    <m/>
    <m/>
    <x v="0"/>
    <x v="4"/>
    <x v="0"/>
    <x v="1"/>
    <n v="80"/>
    <n v="36"/>
  </r>
  <r>
    <n v="20"/>
    <x v="0"/>
    <n v="1"/>
    <n v="1"/>
    <m/>
    <m/>
    <n v="2"/>
    <x v="0"/>
    <x v="0"/>
    <x v="0"/>
    <x v="1"/>
    <n v="100"/>
    <n v="50"/>
  </r>
  <r>
    <n v="21"/>
    <x v="4"/>
    <m/>
    <m/>
    <m/>
    <m/>
    <m/>
    <x v="0"/>
    <x v="3"/>
    <x v="1"/>
    <x v="1"/>
    <n v="0"/>
    <n v="69"/>
  </r>
  <r>
    <n v="22"/>
    <x v="5"/>
    <n v="2"/>
    <m/>
    <n v="1"/>
    <m/>
    <m/>
    <x v="0"/>
    <x v="1"/>
    <x v="1"/>
    <x v="1"/>
    <n v="50"/>
    <n v="51"/>
  </r>
  <r>
    <n v="23"/>
    <x v="0"/>
    <n v="2"/>
    <m/>
    <n v="2"/>
    <n v="2"/>
    <m/>
    <x v="0"/>
    <x v="0"/>
    <x v="0"/>
    <x v="1"/>
    <n v="0"/>
    <n v="62"/>
  </r>
  <r>
    <n v="24"/>
    <x v="3"/>
    <n v="1"/>
    <n v="2"/>
    <m/>
    <m/>
    <m/>
    <x v="1"/>
    <x v="0"/>
    <x v="0"/>
    <x v="2"/>
    <n v="80"/>
    <n v="39"/>
  </r>
  <r>
    <n v="25"/>
    <x v="5"/>
    <n v="2"/>
    <m/>
    <n v="1"/>
    <m/>
    <m/>
    <x v="1"/>
    <x v="1"/>
    <x v="0"/>
    <x v="3"/>
    <n v="50"/>
    <n v="54"/>
  </r>
  <r>
    <n v="26"/>
    <x v="4"/>
    <m/>
    <m/>
    <m/>
    <m/>
    <m/>
    <x v="1"/>
    <x v="0"/>
    <x v="0"/>
    <x v="0"/>
    <n v="0"/>
    <n v="29"/>
  </r>
  <r>
    <n v="27"/>
    <x v="0"/>
    <n v="2"/>
    <m/>
    <n v="2"/>
    <n v="2"/>
    <m/>
    <x v="1"/>
    <x v="0"/>
    <x v="0"/>
    <x v="3"/>
    <n v="0"/>
    <n v="51"/>
  </r>
  <r>
    <n v="28"/>
    <x v="0"/>
    <n v="2"/>
    <m/>
    <n v="2"/>
    <n v="2"/>
    <m/>
    <x v="1"/>
    <x v="2"/>
    <x v="0"/>
    <x v="0"/>
    <n v="0"/>
    <n v="33"/>
  </r>
  <r>
    <n v="29"/>
    <x v="5"/>
    <n v="1"/>
    <n v="1"/>
    <m/>
    <m/>
    <n v="1"/>
    <x v="1"/>
    <x v="2"/>
    <x v="0"/>
    <x v="2"/>
    <n v="120"/>
    <n v="43"/>
  </r>
  <r>
    <n v="30"/>
    <x v="5"/>
    <n v="1"/>
    <n v="1"/>
    <m/>
    <m/>
    <n v="1"/>
    <x v="1"/>
    <x v="0"/>
    <x v="0"/>
    <x v="2"/>
    <n v="120"/>
    <n v="47"/>
  </r>
  <r>
    <n v="31"/>
    <x v="5"/>
    <n v="2"/>
    <m/>
    <n v="2"/>
    <n v="1"/>
    <m/>
    <x v="1"/>
    <x v="0"/>
    <x v="1"/>
    <x v="3"/>
    <n v="30"/>
    <n v="45"/>
  </r>
  <r>
    <n v="32"/>
    <x v="0"/>
    <n v="2"/>
    <m/>
    <n v="2"/>
    <n v="2"/>
    <m/>
    <x v="1"/>
    <x v="1"/>
    <x v="0"/>
    <x v="3"/>
    <n v="0"/>
    <n v="43"/>
  </r>
  <r>
    <n v="33"/>
    <x v="3"/>
    <n v="2"/>
    <m/>
    <n v="2"/>
    <n v="1"/>
    <m/>
    <x v="1"/>
    <x v="0"/>
    <x v="0"/>
    <x v="2"/>
    <n v="30"/>
    <n v="33"/>
  </r>
  <r>
    <n v="34"/>
    <x v="5"/>
    <n v="2"/>
    <m/>
    <n v="2"/>
    <n v="2"/>
    <m/>
    <x v="1"/>
    <x v="0"/>
    <x v="0"/>
    <x v="3"/>
    <n v="0"/>
    <n v="39"/>
  </r>
  <r>
    <n v="35"/>
    <x v="6"/>
    <n v="1"/>
    <n v="1"/>
    <m/>
    <m/>
    <n v="1"/>
    <x v="1"/>
    <x v="0"/>
    <x v="0"/>
    <x v="2"/>
    <n v="120"/>
    <n v="34"/>
  </r>
  <r>
    <n v="36"/>
    <x v="2"/>
    <n v="2"/>
    <m/>
    <n v="2"/>
    <n v="1"/>
    <m/>
    <x v="1"/>
    <x v="0"/>
    <x v="0"/>
    <x v="2"/>
    <n v="30"/>
    <n v="31"/>
  </r>
  <r>
    <n v="37"/>
    <x v="2"/>
    <n v="1"/>
    <n v="2"/>
    <m/>
    <m/>
    <m/>
    <x v="1"/>
    <x v="1"/>
    <x v="0"/>
    <x v="2"/>
    <n v="80"/>
    <n v="37"/>
  </r>
  <r>
    <n v="38"/>
    <x v="4"/>
    <m/>
    <m/>
    <m/>
    <m/>
    <m/>
    <x v="1"/>
    <x v="0"/>
    <x v="0"/>
    <x v="3"/>
    <n v="0"/>
    <n v="44"/>
  </r>
  <r>
    <n v="39"/>
    <x v="0"/>
    <n v="2"/>
    <m/>
    <n v="2"/>
    <n v="2"/>
    <m/>
    <x v="1"/>
    <x v="0"/>
    <x v="0"/>
    <x v="3"/>
    <n v="0"/>
    <n v="77"/>
  </r>
  <r>
    <n v="40"/>
    <x v="3"/>
    <n v="1"/>
    <n v="2"/>
    <m/>
    <m/>
    <m/>
    <x v="1"/>
    <x v="0"/>
    <x v="0"/>
    <x v="2"/>
    <n v="80"/>
    <n v="70"/>
  </r>
  <r>
    <n v="41"/>
    <x v="3"/>
    <n v="1"/>
    <n v="2"/>
    <m/>
    <m/>
    <m/>
    <x v="1"/>
    <x v="0"/>
    <x v="0"/>
    <x v="2"/>
    <n v="80"/>
    <n v="25"/>
  </r>
  <r>
    <n v="42"/>
    <x v="3"/>
    <n v="1"/>
    <n v="2"/>
    <m/>
    <m/>
    <m/>
    <x v="1"/>
    <x v="1"/>
    <x v="0"/>
    <x v="2"/>
    <n v="80"/>
    <n v="25"/>
  </r>
  <r>
    <n v="43"/>
    <x v="6"/>
    <n v="1"/>
    <n v="2"/>
    <m/>
    <m/>
    <m/>
    <x v="1"/>
    <x v="3"/>
    <x v="0"/>
    <x v="2"/>
    <n v="80"/>
    <n v="37"/>
  </r>
  <r>
    <n v="44"/>
    <x v="3"/>
    <n v="1"/>
    <n v="2"/>
    <m/>
    <m/>
    <m/>
    <x v="1"/>
    <x v="2"/>
    <x v="0"/>
    <x v="2"/>
    <n v="80"/>
    <n v="51"/>
  </r>
  <r>
    <n v="45"/>
    <x v="0"/>
    <n v="1"/>
    <n v="1"/>
    <m/>
    <m/>
    <n v="2"/>
    <x v="1"/>
    <x v="0"/>
    <x v="1"/>
    <x v="1"/>
    <n v="100"/>
    <n v="53"/>
  </r>
  <r>
    <n v="46"/>
    <x v="3"/>
    <n v="2"/>
    <m/>
    <n v="2"/>
    <n v="1"/>
    <m/>
    <x v="1"/>
    <x v="0"/>
    <x v="0"/>
    <x v="2"/>
    <n v="30"/>
    <n v="60"/>
  </r>
  <r>
    <n v="47"/>
    <x v="2"/>
    <n v="1"/>
    <n v="1"/>
    <m/>
    <m/>
    <n v="1"/>
    <x v="1"/>
    <x v="4"/>
    <x v="0"/>
    <x v="2"/>
    <n v="120"/>
    <n v="32"/>
  </r>
  <r>
    <n v="48"/>
    <x v="6"/>
    <n v="1"/>
    <n v="2"/>
    <m/>
    <m/>
    <m/>
    <x v="1"/>
    <x v="3"/>
    <x v="0"/>
    <x v="2"/>
    <n v="80"/>
    <n v="52"/>
  </r>
  <r>
    <n v="49"/>
    <x v="4"/>
    <m/>
    <m/>
    <m/>
    <m/>
    <m/>
    <x v="1"/>
    <x v="3"/>
    <x v="0"/>
    <x v="3"/>
    <n v="0"/>
    <n v="62"/>
  </r>
  <r>
    <n v="50"/>
    <x v="0"/>
    <n v="1"/>
    <n v="2"/>
    <m/>
    <m/>
    <m/>
    <x v="1"/>
    <x v="3"/>
    <x v="0"/>
    <x v="1"/>
    <n v="80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45906-C191-45CF-B22C-7C675F68E3FE}" name="Tabela dinâmica1" cacheId="85" applyNumberFormats="0" applyBorderFormats="0" applyFontFormats="0" applyPatternFormats="0" applyAlignmentFormats="0" applyWidthHeightFormats="1" dataCaption="Valores" showMissing="0" updatedVersion="8" minRefreshableVersion="3" itemPrintTitles="1" mergeItem="1" createdVersion="8" indent="0" compact="0" compactData="0" gridDropZones="1">
  <location ref="A7:F13" firstHeaderRow="1" firstDataRow="2" firstDataCol="1" rowPageCount="4" colPageCount="1"/>
  <pivotFields count="13">
    <pivotField dataField="1" compact="0" outline="0" showAll="0" defaultSubtotal="0"/>
    <pivotField axis="axisPage" compact="0" outline="0" showAll="0" defaultSubtotal="0">
      <items count="7">
        <item x="5"/>
        <item x="3"/>
        <item x="1"/>
        <item x="6"/>
        <item x="0"/>
        <item x="2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5">
        <item x="0"/>
        <item x="1"/>
        <item x="3"/>
        <item x="2"/>
        <item x="4"/>
      </items>
    </pivotField>
    <pivotField axis="axisPage" compact="0" outline="0" showAll="0" defaultSubtotal="0">
      <items count="2">
        <item x="1"/>
        <item x="0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dataField="1" compact="0" outline="0" showAll="0"/>
    <pivotField dataField="1"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7" hier="-1"/>
    <pageField fld="1" hier="-1"/>
    <pageField fld="9" hier="-1"/>
    <pageField fld="8" hier="-1"/>
  </pageFields>
  <dataFields count="5">
    <dataField name="Contagem de Item" fld="0" subtotal="count" baseField="12" baseItem="0"/>
    <dataField name="Média de WTP Máx" fld="11" subtotal="average" baseField="10" baseItem="0" numFmtId="3"/>
    <dataField name="DesvPad de WTP Máx" fld="11" subtotal="stdDev" baseField="10" baseItem="0"/>
    <dataField name="Média de Idade" fld="12" subtotal="average" baseField="10" baseItem="0" numFmtId="1"/>
    <dataField name="DesvPad de Idade" fld="12" subtotal="stdDev" baseField="1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1765-BC1F-4287-8E61-9ED8A3C970B2}">
  <dimension ref="A2:O13"/>
  <sheetViews>
    <sheetView tabSelected="1" zoomScale="70" zoomScaleNormal="7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K17" sqref="K17"/>
    </sheetView>
  </sheetViews>
  <sheetFormatPr defaultColWidth="19.28515625" defaultRowHeight="15" x14ac:dyDescent="0.25"/>
  <cols>
    <col min="1" max="1" width="31.7109375" customWidth="1"/>
    <col min="3" max="3" width="21.85546875" customWidth="1"/>
    <col min="4" max="6" width="20.28515625" customWidth="1"/>
    <col min="7" max="8" width="15.140625" customWidth="1"/>
    <col min="9" max="9" width="12.28515625" customWidth="1"/>
    <col min="10" max="10" width="14.140625" customWidth="1"/>
  </cols>
  <sheetData>
    <row r="2" spans="1:15" x14ac:dyDescent="0.25">
      <c r="A2" s="6" t="s">
        <v>9</v>
      </c>
      <c r="B2" s="7" t="s">
        <v>160</v>
      </c>
    </row>
    <row r="3" spans="1:15" x14ac:dyDescent="0.25">
      <c r="A3" s="6" t="s">
        <v>1</v>
      </c>
      <c r="B3" s="7" t="s">
        <v>160</v>
      </c>
      <c r="J3">
        <v>1</v>
      </c>
      <c r="K3" s="23" t="s">
        <v>168</v>
      </c>
      <c r="L3" s="23" t="s">
        <v>169</v>
      </c>
      <c r="M3" s="23" t="s">
        <v>170</v>
      </c>
      <c r="N3" s="23" t="s">
        <v>171</v>
      </c>
      <c r="O3" s="23" t="s">
        <v>175</v>
      </c>
    </row>
    <row r="4" spans="1:15" x14ac:dyDescent="0.25">
      <c r="A4" s="6" t="s">
        <v>12</v>
      </c>
      <c r="B4" s="7" t="s">
        <v>160</v>
      </c>
      <c r="J4">
        <v>2</v>
      </c>
      <c r="K4" s="23" t="s">
        <v>167</v>
      </c>
      <c r="L4" s="23" t="s">
        <v>169</v>
      </c>
      <c r="M4" s="23" t="s">
        <v>170</v>
      </c>
      <c r="N4" s="23" t="s">
        <v>172</v>
      </c>
      <c r="O4" s="23" t="s">
        <v>176</v>
      </c>
    </row>
    <row r="5" spans="1:15" x14ac:dyDescent="0.25">
      <c r="A5" s="6" t="s">
        <v>11</v>
      </c>
      <c r="B5" s="7" t="s">
        <v>160</v>
      </c>
      <c r="J5">
        <v>3</v>
      </c>
      <c r="K5" s="23" t="s">
        <v>168</v>
      </c>
      <c r="L5" s="23" t="s">
        <v>169</v>
      </c>
      <c r="M5" s="23" t="s">
        <v>170</v>
      </c>
      <c r="N5" s="23" t="s">
        <v>173</v>
      </c>
      <c r="O5" s="23" t="s">
        <v>177</v>
      </c>
    </row>
    <row r="6" spans="1:15" x14ac:dyDescent="0.25">
      <c r="J6">
        <v>4</v>
      </c>
      <c r="K6" s="23" t="s">
        <v>167</v>
      </c>
      <c r="L6" s="23" t="s">
        <v>169</v>
      </c>
      <c r="M6" s="23" t="s">
        <v>170</v>
      </c>
      <c r="N6" s="23" t="s">
        <v>174</v>
      </c>
      <c r="O6" s="23" t="s">
        <v>175</v>
      </c>
    </row>
    <row r="7" spans="1:15" x14ac:dyDescent="0.25">
      <c r="A7" s="3"/>
      <c r="B7" s="4" t="s">
        <v>161</v>
      </c>
      <c r="C7" s="18"/>
      <c r="D7" s="18"/>
      <c r="E7" s="18"/>
      <c r="F7" s="5"/>
    </row>
    <row r="8" spans="1:15" ht="30" x14ac:dyDescent="0.25">
      <c r="A8" s="4" t="s">
        <v>153</v>
      </c>
      <c r="B8" s="8" t="s">
        <v>164</v>
      </c>
      <c r="C8" s="22" t="s">
        <v>162</v>
      </c>
      <c r="D8" s="22" t="s">
        <v>166</v>
      </c>
      <c r="E8" s="22" t="s">
        <v>163</v>
      </c>
      <c r="F8" s="11" t="s">
        <v>165</v>
      </c>
    </row>
    <row r="9" spans="1:15" x14ac:dyDescent="0.25">
      <c r="A9" s="8">
        <v>1</v>
      </c>
      <c r="B9" s="12">
        <v>16</v>
      </c>
      <c r="C9" s="24">
        <v>80.625</v>
      </c>
      <c r="D9" s="19">
        <v>30.434355587066403</v>
      </c>
      <c r="E9" s="27">
        <v>41.125</v>
      </c>
      <c r="F9" s="13">
        <v>12.398252565045876</v>
      </c>
      <c r="G9">
        <f>_xlfn.CONFIDENCE.T(10%,F9,B9)</f>
        <v>5.4336902672800047</v>
      </c>
      <c r="H9" s="28">
        <f>E9-G9</f>
        <v>35.691309732719994</v>
      </c>
      <c r="I9" s="28">
        <f>E9+G9</f>
        <v>46.558690267280006</v>
      </c>
    </row>
    <row r="10" spans="1:15" x14ac:dyDescent="0.25">
      <c r="A10" s="9">
        <v>2</v>
      </c>
      <c r="B10" s="14">
        <v>9</v>
      </c>
      <c r="C10" s="25">
        <v>0</v>
      </c>
      <c r="D10" s="20">
        <v>0</v>
      </c>
      <c r="E10" s="28">
        <v>32</v>
      </c>
      <c r="F10" s="15">
        <v>3.5355339059327378</v>
      </c>
      <c r="G10">
        <f t="shared" ref="G10:G13" si="0">_xlfn.CONFIDENCE.T(10%,F10,B10)</f>
        <v>2.1914983788003912</v>
      </c>
      <c r="H10" s="28">
        <f t="shared" ref="H10:H13" si="1">E10-G10</f>
        <v>29.808501621199611</v>
      </c>
      <c r="I10" s="28">
        <f t="shared" ref="I10:I13" si="2">E10+G10</f>
        <v>34.191498378800389</v>
      </c>
    </row>
    <row r="11" spans="1:15" x14ac:dyDescent="0.25">
      <c r="A11" s="9">
        <v>3</v>
      </c>
      <c r="B11" s="14">
        <v>9</v>
      </c>
      <c r="C11" s="25">
        <v>8.8888888888888893</v>
      </c>
      <c r="D11" s="20">
        <v>18.333333333333332</v>
      </c>
      <c r="E11" s="28">
        <v>53.222222222222221</v>
      </c>
      <c r="F11" s="15">
        <v>12.367070972726093</v>
      </c>
      <c r="G11">
        <f t="shared" si="0"/>
        <v>7.6657208524460483</v>
      </c>
      <c r="H11" s="28">
        <f t="shared" si="1"/>
        <v>45.556501369776171</v>
      </c>
      <c r="I11" s="28">
        <f t="shared" si="2"/>
        <v>60.887943074668271</v>
      </c>
    </row>
    <row r="12" spans="1:15" x14ac:dyDescent="0.25">
      <c r="A12" s="9">
        <v>4</v>
      </c>
      <c r="B12" s="14">
        <v>16</v>
      </c>
      <c r="C12" s="25">
        <v>75</v>
      </c>
      <c r="D12" s="20">
        <v>34.448028487370166</v>
      </c>
      <c r="E12" s="28">
        <v>47.0625</v>
      </c>
      <c r="F12" s="15">
        <v>9.6779388301435336</v>
      </c>
      <c r="G12">
        <f t="shared" si="0"/>
        <v>4.2414785271385194</v>
      </c>
      <c r="H12" s="28">
        <f t="shared" si="1"/>
        <v>42.821021472861482</v>
      </c>
      <c r="I12" s="28">
        <f t="shared" si="2"/>
        <v>51.303978527138518</v>
      </c>
    </row>
    <row r="13" spans="1:15" x14ac:dyDescent="0.25">
      <c r="A13" s="10" t="s">
        <v>159</v>
      </c>
      <c r="B13" s="16">
        <v>50</v>
      </c>
      <c r="C13" s="26">
        <v>51.4</v>
      </c>
      <c r="D13" s="21">
        <v>44.493062976841955</v>
      </c>
      <c r="E13" s="29">
        <v>43.56</v>
      </c>
      <c r="F13" s="17">
        <v>12.262702701730175</v>
      </c>
      <c r="G13">
        <f t="shared" si="0"/>
        <v>2.9074880495392916</v>
      </c>
      <c r="H13" s="28">
        <f t="shared" si="1"/>
        <v>40.652511950460713</v>
      </c>
      <c r="I13" s="28">
        <f t="shared" si="2"/>
        <v>46.467488049539291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053E-12D5-483F-8E92-5BEC9CBEB619}">
  <sheetPr filterMode="1"/>
  <dimension ref="A1:P170"/>
  <sheetViews>
    <sheetView topLeftCell="G3" workbookViewId="0">
      <selection activeCell="P41" sqref="P41"/>
    </sheetView>
  </sheetViews>
  <sheetFormatPr defaultColWidth="18.5703125" defaultRowHeight="15" x14ac:dyDescent="0.25"/>
  <cols>
    <col min="1" max="6" width="18.5703125" style="1"/>
    <col min="7" max="7" width="18.5703125" style="2"/>
    <col min="8" max="16384" width="18.5703125" style="1"/>
  </cols>
  <sheetData>
    <row r="1" spans="1:16" x14ac:dyDescent="0.25">
      <c r="A1" t="s">
        <v>150</v>
      </c>
      <c r="G1" s="2">
        <f>IF(F1=1,120,IF(C1=1,100,IF(B1=1,80,IF(D1=1,50,IF(E1=1,30,0)))))</f>
        <v>0</v>
      </c>
    </row>
    <row r="3" spans="1:16" ht="105" x14ac:dyDescent="0.25">
      <c r="A3" s="1" t="s">
        <v>152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9</v>
      </c>
      <c r="I3" s="1" t="s">
        <v>11</v>
      </c>
      <c r="J3" s="1" t="s">
        <v>12</v>
      </c>
      <c r="K3" s="1" t="s">
        <v>153</v>
      </c>
      <c r="L3" s="2" t="s">
        <v>149</v>
      </c>
      <c r="M3" s="1" t="s">
        <v>10</v>
      </c>
      <c r="O3" s="30" t="s">
        <v>178</v>
      </c>
      <c r="P3" s="30" t="s">
        <v>179</v>
      </c>
    </row>
    <row r="4" spans="1:16" hidden="1" x14ac:dyDescent="0.25">
      <c r="A4" s="1">
        <v>1</v>
      </c>
      <c r="B4" s="1">
        <v>5</v>
      </c>
      <c r="C4" s="1">
        <v>2</v>
      </c>
      <c r="E4" s="1">
        <v>2</v>
      </c>
      <c r="F4" s="1">
        <v>2</v>
      </c>
      <c r="G4" s="1"/>
      <c r="H4" s="1">
        <v>1</v>
      </c>
      <c r="I4" s="1">
        <v>1</v>
      </c>
      <c r="J4" s="1">
        <v>2</v>
      </c>
      <c r="K4" s="1">
        <f>G118</f>
        <v>2</v>
      </c>
      <c r="L4" s="2">
        <v>0</v>
      </c>
      <c r="M4" s="1">
        <v>35</v>
      </c>
      <c r="O4" s="1" t="b">
        <f>AND(M4&gt;35,M4&lt;50,H4=2,I4=1)</f>
        <v>0</v>
      </c>
      <c r="P4" s="1" t="b">
        <f>M4&lt;50</f>
        <v>1</v>
      </c>
    </row>
    <row r="5" spans="1:16" hidden="1" x14ac:dyDescent="0.25">
      <c r="A5" s="1">
        <v>2</v>
      </c>
      <c r="B5" s="1">
        <v>3</v>
      </c>
      <c r="C5" s="1">
        <v>2</v>
      </c>
      <c r="E5" s="1">
        <v>2</v>
      </c>
      <c r="F5" s="1">
        <v>2</v>
      </c>
      <c r="G5" s="1"/>
      <c r="H5" s="1">
        <v>1</v>
      </c>
      <c r="I5" s="1">
        <v>2</v>
      </c>
      <c r="J5" s="1">
        <v>1</v>
      </c>
      <c r="K5" s="1">
        <f t="shared" ref="K5:K53" si="0">G119</f>
        <v>2</v>
      </c>
      <c r="L5" s="2">
        <v>0</v>
      </c>
      <c r="M5" s="1">
        <v>37</v>
      </c>
    </row>
    <row r="6" spans="1:16" hidden="1" x14ac:dyDescent="0.25">
      <c r="A6" s="1">
        <v>3</v>
      </c>
      <c r="B6" s="1">
        <v>3</v>
      </c>
      <c r="C6" s="1">
        <v>2</v>
      </c>
      <c r="E6" s="1">
        <v>2</v>
      </c>
      <c r="F6" s="1">
        <v>2</v>
      </c>
      <c r="G6" s="1"/>
      <c r="H6" s="1">
        <v>1</v>
      </c>
      <c r="I6" s="1">
        <v>4</v>
      </c>
      <c r="J6" s="1">
        <v>2</v>
      </c>
      <c r="K6" s="1">
        <f t="shared" si="0"/>
        <v>2</v>
      </c>
      <c r="L6" s="2">
        <v>0</v>
      </c>
      <c r="M6" s="1">
        <v>34</v>
      </c>
    </row>
    <row r="7" spans="1:16" hidden="1" x14ac:dyDescent="0.25">
      <c r="A7" s="1">
        <v>4</v>
      </c>
      <c r="B7" s="1">
        <v>6</v>
      </c>
      <c r="C7" s="1">
        <v>2</v>
      </c>
      <c r="E7" s="1">
        <v>2</v>
      </c>
      <c r="F7" s="1">
        <v>2</v>
      </c>
      <c r="G7" s="1"/>
      <c r="H7" s="1">
        <v>1</v>
      </c>
      <c r="I7" s="1">
        <v>1</v>
      </c>
      <c r="J7" s="1">
        <v>2</v>
      </c>
      <c r="K7" s="1">
        <f t="shared" si="0"/>
        <v>2</v>
      </c>
      <c r="L7" s="2">
        <v>0</v>
      </c>
      <c r="M7" s="1">
        <v>27</v>
      </c>
    </row>
    <row r="8" spans="1:16" hidden="1" x14ac:dyDescent="0.25">
      <c r="A8" s="1">
        <v>5</v>
      </c>
      <c r="B8" s="1">
        <v>5</v>
      </c>
      <c r="C8" s="1">
        <v>1</v>
      </c>
      <c r="D8" s="1">
        <v>1</v>
      </c>
      <c r="G8" s="1">
        <v>2</v>
      </c>
      <c r="H8" s="1">
        <v>1</v>
      </c>
      <c r="I8" s="1">
        <v>1</v>
      </c>
      <c r="J8" s="1">
        <v>2</v>
      </c>
      <c r="K8" s="1">
        <f t="shared" si="0"/>
        <v>4</v>
      </c>
      <c r="L8" s="2">
        <v>100</v>
      </c>
      <c r="M8" s="1">
        <v>39</v>
      </c>
    </row>
    <row r="9" spans="1:16" hidden="1" x14ac:dyDescent="0.25">
      <c r="A9" s="1">
        <v>6</v>
      </c>
      <c r="B9" s="1">
        <v>6</v>
      </c>
      <c r="C9" s="1">
        <v>1</v>
      </c>
      <c r="D9" s="1">
        <v>2</v>
      </c>
      <c r="G9" s="1"/>
      <c r="H9" s="1">
        <v>1</v>
      </c>
      <c r="I9" s="1">
        <v>1</v>
      </c>
      <c r="J9" s="1">
        <v>2</v>
      </c>
      <c r="K9" s="1">
        <f t="shared" si="0"/>
        <v>4</v>
      </c>
      <c r="L9" s="2">
        <v>80</v>
      </c>
      <c r="M9" s="1">
        <v>42</v>
      </c>
    </row>
    <row r="10" spans="1:16" hidden="1" x14ac:dyDescent="0.25">
      <c r="A10" s="1">
        <v>7</v>
      </c>
      <c r="B10" s="1">
        <v>6</v>
      </c>
      <c r="C10" s="1">
        <v>2</v>
      </c>
      <c r="E10" s="1">
        <v>1</v>
      </c>
      <c r="G10" s="1"/>
      <c r="H10" s="1">
        <v>1</v>
      </c>
      <c r="I10" s="1">
        <v>1</v>
      </c>
      <c r="J10" s="1">
        <v>2</v>
      </c>
      <c r="K10" s="1">
        <f t="shared" si="0"/>
        <v>4</v>
      </c>
      <c r="L10" s="2">
        <v>50</v>
      </c>
      <c r="M10" s="1">
        <v>34</v>
      </c>
    </row>
    <row r="11" spans="1:16" hidden="1" x14ac:dyDescent="0.25">
      <c r="A11" s="1">
        <v>8</v>
      </c>
      <c r="B11" s="1">
        <v>2</v>
      </c>
      <c r="C11" s="1">
        <v>2</v>
      </c>
      <c r="E11" s="1">
        <v>2</v>
      </c>
      <c r="F11" s="1">
        <v>2</v>
      </c>
      <c r="G11" s="1"/>
      <c r="H11" s="1">
        <v>1</v>
      </c>
      <c r="I11" s="1">
        <v>2</v>
      </c>
      <c r="J11" s="1">
        <v>2</v>
      </c>
      <c r="K11" s="1">
        <f t="shared" si="0"/>
        <v>2</v>
      </c>
      <c r="L11" s="2">
        <v>0</v>
      </c>
      <c r="M11" s="1">
        <v>29</v>
      </c>
    </row>
    <row r="12" spans="1:16" hidden="1" x14ac:dyDescent="0.25">
      <c r="A12" s="1">
        <v>9</v>
      </c>
      <c r="B12" s="1">
        <v>5</v>
      </c>
      <c r="C12" s="1">
        <v>1</v>
      </c>
      <c r="D12" s="1">
        <v>2</v>
      </c>
      <c r="G12" s="1"/>
      <c r="H12" s="1">
        <v>1</v>
      </c>
      <c r="I12" s="1">
        <v>1</v>
      </c>
      <c r="J12" s="1">
        <v>2</v>
      </c>
      <c r="K12" s="1">
        <f t="shared" si="0"/>
        <v>4</v>
      </c>
      <c r="L12" s="2">
        <v>80</v>
      </c>
      <c r="M12" s="1">
        <v>33</v>
      </c>
    </row>
    <row r="13" spans="1:16" hidden="1" x14ac:dyDescent="0.25">
      <c r="A13" s="1">
        <v>10</v>
      </c>
      <c r="G13" s="1"/>
      <c r="H13" s="1">
        <v>1</v>
      </c>
      <c r="I13" s="1">
        <v>3</v>
      </c>
      <c r="J13" s="1">
        <v>2</v>
      </c>
      <c r="K13" s="1">
        <f t="shared" si="0"/>
        <v>2</v>
      </c>
      <c r="L13" s="2">
        <v>0</v>
      </c>
      <c r="M13" s="1">
        <v>35</v>
      </c>
    </row>
    <row r="14" spans="1:16" hidden="1" x14ac:dyDescent="0.25">
      <c r="A14" s="1">
        <v>11</v>
      </c>
      <c r="B14" s="1">
        <v>5</v>
      </c>
      <c r="C14" s="1">
        <v>1</v>
      </c>
      <c r="D14" s="1">
        <v>1</v>
      </c>
      <c r="G14" s="1">
        <v>2</v>
      </c>
      <c r="H14" s="1">
        <v>1</v>
      </c>
      <c r="I14" s="1">
        <v>1</v>
      </c>
      <c r="J14" s="1">
        <v>2</v>
      </c>
      <c r="K14" s="1">
        <f t="shared" si="0"/>
        <v>4</v>
      </c>
      <c r="L14" s="2">
        <v>100</v>
      </c>
      <c r="M14" s="1">
        <v>45</v>
      </c>
    </row>
    <row r="15" spans="1:16" hidden="1" x14ac:dyDescent="0.25">
      <c r="A15" s="1">
        <v>12</v>
      </c>
      <c r="B15" s="1">
        <v>1</v>
      </c>
      <c r="C15" s="1">
        <v>1</v>
      </c>
      <c r="D15" s="1">
        <v>2</v>
      </c>
      <c r="G15" s="1"/>
      <c r="H15" s="1">
        <v>1</v>
      </c>
      <c r="I15" s="1">
        <v>1</v>
      </c>
      <c r="J15" s="1">
        <v>2</v>
      </c>
      <c r="K15" s="1">
        <f t="shared" si="0"/>
        <v>4</v>
      </c>
      <c r="L15" s="2">
        <v>80</v>
      </c>
      <c r="M15" s="1">
        <v>50</v>
      </c>
    </row>
    <row r="16" spans="1:16" hidden="1" x14ac:dyDescent="0.25">
      <c r="A16" s="1">
        <v>13</v>
      </c>
      <c r="B16" s="1">
        <v>1</v>
      </c>
      <c r="C16" s="1">
        <v>1</v>
      </c>
      <c r="D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f t="shared" si="0"/>
        <v>4</v>
      </c>
      <c r="L16" s="2">
        <v>120</v>
      </c>
      <c r="M16" s="1">
        <v>46</v>
      </c>
    </row>
    <row r="17" spans="1:13" hidden="1" x14ac:dyDescent="0.25">
      <c r="A17" s="1">
        <v>14</v>
      </c>
      <c r="B17" s="1">
        <v>2</v>
      </c>
      <c r="C17" s="1">
        <v>1</v>
      </c>
      <c r="D17" s="1">
        <v>2</v>
      </c>
      <c r="G17" s="1"/>
      <c r="H17" s="1">
        <v>1</v>
      </c>
      <c r="I17" s="1">
        <v>4</v>
      </c>
      <c r="J17" s="1">
        <v>2</v>
      </c>
      <c r="K17" s="1">
        <f t="shared" si="0"/>
        <v>1</v>
      </c>
      <c r="L17" s="2">
        <v>80</v>
      </c>
      <c r="M17" s="1">
        <v>42</v>
      </c>
    </row>
    <row r="18" spans="1:13" hidden="1" x14ac:dyDescent="0.25">
      <c r="A18" s="1">
        <v>15</v>
      </c>
      <c r="B18" s="1">
        <v>4</v>
      </c>
      <c r="C18" s="1">
        <v>1</v>
      </c>
      <c r="D18" s="1">
        <v>1</v>
      </c>
      <c r="G18" s="1">
        <v>2</v>
      </c>
      <c r="H18" s="1">
        <v>1</v>
      </c>
      <c r="I18" s="1">
        <v>2</v>
      </c>
      <c r="J18" s="1">
        <v>2</v>
      </c>
      <c r="K18" s="1">
        <f t="shared" si="0"/>
        <v>4</v>
      </c>
      <c r="L18" s="2">
        <v>100</v>
      </c>
      <c r="M18" s="1">
        <v>44</v>
      </c>
    </row>
    <row r="19" spans="1:13" hidden="1" x14ac:dyDescent="0.25">
      <c r="A19" s="1">
        <v>16</v>
      </c>
      <c r="B19" s="1">
        <v>1</v>
      </c>
      <c r="C19" s="1">
        <v>2</v>
      </c>
      <c r="E19" s="1">
        <v>2</v>
      </c>
      <c r="F19" s="1">
        <v>2</v>
      </c>
      <c r="G19" s="1"/>
      <c r="H19" s="1">
        <v>1</v>
      </c>
      <c r="I19" s="1">
        <v>1</v>
      </c>
      <c r="J19" s="1">
        <v>2</v>
      </c>
      <c r="K19" s="1">
        <f t="shared" si="0"/>
        <v>3</v>
      </c>
      <c r="L19" s="2">
        <v>0</v>
      </c>
      <c r="M19" s="1">
        <v>64</v>
      </c>
    </row>
    <row r="20" spans="1:13" hidden="1" x14ac:dyDescent="0.25">
      <c r="A20" s="1">
        <v>17</v>
      </c>
      <c r="B20" s="1">
        <v>5</v>
      </c>
      <c r="C20" s="1">
        <v>2</v>
      </c>
      <c r="E20" s="1">
        <v>2</v>
      </c>
      <c r="F20" s="1">
        <v>2</v>
      </c>
      <c r="G20" s="1"/>
      <c r="H20" s="1">
        <v>1</v>
      </c>
      <c r="I20" s="1">
        <v>1</v>
      </c>
      <c r="J20" s="1">
        <v>2</v>
      </c>
      <c r="K20" s="1">
        <f t="shared" si="0"/>
        <v>2</v>
      </c>
      <c r="L20" s="2">
        <v>0</v>
      </c>
      <c r="M20" s="1">
        <v>29</v>
      </c>
    </row>
    <row r="21" spans="1:13" hidden="1" x14ac:dyDescent="0.25">
      <c r="A21" s="1">
        <v>18</v>
      </c>
      <c r="B21" s="1">
        <v>5</v>
      </c>
      <c r="C21" s="1">
        <v>1</v>
      </c>
      <c r="D21" s="1">
        <v>2</v>
      </c>
      <c r="G21" s="1"/>
      <c r="H21" s="1">
        <v>1</v>
      </c>
      <c r="I21" s="1">
        <v>4</v>
      </c>
      <c r="J21" s="1">
        <v>2</v>
      </c>
      <c r="K21" s="1">
        <f t="shared" si="0"/>
        <v>4</v>
      </c>
      <c r="L21" s="2">
        <v>80</v>
      </c>
      <c r="M21" s="1">
        <v>53</v>
      </c>
    </row>
    <row r="22" spans="1:13" hidden="1" x14ac:dyDescent="0.25">
      <c r="A22" s="1">
        <v>19</v>
      </c>
      <c r="B22" s="1">
        <v>6</v>
      </c>
      <c r="C22" s="1">
        <v>1</v>
      </c>
      <c r="D22" s="1">
        <v>2</v>
      </c>
      <c r="G22" s="1"/>
      <c r="H22" s="1">
        <v>1</v>
      </c>
      <c r="I22" s="1">
        <v>5</v>
      </c>
      <c r="J22" s="1">
        <v>2</v>
      </c>
      <c r="K22" s="1">
        <f t="shared" si="0"/>
        <v>4</v>
      </c>
      <c r="L22" s="2">
        <v>80</v>
      </c>
      <c r="M22" s="1">
        <v>36</v>
      </c>
    </row>
    <row r="23" spans="1:13" hidden="1" x14ac:dyDescent="0.25">
      <c r="A23" s="1">
        <v>20</v>
      </c>
      <c r="B23" s="1">
        <v>5</v>
      </c>
      <c r="C23" s="1">
        <v>1</v>
      </c>
      <c r="D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f t="shared" si="0"/>
        <v>4</v>
      </c>
      <c r="L23" s="2">
        <v>100</v>
      </c>
      <c r="M23" s="1">
        <v>50</v>
      </c>
    </row>
    <row r="24" spans="1:13" hidden="1" x14ac:dyDescent="0.25">
      <c r="A24" s="1">
        <v>21</v>
      </c>
      <c r="G24" s="1"/>
      <c r="H24" s="1">
        <v>1</v>
      </c>
      <c r="I24" s="1">
        <v>3</v>
      </c>
      <c r="J24" s="1">
        <v>1</v>
      </c>
      <c r="K24" s="1">
        <f t="shared" si="0"/>
        <v>4</v>
      </c>
      <c r="L24" s="2">
        <v>0</v>
      </c>
      <c r="M24" s="1">
        <v>69</v>
      </c>
    </row>
    <row r="25" spans="1:13" hidden="1" x14ac:dyDescent="0.25">
      <c r="A25" s="1">
        <v>22</v>
      </c>
      <c r="B25" s="1">
        <v>1</v>
      </c>
      <c r="C25" s="1">
        <v>2</v>
      </c>
      <c r="E25" s="1">
        <v>1</v>
      </c>
      <c r="G25" s="1"/>
      <c r="H25" s="1">
        <v>1</v>
      </c>
      <c r="I25" s="1">
        <v>2</v>
      </c>
      <c r="J25" s="1">
        <v>1</v>
      </c>
      <c r="K25" s="1">
        <f t="shared" si="0"/>
        <v>4</v>
      </c>
      <c r="L25" s="2">
        <v>50</v>
      </c>
      <c r="M25" s="1">
        <v>51</v>
      </c>
    </row>
    <row r="26" spans="1:13" hidden="1" x14ac:dyDescent="0.25">
      <c r="A26" s="1">
        <v>23</v>
      </c>
      <c r="B26" s="1">
        <v>5</v>
      </c>
      <c r="C26" s="1">
        <v>2</v>
      </c>
      <c r="E26" s="1">
        <v>2</v>
      </c>
      <c r="F26" s="1">
        <v>2</v>
      </c>
      <c r="G26" s="1"/>
      <c r="H26" s="1">
        <v>1</v>
      </c>
      <c r="I26" s="1">
        <v>1</v>
      </c>
      <c r="J26" s="1">
        <v>2</v>
      </c>
      <c r="K26" s="1">
        <f t="shared" si="0"/>
        <v>4</v>
      </c>
      <c r="L26" s="2">
        <v>0</v>
      </c>
      <c r="M26" s="1">
        <v>62</v>
      </c>
    </row>
    <row r="27" spans="1:13" x14ac:dyDescent="0.25">
      <c r="A27" s="1">
        <v>24</v>
      </c>
      <c r="B27" s="1">
        <v>2</v>
      </c>
      <c r="C27" s="1">
        <v>1</v>
      </c>
      <c r="D27" s="1">
        <v>2</v>
      </c>
      <c r="G27" s="1"/>
      <c r="H27" s="1">
        <v>2</v>
      </c>
      <c r="I27" s="1">
        <v>1</v>
      </c>
      <c r="J27" s="1">
        <v>2</v>
      </c>
      <c r="K27" s="1">
        <f t="shared" si="0"/>
        <v>1</v>
      </c>
      <c r="L27" s="2">
        <v>80</v>
      </c>
      <c r="M27" s="1">
        <v>39</v>
      </c>
    </row>
    <row r="28" spans="1:13" hidden="1" x14ac:dyDescent="0.25">
      <c r="A28" s="1">
        <v>25</v>
      </c>
      <c r="B28" s="1">
        <v>1</v>
      </c>
      <c r="C28" s="1">
        <v>2</v>
      </c>
      <c r="E28" s="1">
        <v>1</v>
      </c>
      <c r="G28" s="1"/>
      <c r="H28" s="1">
        <v>2</v>
      </c>
      <c r="I28" s="1">
        <v>2</v>
      </c>
      <c r="J28" s="1">
        <v>2</v>
      </c>
      <c r="K28" s="1">
        <f t="shared" si="0"/>
        <v>3</v>
      </c>
      <c r="L28" s="2">
        <v>50</v>
      </c>
      <c r="M28" s="1">
        <v>54</v>
      </c>
    </row>
    <row r="29" spans="1:13" hidden="1" x14ac:dyDescent="0.25">
      <c r="A29" s="1">
        <v>26</v>
      </c>
      <c r="G29" s="1"/>
      <c r="H29" s="1">
        <v>2</v>
      </c>
      <c r="I29" s="1">
        <v>1</v>
      </c>
      <c r="J29" s="1">
        <v>2</v>
      </c>
      <c r="K29" s="1">
        <f t="shared" si="0"/>
        <v>2</v>
      </c>
      <c r="L29" s="2">
        <v>0</v>
      </c>
      <c r="M29" s="1">
        <v>29</v>
      </c>
    </row>
    <row r="30" spans="1:13" hidden="1" x14ac:dyDescent="0.25">
      <c r="A30" s="1">
        <v>27</v>
      </c>
      <c r="B30" s="1">
        <v>5</v>
      </c>
      <c r="C30" s="1">
        <v>2</v>
      </c>
      <c r="E30" s="1">
        <v>2</v>
      </c>
      <c r="F30" s="1">
        <v>2</v>
      </c>
      <c r="G30" s="1"/>
      <c r="H30" s="1">
        <v>2</v>
      </c>
      <c r="I30" s="1">
        <v>1</v>
      </c>
      <c r="J30" s="1">
        <v>2</v>
      </c>
      <c r="K30" s="1">
        <f t="shared" si="0"/>
        <v>3</v>
      </c>
      <c r="L30" s="2">
        <v>0</v>
      </c>
      <c r="M30" s="1">
        <v>51</v>
      </c>
    </row>
    <row r="31" spans="1:13" hidden="1" x14ac:dyDescent="0.25">
      <c r="A31" s="1">
        <v>28</v>
      </c>
      <c r="B31" s="1">
        <v>5</v>
      </c>
      <c r="C31" s="1">
        <v>2</v>
      </c>
      <c r="E31" s="1">
        <v>2</v>
      </c>
      <c r="F31" s="1">
        <v>2</v>
      </c>
      <c r="G31" s="1"/>
      <c r="H31" s="1">
        <v>2</v>
      </c>
      <c r="I31" s="1">
        <v>4</v>
      </c>
      <c r="J31" s="1">
        <v>2</v>
      </c>
      <c r="K31" s="1">
        <f t="shared" si="0"/>
        <v>2</v>
      </c>
      <c r="L31" s="2">
        <v>0</v>
      </c>
      <c r="M31" s="1">
        <v>33</v>
      </c>
    </row>
    <row r="32" spans="1:13" hidden="1" x14ac:dyDescent="0.25">
      <c r="A32" s="1">
        <v>29</v>
      </c>
      <c r="B32" s="1">
        <v>1</v>
      </c>
      <c r="C32" s="1">
        <v>1</v>
      </c>
      <c r="D32" s="1">
        <v>1</v>
      </c>
      <c r="G32" s="1">
        <v>1</v>
      </c>
      <c r="H32" s="1">
        <v>2</v>
      </c>
      <c r="I32" s="1">
        <v>4</v>
      </c>
      <c r="J32" s="1">
        <v>2</v>
      </c>
      <c r="K32" s="1">
        <f t="shared" si="0"/>
        <v>1</v>
      </c>
      <c r="L32" s="2">
        <v>120</v>
      </c>
      <c r="M32" s="1">
        <v>43</v>
      </c>
    </row>
    <row r="33" spans="1:13" x14ac:dyDescent="0.25">
      <c r="A33" s="1">
        <v>30</v>
      </c>
      <c r="B33" s="1">
        <v>1</v>
      </c>
      <c r="C33" s="1">
        <v>1</v>
      </c>
      <c r="D33" s="1">
        <v>1</v>
      </c>
      <c r="G33" s="1">
        <v>1</v>
      </c>
      <c r="H33" s="1">
        <v>2</v>
      </c>
      <c r="I33" s="1">
        <v>1</v>
      </c>
      <c r="J33" s="1">
        <v>2</v>
      </c>
      <c r="K33" s="1">
        <f t="shared" si="0"/>
        <v>1</v>
      </c>
      <c r="L33" s="2">
        <v>120</v>
      </c>
      <c r="M33" s="1">
        <v>47</v>
      </c>
    </row>
    <row r="34" spans="1:13" x14ac:dyDescent="0.25">
      <c r="A34" s="1">
        <v>31</v>
      </c>
      <c r="B34" s="1">
        <v>1</v>
      </c>
      <c r="C34" s="1">
        <v>2</v>
      </c>
      <c r="E34" s="1">
        <v>2</v>
      </c>
      <c r="F34" s="1">
        <v>1</v>
      </c>
      <c r="G34" s="1"/>
      <c r="H34" s="1">
        <v>2</v>
      </c>
      <c r="I34" s="1">
        <v>1</v>
      </c>
      <c r="J34" s="1">
        <v>1</v>
      </c>
      <c r="K34" s="1">
        <f t="shared" si="0"/>
        <v>3</v>
      </c>
      <c r="L34" s="2">
        <v>30</v>
      </c>
      <c r="M34" s="1">
        <v>45</v>
      </c>
    </row>
    <row r="35" spans="1:13" hidden="1" x14ac:dyDescent="0.25">
      <c r="A35" s="1">
        <v>32</v>
      </c>
      <c r="B35" s="1">
        <v>5</v>
      </c>
      <c r="C35" s="1">
        <v>2</v>
      </c>
      <c r="E35" s="1">
        <v>2</v>
      </c>
      <c r="F35" s="1">
        <v>2</v>
      </c>
      <c r="G35" s="1"/>
      <c r="H35" s="1">
        <v>2</v>
      </c>
      <c r="I35" s="1">
        <v>2</v>
      </c>
      <c r="J35" s="1">
        <v>2</v>
      </c>
      <c r="K35" s="1">
        <f t="shared" si="0"/>
        <v>3</v>
      </c>
      <c r="L35" s="2">
        <v>0</v>
      </c>
      <c r="M35" s="1">
        <v>43</v>
      </c>
    </row>
    <row r="36" spans="1:13" hidden="1" x14ac:dyDescent="0.25">
      <c r="A36" s="1">
        <v>33</v>
      </c>
      <c r="B36" s="1">
        <v>2</v>
      </c>
      <c r="C36" s="1">
        <v>2</v>
      </c>
      <c r="E36" s="1">
        <v>2</v>
      </c>
      <c r="F36" s="1">
        <v>1</v>
      </c>
      <c r="G36" s="1"/>
      <c r="H36" s="1">
        <v>2</v>
      </c>
      <c r="I36" s="1">
        <v>1</v>
      </c>
      <c r="J36" s="1">
        <v>2</v>
      </c>
      <c r="K36" s="1">
        <f t="shared" si="0"/>
        <v>1</v>
      </c>
      <c r="L36" s="2">
        <v>30</v>
      </c>
      <c r="M36" s="1">
        <v>33</v>
      </c>
    </row>
    <row r="37" spans="1:13" x14ac:dyDescent="0.25">
      <c r="A37" s="1">
        <v>34</v>
      </c>
      <c r="B37" s="1">
        <v>1</v>
      </c>
      <c r="C37" s="1">
        <v>2</v>
      </c>
      <c r="E37" s="1">
        <v>2</v>
      </c>
      <c r="F37" s="1">
        <v>2</v>
      </c>
      <c r="G37" s="1"/>
      <c r="H37" s="1">
        <v>2</v>
      </c>
      <c r="I37" s="1">
        <v>1</v>
      </c>
      <c r="J37" s="1">
        <v>2</v>
      </c>
      <c r="K37" s="1">
        <f t="shared" si="0"/>
        <v>3</v>
      </c>
      <c r="L37" s="2">
        <v>0</v>
      </c>
      <c r="M37" s="1">
        <v>39</v>
      </c>
    </row>
    <row r="38" spans="1:13" hidden="1" x14ac:dyDescent="0.25">
      <c r="A38" s="1">
        <v>35</v>
      </c>
      <c r="B38" s="1">
        <v>4</v>
      </c>
      <c r="C38" s="1">
        <v>1</v>
      </c>
      <c r="D38" s="1">
        <v>1</v>
      </c>
      <c r="G38" s="1">
        <v>1</v>
      </c>
      <c r="H38" s="1">
        <v>2</v>
      </c>
      <c r="I38" s="1">
        <v>1</v>
      </c>
      <c r="J38" s="1">
        <v>2</v>
      </c>
      <c r="K38" s="1">
        <f t="shared" si="0"/>
        <v>1</v>
      </c>
      <c r="L38" s="2">
        <v>120</v>
      </c>
      <c r="M38" s="1">
        <v>34</v>
      </c>
    </row>
    <row r="39" spans="1:13" hidden="1" x14ac:dyDescent="0.25">
      <c r="A39" s="1">
        <v>36</v>
      </c>
      <c r="B39" s="1">
        <v>6</v>
      </c>
      <c r="C39" s="1">
        <v>2</v>
      </c>
      <c r="E39" s="1">
        <v>2</v>
      </c>
      <c r="F39" s="1">
        <v>1</v>
      </c>
      <c r="G39" s="1"/>
      <c r="H39" s="1">
        <v>2</v>
      </c>
      <c r="I39" s="1">
        <v>1</v>
      </c>
      <c r="J39" s="1">
        <v>2</v>
      </c>
      <c r="K39" s="1">
        <f t="shared" si="0"/>
        <v>1</v>
      </c>
      <c r="L39" s="2">
        <v>30</v>
      </c>
      <c r="M39" s="1">
        <v>31</v>
      </c>
    </row>
    <row r="40" spans="1:13" hidden="1" x14ac:dyDescent="0.25">
      <c r="A40" s="1">
        <v>37</v>
      </c>
      <c r="B40" s="1">
        <v>6</v>
      </c>
      <c r="C40" s="1">
        <v>1</v>
      </c>
      <c r="D40" s="1">
        <v>2</v>
      </c>
      <c r="G40" s="1"/>
      <c r="H40" s="1">
        <v>2</v>
      </c>
      <c r="I40" s="1">
        <v>2</v>
      </c>
      <c r="J40" s="1">
        <v>2</v>
      </c>
      <c r="K40" s="1">
        <f t="shared" si="0"/>
        <v>1</v>
      </c>
      <c r="L40" s="2">
        <v>80</v>
      </c>
      <c r="M40" s="1">
        <v>37</v>
      </c>
    </row>
    <row r="41" spans="1:13" x14ac:dyDescent="0.25">
      <c r="A41" s="1">
        <v>38</v>
      </c>
      <c r="G41" s="1"/>
      <c r="H41" s="1">
        <v>2</v>
      </c>
      <c r="I41" s="1">
        <v>1</v>
      </c>
      <c r="J41" s="1">
        <v>2</v>
      </c>
      <c r="K41" s="1">
        <f t="shared" si="0"/>
        <v>3</v>
      </c>
      <c r="L41" s="2">
        <v>0</v>
      </c>
      <c r="M41" s="1">
        <v>44</v>
      </c>
    </row>
    <row r="42" spans="1:13" hidden="1" x14ac:dyDescent="0.25">
      <c r="A42" s="1">
        <v>39</v>
      </c>
      <c r="B42" s="1">
        <v>5</v>
      </c>
      <c r="C42" s="1">
        <v>2</v>
      </c>
      <c r="E42" s="1">
        <v>2</v>
      </c>
      <c r="F42" s="1">
        <v>2</v>
      </c>
      <c r="G42" s="1"/>
      <c r="H42" s="1">
        <v>2</v>
      </c>
      <c r="I42" s="1">
        <v>1</v>
      </c>
      <c r="J42" s="1">
        <v>2</v>
      </c>
      <c r="K42" s="1">
        <f t="shared" si="0"/>
        <v>3</v>
      </c>
      <c r="L42" s="2">
        <v>0</v>
      </c>
      <c r="M42" s="1">
        <v>77</v>
      </c>
    </row>
    <row r="43" spans="1:13" hidden="1" x14ac:dyDescent="0.25">
      <c r="A43" s="1">
        <v>40</v>
      </c>
      <c r="B43" s="1">
        <v>2</v>
      </c>
      <c r="C43" s="1">
        <v>1</v>
      </c>
      <c r="D43" s="1">
        <v>2</v>
      </c>
      <c r="G43" s="1"/>
      <c r="H43" s="1">
        <v>2</v>
      </c>
      <c r="I43" s="1">
        <v>1</v>
      </c>
      <c r="J43" s="1">
        <v>2</v>
      </c>
      <c r="K43" s="1">
        <f t="shared" si="0"/>
        <v>1</v>
      </c>
      <c r="L43" s="2">
        <v>80</v>
      </c>
      <c r="M43" s="1">
        <v>70</v>
      </c>
    </row>
    <row r="44" spans="1:13" hidden="1" x14ac:dyDescent="0.25">
      <c r="A44" s="1">
        <v>41</v>
      </c>
      <c r="B44" s="1">
        <v>2</v>
      </c>
      <c r="C44" s="1">
        <v>1</v>
      </c>
      <c r="D44" s="1">
        <v>2</v>
      </c>
      <c r="G44" s="1"/>
      <c r="H44" s="1">
        <v>2</v>
      </c>
      <c r="I44" s="1">
        <v>1</v>
      </c>
      <c r="J44" s="1">
        <v>2</v>
      </c>
      <c r="K44" s="1">
        <f t="shared" si="0"/>
        <v>1</v>
      </c>
      <c r="L44" s="2">
        <v>80</v>
      </c>
      <c r="M44" s="1">
        <v>25</v>
      </c>
    </row>
    <row r="45" spans="1:13" hidden="1" x14ac:dyDescent="0.25">
      <c r="A45" s="1">
        <v>42</v>
      </c>
      <c r="B45" s="1">
        <v>2</v>
      </c>
      <c r="C45" s="1">
        <v>1</v>
      </c>
      <c r="D45" s="1">
        <v>2</v>
      </c>
      <c r="G45" s="1"/>
      <c r="H45" s="1">
        <v>2</v>
      </c>
      <c r="I45" s="1">
        <v>2</v>
      </c>
      <c r="J45" s="1">
        <v>2</v>
      </c>
      <c r="K45" s="1">
        <f t="shared" si="0"/>
        <v>1</v>
      </c>
      <c r="L45" s="2">
        <v>80</v>
      </c>
      <c r="M45" s="1">
        <v>25</v>
      </c>
    </row>
    <row r="46" spans="1:13" hidden="1" x14ac:dyDescent="0.25">
      <c r="A46" s="1">
        <v>43</v>
      </c>
      <c r="B46" s="1">
        <v>4</v>
      </c>
      <c r="C46" s="1">
        <v>1</v>
      </c>
      <c r="D46" s="1">
        <v>2</v>
      </c>
      <c r="G46" s="1"/>
      <c r="H46" s="1">
        <v>2</v>
      </c>
      <c r="I46" s="1">
        <v>3</v>
      </c>
      <c r="J46" s="1">
        <v>2</v>
      </c>
      <c r="K46" s="1">
        <f t="shared" si="0"/>
        <v>1</v>
      </c>
      <c r="L46" s="2">
        <v>80</v>
      </c>
      <c r="M46" s="1">
        <v>37</v>
      </c>
    </row>
    <row r="47" spans="1:13" hidden="1" x14ac:dyDescent="0.25">
      <c r="A47" s="1">
        <v>44</v>
      </c>
      <c r="B47" s="1">
        <v>2</v>
      </c>
      <c r="C47" s="1">
        <v>1</v>
      </c>
      <c r="D47" s="1">
        <v>2</v>
      </c>
      <c r="G47" s="1"/>
      <c r="H47" s="1">
        <v>2</v>
      </c>
      <c r="I47" s="1">
        <v>4</v>
      </c>
      <c r="J47" s="1">
        <v>2</v>
      </c>
      <c r="K47" s="1">
        <f t="shared" si="0"/>
        <v>1</v>
      </c>
      <c r="L47" s="2">
        <v>80</v>
      </c>
      <c r="M47" s="1">
        <v>51</v>
      </c>
    </row>
    <row r="48" spans="1:13" hidden="1" x14ac:dyDescent="0.25">
      <c r="A48" s="1">
        <v>45</v>
      </c>
      <c r="B48" s="1">
        <v>5</v>
      </c>
      <c r="C48" s="1">
        <v>1</v>
      </c>
      <c r="D48" s="1">
        <v>1</v>
      </c>
      <c r="G48" s="1">
        <v>2</v>
      </c>
      <c r="H48" s="1">
        <v>2</v>
      </c>
      <c r="I48" s="1">
        <v>1</v>
      </c>
      <c r="J48" s="1">
        <v>1</v>
      </c>
      <c r="K48" s="1">
        <f t="shared" si="0"/>
        <v>4</v>
      </c>
      <c r="L48" s="2">
        <v>100</v>
      </c>
      <c r="M48" s="1">
        <v>53</v>
      </c>
    </row>
    <row r="49" spans="1:13" hidden="1" x14ac:dyDescent="0.25">
      <c r="A49" s="1">
        <v>46</v>
      </c>
      <c r="B49" s="1">
        <v>2</v>
      </c>
      <c r="C49" s="1">
        <v>2</v>
      </c>
      <c r="E49" s="1">
        <v>2</v>
      </c>
      <c r="F49" s="1">
        <v>1</v>
      </c>
      <c r="G49" s="1"/>
      <c r="H49" s="1">
        <v>2</v>
      </c>
      <c r="I49" s="1">
        <v>1</v>
      </c>
      <c r="J49" s="1">
        <v>2</v>
      </c>
      <c r="K49" s="1">
        <f t="shared" si="0"/>
        <v>1</v>
      </c>
      <c r="L49" s="2">
        <v>30</v>
      </c>
      <c r="M49" s="1">
        <v>60</v>
      </c>
    </row>
    <row r="50" spans="1:13" hidden="1" x14ac:dyDescent="0.25">
      <c r="A50" s="1">
        <v>47</v>
      </c>
      <c r="B50" s="1">
        <v>6</v>
      </c>
      <c r="C50" s="1">
        <v>1</v>
      </c>
      <c r="D50" s="1">
        <v>1</v>
      </c>
      <c r="G50" s="1">
        <v>1</v>
      </c>
      <c r="H50" s="1">
        <v>2</v>
      </c>
      <c r="I50" s="1">
        <v>5</v>
      </c>
      <c r="J50" s="1">
        <v>2</v>
      </c>
      <c r="K50" s="1">
        <f t="shared" si="0"/>
        <v>1</v>
      </c>
      <c r="L50" s="2">
        <v>120</v>
      </c>
      <c r="M50" s="1">
        <v>32</v>
      </c>
    </row>
    <row r="51" spans="1:13" hidden="1" x14ac:dyDescent="0.25">
      <c r="A51" s="1">
        <v>48</v>
      </c>
      <c r="B51" s="1">
        <v>4</v>
      </c>
      <c r="C51" s="1">
        <v>1</v>
      </c>
      <c r="D51" s="1">
        <v>2</v>
      </c>
      <c r="G51" s="1"/>
      <c r="H51" s="1">
        <v>2</v>
      </c>
      <c r="I51" s="1">
        <v>3</v>
      </c>
      <c r="J51" s="1">
        <v>2</v>
      </c>
      <c r="K51" s="1">
        <f t="shared" si="0"/>
        <v>1</v>
      </c>
      <c r="L51" s="2">
        <v>80</v>
      </c>
      <c r="M51" s="1">
        <v>52</v>
      </c>
    </row>
    <row r="52" spans="1:13" hidden="1" x14ac:dyDescent="0.25">
      <c r="A52" s="1">
        <v>49</v>
      </c>
      <c r="G52" s="1"/>
      <c r="H52" s="1">
        <v>2</v>
      </c>
      <c r="I52" s="1">
        <v>3</v>
      </c>
      <c r="J52" s="1">
        <v>2</v>
      </c>
      <c r="K52" s="1">
        <f t="shared" si="0"/>
        <v>3</v>
      </c>
      <c r="L52" s="2">
        <v>0</v>
      </c>
      <c r="M52" s="1">
        <v>62</v>
      </c>
    </row>
    <row r="53" spans="1:13" hidden="1" x14ac:dyDescent="0.25">
      <c r="A53" s="1">
        <v>50</v>
      </c>
      <c r="B53" s="1">
        <v>5</v>
      </c>
      <c r="C53" s="1">
        <v>1</v>
      </c>
      <c r="D53" s="1">
        <v>2</v>
      </c>
      <c r="G53" s="1"/>
      <c r="H53" s="1">
        <v>2</v>
      </c>
      <c r="I53" s="1">
        <v>3</v>
      </c>
      <c r="J53" s="1">
        <v>2</v>
      </c>
      <c r="K53" s="1">
        <f t="shared" si="0"/>
        <v>4</v>
      </c>
      <c r="L53" s="2">
        <v>80</v>
      </c>
      <c r="M53" s="1">
        <v>46</v>
      </c>
    </row>
    <row r="54" spans="1:13" x14ac:dyDescent="0.25">
      <c r="G54" s="1"/>
      <c r="H54" s="2"/>
    </row>
    <row r="55" spans="1:13" x14ac:dyDescent="0.25">
      <c r="G55" s="1"/>
      <c r="H55" s="2"/>
    </row>
    <row r="56" spans="1:13" x14ac:dyDescent="0.25">
      <c r="B56" t="s">
        <v>151</v>
      </c>
      <c r="G56" s="1"/>
      <c r="H56" s="2">
        <f>IF(G56=1,120,IF(D56=1,100,IF(C56=1,80,IF(E56=1,50,IF(F56=1,30,0)))))</f>
        <v>0</v>
      </c>
    </row>
    <row r="57" spans="1:13" x14ac:dyDescent="0.25">
      <c r="G57" s="1"/>
      <c r="H57" s="2"/>
    </row>
    <row r="58" spans="1:13" ht="75" x14ac:dyDescent="0.25">
      <c r="A58" s="1" t="s">
        <v>152</v>
      </c>
      <c r="B58" s="1" t="s">
        <v>1</v>
      </c>
      <c r="C58" s="1" t="s">
        <v>9</v>
      </c>
      <c r="D58" s="1" t="s">
        <v>11</v>
      </c>
      <c r="E58" s="1" t="s">
        <v>12</v>
      </c>
      <c r="F58" s="2" t="s">
        <v>149</v>
      </c>
      <c r="G58" s="1" t="s">
        <v>10</v>
      </c>
    </row>
    <row r="59" spans="1:13" x14ac:dyDescent="0.25">
      <c r="A59" s="1">
        <v>1</v>
      </c>
      <c r="B59" s="1">
        <v>5</v>
      </c>
      <c r="C59" s="1">
        <v>1</v>
      </c>
      <c r="D59" s="1">
        <v>1</v>
      </c>
      <c r="E59" s="1">
        <v>2</v>
      </c>
      <c r="F59" s="2">
        <v>-1.1552362674323637</v>
      </c>
      <c r="G59" s="1">
        <v>-0.69805166187322232</v>
      </c>
      <c r="I59" s="1">
        <v>1</v>
      </c>
      <c r="J59" s="1">
        <v>1</v>
      </c>
      <c r="K59" s="1">
        <v>1</v>
      </c>
      <c r="L59" s="1">
        <v>1</v>
      </c>
    </row>
    <row r="60" spans="1:13" x14ac:dyDescent="0.25">
      <c r="A60" s="1">
        <v>2</v>
      </c>
      <c r="B60" s="1">
        <v>3</v>
      </c>
      <c r="C60" s="1">
        <v>1</v>
      </c>
      <c r="D60" s="1">
        <v>2</v>
      </c>
      <c r="E60" s="1">
        <v>1</v>
      </c>
      <c r="F60" s="2">
        <v>-1.1552362674323637</v>
      </c>
      <c r="G60" s="1">
        <v>-0.53495547919256292</v>
      </c>
    </row>
    <row r="61" spans="1:13" x14ac:dyDescent="0.25">
      <c r="A61" s="1">
        <v>3</v>
      </c>
      <c r="B61" s="1">
        <v>3</v>
      </c>
      <c r="C61" s="1">
        <v>1</v>
      </c>
      <c r="D61" s="1">
        <v>4</v>
      </c>
      <c r="E61" s="1">
        <v>2</v>
      </c>
      <c r="F61" s="2">
        <v>-1.1552362674323637</v>
      </c>
      <c r="G61" s="1">
        <v>-0.77959975321355202</v>
      </c>
    </row>
    <row r="62" spans="1:13" x14ac:dyDescent="0.25">
      <c r="A62" s="1">
        <v>4</v>
      </c>
      <c r="B62" s="1">
        <v>6</v>
      </c>
      <c r="C62" s="1">
        <v>1</v>
      </c>
      <c r="D62" s="1">
        <v>1</v>
      </c>
      <c r="E62" s="1">
        <v>2</v>
      </c>
      <c r="F62" s="2">
        <v>-1.1552362674323637</v>
      </c>
      <c r="G62" s="1">
        <v>-1.3504363925958598</v>
      </c>
    </row>
    <row r="63" spans="1:13" x14ac:dyDescent="0.25">
      <c r="A63" s="1">
        <v>5</v>
      </c>
      <c r="B63" s="1">
        <v>5</v>
      </c>
      <c r="C63" s="1">
        <v>1</v>
      </c>
      <c r="D63" s="1">
        <v>1</v>
      </c>
      <c r="E63" s="1">
        <v>2</v>
      </c>
      <c r="F63" s="2">
        <v>1.0923051088951923</v>
      </c>
      <c r="G63" s="1">
        <v>-0.37185929651190358</v>
      </c>
    </row>
    <row r="64" spans="1:13" x14ac:dyDescent="0.25">
      <c r="A64" s="1">
        <v>6</v>
      </c>
      <c r="B64" s="1">
        <v>6</v>
      </c>
      <c r="C64" s="1">
        <v>1</v>
      </c>
      <c r="D64" s="1">
        <v>1</v>
      </c>
      <c r="E64" s="1">
        <v>2</v>
      </c>
      <c r="F64" s="2">
        <v>0.6427968336296811</v>
      </c>
      <c r="G64" s="1">
        <v>-0.12721502249091451</v>
      </c>
    </row>
    <row r="65" spans="1:7" x14ac:dyDescent="0.25">
      <c r="A65" s="1">
        <v>7</v>
      </c>
      <c r="B65" s="1">
        <v>6</v>
      </c>
      <c r="C65" s="1">
        <v>1</v>
      </c>
      <c r="D65" s="1">
        <v>1</v>
      </c>
      <c r="E65" s="1">
        <v>2</v>
      </c>
      <c r="F65" s="2">
        <v>-3.1465579268585751E-2</v>
      </c>
      <c r="G65" s="1">
        <v>-0.77959975321355202</v>
      </c>
    </row>
    <row r="66" spans="1:7" x14ac:dyDescent="0.25">
      <c r="A66" s="1">
        <v>8</v>
      </c>
      <c r="B66" s="1">
        <v>2</v>
      </c>
      <c r="C66" s="1">
        <v>1</v>
      </c>
      <c r="D66" s="1">
        <v>2</v>
      </c>
      <c r="E66" s="1">
        <v>2</v>
      </c>
      <c r="F66" s="2">
        <v>-1.1552362674323637</v>
      </c>
      <c r="G66" s="1">
        <v>-1.1873402099152004</v>
      </c>
    </row>
    <row r="67" spans="1:7" x14ac:dyDescent="0.25">
      <c r="A67" s="1">
        <v>9</v>
      </c>
      <c r="B67" s="1">
        <v>5</v>
      </c>
      <c r="C67" s="1">
        <v>1</v>
      </c>
      <c r="D67" s="1">
        <v>1</v>
      </c>
      <c r="E67" s="1">
        <v>2</v>
      </c>
      <c r="F67" s="2">
        <v>0.6427968336296811</v>
      </c>
      <c r="G67" s="1">
        <v>-0.86114784455388171</v>
      </c>
    </row>
    <row r="68" spans="1:7" x14ac:dyDescent="0.25">
      <c r="A68" s="1">
        <v>10</v>
      </c>
      <c r="C68" s="1">
        <v>1</v>
      </c>
      <c r="D68" s="1">
        <v>3</v>
      </c>
      <c r="E68" s="1">
        <v>2</v>
      </c>
      <c r="F68" s="2">
        <v>-1.1552362674323637</v>
      </c>
      <c r="G68" s="1">
        <v>-0.69805166187322232</v>
      </c>
    </row>
    <row r="69" spans="1:7" x14ac:dyDescent="0.25">
      <c r="A69" s="1">
        <v>11</v>
      </c>
      <c r="B69" s="1">
        <v>5</v>
      </c>
      <c r="C69" s="1">
        <v>1</v>
      </c>
      <c r="D69" s="1">
        <v>1</v>
      </c>
      <c r="E69" s="1">
        <v>2</v>
      </c>
      <c r="F69" s="2">
        <v>1.0923051088951923</v>
      </c>
      <c r="G69" s="1">
        <v>0.11742925153007457</v>
      </c>
    </row>
    <row r="70" spans="1:7" x14ac:dyDescent="0.25">
      <c r="A70" s="1">
        <v>12</v>
      </c>
      <c r="B70" s="1">
        <v>1</v>
      </c>
      <c r="C70" s="1">
        <v>1</v>
      </c>
      <c r="D70" s="1">
        <v>1</v>
      </c>
      <c r="E70" s="1">
        <v>2</v>
      </c>
      <c r="F70" s="2">
        <v>0.6427968336296811</v>
      </c>
      <c r="G70" s="1">
        <v>0.52516970823172304</v>
      </c>
    </row>
    <row r="71" spans="1:7" x14ac:dyDescent="0.25">
      <c r="A71" s="1">
        <v>13</v>
      </c>
      <c r="B71" s="1">
        <v>1</v>
      </c>
      <c r="C71" s="1">
        <v>1</v>
      </c>
      <c r="D71" s="1">
        <v>1</v>
      </c>
      <c r="E71" s="1">
        <v>2</v>
      </c>
      <c r="F71" s="2">
        <v>1.5418133841607033</v>
      </c>
      <c r="G71" s="1">
        <v>0.19897734287040425</v>
      </c>
    </row>
    <row r="72" spans="1:7" x14ac:dyDescent="0.25">
      <c r="A72" s="1">
        <v>14</v>
      </c>
      <c r="B72" s="1">
        <v>2</v>
      </c>
      <c r="C72" s="1">
        <v>1</v>
      </c>
      <c r="D72" s="1">
        <v>4</v>
      </c>
      <c r="E72" s="1">
        <v>2</v>
      </c>
      <c r="F72" s="2">
        <v>0.6427968336296811</v>
      </c>
      <c r="G72" s="1">
        <v>-0.12721502249091451</v>
      </c>
    </row>
    <row r="73" spans="1:7" x14ac:dyDescent="0.25">
      <c r="A73" s="1">
        <v>15</v>
      </c>
      <c r="B73" s="1">
        <v>4</v>
      </c>
      <c r="C73" s="1">
        <v>1</v>
      </c>
      <c r="D73" s="1">
        <v>2</v>
      </c>
      <c r="E73" s="1">
        <v>2</v>
      </c>
      <c r="F73" s="2">
        <v>1.0923051088951923</v>
      </c>
      <c r="G73" s="1">
        <v>3.5881160189744875E-2</v>
      </c>
    </row>
    <row r="74" spans="1:7" x14ac:dyDescent="0.25">
      <c r="A74" s="1">
        <v>16</v>
      </c>
      <c r="B74" s="1">
        <v>1</v>
      </c>
      <c r="C74" s="1">
        <v>1</v>
      </c>
      <c r="D74" s="1">
        <v>1</v>
      </c>
      <c r="E74" s="1">
        <v>2</v>
      </c>
      <c r="F74" s="2">
        <v>-1.1552362674323637</v>
      </c>
      <c r="G74" s="1">
        <v>1.6668429869963386</v>
      </c>
    </row>
    <row r="75" spans="1:7" x14ac:dyDescent="0.25">
      <c r="A75" s="1">
        <v>17</v>
      </c>
      <c r="B75" s="1">
        <v>5</v>
      </c>
      <c r="C75" s="1">
        <v>1</v>
      </c>
      <c r="D75" s="1">
        <v>1</v>
      </c>
      <c r="E75" s="1">
        <v>2</v>
      </c>
      <c r="F75" s="2">
        <v>-1.1552362674323637</v>
      </c>
      <c r="G75" s="1">
        <v>-1.1873402099152004</v>
      </c>
    </row>
    <row r="76" spans="1:7" x14ac:dyDescent="0.25">
      <c r="A76" s="1">
        <v>18</v>
      </c>
      <c r="B76" s="1">
        <v>5</v>
      </c>
      <c r="C76" s="1">
        <v>1</v>
      </c>
      <c r="D76" s="1">
        <v>4</v>
      </c>
      <c r="E76" s="1">
        <v>2</v>
      </c>
      <c r="F76" s="2">
        <v>0.6427968336296811</v>
      </c>
      <c r="G76" s="1">
        <v>0.76981398225271214</v>
      </c>
    </row>
    <row r="77" spans="1:7" x14ac:dyDescent="0.25">
      <c r="A77" s="1">
        <v>19</v>
      </c>
      <c r="B77" s="1">
        <v>6</v>
      </c>
      <c r="C77" s="1">
        <v>1</v>
      </c>
      <c r="D77" s="1">
        <v>5</v>
      </c>
      <c r="E77" s="1">
        <v>2</v>
      </c>
      <c r="F77" s="2">
        <v>0.6427968336296811</v>
      </c>
      <c r="G77" s="1">
        <v>-0.61650357053289262</v>
      </c>
    </row>
    <row r="78" spans="1:7" x14ac:dyDescent="0.25">
      <c r="A78" s="1">
        <v>20</v>
      </c>
      <c r="B78" s="1">
        <v>5</v>
      </c>
      <c r="C78" s="1">
        <v>1</v>
      </c>
      <c r="D78" s="1">
        <v>1</v>
      </c>
      <c r="E78" s="1">
        <v>2</v>
      </c>
      <c r="F78" s="2">
        <v>1.0923051088951923</v>
      </c>
      <c r="G78" s="1">
        <v>0.52516970823172304</v>
      </c>
    </row>
    <row r="79" spans="1:7" x14ac:dyDescent="0.25">
      <c r="A79" s="1">
        <v>21</v>
      </c>
      <c r="C79" s="1">
        <v>1</v>
      </c>
      <c r="D79" s="1">
        <v>3</v>
      </c>
      <c r="E79" s="1">
        <v>1</v>
      </c>
      <c r="F79" s="2">
        <v>-1.1552362674323637</v>
      </c>
      <c r="G79" s="1">
        <v>2.0745834436979873</v>
      </c>
    </row>
    <row r="80" spans="1:7" x14ac:dyDescent="0.25">
      <c r="A80" s="1">
        <v>22</v>
      </c>
      <c r="B80" s="1">
        <v>1</v>
      </c>
      <c r="C80" s="1">
        <v>1</v>
      </c>
      <c r="D80" s="1">
        <v>2</v>
      </c>
      <c r="E80" s="1">
        <v>1</v>
      </c>
      <c r="F80" s="2">
        <v>-3.1465579268585751E-2</v>
      </c>
      <c r="G80" s="1">
        <v>0.60671779957205274</v>
      </c>
    </row>
    <row r="81" spans="1:7" x14ac:dyDescent="0.25">
      <c r="A81" s="1">
        <v>23</v>
      </c>
      <c r="B81" s="1">
        <v>5</v>
      </c>
      <c r="C81" s="1">
        <v>1</v>
      </c>
      <c r="D81" s="1">
        <v>1</v>
      </c>
      <c r="E81" s="1">
        <v>2</v>
      </c>
      <c r="F81" s="2">
        <v>-1.1552362674323637</v>
      </c>
      <c r="G81" s="1">
        <v>1.5037468043156792</v>
      </c>
    </row>
    <row r="82" spans="1:7" x14ac:dyDescent="0.25">
      <c r="A82" s="1">
        <v>24</v>
      </c>
      <c r="B82" s="1">
        <v>2</v>
      </c>
      <c r="C82" s="1">
        <v>2</v>
      </c>
      <c r="D82" s="1">
        <v>1</v>
      </c>
      <c r="E82" s="1">
        <v>2</v>
      </c>
      <c r="F82" s="2">
        <v>0.6427968336296811</v>
      </c>
      <c r="G82" s="1">
        <v>-0.37185929651190358</v>
      </c>
    </row>
    <row r="83" spans="1:7" x14ac:dyDescent="0.25">
      <c r="A83" s="1">
        <v>25</v>
      </c>
      <c r="B83" s="1">
        <v>1</v>
      </c>
      <c r="C83" s="1">
        <v>2</v>
      </c>
      <c r="D83" s="1">
        <v>2</v>
      </c>
      <c r="E83" s="1">
        <v>2</v>
      </c>
      <c r="F83" s="2">
        <v>-3.1465579268585751E-2</v>
      </c>
      <c r="G83" s="1">
        <v>0.85136207359304172</v>
      </c>
    </row>
    <row r="84" spans="1:7" x14ac:dyDescent="0.25">
      <c r="A84" s="1">
        <v>26</v>
      </c>
      <c r="C84" s="1">
        <v>2</v>
      </c>
      <c r="D84" s="1">
        <v>1</v>
      </c>
      <c r="E84" s="1">
        <v>2</v>
      </c>
      <c r="F84" s="2">
        <v>-1.1552362674323637</v>
      </c>
      <c r="G84" s="1">
        <v>-1.1873402099152004</v>
      </c>
    </row>
    <row r="85" spans="1:7" x14ac:dyDescent="0.25">
      <c r="A85" s="1">
        <v>27</v>
      </c>
      <c r="B85" s="1">
        <v>5</v>
      </c>
      <c r="C85" s="1">
        <v>2</v>
      </c>
      <c r="D85" s="1">
        <v>1</v>
      </c>
      <c r="E85" s="1">
        <v>2</v>
      </c>
      <c r="F85" s="2">
        <v>-1.1552362674323637</v>
      </c>
      <c r="G85" s="1">
        <v>0.60671779957205274</v>
      </c>
    </row>
    <row r="86" spans="1:7" x14ac:dyDescent="0.25">
      <c r="A86" s="1">
        <v>28</v>
      </c>
      <c r="B86" s="1">
        <v>5</v>
      </c>
      <c r="C86" s="1">
        <v>2</v>
      </c>
      <c r="D86" s="1">
        <v>4</v>
      </c>
      <c r="E86" s="1">
        <v>2</v>
      </c>
      <c r="F86" s="2">
        <v>-1.1552362674323637</v>
      </c>
      <c r="G86" s="1">
        <v>-0.86114784455388171</v>
      </c>
    </row>
    <row r="87" spans="1:7" x14ac:dyDescent="0.25">
      <c r="A87" s="1">
        <v>29</v>
      </c>
      <c r="B87" s="1">
        <v>1</v>
      </c>
      <c r="C87" s="1">
        <v>2</v>
      </c>
      <c r="D87" s="1">
        <v>4</v>
      </c>
      <c r="E87" s="1">
        <v>2</v>
      </c>
      <c r="F87" s="2">
        <v>1.5418133841607033</v>
      </c>
      <c r="G87" s="1">
        <v>-4.5666931150584809E-2</v>
      </c>
    </row>
    <row r="88" spans="1:7" x14ac:dyDescent="0.25">
      <c r="A88" s="1">
        <v>30</v>
      </c>
      <c r="B88" s="1">
        <v>1</v>
      </c>
      <c r="C88" s="1">
        <v>2</v>
      </c>
      <c r="D88" s="1">
        <v>1</v>
      </c>
      <c r="E88" s="1">
        <v>2</v>
      </c>
      <c r="F88" s="2">
        <v>1.5418133841607033</v>
      </c>
      <c r="G88" s="1">
        <v>0.28052543421073395</v>
      </c>
    </row>
    <row r="89" spans="1:7" x14ac:dyDescent="0.25">
      <c r="A89" s="1">
        <v>31</v>
      </c>
      <c r="B89" s="1">
        <v>1</v>
      </c>
      <c r="C89" s="1">
        <v>2</v>
      </c>
      <c r="D89" s="1">
        <v>1</v>
      </c>
      <c r="E89" s="1">
        <v>1</v>
      </c>
      <c r="F89" s="2">
        <v>-0.48097385453409697</v>
      </c>
      <c r="G89" s="1">
        <v>0.11742925153007457</v>
      </c>
    </row>
    <row r="90" spans="1:7" x14ac:dyDescent="0.25">
      <c r="A90" s="1">
        <v>32</v>
      </c>
      <c r="B90" s="1">
        <v>5</v>
      </c>
      <c r="C90" s="1">
        <v>2</v>
      </c>
      <c r="D90" s="1">
        <v>2</v>
      </c>
      <c r="E90" s="1">
        <v>2</v>
      </c>
      <c r="F90" s="2">
        <v>-1.1552362674323637</v>
      </c>
      <c r="G90" s="1">
        <v>-4.5666931150584809E-2</v>
      </c>
    </row>
    <row r="91" spans="1:7" x14ac:dyDescent="0.25">
      <c r="A91" s="1">
        <v>33</v>
      </c>
      <c r="B91" s="1">
        <v>2</v>
      </c>
      <c r="C91" s="1">
        <v>2</v>
      </c>
      <c r="D91" s="1">
        <v>1</v>
      </c>
      <c r="E91" s="1">
        <v>2</v>
      </c>
      <c r="F91" s="2">
        <v>-0.48097385453409697</v>
      </c>
      <c r="G91" s="1">
        <v>-0.86114784455388171</v>
      </c>
    </row>
    <row r="92" spans="1:7" x14ac:dyDescent="0.25">
      <c r="A92" s="1">
        <v>34</v>
      </c>
      <c r="B92" s="1">
        <v>1</v>
      </c>
      <c r="C92" s="1">
        <v>2</v>
      </c>
      <c r="D92" s="1">
        <v>1</v>
      </c>
      <c r="E92" s="1">
        <v>2</v>
      </c>
      <c r="F92" s="2">
        <v>-1.1552362674323637</v>
      </c>
      <c r="G92" s="1">
        <v>-0.37185929651190358</v>
      </c>
    </row>
    <row r="93" spans="1:7" x14ac:dyDescent="0.25">
      <c r="A93" s="1">
        <v>35</v>
      </c>
      <c r="B93" s="1">
        <v>4</v>
      </c>
      <c r="C93" s="1">
        <v>2</v>
      </c>
      <c r="D93" s="1">
        <v>1</v>
      </c>
      <c r="E93" s="1">
        <v>2</v>
      </c>
      <c r="F93" s="2">
        <v>1.5418133841607033</v>
      </c>
      <c r="G93" s="1">
        <v>-0.77959975321355202</v>
      </c>
    </row>
    <row r="94" spans="1:7" x14ac:dyDescent="0.25">
      <c r="A94" s="1">
        <v>36</v>
      </c>
      <c r="B94" s="1">
        <v>6</v>
      </c>
      <c r="C94" s="1">
        <v>2</v>
      </c>
      <c r="D94" s="1">
        <v>1</v>
      </c>
      <c r="E94" s="1">
        <v>2</v>
      </c>
      <c r="F94" s="2">
        <v>-0.48097385453409697</v>
      </c>
      <c r="G94" s="1">
        <v>-1.024244027234541</v>
      </c>
    </row>
    <row r="95" spans="1:7" x14ac:dyDescent="0.25">
      <c r="A95" s="1">
        <v>37</v>
      </c>
      <c r="B95" s="1">
        <v>6</v>
      </c>
      <c r="C95" s="1">
        <v>2</v>
      </c>
      <c r="D95" s="1">
        <v>2</v>
      </c>
      <c r="E95" s="1">
        <v>2</v>
      </c>
      <c r="F95" s="2">
        <v>0.6427968336296811</v>
      </c>
      <c r="G95" s="1">
        <v>-0.53495547919256292</v>
      </c>
    </row>
    <row r="96" spans="1:7" x14ac:dyDescent="0.25">
      <c r="A96" s="1">
        <v>38</v>
      </c>
      <c r="C96" s="1">
        <v>2</v>
      </c>
      <c r="D96" s="1">
        <v>1</v>
      </c>
      <c r="E96" s="1">
        <v>2</v>
      </c>
      <c r="F96" s="2">
        <v>-1.1552362674323637</v>
      </c>
      <c r="G96" s="1">
        <v>3.5881160189744875E-2</v>
      </c>
    </row>
    <row r="97" spans="1:8" x14ac:dyDescent="0.25">
      <c r="A97" s="1">
        <v>39</v>
      </c>
      <c r="B97" s="1">
        <v>5</v>
      </c>
      <c r="C97" s="1">
        <v>2</v>
      </c>
      <c r="D97" s="1">
        <v>1</v>
      </c>
      <c r="E97" s="1">
        <v>2</v>
      </c>
      <c r="F97" s="2">
        <v>-1.1552362674323637</v>
      </c>
      <c r="G97" s="1">
        <v>2.7269681744206244</v>
      </c>
    </row>
    <row r="98" spans="1:8" x14ac:dyDescent="0.25">
      <c r="A98" s="1">
        <v>40</v>
      </c>
      <c r="B98" s="1">
        <v>2</v>
      </c>
      <c r="C98" s="1">
        <v>2</v>
      </c>
      <c r="D98" s="1">
        <v>1</v>
      </c>
      <c r="E98" s="1">
        <v>2</v>
      </c>
      <c r="F98" s="2">
        <v>0.6427968336296811</v>
      </c>
      <c r="G98" s="1">
        <v>2.156131535038317</v>
      </c>
    </row>
    <row r="99" spans="1:8" x14ac:dyDescent="0.25">
      <c r="A99" s="1">
        <v>41</v>
      </c>
      <c r="B99" s="1">
        <v>2</v>
      </c>
      <c r="C99" s="1">
        <v>2</v>
      </c>
      <c r="D99" s="1">
        <v>1</v>
      </c>
      <c r="E99" s="1">
        <v>2</v>
      </c>
      <c r="F99" s="2">
        <v>0.6427968336296811</v>
      </c>
      <c r="G99" s="1">
        <v>-1.5135325752765192</v>
      </c>
    </row>
    <row r="100" spans="1:8" x14ac:dyDescent="0.25">
      <c r="A100" s="1">
        <v>42</v>
      </c>
      <c r="B100" s="1">
        <v>2</v>
      </c>
      <c r="C100" s="1">
        <v>2</v>
      </c>
      <c r="D100" s="1">
        <v>2</v>
      </c>
      <c r="E100" s="1">
        <v>2</v>
      </c>
      <c r="F100" s="2">
        <v>0.6427968336296811</v>
      </c>
      <c r="G100" s="1">
        <v>-1.5135325752765192</v>
      </c>
    </row>
    <row r="101" spans="1:8" x14ac:dyDescent="0.25">
      <c r="A101" s="1">
        <v>43</v>
      </c>
      <c r="B101" s="1">
        <v>4</v>
      </c>
      <c r="C101" s="1">
        <v>2</v>
      </c>
      <c r="D101" s="1">
        <v>3</v>
      </c>
      <c r="E101" s="1">
        <v>2</v>
      </c>
      <c r="F101" s="2">
        <v>0.6427968336296811</v>
      </c>
      <c r="G101" s="1">
        <v>-0.53495547919256292</v>
      </c>
    </row>
    <row r="102" spans="1:8" x14ac:dyDescent="0.25">
      <c r="A102" s="1">
        <v>44</v>
      </c>
      <c r="B102" s="1">
        <v>2</v>
      </c>
      <c r="C102" s="1">
        <v>2</v>
      </c>
      <c r="D102" s="1">
        <v>4</v>
      </c>
      <c r="E102" s="1">
        <v>2</v>
      </c>
      <c r="F102" s="2">
        <v>0.6427968336296811</v>
      </c>
      <c r="G102" s="1">
        <v>0.60671779957205274</v>
      </c>
    </row>
    <row r="103" spans="1:8" x14ac:dyDescent="0.25">
      <c r="A103" s="1">
        <v>45</v>
      </c>
      <c r="B103" s="1">
        <v>5</v>
      </c>
      <c r="C103" s="1">
        <v>2</v>
      </c>
      <c r="D103" s="1">
        <v>1</v>
      </c>
      <c r="E103" s="1">
        <v>1</v>
      </c>
      <c r="F103" s="2">
        <v>1.0923051088951923</v>
      </c>
      <c r="G103" s="1">
        <v>0.76981398225271214</v>
      </c>
    </row>
    <row r="104" spans="1:8" x14ac:dyDescent="0.25">
      <c r="A104" s="1">
        <v>46</v>
      </c>
      <c r="B104" s="1">
        <v>2</v>
      </c>
      <c r="C104" s="1">
        <v>2</v>
      </c>
      <c r="D104" s="1">
        <v>1</v>
      </c>
      <c r="E104" s="1">
        <v>2</v>
      </c>
      <c r="F104" s="2">
        <v>-0.48097385453409697</v>
      </c>
      <c r="G104" s="1">
        <v>1.34065062163502</v>
      </c>
    </row>
    <row r="105" spans="1:8" x14ac:dyDescent="0.25">
      <c r="A105" s="1">
        <v>47</v>
      </c>
      <c r="B105" s="1">
        <v>6</v>
      </c>
      <c r="C105" s="1">
        <v>2</v>
      </c>
      <c r="D105" s="1">
        <v>5</v>
      </c>
      <c r="E105" s="1">
        <v>2</v>
      </c>
      <c r="F105" s="2">
        <v>1.5418133841607033</v>
      </c>
      <c r="G105" s="1">
        <v>-0.94269593589421141</v>
      </c>
    </row>
    <row r="106" spans="1:8" x14ac:dyDescent="0.25">
      <c r="A106" s="1">
        <v>48</v>
      </c>
      <c r="B106" s="1">
        <v>4</v>
      </c>
      <c r="C106" s="1">
        <v>2</v>
      </c>
      <c r="D106" s="1">
        <v>3</v>
      </c>
      <c r="E106" s="1">
        <v>2</v>
      </c>
      <c r="F106" s="2">
        <v>0.6427968336296811</v>
      </c>
      <c r="G106" s="1">
        <v>0.68826589091238244</v>
      </c>
    </row>
    <row r="107" spans="1:8" x14ac:dyDescent="0.25">
      <c r="A107" s="1">
        <v>49</v>
      </c>
      <c r="C107" s="1">
        <v>2</v>
      </c>
      <c r="D107" s="1">
        <v>3</v>
      </c>
      <c r="E107" s="1">
        <v>2</v>
      </c>
      <c r="F107" s="2">
        <v>-1.1552362674323637</v>
      </c>
      <c r="G107" s="1">
        <v>1.5037468043156792</v>
      </c>
    </row>
    <row r="108" spans="1:8" x14ac:dyDescent="0.25">
      <c r="A108" s="1">
        <v>50</v>
      </c>
      <c r="B108" s="1">
        <v>5</v>
      </c>
      <c r="C108" s="1">
        <v>2</v>
      </c>
      <c r="D108" s="1">
        <v>3</v>
      </c>
      <c r="E108" s="1">
        <v>2</v>
      </c>
      <c r="F108" s="2">
        <v>0.6427968336296811</v>
      </c>
      <c r="G108" s="1">
        <v>0.19897734287040425</v>
      </c>
    </row>
    <row r="111" spans="1:8" ht="75" x14ac:dyDescent="0.25">
      <c r="A111" s="1" t="s">
        <v>153</v>
      </c>
      <c r="B111" s="1" t="s">
        <v>152</v>
      </c>
      <c r="C111" s="1" t="s">
        <v>1</v>
      </c>
      <c r="D111" s="1" t="s">
        <v>9</v>
      </c>
      <c r="E111" s="1" t="s">
        <v>11</v>
      </c>
      <c r="F111" s="1" t="s">
        <v>12</v>
      </c>
      <c r="G111" s="2" t="s">
        <v>149</v>
      </c>
      <c r="H111" s="1" t="s">
        <v>10</v>
      </c>
    </row>
    <row r="112" spans="1:8" x14ac:dyDescent="0.25">
      <c r="A112" s="1">
        <v>1</v>
      </c>
      <c r="B112" s="1">
        <v>24</v>
      </c>
      <c r="C112" s="1">
        <f t="array" ref="C112">SUM(IF($B112=$A$59:$A$108,B$59:B$108))</f>
        <v>2</v>
      </c>
      <c r="D112" s="1">
        <f t="array" ref="D112">SUM(IF($B112=$A$59:$A$108,C$59:C$108))</f>
        <v>2</v>
      </c>
      <c r="E112" s="1">
        <f t="array" ref="E112">SUM(IF($B112=$A$59:$A$108,D$59:D$108))</f>
        <v>1</v>
      </c>
      <c r="F112" s="1">
        <f t="array" ref="F112">SUM(IF($B112=$A$59:$A$108,E$59:E$108))</f>
        <v>2</v>
      </c>
      <c r="G112" s="1">
        <f t="array" ref="G112">SUM(IF($B112=$A$59:$A$108,F59:F108))</f>
        <v>0.6427968336296811</v>
      </c>
      <c r="H112" s="1">
        <f t="array" ref="H112">SUM(IF($B112=$A$59:$A$108,G$59:G$108))</f>
        <v>-0.37185929651190358</v>
      </c>
    </row>
    <row r="113" spans="1:8" x14ac:dyDescent="0.25">
      <c r="A113" s="1">
        <v>2</v>
      </c>
      <c r="B113" s="1">
        <v>9</v>
      </c>
      <c r="C113" s="1">
        <f t="array" ref="C113">SUM(IF($B113=$A$59:$A$108,B$59:B$108))</f>
        <v>5</v>
      </c>
      <c r="D113" s="1">
        <f t="array" ref="D113">SUM(IF($B113=$A$59:$A$108,C$59:C$108))</f>
        <v>1</v>
      </c>
      <c r="E113" s="1">
        <f t="array" ref="E113">SUM(IF($B113=$A$59:$A$108,D$59:D$108))</f>
        <v>1</v>
      </c>
      <c r="F113" s="1">
        <f t="array" ref="F113">SUM(IF($B113=$A$59:$A$108,E$59:E$108))</f>
        <v>2</v>
      </c>
      <c r="G113" s="1">
        <f t="array" ref="G113">SUM(IF($B113=$A$59:$A$108,F60:F109))</f>
        <v>-1.1552362674323637</v>
      </c>
      <c r="H113" s="1">
        <f t="array" ref="H113">SUM(IF($B113=$A$59:$A$108,G$59:G$108))</f>
        <v>-0.86114784455388171</v>
      </c>
    </row>
    <row r="114" spans="1:8" x14ac:dyDescent="0.25">
      <c r="A114" s="1">
        <v>3</v>
      </c>
      <c r="B114" s="1">
        <v>30</v>
      </c>
      <c r="C114" s="1">
        <f t="array" ref="C114">SUM(IF($B114=$A$59:$A$108,B$59:B$108))</f>
        <v>1</v>
      </c>
      <c r="D114" s="1">
        <f t="array" ref="D114">SUM(IF($B114=$A$59:$A$108,C$59:C$108))</f>
        <v>2</v>
      </c>
      <c r="E114" s="1">
        <f t="array" ref="E114">SUM(IF($B114=$A$59:$A$108,D$59:D$108))</f>
        <v>1</v>
      </c>
      <c r="F114" s="1">
        <f t="array" ref="F114">SUM(IF($B114=$A$59:$A$108,E$59:E$108))</f>
        <v>2</v>
      </c>
      <c r="G114" s="1">
        <f t="array" ref="G114">SUM(IF($B114=$A$59:$A$108,F61:F110))</f>
        <v>-1.1552362674323637</v>
      </c>
      <c r="H114" s="1">
        <f t="array" ref="H114">SUM(IF($B114=$A$59:$A$108,G$59:G$108))</f>
        <v>0.28052543421073395</v>
      </c>
    </row>
    <row r="115" spans="1:8" x14ac:dyDescent="0.25">
      <c r="A115" s="1">
        <v>4</v>
      </c>
      <c r="B115" s="1">
        <v>11</v>
      </c>
      <c r="C115" s="1">
        <f t="array" ref="C115">SUM(IF($B115=$A$59:$A$108,B$59:B$108))</f>
        <v>5</v>
      </c>
      <c r="D115" s="1">
        <f t="array" ref="D115">SUM(IF($B115=$A$59:$A$108,C$59:C$108))</f>
        <v>1</v>
      </c>
      <c r="E115" s="1">
        <f t="array" ref="E115">SUM(IF($B115=$A$59:$A$108,D$59:D$108))</f>
        <v>1</v>
      </c>
      <c r="F115" s="1">
        <f t="array" ref="F115">SUM(IF($B115=$A$59:$A$108,E$59:E$108))</f>
        <v>2</v>
      </c>
      <c r="G115" s="1">
        <f t="array" ref="G115">SUM(IF($B115=$A$59:$A$108,F62:F111))</f>
        <v>0.6427968336296811</v>
      </c>
      <c r="H115" s="1">
        <f t="array" ref="H115">SUM(IF($B115=$A$59:$A$108,G$59:G$108))</f>
        <v>0.11742925153007457</v>
      </c>
    </row>
    <row r="117" spans="1:8" ht="30" x14ac:dyDescent="0.25">
      <c r="A117" s="1" t="s">
        <v>154</v>
      </c>
      <c r="B117" s="1" t="s">
        <v>155</v>
      </c>
      <c r="C117" s="1" t="s">
        <v>156</v>
      </c>
      <c r="D117" s="1" t="s">
        <v>157</v>
      </c>
      <c r="E117" s="1" t="s">
        <v>158</v>
      </c>
      <c r="H117" s="1">
        <f>F170</f>
        <v>-99.27031832592732</v>
      </c>
    </row>
    <row r="118" spans="1:8" x14ac:dyDescent="0.25">
      <c r="A118" s="1">
        <v>1</v>
      </c>
      <c r="B118" s="1" cm="1">
        <f t="array" ref="B118">-SUM(IF($C$112:$F$112=$B59:$E59,$I$59:$L$59))+SUMXMY2($G$112:$H$112,$F59:$G59)^0.5</f>
        <v>-0.17261813193443198</v>
      </c>
      <c r="C118" s="1" cm="1">
        <f t="array" ref="C118">-SUM(IF($C$113:$F$113=$B59:$E59,$I$59:$L$59))+SUMXMY2($G$113:$H$113,$F59:$G59)^0.5</f>
        <v>-3.8369038173193406</v>
      </c>
      <c r="D118" s="1" cm="1">
        <f t="array" ref="D118">-SUM(IF($C$114:$F$114=$B59:$E59,$I$59:$L$59))+SUMXMY2($G$114:$H$114,$F59:$G59)^0.5</f>
        <v>-1.0214229039160436</v>
      </c>
      <c r="E118" s="1" cm="1">
        <f t="array" ref="E118">-SUM(IF($C$115:$F$115=$B59:$E59,$I$59:$L$59))+SUMXMY2($G$115:$H$115,$F59:$G59)^0.5</f>
        <v>-2.0256818512104315</v>
      </c>
      <c r="F118" s="1">
        <f>MIN(B118:E118)</f>
        <v>-3.8369038173193406</v>
      </c>
      <c r="G118" s="2">
        <f>MATCH(F118,B118:E118,0)</f>
        <v>2</v>
      </c>
    </row>
    <row r="119" spans="1:8" x14ac:dyDescent="0.25">
      <c r="A119" s="1">
        <v>2</v>
      </c>
      <c r="B119" s="1" cm="1">
        <f t="array" ref="B119">-SUM(IF($C$112:$F$112=$B60:$E60,$I$59:$L$59))+SUMXMY2($G$112:$H$112,$F60:$G60)^0.5</f>
        <v>1.8054150207971007</v>
      </c>
      <c r="C119" s="1" cm="1">
        <f t="array" ref="C119">-SUM(IF($C$113:$F$113=$B60:$E60,$I$59:$L$59))+SUMXMY2($G$113:$H$113,$F60:$G60)^0.5</f>
        <v>-0.67380763463868121</v>
      </c>
      <c r="D119" s="1" cm="1">
        <f t="array" ref="D119">-SUM(IF($C$114:$F$114=$B60:$E60,$I$59:$L$59))+SUMXMY2($G$114:$H$114,$F60:$G60)^0.5</f>
        <v>0.81548091340329687</v>
      </c>
      <c r="E119" s="1" cm="1">
        <f t="array" ref="E119">-SUM(IF($C$115:$F$115=$B60:$E60,$I$59:$L$59))+SUMXMY2($G$115:$H$115,$F60:$G60)^0.5</f>
        <v>0.91272812218434263</v>
      </c>
      <c r="F119" s="1">
        <f t="shared" ref="F119:F167" si="1">MIN(B119:E119)</f>
        <v>-0.67380763463868121</v>
      </c>
      <c r="G119" s="2">
        <f>MATCH(F119,B119:E119,0)</f>
        <v>2</v>
      </c>
    </row>
    <row r="120" spans="1:8" x14ac:dyDescent="0.25">
      <c r="A120" s="1">
        <v>3</v>
      </c>
      <c r="B120" s="1" cm="1">
        <f t="array" ref="B120">-SUM(IF($C$112:$F$112=$B61:$E61,$I$59:$L$59))+SUMXMY2($G$112:$H$112,$F61:$G61)^0.5</f>
        <v>0.84368525311292264</v>
      </c>
      <c r="C120" s="1" cm="1">
        <f t="array" ref="C120">-SUM(IF($C$113:$F$113=$B61:$E61,$I$59:$L$59))+SUMXMY2($G$113:$H$113,$F61:$G61)^0.5</f>
        <v>-1.9184519086596703</v>
      </c>
      <c r="D120" s="1" cm="1">
        <f t="array" ref="D120">-SUM(IF($C$114:$F$114=$B61:$E61,$I$59:$L$59))+SUMXMY2($G$114:$H$114,$F61:$G61)^0.5</f>
        <v>6.0125187424286075E-2</v>
      </c>
      <c r="E120" s="1" cm="1">
        <f t="array" ref="E120">-SUM(IF($C$115:$F$115=$B61:$E61,$I$59:$L$59))+SUMXMY2($G$115:$H$115,$F61:$G61)^0.5</f>
        <v>9.3740487689530916E-3</v>
      </c>
      <c r="F120" s="1">
        <f t="shared" si="1"/>
        <v>-1.9184519086596703</v>
      </c>
      <c r="G120" s="2">
        <f t="shared" ref="G120:G167" si="2">MATCH(F120,B120:E120,0)</f>
        <v>2</v>
      </c>
    </row>
    <row r="121" spans="1:8" x14ac:dyDescent="0.25">
      <c r="A121" s="1">
        <v>4</v>
      </c>
      <c r="B121" s="1" cm="1">
        <f t="array" ref="B121">-SUM(IF($C$112:$F$112=$B62:$E62,$I$59:$L$59))+SUMXMY2($G$112:$H$112,$F62:$G62)^0.5</f>
        <v>4.7079911848802336E-2</v>
      </c>
      <c r="C121" s="1" cm="1">
        <f t="array" ref="C121">-SUM(IF($C$113:$F$113=$B62:$E62,$I$59:$L$59))+SUMXMY2($G$113:$H$113,$F62:$G62)^0.5</f>
        <v>-2.5107114519580218</v>
      </c>
      <c r="D121" s="1" cm="1">
        <f t="array" ref="D121">-SUM(IF($C$114:$F$114=$B62:$E62,$I$59:$L$59))+SUMXMY2($G$114:$H$114,$F62:$G62)^0.5</f>
        <v>-0.36903817319340626</v>
      </c>
      <c r="E121" s="1" cm="1">
        <f t="array" ref="E121">-SUM(IF($C$115:$F$115=$B62:$E62,$I$59:$L$59))+SUMXMY2($G$115:$H$115,$F62:$G62)^0.5</f>
        <v>-0.67888979543839056</v>
      </c>
      <c r="F121" s="1">
        <f t="shared" si="1"/>
        <v>-2.5107114519580218</v>
      </c>
      <c r="G121" s="2">
        <f t="shared" si="2"/>
        <v>2</v>
      </c>
    </row>
    <row r="122" spans="1:8" x14ac:dyDescent="0.25">
      <c r="A122" s="1">
        <v>5</v>
      </c>
      <c r="B122" s="1" cm="1">
        <f t="array" ref="B122">-SUM(IF($C$112:$F$112=$B63:$E63,$I$59:$L$59))+SUMXMY2($G$112:$H$112,$F63:$G63)^0.5</f>
        <v>-1.5504917247344889</v>
      </c>
      <c r="C122" s="1" cm="1">
        <f t="array" ref="C122">-SUM(IF($C$113:$F$113=$B63:$E63,$I$59:$L$59))+SUMXMY2($G$113:$H$113,$F63:$G63)^0.5</f>
        <v>-1.6998161983116673</v>
      </c>
      <c r="D122" s="1" cm="1">
        <f t="array" ref="D122">-SUM(IF($C$114:$F$114=$B63:$E63,$I$59:$L$59))+SUMXMY2($G$114:$H$114,$F63:$G63)^0.5</f>
        <v>0.34030939732002352</v>
      </c>
      <c r="E122" s="1" cm="1">
        <f t="array" ref="E122">-SUM(IF($C$115:$F$115=$B63:$E63,$I$59:$L$59))+SUMXMY2($G$115:$H$115,$F63:$G63)^0.5</f>
        <v>-3.3355747048936188</v>
      </c>
      <c r="F122" s="1">
        <f t="shared" si="1"/>
        <v>-3.3355747048936188</v>
      </c>
      <c r="G122" s="2">
        <f t="shared" si="2"/>
        <v>4</v>
      </c>
    </row>
    <row r="123" spans="1:8" x14ac:dyDescent="0.25">
      <c r="A123" s="1">
        <v>6</v>
      </c>
      <c r="B123" s="1" cm="1">
        <f t="array" ref="B123">-SUM(IF($C$112:$F$112=$B64:$E64,$I$59:$L$59))+SUMXMY2($G$112:$H$112,$F64:$G64)^0.5</f>
        <v>-1.7553557259790109</v>
      </c>
      <c r="C123" s="1" cm="1">
        <f t="array" ref="C123">-SUM(IF($C$113:$F$113=$B64:$E64,$I$59:$L$59))+SUMXMY2($G$113:$H$113,$F64:$G64)^0.5</f>
        <v>-1.0579442799404275</v>
      </c>
      <c r="D123" s="1" cm="1">
        <f t="array" ref="D123">-SUM(IF($C$114:$F$114=$B64:$E64,$I$59:$L$59))+SUMXMY2($G$114:$H$114,$F64:$G64)^0.5</f>
        <v>-0.15631474688707736</v>
      </c>
      <c r="E123" s="1" cm="1">
        <f t="array" ref="E123">-SUM(IF($C$115:$F$115=$B64:$E64,$I$59:$L$59))+SUMXMY2($G$115:$H$115,$F64:$G64)^0.5</f>
        <v>-2.7553557259790109</v>
      </c>
      <c r="F123" s="1">
        <f t="shared" si="1"/>
        <v>-2.7553557259790109</v>
      </c>
      <c r="G123" s="2">
        <f t="shared" si="2"/>
        <v>4</v>
      </c>
    </row>
    <row r="124" spans="1:8" x14ac:dyDescent="0.25">
      <c r="A124" s="1">
        <v>7</v>
      </c>
      <c r="B124" s="1" cm="1">
        <f t="array" ref="B124">-SUM(IF($C$112:$F$112=$B65:$E65,$I$59:$L$59))+SUMXMY2($G$112:$H$112,$F65:$G65)^0.5</f>
        <v>-1.2120392893813412</v>
      </c>
      <c r="C124" s="1" cm="1">
        <f t="array" ref="C124">-SUM(IF($C$113:$F$113=$B65:$E65,$I$59:$L$59))+SUMXMY2($G$113:$H$113,$F65:$G65)^0.5</f>
        <v>-1.8732743675688648</v>
      </c>
      <c r="D124" s="1" cm="1">
        <f t="array" ref="D124">-SUM(IF($C$114:$F$114=$B65:$E65,$I$59:$L$59))+SUMXMY2($G$114:$H$114,$F65:$G65)^0.5</f>
        <v>-0.45509677565632978</v>
      </c>
      <c r="E124" s="1" cm="1">
        <f t="array" ref="E124">-SUM(IF($C$115:$F$115=$B65:$E65,$I$59:$L$59))+SUMXMY2($G$115:$H$115,$F65:$G65)^0.5</f>
        <v>-1.8778187148242338</v>
      </c>
      <c r="F124" s="1">
        <f t="shared" si="1"/>
        <v>-1.8778187148242338</v>
      </c>
      <c r="G124" s="2">
        <f t="shared" si="2"/>
        <v>4</v>
      </c>
    </row>
    <row r="125" spans="1:8" x14ac:dyDescent="0.25">
      <c r="A125" s="1">
        <v>8</v>
      </c>
      <c r="B125" s="1" cm="1">
        <f t="array" ref="B125">-SUM(IF($C$112:$F$112=$B66:$E66,$I$59:$L$59))+SUMXMY2($G$112:$H$112,$F66:$G66)^0.5</f>
        <v>-2.5681851210431539E-2</v>
      </c>
      <c r="C125" s="1" cm="1">
        <f t="array" ref="C125">-SUM(IF($C$113:$F$113=$B66:$E66,$I$59:$L$59))+SUMXMY2($G$113:$H$113,$F66:$G66)^0.5</f>
        <v>-1.6738076346386812</v>
      </c>
      <c r="D125" s="1" cm="1">
        <f t="array" ref="D125">-SUM(IF($C$114:$F$114=$B66:$E66,$I$59:$L$59))+SUMXMY2($G$114:$H$114,$F66:$G66)^0.5</f>
        <v>0.46786564412593434</v>
      </c>
      <c r="E125" s="1" cm="1">
        <f t="array" ref="E125">-SUM(IF($C$115:$F$115=$B66:$E66,$I$59:$L$59))+SUMXMY2($G$115:$H$115,$F66:$G66)^0.5</f>
        <v>0.22156394912120092</v>
      </c>
      <c r="F125" s="1">
        <f t="shared" si="1"/>
        <v>-1.6738076346386812</v>
      </c>
      <c r="G125" s="2">
        <f t="shared" si="2"/>
        <v>2</v>
      </c>
    </row>
    <row r="126" spans="1:8" x14ac:dyDescent="0.25">
      <c r="A126" s="1">
        <v>9</v>
      </c>
      <c r="B126" s="1" cm="1">
        <f t="array" ref="B126">-SUM(IF($C$112:$F$112=$B67:$E67,$I$59:$L$59))+SUMXMY2($G$112:$H$112,$F67:$G67)^0.5</f>
        <v>-1.5107114519580218</v>
      </c>
      <c r="C126" s="1" cm="1">
        <f t="array" ref="C126">-SUM(IF($C$113:$F$113=$B67:$E67,$I$59:$L$59))+SUMXMY2($G$113:$H$113,$F67:$G67)^0.5</f>
        <v>-2.2019668989379553</v>
      </c>
      <c r="D126" s="1" cm="1">
        <f t="array" ref="D126">-SUM(IF($C$114:$F$114=$B67:$E67,$I$59:$L$59))+SUMXMY2($G$114:$H$114,$F67:$G67)^0.5</f>
        <v>0.12986875369350903</v>
      </c>
      <c r="E126" s="1" cm="1">
        <f t="array" ref="E126">-SUM(IF($C$115:$F$115=$B67:$E67,$I$59:$L$59))+SUMXMY2($G$115:$H$115,$F67:$G67)^0.5</f>
        <v>-3.0214229039160436</v>
      </c>
      <c r="F126" s="1">
        <f t="shared" si="1"/>
        <v>-3.0214229039160436</v>
      </c>
      <c r="G126" s="2">
        <f t="shared" si="2"/>
        <v>4</v>
      </c>
    </row>
    <row r="127" spans="1:8" x14ac:dyDescent="0.25">
      <c r="A127" s="1">
        <v>10</v>
      </c>
      <c r="B127" s="1" cm="1">
        <f t="array" ref="B127">-SUM(IF($C$112:$F$112=$B68:$E68,$I$59:$L$59))+SUMXMY2($G$112:$H$112,$F68:$G68)^0.5</f>
        <v>0.82738186806556802</v>
      </c>
      <c r="C127" s="1" cm="1">
        <f t="array" ref="C127">-SUM(IF($C$113:$F$113=$B68:$E68,$I$59:$L$59))+SUMXMY2($G$113:$H$113,$F68:$G68)^0.5</f>
        <v>-1.8369038173193406</v>
      </c>
      <c r="D127" s="1" cm="1">
        <f t="array" ref="D127">-SUM(IF($C$114:$F$114=$B68:$E68,$I$59:$L$59))+SUMXMY2($G$114:$H$114,$F68:$G68)^0.5</f>
        <v>-2.1422903916043734E-2</v>
      </c>
      <c r="E127" s="1" cm="1">
        <f t="array" ref="E127">-SUM(IF($C$115:$F$115=$B68:$E68,$I$59:$L$59))+SUMXMY2($G$115:$H$115,$F68:$G68)^0.5</f>
        <v>-2.5681851210431539E-2</v>
      </c>
      <c r="F127" s="1">
        <f t="shared" si="1"/>
        <v>-1.8369038173193406</v>
      </c>
      <c r="G127" s="2">
        <f t="shared" si="2"/>
        <v>2</v>
      </c>
    </row>
    <row r="128" spans="1:8" x14ac:dyDescent="0.25">
      <c r="A128" s="1">
        <v>11</v>
      </c>
      <c r="B128" s="1" cm="1">
        <f t="array" ref="B128">-SUM(IF($C$112:$F$112=$B69:$E69,$I$59:$L$59))+SUMXMY2($G$112:$H$112,$F69:$G69)^0.5</f>
        <v>-1.3355747048936188</v>
      </c>
      <c r="C128" s="1" cm="1">
        <f t="array" ref="C128">-SUM(IF($C$113:$F$113=$B69:$E69,$I$59:$L$59))+SUMXMY2($G$113:$H$113,$F69:$G69)^0.5</f>
        <v>-1.5486625341898614</v>
      </c>
      <c r="D128" s="1" cm="1">
        <f t="array" ref="D128">-SUM(IF($C$114:$F$114=$B69:$E69,$I$59:$L$59))+SUMXMY2($G$114:$H$114,$F69:$G69)^0.5</f>
        <v>0.25345126486227043</v>
      </c>
      <c r="E128" s="1" cm="1">
        <f t="array" ref="E128">-SUM(IF($C$115:$F$115=$B69:$E69,$I$59:$L$59))+SUMXMY2($G$115:$H$115,$F69:$G69)^0.5</f>
        <v>-3.5504917247344889</v>
      </c>
      <c r="F128" s="1">
        <f t="shared" si="1"/>
        <v>-3.5504917247344889</v>
      </c>
      <c r="G128" s="2">
        <f t="shared" si="2"/>
        <v>4</v>
      </c>
    </row>
    <row r="129" spans="1:7" x14ac:dyDescent="0.25">
      <c r="A129" s="1">
        <v>12</v>
      </c>
      <c r="B129" s="1" cm="1">
        <f t="array" ref="B129">-SUM(IF($C$112:$F$112=$B70:$E70,$I$59:$L$59))+SUMXMY2($G$112:$H$112,$F70:$G70)^0.5</f>
        <v>-1.1029709952563733</v>
      </c>
      <c r="C129" s="1" cm="1">
        <f t="array" ref="C129">-SUM(IF($C$113:$F$113=$B70:$E70,$I$59:$L$59))+SUMXMY2($G$113:$H$113,$F70:$G70)^0.5</f>
        <v>-0.72958167077600855</v>
      </c>
      <c r="D129" s="1" cm="1">
        <f t="array" ref="D129">-SUM(IF($C$114:$F$114=$B70:$E70,$I$59:$L$59))+SUMXMY2($G$114:$H$114,$F70:$G70)^0.5</f>
        <v>-1.1853998089589957</v>
      </c>
      <c r="E129" s="1" cm="1">
        <f t="array" ref="E129">-SUM(IF($C$115:$F$115=$B70:$E70,$I$59:$L$59))+SUMXMY2($G$115:$H$115,$F70:$G70)^0.5</f>
        <v>-2.5922595432983515</v>
      </c>
      <c r="F129" s="1">
        <f t="shared" si="1"/>
        <v>-2.5922595432983515</v>
      </c>
      <c r="G129" s="2">
        <f t="shared" si="2"/>
        <v>4</v>
      </c>
    </row>
    <row r="130" spans="1:7" x14ac:dyDescent="0.25">
      <c r="A130" s="1">
        <v>13</v>
      </c>
      <c r="B130" s="1" cm="1">
        <f t="array" ref="B130">-SUM(IF($C$112:$F$112=$B71:$E71,$I$59:$L$59))+SUMXMY2($G$112:$H$112,$F71:$G71)^0.5</f>
        <v>-0.93506562315324571</v>
      </c>
      <c r="C130" s="1" cm="1">
        <f t="array" ref="C130">-SUM(IF($C$113:$F$113=$B71:$E71,$I$59:$L$59))+SUMXMY2($G$113:$H$113,$F71:$G71)^0.5</f>
        <v>-0.10207967049305111</v>
      </c>
      <c r="D130" s="1" cm="1">
        <f t="array" ref="D130">-SUM(IF($C$114:$F$114=$B71:$E71,$I$59:$L$59))+SUMXMY2($G$114:$H$114,$F71:$G71)^0.5</f>
        <v>-0.30171778452298748</v>
      </c>
      <c r="E130" s="1" cm="1">
        <f t="array" ref="E130">-SUM(IF($C$115:$F$115=$B71:$E71,$I$59:$L$59))+SUMXMY2($G$115:$H$115,$F71:$G71)^0.5</f>
        <v>-2.0972924896014495</v>
      </c>
      <c r="F130" s="1">
        <f t="shared" si="1"/>
        <v>-2.0972924896014495</v>
      </c>
      <c r="G130" s="2">
        <f t="shared" si="2"/>
        <v>4</v>
      </c>
    </row>
    <row r="131" spans="1:7" x14ac:dyDescent="0.25">
      <c r="A131" s="1">
        <v>14</v>
      </c>
      <c r="B131" s="1" cm="1">
        <f t="array" ref="B131">-SUM(IF($C$112:$F$112=$B72:$E72,$I$59:$L$59))+SUMXMY2($G$112:$H$112,$F72:$G72)^0.5</f>
        <v>-1.7553557259790109</v>
      </c>
      <c r="C131" s="1" cm="1">
        <f t="array" ref="C131">-SUM(IF($C$113:$F$113=$B72:$E72,$I$59:$L$59))+SUMXMY2($G$113:$H$113,$F72:$G72)^0.5</f>
        <v>-5.7944279940427501E-2</v>
      </c>
      <c r="D131" s="1" cm="1">
        <f t="array" ref="D131">-SUM(IF($C$114:$F$114=$B72:$E72,$I$59:$L$59))+SUMXMY2($G$114:$H$114,$F72:$G72)^0.5</f>
        <v>0.84368525311292264</v>
      </c>
      <c r="E131" s="1" cm="1">
        <f t="array" ref="E131">-SUM(IF($C$115:$F$115=$B72:$E72,$I$59:$L$59))+SUMXMY2($G$115:$H$115,$F72:$G72)^0.5</f>
        <v>-1.7553557259790109</v>
      </c>
      <c r="F131" s="1">
        <f t="shared" si="1"/>
        <v>-1.7553557259790109</v>
      </c>
      <c r="G131" s="2">
        <f t="shared" si="2"/>
        <v>1</v>
      </c>
    </row>
    <row r="132" spans="1:7" x14ac:dyDescent="0.25">
      <c r="A132" s="1">
        <v>15</v>
      </c>
      <c r="B132" s="1" cm="1">
        <f t="array" ref="B132">-SUM(IF($C$112:$F$112=$B73:$E73,$I$59:$L$59))+SUMXMY2($G$112:$H$112,$F73:$G73)^0.5</f>
        <v>-0.39311453340564873</v>
      </c>
      <c r="C132" s="1" cm="1">
        <f t="array" ref="C132">-SUM(IF($C$113:$F$113=$B73:$E73,$I$59:$L$59))+SUMXMY2($G$113:$H$113,$F73:$G73)^0.5</f>
        <v>0.41993869212748969</v>
      </c>
      <c r="D132" s="1" cm="1">
        <f t="array" ref="D132">-SUM(IF($C$114:$F$114=$B73:$E73,$I$59:$L$59))+SUMXMY2($G$114:$H$114,$F73:$G73)^0.5</f>
        <v>1.2608169008381949</v>
      </c>
      <c r="E132" s="1" cm="1">
        <f t="array" ref="E132">-SUM(IF($C$115:$F$115=$B73:$E73,$I$59:$L$59))+SUMXMY2($G$115:$H$115,$F73:$G73)^0.5</f>
        <v>-1.5431545329836081</v>
      </c>
      <c r="F132" s="1">
        <f t="shared" si="1"/>
        <v>-1.5431545329836081</v>
      </c>
      <c r="G132" s="2">
        <f t="shared" si="2"/>
        <v>4</v>
      </c>
    </row>
    <row r="133" spans="1:7" x14ac:dyDescent="0.25">
      <c r="A133" s="1">
        <v>16</v>
      </c>
      <c r="B133" s="1" cm="1">
        <f t="array" ref="B133">-SUM(IF($C$112:$F$112=$B74:$E74,$I$59:$L$59))+SUMXMY2($G$112:$H$112,$F74:$G74)^0.5</f>
        <v>0.71831382170942737</v>
      </c>
      <c r="C133" s="1" cm="1">
        <f t="array" ref="C133">-SUM(IF($C$113:$F$113=$B74:$E74,$I$59:$L$59))+SUMXMY2($G$113:$H$113,$F74:$G74)^0.5</f>
        <v>-0.4720091684497798</v>
      </c>
      <c r="D133" s="1" cm="1">
        <f t="array" ref="D133">-SUM(IF($C$114:$F$114=$B74:$E74,$I$59:$L$59))+SUMXMY2($G$114:$H$114,$F74:$G74)^0.5</f>
        <v>-1.6136824472143954</v>
      </c>
      <c r="E133" s="1" cm="1">
        <f t="array" ref="E133">-SUM(IF($C$115:$F$115=$B74:$E74,$I$59:$L$59))+SUMXMY2($G$115:$H$115,$F74:$G74)^0.5</f>
        <v>-0.62647815342552304</v>
      </c>
      <c r="F133" s="1">
        <f t="shared" si="1"/>
        <v>-1.6136824472143954</v>
      </c>
      <c r="G133" s="2">
        <f t="shared" si="2"/>
        <v>3</v>
      </c>
    </row>
    <row r="134" spans="1:7" x14ac:dyDescent="0.25">
      <c r="A134" s="1">
        <v>17</v>
      </c>
      <c r="B134" s="1" cm="1">
        <f t="array" ref="B134">-SUM(IF($C$112:$F$112=$B75:$E75,$I$59:$L$59))+SUMXMY2($G$112:$H$112,$F75:$G75)^0.5</f>
        <v>-2.5681851210431539E-2</v>
      </c>
      <c r="C134" s="1" cm="1">
        <f t="array" ref="C134">-SUM(IF($C$113:$F$113=$B75:$E75,$I$59:$L$59))+SUMXMY2($G$113:$H$113,$F75:$G75)^0.5</f>
        <v>-3.6738076346386812</v>
      </c>
      <c r="D134" s="1" cm="1">
        <f t="array" ref="D134">-SUM(IF($C$114:$F$114=$B75:$E75,$I$59:$L$59))+SUMXMY2($G$114:$H$114,$F75:$G75)^0.5</f>
        <v>-0.53213435587406566</v>
      </c>
      <c r="E134" s="1" cm="1">
        <f t="array" ref="E134">-SUM(IF($C$115:$F$115=$B75:$E75,$I$59:$L$59))+SUMXMY2($G$115:$H$115,$F75:$G75)^0.5</f>
        <v>-1.7784360508787991</v>
      </c>
      <c r="F134" s="1">
        <f t="shared" si="1"/>
        <v>-3.6738076346386812</v>
      </c>
      <c r="G134" s="2">
        <f t="shared" si="2"/>
        <v>2</v>
      </c>
    </row>
    <row r="135" spans="1:7" x14ac:dyDescent="0.25">
      <c r="A135" s="1">
        <v>18</v>
      </c>
      <c r="B135" s="1" cm="1">
        <f t="array" ref="B135">-SUM(IF($C$112:$F$112=$B76:$E76,$I$59:$L$59))+SUMXMY2($G$112:$H$112,$F76:$G76)^0.5</f>
        <v>0.14167327876461577</v>
      </c>
      <c r="C135" s="1" cm="1">
        <f t="array" ref="C135">-SUM(IF($C$113:$F$113=$B76:$E76,$I$59:$L$59))+SUMXMY2($G$113:$H$113,$F76:$G76)^0.5</f>
        <v>-0.5724581336225949</v>
      </c>
      <c r="D135" s="1" cm="1">
        <f t="array" ref="D135">-SUM(IF($C$114:$F$114=$B76:$E76,$I$59:$L$59))+SUMXMY2($G$114:$H$114,$F76:$G76)^0.5</f>
        <v>0.86341791226762132</v>
      </c>
      <c r="E135" s="1" cm="1">
        <f t="array" ref="E135">-SUM(IF($C$115:$F$115=$B76:$E76,$I$59:$L$59))+SUMXMY2($G$115:$H$115,$F76:$G76)^0.5</f>
        <v>-2.3476152692773624</v>
      </c>
      <c r="F135" s="1">
        <f t="shared" si="1"/>
        <v>-2.3476152692773624</v>
      </c>
      <c r="G135" s="2">
        <f t="shared" si="2"/>
        <v>4</v>
      </c>
    </row>
    <row r="136" spans="1:7" x14ac:dyDescent="0.25">
      <c r="A136" s="1">
        <v>19</v>
      </c>
      <c r="B136" s="1" cm="1">
        <f t="array" ref="B136">-SUM(IF($C$112:$F$112=$B77:$E77,$I$59:$L$59))+SUMXMY2($G$112:$H$112,$F77:$G77)^0.5</f>
        <v>-0.75535572597901091</v>
      </c>
      <c r="C136" s="1" cm="1">
        <f t="array" ref="C136">-SUM(IF($C$113:$F$113=$B77:$E77,$I$59:$L$59))+SUMXMY2($G$113:$H$113,$F77:$G77)^0.5</f>
        <v>-0.18539980895899566</v>
      </c>
      <c r="D136" s="1" cm="1">
        <f t="array" ref="D136">-SUM(IF($C$114:$F$114=$B77:$E77,$I$59:$L$59))+SUMXMY2($G$114:$H$114,$F77:$G77)^0.5</f>
        <v>1.0093740487689531</v>
      </c>
      <c r="E136" s="1" cm="1">
        <f t="array" ref="E136">-SUM(IF($C$115:$F$115=$B77:$E77,$I$59:$L$59))+SUMXMY2($G$115:$H$115,$F77:$G77)^0.5</f>
        <v>-1.2660671779370327</v>
      </c>
      <c r="F136" s="1">
        <f t="shared" si="1"/>
        <v>-1.2660671779370327</v>
      </c>
      <c r="G136" s="2">
        <f t="shared" si="2"/>
        <v>4</v>
      </c>
    </row>
    <row r="137" spans="1:7" x14ac:dyDescent="0.25">
      <c r="A137" s="1">
        <v>20</v>
      </c>
      <c r="B137" s="1" cm="1">
        <f t="array" ref="B137">-SUM(IF($C$112:$F$112=$B78:$E78,$I$59:$L$59))+SUMXMY2($G$112:$H$112,$F78:$G78)^0.5</f>
        <v>-0.99664626133974266</v>
      </c>
      <c r="C137" s="1" cm="1">
        <f t="array" ref="C137">-SUM(IF($C$113:$F$113=$B78:$E78,$I$59:$L$59))+SUMXMY2($G$113:$H$113,$F78:$G78)^0.5</f>
        <v>-1.359295814471861</v>
      </c>
      <c r="D137" s="1" cm="1">
        <f t="array" ref="D137">-SUM(IF($C$114:$F$114=$B78:$E78,$I$59:$L$59))+SUMXMY2($G$114:$H$114,$F78:$G78)^0.5</f>
        <v>0.26081690083819487</v>
      </c>
      <c r="E137" s="1" cm="1">
        <f t="array" ref="E137">-SUM(IF($C$115:$F$115=$B78:$E78,$I$59:$L$59))+SUMXMY2($G$115:$H$115,$F78:$G78)^0.5</f>
        <v>-3.3931145334056487</v>
      </c>
      <c r="F137" s="1">
        <f t="shared" si="1"/>
        <v>-3.3931145334056487</v>
      </c>
      <c r="G137" s="2">
        <f t="shared" si="2"/>
        <v>4</v>
      </c>
    </row>
    <row r="138" spans="1:7" x14ac:dyDescent="0.25">
      <c r="A138" s="1">
        <v>21</v>
      </c>
      <c r="B138" s="1" cm="1">
        <f t="array" ref="B138">-SUM(IF($C$112:$F$112=$B79:$E79,$I$59:$L$59))+SUMXMY2($G$112:$H$112,$F79:$G79)^0.5</f>
        <v>3.0361167819503376</v>
      </c>
      <c r="C138" s="1" cm="1">
        <f t="array" ref="C138">-SUM(IF($C$113:$F$113=$B79:$E79,$I$59:$L$59))+SUMXMY2($G$113:$H$113,$F79:$G79)^0.5</f>
        <v>1.9357312882518691</v>
      </c>
      <c r="D138" s="1" cm="1">
        <f t="array" ref="D138">-SUM(IF($C$114:$F$114=$B79:$E79,$I$59:$L$59))+SUMXMY2($G$114:$H$114,$F79:$G79)^0.5</f>
        <v>1.7940580094872534</v>
      </c>
      <c r="E138" s="1" cm="1">
        <f t="array" ref="E138">-SUM(IF($C$115:$F$115=$B79:$E79,$I$59:$L$59))+SUMXMY2($G$115:$H$115,$F79:$G79)^0.5</f>
        <v>1.6577011804255246</v>
      </c>
      <c r="F138" s="1">
        <f t="shared" si="1"/>
        <v>1.6577011804255246</v>
      </c>
      <c r="G138" s="2">
        <f t="shared" si="2"/>
        <v>4</v>
      </c>
    </row>
    <row r="139" spans="1:7" x14ac:dyDescent="0.25">
      <c r="A139" s="1">
        <v>22</v>
      </c>
      <c r="B139" s="1" cm="1">
        <f t="array" ref="B139">-SUM(IF($C$112:$F$112=$B80:$E80,$I$59:$L$59))+SUMXMY2($G$112:$H$112,$F80:$G80)^0.5</f>
        <v>1.1883782791802877</v>
      </c>
      <c r="C139" s="1" cm="1">
        <f t="array" ref="C139">-SUM(IF($C$113:$F$113=$B80:$E80,$I$59:$L$59))+SUMXMY2($G$113:$H$113,$F80:$G80)^0.5</f>
        <v>0.84864547947445446</v>
      </c>
      <c r="D139" s="1" cm="1">
        <f t="array" ref="D139">-SUM(IF($C$114:$F$114=$B80:$E80,$I$59:$L$59))+SUMXMY2($G$114:$H$114,$F80:$G80)^0.5</f>
        <v>0.17015469866001176</v>
      </c>
      <c r="E139" s="1" cm="1">
        <f t="array" ref="E139">-SUM(IF($C$115:$F$115=$B80:$E80,$I$59:$L$59))+SUMXMY2($G$115:$H$115,$F80:$G80)^0.5</f>
        <v>-0.16691351907954954</v>
      </c>
      <c r="F139" s="1">
        <f t="shared" si="1"/>
        <v>-0.16691351907954954</v>
      </c>
      <c r="G139" s="2">
        <f t="shared" si="2"/>
        <v>4</v>
      </c>
    </row>
    <row r="140" spans="1:7" x14ac:dyDescent="0.25">
      <c r="A140" s="1">
        <v>23</v>
      </c>
      <c r="B140" s="1" cm="1">
        <f t="array" ref="B140">-SUM(IF($C$112:$F$112=$B81:$E81,$I$59:$L$59))+SUMXMY2($G$112:$H$112,$F81:$G81)^0.5</f>
        <v>0.5982342615661973</v>
      </c>
      <c r="C140" s="1" cm="1">
        <f t="array" ref="C140">-SUM(IF($C$113:$F$113=$B81:$E81,$I$59:$L$59))+SUMXMY2($G$113:$H$113,$F81:$G81)^0.5</f>
        <v>-1.6351053511304392</v>
      </c>
      <c r="D140" s="1" cm="1">
        <f t="array" ref="D140">-SUM(IF($C$114:$F$114=$B81:$E81,$I$59:$L$59))+SUMXMY2($G$114:$H$114,$F81:$G81)^0.5</f>
        <v>-0.77677862989505475</v>
      </c>
      <c r="E140" s="1" cm="1">
        <f t="array" ref="E140">-SUM(IF($C$115:$F$115=$B81:$E81,$I$59:$L$59))+SUMXMY2($G$115:$H$115,$F81:$G81)^0.5</f>
        <v>-1.7295816707760086</v>
      </c>
      <c r="F140" s="1">
        <f t="shared" si="1"/>
        <v>-1.7295816707760086</v>
      </c>
      <c r="G140" s="2">
        <f t="shared" si="2"/>
        <v>4</v>
      </c>
    </row>
    <row r="141" spans="1:7" x14ac:dyDescent="0.25">
      <c r="A141" s="1">
        <v>24</v>
      </c>
      <c r="B141" s="1" cm="1">
        <f t="array" ref="B141">-SUM(IF($C$112:$F$112=$B82:$E82,$I$59:$L$59))+SUMXMY2($G$112:$H$112,$F82:$G82)^0.5</f>
        <v>-4</v>
      </c>
      <c r="C141" s="1" cm="1">
        <f t="array" ref="C141">-SUM(IF($C$113:$F$113=$B82:$E82,$I$59:$L$59))+SUMXMY2($G$113:$H$113,$F82:$G82)^0.5</f>
        <v>-0.13658208773237868</v>
      </c>
      <c r="D141" s="1" cm="1">
        <f t="array" ref="D141">-SUM(IF($C$114:$F$114=$B82:$E82,$I$59:$L$59))+SUMXMY2($G$114:$H$114,$F82:$G82)^0.5</f>
        <v>-1.0872718778156574</v>
      </c>
      <c r="E141" s="1" cm="1">
        <f t="array" ref="E141">-SUM(IF($C$115:$F$115=$B82:$E82,$I$59:$L$59))+SUMXMY2($G$115:$H$115,$F82:$G82)^0.5</f>
        <v>-1.5107114519580218</v>
      </c>
      <c r="F141" s="1">
        <f t="shared" si="1"/>
        <v>-4</v>
      </c>
      <c r="G141" s="2">
        <f t="shared" si="2"/>
        <v>1</v>
      </c>
    </row>
    <row r="142" spans="1:7" x14ac:dyDescent="0.25">
      <c r="A142" s="1">
        <v>25</v>
      </c>
      <c r="B142" s="1" cm="1">
        <f t="array" ref="B142">-SUM(IF($C$112:$F$112=$B83:$E83,$I$59:$L$59))+SUMXMY2($G$112:$H$112,$F83:$G83)^0.5</f>
        <v>-0.60325366593328322</v>
      </c>
      <c r="C142" s="1" cm="1">
        <f t="array" ref="C142">-SUM(IF($C$113:$F$113=$B83:$E83,$I$59:$L$59))+SUMXMY2($G$113:$H$113,$F83:$G83)^0.5</f>
        <v>1.0483043668673053</v>
      </c>
      <c r="D142" s="1" cm="1">
        <f t="array" ref="D142">-SUM(IF($C$114:$F$114=$B83:$E83,$I$59:$L$59))+SUMXMY2($G$114:$H$114,$F83:$G83)^0.5</f>
        <v>-1.7395576060615154</v>
      </c>
      <c r="E142" s="1" cm="1">
        <f t="array" ref="E142">-SUM(IF($C$115:$F$115=$B83:$E83,$I$59:$L$59))+SUMXMY2($G$115:$H$115,$F83:$G83)^0.5</f>
        <v>-3.3620573404281595E-3</v>
      </c>
      <c r="F142" s="1">
        <f t="shared" si="1"/>
        <v>-1.7395576060615154</v>
      </c>
      <c r="G142" s="2">
        <f t="shared" si="2"/>
        <v>3</v>
      </c>
    </row>
    <row r="143" spans="1:7" x14ac:dyDescent="0.25">
      <c r="A143" s="1">
        <v>26</v>
      </c>
      <c r="B143" s="1" cm="1">
        <f t="array" ref="B143">-SUM(IF($C$112:$F$112=$B84:$E84,$I$59:$L$59))+SUMXMY2($G$112:$H$112,$F84:$G84)^0.5</f>
        <v>-1.0256818512104315</v>
      </c>
      <c r="C143" s="1" cm="1">
        <f t="array" ref="C143">-SUM(IF($C$113:$F$113=$B84:$E84,$I$59:$L$59))+SUMXMY2($G$113:$H$113,$F84:$G84)^0.5</f>
        <v>-1.6738076346386812</v>
      </c>
      <c r="D143" s="1" cm="1">
        <f t="array" ref="D143">-SUM(IF($C$114:$F$114=$B84:$E84,$I$59:$L$59))+SUMXMY2($G$114:$H$114,$F84:$G84)^0.5</f>
        <v>-1.5321343558740657</v>
      </c>
      <c r="E143" s="1" cm="1">
        <f t="array" ref="E143">-SUM(IF($C$115:$F$115=$B84:$E84,$I$59:$L$59))+SUMXMY2($G$115:$H$115,$F84:$G84)^0.5</f>
        <v>0.22156394912120092</v>
      </c>
      <c r="F143" s="1">
        <f t="shared" si="1"/>
        <v>-1.6738076346386812</v>
      </c>
      <c r="G143" s="2">
        <f t="shared" si="2"/>
        <v>2</v>
      </c>
    </row>
    <row r="144" spans="1:7" x14ac:dyDescent="0.25">
      <c r="A144" s="1">
        <v>27</v>
      </c>
      <c r="B144" s="1" cm="1">
        <f t="array" ref="B144">-SUM(IF($C$112:$F$112=$B85:$E85,$I$59:$L$59))+SUMXMY2($G$112:$H$112,$F85:$G85)^0.5</f>
        <v>-0.95292008815119722</v>
      </c>
      <c r="C144" s="1" cm="1">
        <f t="array" ref="C144">-SUM(IF($C$113:$F$113=$B85:$E85,$I$59:$L$59))+SUMXMY2($G$113:$H$113,$F85:$G85)^0.5</f>
        <v>-1.5321343558740654</v>
      </c>
      <c r="D144" s="1" cm="1">
        <f t="array" ref="D144">-SUM(IF($C$114:$F$114=$B85:$E85,$I$59:$L$59))+SUMXMY2($G$114:$H$114,$F85:$G85)^0.5</f>
        <v>-2.6738076346386812</v>
      </c>
      <c r="E144" s="1" cm="1">
        <f t="array" ref="E144">-SUM(IF($C$115:$F$115=$B85:$E85,$I$59:$L$59))+SUMXMY2($G$115:$H$115,$F85:$G85)^0.5</f>
        <v>-1.1365820877323787</v>
      </c>
      <c r="F144" s="1">
        <f t="shared" si="1"/>
        <v>-2.6738076346386812</v>
      </c>
      <c r="G144" s="2">
        <f t="shared" si="2"/>
        <v>3</v>
      </c>
    </row>
    <row r="145" spans="1:7" x14ac:dyDescent="0.25">
      <c r="A145" s="1">
        <v>28</v>
      </c>
      <c r="B145" s="1" cm="1">
        <f t="array" ref="B145">-SUM(IF($C$112:$F$112=$B86:$E86,$I$59:$L$59))+SUMXMY2($G$112:$H$112,$F86:$G86)^0.5</f>
        <v>-0.13658208773237868</v>
      </c>
      <c r="C145" s="1" cm="1">
        <f t="array" ref="C145">-SUM(IF($C$113:$F$113=$B86:$E86,$I$59:$L$59))+SUMXMY2($G$113:$H$113,$F86:$G86)^0.5</f>
        <v>-2</v>
      </c>
      <c r="D145" s="1" cm="1">
        <f t="array" ref="D145">-SUM(IF($C$114:$F$114=$B86:$E86,$I$59:$L$59))+SUMXMY2($G$114:$H$114,$F86:$G86)^0.5</f>
        <v>-0.85832672123538423</v>
      </c>
      <c r="E145" s="1" cm="1">
        <f t="array" ref="E145">-SUM(IF($C$115:$F$115=$B86:$E86,$I$59:$L$59))+SUMXMY2($G$115:$H$115,$F86:$G86)^0.5</f>
        <v>4.7079911848802336E-2</v>
      </c>
      <c r="F145" s="1">
        <f t="shared" si="1"/>
        <v>-2</v>
      </c>
      <c r="G145" s="2">
        <f t="shared" si="2"/>
        <v>2</v>
      </c>
    </row>
    <row r="146" spans="1:7" x14ac:dyDescent="0.25">
      <c r="A146" s="1">
        <v>29</v>
      </c>
      <c r="B146" s="1" cm="1">
        <f t="array" ref="B146">-SUM(IF($C$112:$F$112=$B87:$E87,$I$59:$L$59))+SUMXMY2($G$112:$H$112,$F87:$G87)^0.5</f>
        <v>-1.0436359389078289</v>
      </c>
      <c r="C146" s="1" cm="1">
        <f t="array" ref="C146">-SUM(IF($C$113:$F$113=$B87:$E87,$I$59:$L$59))+SUMXMY2($G$113:$H$113,$F87:$G87)^0.5</f>
        <v>1.8176383627576058</v>
      </c>
      <c r="D146" s="1" cm="1">
        <f t="array" ref="D146">-SUM(IF($C$114:$F$114=$B87:$E87,$I$59:$L$59))+SUMXMY2($G$114:$H$114,$F87:$G87)^0.5</f>
        <v>-0.28329643089675738</v>
      </c>
      <c r="E146" s="1" cm="1">
        <f t="array" ref="E146">-SUM(IF($C$115:$F$115=$B87:$E87,$I$59:$L$59))+SUMXMY2($G$115:$H$115,$F87:$G87)^0.5</f>
        <v>-8.6309065967216103E-2</v>
      </c>
      <c r="F146" s="1">
        <f t="shared" si="1"/>
        <v>-1.0436359389078289</v>
      </c>
      <c r="G146" s="2">
        <f t="shared" si="2"/>
        <v>1</v>
      </c>
    </row>
    <row r="147" spans="1:7" x14ac:dyDescent="0.25">
      <c r="A147" s="1">
        <v>30</v>
      </c>
      <c r="B147" s="1" cm="1">
        <f t="array" ref="B147">-SUM(IF($C$112:$F$112=$B88:$E88,$I$59:$L$59))+SUMXMY2($G$112:$H$112,$F88:$G88)^0.5</f>
        <v>-1.8892180254393995</v>
      </c>
      <c r="C147" s="1" cm="1">
        <f t="array" ref="C147">-SUM(IF($C$113:$F$113=$B88:$E88,$I$59:$L$59))+SUMXMY2($G$113:$H$113,$F88:$G88)^0.5</f>
        <v>0.92873602405601474</v>
      </c>
      <c r="D147" s="1" cm="1">
        <f t="array" ref="D147">-SUM(IF($C$114:$F$114=$B88:$E88,$I$59:$L$59))+SUMXMY2($G$114:$H$114,$F88:$G88)^0.5</f>
        <v>-1.3029503484069327</v>
      </c>
      <c r="E147" s="1" cm="1">
        <f t="array" ref="E147">-SUM(IF($C$115:$F$115=$B88:$E88,$I$59:$L$59))+SUMXMY2($G$115:$H$115,$F88:$G88)^0.5</f>
        <v>-1.0863090659672161</v>
      </c>
      <c r="F147" s="1">
        <f t="shared" si="1"/>
        <v>-1.8892180254393995</v>
      </c>
      <c r="G147" s="2">
        <f t="shared" si="2"/>
        <v>1</v>
      </c>
    </row>
    <row r="148" spans="1:7" x14ac:dyDescent="0.25">
      <c r="A148" s="1">
        <v>31</v>
      </c>
      <c r="B148" s="1" cm="1">
        <f t="array" ref="B148">-SUM(IF($C$112:$F$112=$B89:$E89,$I$59:$L$59))+SUMXMY2($G$112:$H$112,$F89:$G89)^0.5</f>
        <v>-0.7743312670949305</v>
      </c>
      <c r="C148" s="1" cm="1">
        <f t="array" ref="C148">-SUM(IF($C$113:$F$113=$B89:$E89,$I$59:$L$59))+SUMXMY2($G$113:$H$113,$F89:$G89)^0.5</f>
        <v>0.18837827918028749</v>
      </c>
      <c r="D148" s="1" cm="1">
        <f t="array" ref="D148">-SUM(IF($C$114:$F$114=$B89:$E89,$I$59:$L$59))+SUMXMY2($G$114:$H$114,$F89:$G89)^0.5</f>
        <v>-2.3062924490447032</v>
      </c>
      <c r="E148" s="1" cm="1">
        <f t="array" ref="E148">-SUM(IF($C$115:$F$115=$B89:$E89,$I$59:$L$59))+SUMXMY2($G$115:$H$115,$F89:$G89)^0.5</f>
        <v>0.12377068816377812</v>
      </c>
      <c r="F148" s="1">
        <f t="shared" si="1"/>
        <v>-2.3062924490447032</v>
      </c>
      <c r="G148" s="2">
        <f t="shared" si="2"/>
        <v>3</v>
      </c>
    </row>
    <row r="149" spans="1:7" x14ac:dyDescent="0.25">
      <c r="A149" s="1">
        <v>32</v>
      </c>
      <c r="B149" s="1" cm="1">
        <f t="array" ref="B149">-SUM(IF($C$112:$F$112=$B90:$E90,$I$59:$L$59))+SUMXMY2($G$112:$H$112,$F90:$G90)^0.5</f>
        <v>-0.17261813193443198</v>
      </c>
      <c r="C149" s="1" cm="1">
        <f t="array" ref="C149">-SUM(IF($C$113:$F$113=$B90:$E90,$I$59:$L$59))+SUMXMY2($G$113:$H$113,$F90:$G90)^0.5</f>
        <v>-1.184519086596703</v>
      </c>
      <c r="D149" s="1" cm="1">
        <f t="array" ref="D149">-SUM(IF($C$114:$F$114=$B90:$E90,$I$59:$L$59))+SUMXMY2($G$114:$H$114,$F90:$G90)^0.5</f>
        <v>-1.6738076346386812</v>
      </c>
      <c r="E149" s="1" cm="1">
        <f t="array" ref="E149">-SUM(IF($C$115:$F$115=$B90:$E90,$I$59:$L$59))+SUMXMY2($G$115:$H$115,$F90:$G90)^0.5</f>
        <v>-0.1945849792028993</v>
      </c>
      <c r="F149" s="1">
        <f t="shared" si="1"/>
        <v>-1.6738076346386812</v>
      </c>
      <c r="G149" s="2">
        <f t="shared" si="2"/>
        <v>3</v>
      </c>
    </row>
    <row r="150" spans="1:7" x14ac:dyDescent="0.25">
      <c r="A150" s="1">
        <v>33</v>
      </c>
      <c r="B150" s="1" cm="1">
        <f t="array" ref="B150">-SUM(IF($C$112:$F$112=$B91:$E91,$I$59:$L$59))+SUMXMY2($G$112:$H$112,$F91:$G91)^0.5</f>
        <v>-2.7743312670949303</v>
      </c>
      <c r="C150" s="1" cm="1">
        <f t="array" ref="C150">-SUM(IF($C$113:$F$113=$B91:$E91,$I$59:$L$59))+SUMXMY2($G$113:$H$113,$F91:$G91)^0.5</f>
        <v>-1.3257375871017332</v>
      </c>
      <c r="D150" s="1" cm="1">
        <f t="array" ref="D150">-SUM(IF($C$114:$F$114=$B91:$E91,$I$59:$L$59))+SUMXMY2($G$114:$H$114,$F91:$G91)^0.5</f>
        <v>-1.674086097481235</v>
      </c>
      <c r="E150" s="1" cm="1">
        <f t="array" ref="E150">-SUM(IF($C$115:$F$115=$B91:$E91,$I$59:$L$59))+SUMXMY2($G$115:$H$115,$F91:$G91)^0.5</f>
        <v>-0.50987460508982663</v>
      </c>
      <c r="F150" s="1">
        <f t="shared" si="1"/>
        <v>-2.7743312670949303</v>
      </c>
      <c r="G150" s="2">
        <f t="shared" si="2"/>
        <v>1</v>
      </c>
    </row>
    <row r="151" spans="1:7" x14ac:dyDescent="0.25">
      <c r="A151" s="1">
        <v>34</v>
      </c>
      <c r="B151" s="1" cm="1">
        <f t="array" ref="B151">-SUM(IF($C$112:$F$112=$B92:$E92,$I$59:$L$59))+SUMXMY2($G$112:$H$112,$F92:$G92)^0.5</f>
        <v>-1.2019668989379553</v>
      </c>
      <c r="C151" s="1" cm="1">
        <f t="array" ref="C151">-SUM(IF($C$113:$F$113=$B92:$E92,$I$59:$L$59))+SUMXMY2($G$113:$H$113,$F92:$G92)^0.5</f>
        <v>-1.5107114519580218</v>
      </c>
      <c r="D151" s="1" cm="1">
        <f t="array" ref="D151">-SUM(IF($C$114:$F$114=$B92:$E92,$I$59:$L$59))+SUMXMY2($G$114:$H$114,$F92:$G92)^0.5</f>
        <v>-3.3476152692773624</v>
      </c>
      <c r="E151" s="1" cm="1">
        <f t="array" ref="E151">-SUM(IF($C$115:$F$115=$B92:$E92,$I$59:$L$59))+SUMXMY2($G$115:$H$115,$F92:$G92)^0.5</f>
        <v>-0.13658208773237868</v>
      </c>
      <c r="F151" s="1">
        <f t="shared" si="1"/>
        <v>-3.3476152692773624</v>
      </c>
      <c r="G151" s="2">
        <f t="shared" si="2"/>
        <v>3</v>
      </c>
    </row>
    <row r="152" spans="1:7" x14ac:dyDescent="0.25">
      <c r="A152" s="1">
        <v>35</v>
      </c>
      <c r="B152" s="1" cm="1">
        <f t="array" ref="B152">-SUM(IF($C$112:$F$112=$B93:$E93,$I$59:$L$59))+SUMXMY2($G$112:$H$112,$F93:$G93)^0.5</f>
        <v>-2.0128409256052158</v>
      </c>
      <c r="C152" s="1" cm="1">
        <f t="array" ref="C152">-SUM(IF($C$113:$F$113=$B93:$E93,$I$59:$L$59))+SUMXMY2($G$113:$H$113,$F93:$G93)^0.5</f>
        <v>0.69828221547701252</v>
      </c>
      <c r="D152" s="1" cm="1">
        <f t="array" ref="D152">-SUM(IF($C$114:$F$114=$B93:$E93,$I$59:$L$59))+SUMXMY2($G$114:$H$114,$F93:$G93)^0.5</f>
        <v>-0.10207967049305111</v>
      </c>
      <c r="E152" s="1" cm="1">
        <f t="array" ref="E152">-SUM(IF($C$115:$F$115=$B93:$E93,$I$59:$L$59))+SUMXMY2($G$115:$H$115,$F93:$G93)^0.5</f>
        <v>-0.73000323091748021</v>
      </c>
      <c r="F152" s="1">
        <f t="shared" si="1"/>
        <v>-2.0128409256052158</v>
      </c>
      <c r="G152" s="2">
        <f t="shared" si="2"/>
        <v>1</v>
      </c>
    </row>
    <row r="153" spans="1:7" x14ac:dyDescent="0.25">
      <c r="A153" s="1">
        <v>36</v>
      </c>
      <c r="B153" s="1" cm="1">
        <f t="array" ref="B153">-SUM(IF($C$112:$F$112=$B94:$E94,$I$59:$L$59))+SUMXMY2($G$112:$H$112,$F94:$G94)^0.5</f>
        <v>-1.7005899813930403</v>
      </c>
      <c r="C153" s="1" cm="1">
        <f t="array" ref="C153">-SUM(IF($C$113:$F$113=$B94:$E94,$I$59:$L$59))+SUMXMY2($G$113:$H$113,$F94:$G94)^0.5</f>
        <v>-1.3062924490447032</v>
      </c>
      <c r="D153" s="1" cm="1">
        <f t="array" ref="D153">-SUM(IF($C$114:$F$114=$B94:$E94,$I$59:$L$59))+SUMXMY2($G$114:$H$114,$F94:$G94)^0.5</f>
        <v>-1.5313090355804644</v>
      </c>
      <c r="E153" s="1" cm="1">
        <f t="array" ref="E153">-SUM(IF($C$115:$F$115=$B94:$E94,$I$59:$L$59))+SUMXMY2($G$115:$H$115,$F94:$G94)^0.5</f>
        <v>-0.39803919054764658</v>
      </c>
      <c r="F153" s="1">
        <f t="shared" si="1"/>
        <v>-1.7005899813930403</v>
      </c>
      <c r="G153" s="2">
        <f t="shared" si="2"/>
        <v>1</v>
      </c>
    </row>
    <row r="154" spans="1:7" x14ac:dyDescent="0.25">
      <c r="A154" s="1">
        <v>37</v>
      </c>
      <c r="B154" s="1" cm="1">
        <f t="array" ref="B154">-SUM(IF($C$112:$F$112=$B95:$E95,$I$59:$L$59))+SUMXMY2($G$112:$H$112,$F95:$G95)^0.5</f>
        <v>-1.8369038173193406</v>
      </c>
      <c r="C154" s="1" cm="1">
        <f t="array" ref="C154">-SUM(IF($C$113:$F$113=$B95:$E95,$I$59:$L$59))+SUMXMY2($G$113:$H$113,$F95:$G95)^0.5</f>
        <v>0.82738186806556802</v>
      </c>
      <c r="D154" s="1" cm="1">
        <f t="array" ref="D154">-SUM(IF($C$114:$F$114=$B95:$E95,$I$59:$L$59))+SUMXMY2($G$114:$H$114,$F95:$G95)^0.5</f>
        <v>-2.5681851210431539E-2</v>
      </c>
      <c r="E154" s="1" cm="1">
        <f t="array" ref="E154">-SUM(IF($C$115:$F$115=$B95:$E95,$I$59:$L$59))+SUMXMY2($G$115:$H$115,$F95:$G95)^0.5</f>
        <v>-0.34761526927736253</v>
      </c>
      <c r="F154" s="1">
        <f t="shared" si="1"/>
        <v>-1.8369038173193406</v>
      </c>
      <c r="G154" s="2">
        <f t="shared" si="2"/>
        <v>1</v>
      </c>
    </row>
    <row r="155" spans="1:7" x14ac:dyDescent="0.25">
      <c r="A155" s="1">
        <v>38</v>
      </c>
      <c r="B155" s="1" cm="1">
        <f t="array" ref="B155">-SUM(IF($C$112:$F$112=$B96:$E96,$I$59:$L$59))+SUMXMY2($G$112:$H$112,$F96:$G96)^0.5</f>
        <v>-1.1563147468870774</v>
      </c>
      <c r="C155" s="1" cm="1">
        <f t="array" ref="C155">-SUM(IF($C$113:$F$113=$B96:$E96,$I$59:$L$59))+SUMXMY2($G$113:$H$113,$F96:$G96)^0.5</f>
        <v>-1.1029709952563733</v>
      </c>
      <c r="D155" s="1" cm="1">
        <f t="array" ref="D155">-SUM(IF($C$114:$F$114=$B96:$E96,$I$59:$L$59))+SUMXMY2($G$114:$H$114,$F96:$G96)^0.5</f>
        <v>-2.7553557259790109</v>
      </c>
      <c r="E155" s="1" cm="1">
        <f t="array" ref="E155">-SUM(IF($C$115:$F$115=$B96:$E96,$I$59:$L$59))+SUMXMY2($G$115:$H$115,$F96:$G96)^0.5</f>
        <v>-0.2001185806514798</v>
      </c>
      <c r="F155" s="1">
        <f t="shared" si="1"/>
        <v>-2.7553557259790109</v>
      </c>
      <c r="G155" s="2">
        <f t="shared" si="2"/>
        <v>3</v>
      </c>
    </row>
    <row r="156" spans="1:7" x14ac:dyDescent="0.25">
      <c r="A156" s="1">
        <v>39</v>
      </c>
      <c r="B156" s="1" cm="1">
        <f t="array" ref="B156">-SUM(IF($C$112:$F$112=$B97:$E97,$I$59:$L$59))+SUMXMY2($G$112:$H$112,$F97:$G97)^0.5</f>
        <v>0.58268819842320108</v>
      </c>
      <c r="C156" s="1" cm="1">
        <f t="array" ref="C156">-SUM(IF($C$113:$F$113=$B97:$E97,$I$59:$L$59))+SUMXMY2($G$113:$H$113,$F97:$G97)^0.5</f>
        <v>0.58811601897450627</v>
      </c>
      <c r="D156" s="1" cm="1">
        <f t="array" ref="D156">-SUM(IF($C$114:$F$114=$B97:$E97,$I$59:$L$59))+SUMXMY2($G$114:$H$114,$F97:$G97)^0.5</f>
        <v>-0.5535572597901095</v>
      </c>
      <c r="E156" s="1" cm="1">
        <f t="array" ref="E156">-SUM(IF($C$115:$F$115=$B97:$E97,$I$59:$L$59))+SUMXMY2($G$115:$H$115,$F97:$G97)^0.5</f>
        <v>0.16900874448076664</v>
      </c>
      <c r="F156" s="1">
        <f t="shared" si="1"/>
        <v>-0.5535572597901095</v>
      </c>
      <c r="G156" s="2">
        <f t="shared" si="2"/>
        <v>3</v>
      </c>
    </row>
    <row r="157" spans="1:7" x14ac:dyDescent="0.25">
      <c r="A157" s="1">
        <v>40</v>
      </c>
      <c r="B157" s="1" cm="1">
        <f t="array" ref="B157">-SUM(IF($C$112:$F$112=$B98:$E98,$I$59:$L$59))+SUMXMY2($G$112:$H$112,$F98:$G98)^0.5</f>
        <v>-1.4720091684497794</v>
      </c>
      <c r="C157" s="1" cm="1">
        <f t="array" ref="C157">-SUM(IF($C$113:$F$113=$B98:$E98,$I$59:$L$59))+SUMXMY2($G$113:$H$113,$F98:$G98)^0.5</f>
        <v>1.5123920463164526</v>
      </c>
      <c r="D157" s="1" cm="1">
        <f t="array" ref="D157">-SUM(IF($C$114:$F$114=$B98:$E98,$I$59:$L$59))+SUMXMY2($G$114:$H$114,$F98:$G98)^0.5</f>
        <v>-0.4017657384338027</v>
      </c>
      <c r="E157" s="1" cm="1">
        <f t="array" ref="E157">-SUM(IF($C$115:$F$115=$B98:$E98,$I$59:$L$59))+SUMXMY2($G$115:$H$115,$F98:$G98)^0.5</f>
        <v>3.8702283508242452E-2</v>
      </c>
      <c r="F157" s="1">
        <f t="shared" si="1"/>
        <v>-1.4720091684497794</v>
      </c>
      <c r="G157" s="2">
        <f t="shared" si="2"/>
        <v>1</v>
      </c>
    </row>
    <row r="158" spans="1:7" x14ac:dyDescent="0.25">
      <c r="A158" s="1">
        <v>41</v>
      </c>
      <c r="B158" s="1" cm="1">
        <f t="array" ref="B158">-SUM(IF($C$112:$F$112=$B99:$E99,$I$59:$L$59))+SUMXMY2($G$112:$H$112,$F99:$G99)^0.5</f>
        <v>-2.8583267212353842</v>
      </c>
      <c r="C158" s="1" cm="1">
        <f t="array" ref="C158">-SUM(IF($C$113:$F$113=$B99:$E99,$I$59:$L$59))+SUMXMY2($G$113:$H$113,$F99:$G99)^0.5</f>
        <v>-8.7271877815657373E-2</v>
      </c>
      <c r="D158" s="1" cm="1">
        <f t="array" ref="D158">-SUM(IF($C$114:$F$114=$B99:$E99,$I$59:$L$59))+SUMXMY2($G$114:$H$114,$F99:$G99)^0.5</f>
        <v>-0.46000646183495997</v>
      </c>
      <c r="E158" s="1" cm="1">
        <f t="array" ref="E158">-SUM(IF($C$115:$F$115=$B99:$E99,$I$59:$L$59))+SUMXMY2($G$115:$H$115,$F99:$G99)^0.5</f>
        <v>-0.36903817319340626</v>
      </c>
      <c r="F158" s="1">
        <f t="shared" si="1"/>
        <v>-2.8583267212353842</v>
      </c>
      <c r="G158" s="2">
        <f t="shared" si="2"/>
        <v>1</v>
      </c>
    </row>
    <row r="159" spans="1:7" x14ac:dyDescent="0.25">
      <c r="A159" s="1">
        <v>42</v>
      </c>
      <c r="B159" s="1" cm="1">
        <f t="array" ref="B159">-SUM(IF($C$112:$F$112=$B100:$E100,$I$59:$L$59))+SUMXMY2($G$112:$H$112,$F100:$G100)^0.5</f>
        <v>-1.8583267212353844</v>
      </c>
      <c r="C159" s="1" cm="1">
        <f t="array" ref="C159">-SUM(IF($C$113:$F$113=$B100:$E100,$I$59:$L$59))+SUMXMY2($G$113:$H$113,$F100:$G100)^0.5</f>
        <v>0.91272812218434263</v>
      </c>
      <c r="D159" s="1" cm="1">
        <f t="array" ref="D159">-SUM(IF($C$114:$F$114=$B100:$E100,$I$59:$L$59))+SUMXMY2($G$114:$H$114,$F100:$G100)^0.5</f>
        <v>0.53999353816504003</v>
      </c>
      <c r="E159" s="1" cm="1">
        <f t="array" ref="E159">-SUM(IF($C$115:$F$115=$B100:$E100,$I$59:$L$59))+SUMXMY2($G$115:$H$115,$F100:$G100)^0.5</f>
        <v>0.63096182680659374</v>
      </c>
      <c r="F159" s="1">
        <f t="shared" si="1"/>
        <v>-1.8583267212353844</v>
      </c>
      <c r="G159" s="2">
        <f t="shared" si="2"/>
        <v>1</v>
      </c>
    </row>
    <row r="160" spans="1:7" x14ac:dyDescent="0.25">
      <c r="A160" s="1">
        <v>43</v>
      </c>
      <c r="B160" s="1" cm="1">
        <f t="array" ref="B160">-SUM(IF($C$112:$F$112=$B101:$E101,$I$59:$L$59))+SUMXMY2($G$112:$H$112,$F101:$G101)^0.5</f>
        <v>-1.8369038173193406</v>
      </c>
      <c r="C160" s="1" cm="1">
        <f t="array" ref="C160">-SUM(IF($C$113:$F$113=$B101:$E101,$I$59:$L$59))+SUMXMY2($G$113:$H$113,$F101:$G101)^0.5</f>
        <v>0.82738186806556802</v>
      </c>
      <c r="D160" s="1" cm="1">
        <f t="array" ref="D160">-SUM(IF($C$114:$F$114=$B101:$E101,$I$59:$L$59))+SUMXMY2($G$114:$H$114,$F101:$G101)^0.5</f>
        <v>-2.5681851210431539E-2</v>
      </c>
      <c r="E160" s="1" cm="1">
        <f t="array" ref="E160">-SUM(IF($C$115:$F$115=$B101:$E101,$I$59:$L$59))+SUMXMY2($G$115:$H$115,$F101:$G101)^0.5</f>
        <v>-0.34761526927736253</v>
      </c>
      <c r="F160" s="1">
        <f t="shared" si="1"/>
        <v>-1.8369038173193406</v>
      </c>
      <c r="G160" s="2">
        <f t="shared" si="2"/>
        <v>1</v>
      </c>
    </row>
    <row r="161" spans="1:7" x14ac:dyDescent="0.25">
      <c r="A161" s="1">
        <v>44</v>
      </c>
      <c r="B161" s="1" cm="1">
        <f t="array" ref="B161">-SUM(IF($C$112:$F$112=$B102:$E102,$I$59:$L$59))+SUMXMY2($G$112:$H$112,$F102:$G102)^0.5</f>
        <v>-2.0214229039160436</v>
      </c>
      <c r="C161" s="1" cm="1">
        <f t="array" ref="C161">-SUM(IF($C$113:$F$113=$B102:$E102,$I$59:$L$59))+SUMXMY2($G$113:$H$113,$F102:$G102)^0.5</f>
        <v>1.3211102045616099</v>
      </c>
      <c r="D161" s="1" cm="1">
        <f t="array" ref="D161">-SUM(IF($C$114:$F$114=$B102:$E102,$I$59:$L$59))+SUMXMY2($G$114:$H$114,$F102:$G102)^0.5</f>
        <v>-0.17261813193443198</v>
      </c>
      <c r="E161" s="1" cm="1">
        <f t="array" ref="E161">-SUM(IF($C$115:$F$115=$B102:$E102,$I$59:$L$59))+SUMXMY2($G$115:$H$115,$F102:$G102)^0.5</f>
        <v>-0.51071145195802181</v>
      </c>
      <c r="F161" s="1">
        <f t="shared" si="1"/>
        <v>-2.0214229039160436</v>
      </c>
      <c r="G161" s="2">
        <f t="shared" si="2"/>
        <v>1</v>
      </c>
    </row>
    <row r="162" spans="1:7" x14ac:dyDescent="0.25">
      <c r="A162" s="1">
        <v>45</v>
      </c>
      <c r="B162" s="1" cm="1">
        <f t="array" ref="B162">-SUM(IF($C$112:$F$112=$B103:$E103,$I$59:$L$59))+SUMXMY2($G$112:$H$112,$F103:$G103)^0.5</f>
        <v>-0.77302177485608059</v>
      </c>
      <c r="C162" s="1" cm="1">
        <f t="array" ref="C162">-SUM(IF($C$113:$F$113=$B103:$E103,$I$59:$L$59))+SUMXMY2($G$113:$H$113,$F103:$G103)^0.5</f>
        <v>0.77695493640150115</v>
      </c>
      <c r="D162" s="1" cm="1">
        <f t="array" ref="D162">-SUM(IF($C$114:$F$114=$B103:$E103,$I$59:$L$59))+SUMXMY2($G$114:$H$114,$F103:$G103)^0.5</f>
        <v>0.3001838016883327</v>
      </c>
      <c r="E162" s="1" cm="1">
        <f t="array" ref="E162">-SUM(IF($C$115:$F$115=$B103:$E103,$I$59:$L$59))+SUMXMY2($G$115:$H$115,$F103:$G103)^0.5</f>
        <v>-1.2077478138798083</v>
      </c>
      <c r="F162" s="1">
        <f t="shared" si="1"/>
        <v>-1.2077478138798083</v>
      </c>
      <c r="G162" s="2">
        <f t="shared" si="2"/>
        <v>4</v>
      </c>
    </row>
    <row r="163" spans="1:7" x14ac:dyDescent="0.25">
      <c r="A163" s="1">
        <v>46</v>
      </c>
      <c r="B163" s="1" cm="1">
        <f t="array" ref="B163">-SUM(IF($C$112:$F$112=$B104:$E104,$I$59:$L$59))+SUMXMY2($G$112:$H$112,$F104:$G104)^0.5</f>
        <v>-1.9516956331326942</v>
      </c>
      <c r="C163" s="1" cm="1">
        <f t="array" ref="C163">-SUM(IF($C$113:$F$113=$B104:$E104,$I$59:$L$59))+SUMXMY2($G$113:$H$113,$F104:$G104)^0.5</f>
        <v>0.30272583847039725</v>
      </c>
      <c r="D163" s="1" cm="1">
        <f t="array" ref="D163">-SUM(IF($C$114:$F$114=$B104:$E104,$I$59:$L$59))+SUMXMY2($G$114:$H$114,$F104:$G104)^0.5</f>
        <v>-1.7436182051387523</v>
      </c>
      <c r="E163" s="1" cm="1">
        <f t="array" ref="E163">-SUM(IF($C$115:$F$115=$B104:$E104,$I$59:$L$59))+SUMXMY2($G$115:$H$115,$F104:$G104)^0.5</f>
        <v>-0.3389367622340469</v>
      </c>
      <c r="F163" s="1">
        <f t="shared" si="1"/>
        <v>-1.9516956331326942</v>
      </c>
      <c r="G163" s="2">
        <f t="shared" si="2"/>
        <v>1</v>
      </c>
    </row>
    <row r="164" spans="1:7" x14ac:dyDescent="0.25">
      <c r="A164" s="1">
        <v>47</v>
      </c>
      <c r="B164" s="1" cm="1">
        <f t="array" ref="B164">-SUM(IF($C$112:$F$112=$B105:$E105,$I$59:$L$59))+SUMXMY2($G$112:$H$112,$F105:$G105)^0.5</f>
        <v>-0.93506562315324571</v>
      </c>
      <c r="C164" s="1" cm="1">
        <f t="array" ref="C164">-SUM(IF($C$113:$F$113=$B105:$E105,$I$59:$L$59))+SUMXMY2($G$113:$H$113,$F105:$G105)^0.5</f>
        <v>1.6982822154770125</v>
      </c>
      <c r="D164" s="1" cm="1">
        <f t="array" ref="D164">-SUM(IF($C$114:$F$114=$B105:$E105,$I$59:$L$59))+SUMXMY2($G$114:$H$114,$F105:$G105)^0.5</f>
        <v>0.96147722318435314</v>
      </c>
      <c r="E164" s="1" cm="1">
        <f t="array" ref="E164">-SUM(IF($C$115:$F$115=$B105:$E105,$I$59:$L$59))+SUMXMY2($G$115:$H$115,$F105:$G105)^0.5</f>
        <v>0.38999862271157504</v>
      </c>
      <c r="F164" s="1">
        <f t="shared" si="1"/>
        <v>-0.93506562315324571</v>
      </c>
      <c r="G164" s="2">
        <f t="shared" si="2"/>
        <v>1</v>
      </c>
    </row>
    <row r="165" spans="1:7" x14ac:dyDescent="0.25">
      <c r="A165" s="1">
        <v>48</v>
      </c>
      <c r="B165" s="1" cm="1">
        <f t="array" ref="B165">-SUM(IF($C$112:$F$112=$B106:$E106,$I$59:$L$59))+SUMXMY2($G$112:$H$112,$F106:$G106)^0.5</f>
        <v>-0.93987481257571392</v>
      </c>
      <c r="C165" s="1" cm="1">
        <f t="array" ref="C165">-SUM(IF($C$113:$F$113=$B106:$E106,$I$59:$L$59))+SUMXMY2($G$113:$H$113,$F106:$G106)^0.5</f>
        <v>1.373521846574477</v>
      </c>
      <c r="D165" s="1" cm="1">
        <f t="array" ref="D165">-SUM(IF($C$114:$F$114=$B106:$E106,$I$59:$L$59))+SUMXMY2($G$114:$H$114,$F106:$G106)^0.5</f>
        <v>-0.15631474688707736</v>
      </c>
      <c r="E165" s="1" cm="1">
        <f t="array" ref="E165">-SUM(IF($C$115:$F$115=$B106:$E106,$I$59:$L$59))+SUMXMY2($G$115:$H$115,$F106:$G106)^0.5</f>
        <v>-0.42916336061769211</v>
      </c>
      <c r="F165" s="1">
        <f t="shared" si="1"/>
        <v>-0.93987481257571392</v>
      </c>
      <c r="G165" s="2">
        <f t="shared" si="2"/>
        <v>1</v>
      </c>
    </row>
    <row r="166" spans="1:7" x14ac:dyDescent="0.25">
      <c r="A166" s="1">
        <v>49</v>
      </c>
      <c r="B166" s="1" cm="1">
        <f t="array" ref="B166">-SUM(IF($C$112:$F$112=$B107:$E107,$I$59:$L$59))+SUMXMY2($G$112:$H$112,$F107:$G107)^0.5</f>
        <v>0.5982342615661973</v>
      </c>
      <c r="C166" s="1" cm="1">
        <f t="array" ref="C166">-SUM(IF($C$113:$F$113=$B107:$E107,$I$59:$L$59))+SUMXMY2($G$113:$H$113,$F107:$G107)^0.5</f>
        <v>1.3648946488695608</v>
      </c>
      <c r="D166" s="1" cm="1">
        <f t="array" ref="D166">-SUM(IF($C$114:$F$114=$B107:$E107,$I$59:$L$59))+SUMXMY2($G$114:$H$114,$F107:$G107)^0.5</f>
        <v>-0.77677862989505475</v>
      </c>
      <c r="E166" s="1" cm="1">
        <f t="array" ref="E166">-SUM(IF($C$115:$F$115=$B107:$E107,$I$59:$L$59))+SUMXMY2($G$115:$H$115,$F107:$G107)^0.5</f>
        <v>1.2704183292239914</v>
      </c>
      <c r="F166" s="1">
        <f t="shared" si="1"/>
        <v>-0.77677862989505475</v>
      </c>
      <c r="G166" s="2">
        <f t="shared" si="2"/>
        <v>3</v>
      </c>
    </row>
    <row r="167" spans="1:7" x14ac:dyDescent="0.25">
      <c r="A167" s="1">
        <v>50</v>
      </c>
      <c r="B167" s="1" cm="1">
        <f t="array" ref="B167">-SUM(IF($C$112:$F$112=$B108:$E108,$I$59:$L$59))+SUMXMY2($G$112:$H$112,$F108:$G108)^0.5</f>
        <v>-1.4291633606176921</v>
      </c>
      <c r="C167" s="1" cm="1">
        <f t="array" ref="C167">-SUM(IF($C$113:$F$113=$B108:$E108,$I$59:$L$59))+SUMXMY2($G$113:$H$113,$F108:$G108)^0.5</f>
        <v>8.7292132291541424E-2</v>
      </c>
      <c r="D167" s="1" cm="1">
        <f t="array" ref="D167">-SUM(IF($C$114:$F$114=$B108:$E108,$I$59:$L$59))+SUMXMY2($G$114:$H$114,$F108:$G108)^0.5</f>
        <v>-0.2001185806514798</v>
      </c>
      <c r="E167" s="1" cm="1">
        <f t="array" ref="E167">-SUM(IF($C$115:$F$115=$B108:$E108,$I$59:$L$59))+SUMXMY2($G$115:$H$115,$F108:$G108)^0.5</f>
        <v>-1.9184519086596703</v>
      </c>
      <c r="F167" s="1">
        <f t="shared" si="1"/>
        <v>-1.9184519086596703</v>
      </c>
      <c r="G167" s="2">
        <f t="shared" si="2"/>
        <v>4</v>
      </c>
    </row>
    <row r="170" spans="1:7" x14ac:dyDescent="0.25">
      <c r="F170" s="1">
        <f>SUM(F118:F167)</f>
        <v>-99.27031832592732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C1" workbookViewId="0">
      <selection activeCell="C1" sqref="A1:XFD1048576"/>
    </sheetView>
  </sheetViews>
  <sheetFormatPr defaultColWidth="21.1406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13" x14ac:dyDescent="0.25">
      <c r="A3" t="s">
        <v>22</v>
      </c>
      <c r="B3" t="s">
        <v>23</v>
      </c>
      <c r="C3" t="s">
        <v>24</v>
      </c>
      <c r="D3" t="s">
        <v>25</v>
      </c>
      <c r="F3" t="s">
        <v>25</v>
      </c>
      <c r="G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</row>
    <row r="4" spans="1:13" x14ac:dyDescent="0.25">
      <c r="A4" t="s">
        <v>22</v>
      </c>
      <c r="B4" t="s">
        <v>31</v>
      </c>
      <c r="C4" t="s">
        <v>24</v>
      </c>
      <c r="D4" t="s">
        <v>25</v>
      </c>
      <c r="F4" t="s">
        <v>25</v>
      </c>
      <c r="G4" t="s">
        <v>25</v>
      </c>
      <c r="I4" t="s">
        <v>32</v>
      </c>
      <c r="J4" t="s">
        <v>27</v>
      </c>
      <c r="K4" t="s">
        <v>33</v>
      </c>
      <c r="L4" t="s">
        <v>34</v>
      </c>
      <c r="M4" t="s">
        <v>35</v>
      </c>
    </row>
    <row r="5" spans="1:13" x14ac:dyDescent="0.25">
      <c r="A5" t="s">
        <v>22</v>
      </c>
      <c r="B5" t="s">
        <v>31</v>
      </c>
      <c r="C5" t="s">
        <v>36</v>
      </c>
      <c r="D5" t="s">
        <v>25</v>
      </c>
      <c r="F5" t="s">
        <v>25</v>
      </c>
      <c r="G5" t="s">
        <v>25</v>
      </c>
      <c r="I5" t="s">
        <v>37</v>
      </c>
      <c r="J5" t="s">
        <v>27</v>
      </c>
      <c r="K5" t="s">
        <v>38</v>
      </c>
      <c r="L5" t="s">
        <v>39</v>
      </c>
      <c r="M5" t="s">
        <v>30</v>
      </c>
    </row>
    <row r="6" spans="1:13" x14ac:dyDescent="0.25">
      <c r="A6" t="s">
        <v>40</v>
      </c>
      <c r="B6" t="s">
        <v>41</v>
      </c>
      <c r="C6" t="s">
        <v>42</v>
      </c>
      <c r="D6" t="s">
        <v>25</v>
      </c>
      <c r="F6" t="s">
        <v>25</v>
      </c>
      <c r="G6" t="s">
        <v>25</v>
      </c>
      <c r="I6" t="s">
        <v>43</v>
      </c>
      <c r="J6" t="s">
        <v>27</v>
      </c>
      <c r="K6" t="s">
        <v>44</v>
      </c>
      <c r="L6" t="s">
        <v>29</v>
      </c>
      <c r="M6" t="s">
        <v>30</v>
      </c>
    </row>
    <row r="7" spans="1:13" x14ac:dyDescent="0.25">
      <c r="A7" t="s">
        <v>22</v>
      </c>
      <c r="B7" t="s">
        <v>23</v>
      </c>
      <c r="C7" t="s">
        <v>24</v>
      </c>
      <c r="D7" t="s">
        <v>22</v>
      </c>
      <c r="E7" t="s">
        <v>22</v>
      </c>
      <c r="H7" t="s">
        <v>25</v>
      </c>
      <c r="J7" t="s">
        <v>27</v>
      </c>
      <c r="K7" t="s">
        <v>45</v>
      </c>
      <c r="L7" t="s">
        <v>29</v>
      </c>
      <c r="M7" t="s">
        <v>30</v>
      </c>
    </row>
    <row r="8" spans="1:13" x14ac:dyDescent="0.25">
      <c r="A8" t="s">
        <v>22</v>
      </c>
      <c r="B8" t="s">
        <v>41</v>
      </c>
      <c r="C8" t="s">
        <v>36</v>
      </c>
      <c r="D8" t="s">
        <v>22</v>
      </c>
      <c r="E8" t="s">
        <v>25</v>
      </c>
      <c r="J8" t="s">
        <v>27</v>
      </c>
      <c r="K8" t="s">
        <v>46</v>
      </c>
      <c r="L8" t="s">
        <v>29</v>
      </c>
      <c r="M8" t="s">
        <v>30</v>
      </c>
    </row>
    <row r="9" spans="1:13" x14ac:dyDescent="0.25">
      <c r="A9" t="s">
        <v>40</v>
      </c>
      <c r="B9" t="s">
        <v>41</v>
      </c>
      <c r="C9" t="s">
        <v>24</v>
      </c>
      <c r="D9" t="s">
        <v>25</v>
      </c>
      <c r="F9" t="s">
        <v>22</v>
      </c>
      <c r="J9" t="s">
        <v>27</v>
      </c>
      <c r="K9" t="s">
        <v>38</v>
      </c>
      <c r="L9" t="s">
        <v>29</v>
      </c>
      <c r="M9" t="s">
        <v>30</v>
      </c>
    </row>
    <row r="10" spans="1:13" x14ac:dyDescent="0.25">
      <c r="A10" t="s">
        <v>22</v>
      </c>
      <c r="B10" t="s">
        <v>47</v>
      </c>
      <c r="C10" t="s">
        <v>24</v>
      </c>
      <c r="D10" t="s">
        <v>25</v>
      </c>
      <c r="F10" t="s">
        <v>25</v>
      </c>
      <c r="G10" t="s">
        <v>25</v>
      </c>
      <c r="I10" t="s">
        <v>48</v>
      </c>
      <c r="J10" t="s">
        <v>27</v>
      </c>
      <c r="K10" t="s">
        <v>49</v>
      </c>
      <c r="L10" t="s">
        <v>34</v>
      </c>
      <c r="M10" t="s">
        <v>30</v>
      </c>
    </row>
    <row r="11" spans="1:13" x14ac:dyDescent="0.25">
      <c r="A11" t="s">
        <v>22</v>
      </c>
      <c r="B11" t="s">
        <v>23</v>
      </c>
      <c r="C11" t="s">
        <v>24</v>
      </c>
      <c r="D11" t="s">
        <v>22</v>
      </c>
      <c r="E11" t="s">
        <v>25</v>
      </c>
      <c r="J11" t="s">
        <v>27</v>
      </c>
      <c r="K11" t="s">
        <v>50</v>
      </c>
      <c r="L11" t="s">
        <v>29</v>
      </c>
      <c r="M11" t="s">
        <v>30</v>
      </c>
    </row>
    <row r="12" spans="1:13" x14ac:dyDescent="0.25">
      <c r="A12" t="s">
        <v>25</v>
      </c>
      <c r="I12" t="s">
        <v>51</v>
      </c>
      <c r="J12" t="s">
        <v>27</v>
      </c>
      <c r="K12" t="s">
        <v>28</v>
      </c>
      <c r="L12" t="s">
        <v>52</v>
      </c>
      <c r="M12" t="s">
        <v>30</v>
      </c>
    </row>
    <row r="13" spans="1:13" x14ac:dyDescent="0.25">
      <c r="A13" t="s">
        <v>22</v>
      </c>
      <c r="B13" t="s">
        <v>23</v>
      </c>
      <c r="C13" t="s">
        <v>24</v>
      </c>
      <c r="D13" t="s">
        <v>22</v>
      </c>
      <c r="E13" t="s">
        <v>22</v>
      </c>
      <c r="H13" t="s">
        <v>25</v>
      </c>
      <c r="J13" t="s">
        <v>27</v>
      </c>
      <c r="K13" t="s">
        <v>53</v>
      </c>
      <c r="L13" t="s">
        <v>29</v>
      </c>
      <c r="M13" t="s">
        <v>30</v>
      </c>
    </row>
    <row r="14" spans="1:13" x14ac:dyDescent="0.25">
      <c r="A14" t="s">
        <v>22</v>
      </c>
      <c r="B14" t="s">
        <v>54</v>
      </c>
      <c r="C14" t="s">
        <v>42</v>
      </c>
      <c r="D14" t="s">
        <v>22</v>
      </c>
      <c r="E14" t="s">
        <v>25</v>
      </c>
      <c r="J14" t="s">
        <v>27</v>
      </c>
      <c r="K14" t="s">
        <v>55</v>
      </c>
      <c r="L14" t="s">
        <v>29</v>
      </c>
      <c r="M14" t="s">
        <v>30</v>
      </c>
    </row>
    <row r="15" spans="1:13" x14ac:dyDescent="0.25">
      <c r="A15" t="s">
        <v>22</v>
      </c>
      <c r="B15" t="s">
        <v>54</v>
      </c>
      <c r="C15" t="s">
        <v>42</v>
      </c>
      <c r="D15" t="s">
        <v>22</v>
      </c>
      <c r="E15" t="s">
        <v>22</v>
      </c>
      <c r="H15" t="s">
        <v>22</v>
      </c>
      <c r="J15" t="s">
        <v>27</v>
      </c>
      <c r="K15" t="s">
        <v>56</v>
      </c>
      <c r="L15" t="s">
        <v>29</v>
      </c>
      <c r="M15" t="s">
        <v>30</v>
      </c>
    </row>
    <row r="16" spans="1:13" x14ac:dyDescent="0.25">
      <c r="A16" t="s">
        <v>22</v>
      </c>
      <c r="B16" t="s">
        <v>47</v>
      </c>
      <c r="C16" t="s">
        <v>24</v>
      </c>
      <c r="D16" t="s">
        <v>22</v>
      </c>
      <c r="E16" t="s">
        <v>25</v>
      </c>
      <c r="J16" t="s">
        <v>27</v>
      </c>
      <c r="K16" t="s">
        <v>46</v>
      </c>
      <c r="L16" t="s">
        <v>39</v>
      </c>
      <c r="M16" t="s">
        <v>30</v>
      </c>
    </row>
    <row r="17" spans="1:13" x14ac:dyDescent="0.25">
      <c r="A17" t="s">
        <v>22</v>
      </c>
      <c r="B17" t="s">
        <v>57</v>
      </c>
      <c r="C17" t="s">
        <v>58</v>
      </c>
      <c r="D17" t="s">
        <v>22</v>
      </c>
      <c r="E17" t="s">
        <v>22</v>
      </c>
      <c r="H17" t="s">
        <v>25</v>
      </c>
      <c r="J17" t="s">
        <v>27</v>
      </c>
      <c r="K17" t="s">
        <v>59</v>
      </c>
      <c r="L17" t="s">
        <v>34</v>
      </c>
      <c r="M17" t="s">
        <v>30</v>
      </c>
    </row>
    <row r="18" spans="1:13" x14ac:dyDescent="0.25">
      <c r="A18" t="s">
        <v>22</v>
      </c>
      <c r="B18" t="s">
        <v>54</v>
      </c>
      <c r="C18" t="s">
        <v>42</v>
      </c>
      <c r="D18" t="s">
        <v>25</v>
      </c>
      <c r="F18" t="s">
        <v>25</v>
      </c>
      <c r="G18" t="s">
        <v>25</v>
      </c>
      <c r="I18" t="s">
        <v>60</v>
      </c>
      <c r="J18" t="s">
        <v>27</v>
      </c>
      <c r="K18" t="s">
        <v>61</v>
      </c>
      <c r="L18" t="s">
        <v>29</v>
      </c>
      <c r="M18" t="s">
        <v>30</v>
      </c>
    </row>
    <row r="19" spans="1:13" x14ac:dyDescent="0.25">
      <c r="A19" t="s">
        <v>22</v>
      </c>
      <c r="B19" t="s">
        <v>23</v>
      </c>
      <c r="C19" t="s">
        <v>24</v>
      </c>
      <c r="D19" t="s">
        <v>25</v>
      </c>
      <c r="F19" t="s">
        <v>25</v>
      </c>
      <c r="G19" t="s">
        <v>25</v>
      </c>
      <c r="I19" t="s">
        <v>62</v>
      </c>
      <c r="J19" t="s">
        <v>27</v>
      </c>
      <c r="K19" t="s">
        <v>49</v>
      </c>
      <c r="L19" t="s">
        <v>29</v>
      </c>
      <c r="M19" t="s">
        <v>30</v>
      </c>
    </row>
    <row r="20" spans="1:13" x14ac:dyDescent="0.25">
      <c r="A20" t="s">
        <v>22</v>
      </c>
      <c r="B20" t="s">
        <v>23</v>
      </c>
      <c r="C20" t="s">
        <v>36</v>
      </c>
      <c r="D20" t="s">
        <v>22</v>
      </c>
      <c r="E20" t="s">
        <v>25</v>
      </c>
      <c r="J20" t="s">
        <v>27</v>
      </c>
      <c r="K20" t="s">
        <v>63</v>
      </c>
      <c r="L20" t="s">
        <v>39</v>
      </c>
      <c r="M20" t="s">
        <v>30</v>
      </c>
    </row>
    <row r="21" spans="1:13" x14ac:dyDescent="0.25">
      <c r="A21" t="s">
        <v>22</v>
      </c>
      <c r="B21" t="s">
        <v>41</v>
      </c>
      <c r="C21" t="s">
        <v>24</v>
      </c>
      <c r="D21" t="s">
        <v>22</v>
      </c>
      <c r="E21" t="s">
        <v>25</v>
      </c>
      <c r="J21" t="s">
        <v>27</v>
      </c>
      <c r="K21" t="s">
        <v>64</v>
      </c>
      <c r="L21" t="s">
        <v>65</v>
      </c>
      <c r="M21" t="s">
        <v>30</v>
      </c>
    </row>
    <row r="22" spans="1:13" x14ac:dyDescent="0.25">
      <c r="A22" t="s">
        <v>40</v>
      </c>
      <c r="B22" t="s">
        <v>23</v>
      </c>
      <c r="C22" t="s">
        <v>36</v>
      </c>
      <c r="D22" t="s">
        <v>22</v>
      </c>
      <c r="E22" t="s">
        <v>22</v>
      </c>
      <c r="H22" t="s">
        <v>25</v>
      </c>
      <c r="J22" t="s">
        <v>27</v>
      </c>
      <c r="K22" t="s">
        <v>55</v>
      </c>
      <c r="L22" t="s">
        <v>29</v>
      </c>
      <c r="M22" t="s">
        <v>30</v>
      </c>
    </row>
    <row r="23" spans="1:13" x14ac:dyDescent="0.25">
      <c r="A23" t="s">
        <v>25</v>
      </c>
      <c r="I23" t="s">
        <v>32</v>
      </c>
      <c r="J23" t="s">
        <v>27</v>
      </c>
      <c r="K23" t="s">
        <v>66</v>
      </c>
      <c r="L23" t="s">
        <v>52</v>
      </c>
      <c r="M23" t="s">
        <v>35</v>
      </c>
    </row>
    <row r="24" spans="1:13" x14ac:dyDescent="0.25">
      <c r="A24" t="s">
        <v>22</v>
      </c>
      <c r="B24" t="s">
        <v>54</v>
      </c>
      <c r="C24" t="s">
        <v>67</v>
      </c>
      <c r="D24" t="s">
        <v>25</v>
      </c>
      <c r="F24" t="s">
        <v>22</v>
      </c>
      <c r="J24" t="s">
        <v>27</v>
      </c>
      <c r="K24" t="s">
        <v>68</v>
      </c>
      <c r="L24" t="s">
        <v>34</v>
      </c>
      <c r="M24" t="s">
        <v>35</v>
      </c>
    </row>
    <row r="25" spans="1:13" x14ac:dyDescent="0.25">
      <c r="A25" t="s">
        <v>40</v>
      </c>
      <c r="B25" t="s">
        <v>23</v>
      </c>
      <c r="C25" t="s">
        <v>67</v>
      </c>
      <c r="D25" t="s">
        <v>25</v>
      </c>
      <c r="F25" t="s">
        <v>25</v>
      </c>
      <c r="G25" t="s">
        <v>25</v>
      </c>
      <c r="I25" t="s">
        <v>32</v>
      </c>
      <c r="J25" t="s">
        <v>27</v>
      </c>
      <c r="K25" t="s">
        <v>69</v>
      </c>
      <c r="L25" t="s">
        <v>29</v>
      </c>
      <c r="M25" t="s">
        <v>30</v>
      </c>
    </row>
    <row r="26" spans="1:13" x14ac:dyDescent="0.25">
      <c r="A26" t="s">
        <v>22</v>
      </c>
      <c r="B26" t="s">
        <v>47</v>
      </c>
      <c r="C26" t="s">
        <v>24</v>
      </c>
      <c r="D26" t="s">
        <v>22</v>
      </c>
      <c r="E26" t="s">
        <v>25</v>
      </c>
      <c r="J26" t="s">
        <v>70</v>
      </c>
      <c r="K26" t="s">
        <v>45</v>
      </c>
      <c r="L26" t="s">
        <v>29</v>
      </c>
      <c r="M26" t="s">
        <v>30</v>
      </c>
    </row>
    <row r="27" spans="1:13" x14ac:dyDescent="0.25">
      <c r="A27" t="s">
        <v>22</v>
      </c>
      <c r="B27" t="s">
        <v>54</v>
      </c>
      <c r="C27" t="s">
        <v>42</v>
      </c>
      <c r="D27" t="s">
        <v>25</v>
      </c>
      <c r="F27" t="s">
        <v>22</v>
      </c>
      <c r="J27" t="s">
        <v>70</v>
      </c>
      <c r="K27" t="s">
        <v>71</v>
      </c>
      <c r="L27" t="s">
        <v>34</v>
      </c>
      <c r="M27" t="s">
        <v>30</v>
      </c>
    </row>
    <row r="28" spans="1:13" x14ac:dyDescent="0.25">
      <c r="A28" t="s">
        <v>25</v>
      </c>
      <c r="I28" t="s">
        <v>32</v>
      </c>
      <c r="J28" t="s">
        <v>70</v>
      </c>
      <c r="K28" t="s">
        <v>49</v>
      </c>
      <c r="L28" t="s">
        <v>29</v>
      </c>
      <c r="M28" t="s">
        <v>30</v>
      </c>
    </row>
    <row r="29" spans="1:13" x14ac:dyDescent="0.25">
      <c r="A29" t="s">
        <v>22</v>
      </c>
      <c r="B29" t="s">
        <v>23</v>
      </c>
      <c r="C29" t="s">
        <v>42</v>
      </c>
      <c r="D29" t="s">
        <v>25</v>
      </c>
      <c r="F29" t="s">
        <v>25</v>
      </c>
      <c r="G29" t="s">
        <v>25</v>
      </c>
      <c r="I29" t="s">
        <v>72</v>
      </c>
      <c r="J29" t="s">
        <v>70</v>
      </c>
      <c r="K29" t="s">
        <v>68</v>
      </c>
      <c r="L29" t="s">
        <v>29</v>
      </c>
      <c r="M29" t="s">
        <v>30</v>
      </c>
    </row>
    <row r="30" spans="1:13" x14ac:dyDescent="0.25">
      <c r="A30" t="s">
        <v>40</v>
      </c>
      <c r="B30" t="s">
        <v>23</v>
      </c>
      <c r="C30" t="s">
        <v>24</v>
      </c>
      <c r="D30" t="s">
        <v>25</v>
      </c>
      <c r="F30" t="s">
        <v>25</v>
      </c>
      <c r="G30" t="s">
        <v>25</v>
      </c>
      <c r="I30" t="s">
        <v>43</v>
      </c>
      <c r="J30" t="s">
        <v>70</v>
      </c>
      <c r="K30" t="s">
        <v>50</v>
      </c>
      <c r="L30" t="s">
        <v>39</v>
      </c>
      <c r="M30" t="s">
        <v>30</v>
      </c>
    </row>
    <row r="31" spans="1:13" x14ac:dyDescent="0.25">
      <c r="A31" t="s">
        <v>22</v>
      </c>
      <c r="B31" t="s">
        <v>54</v>
      </c>
      <c r="C31" t="s">
        <v>24</v>
      </c>
      <c r="D31" t="s">
        <v>22</v>
      </c>
      <c r="E31" t="s">
        <v>22</v>
      </c>
      <c r="H31" t="s">
        <v>22</v>
      </c>
      <c r="J31" t="s">
        <v>70</v>
      </c>
      <c r="K31" t="s">
        <v>73</v>
      </c>
      <c r="L31" t="s">
        <v>39</v>
      </c>
      <c r="M31" t="s">
        <v>30</v>
      </c>
    </row>
    <row r="32" spans="1:13" x14ac:dyDescent="0.25">
      <c r="A32" t="s">
        <v>22</v>
      </c>
      <c r="B32" t="s">
        <v>54</v>
      </c>
      <c r="C32" t="s">
        <v>58</v>
      </c>
      <c r="D32" t="s">
        <v>22</v>
      </c>
      <c r="E32" t="s">
        <v>22</v>
      </c>
      <c r="H32" t="s">
        <v>22</v>
      </c>
      <c r="J32" t="s">
        <v>70</v>
      </c>
      <c r="K32" t="s">
        <v>74</v>
      </c>
      <c r="L32" t="s">
        <v>29</v>
      </c>
      <c r="M32" t="s">
        <v>30</v>
      </c>
    </row>
    <row r="33" spans="1:13" x14ac:dyDescent="0.25">
      <c r="A33" t="s">
        <v>22</v>
      </c>
      <c r="B33" t="s">
        <v>54</v>
      </c>
      <c r="C33" t="s">
        <v>42</v>
      </c>
      <c r="D33" t="s">
        <v>25</v>
      </c>
      <c r="F33" t="s">
        <v>25</v>
      </c>
      <c r="G33" t="s">
        <v>22</v>
      </c>
      <c r="J33" t="s">
        <v>70</v>
      </c>
      <c r="K33" t="s">
        <v>53</v>
      </c>
      <c r="L33" t="s">
        <v>29</v>
      </c>
      <c r="M33" t="s">
        <v>35</v>
      </c>
    </row>
    <row r="34" spans="1:13" x14ac:dyDescent="0.25">
      <c r="A34" t="s">
        <v>40</v>
      </c>
      <c r="B34" t="s">
        <v>23</v>
      </c>
      <c r="C34" t="s">
        <v>58</v>
      </c>
      <c r="D34" t="s">
        <v>25</v>
      </c>
      <c r="F34" t="s">
        <v>25</v>
      </c>
      <c r="G34" t="s">
        <v>25</v>
      </c>
      <c r="I34" t="s">
        <v>43</v>
      </c>
      <c r="J34" t="s">
        <v>70</v>
      </c>
      <c r="K34" t="s">
        <v>73</v>
      </c>
      <c r="L34" t="s">
        <v>34</v>
      </c>
      <c r="M34" t="s">
        <v>30</v>
      </c>
    </row>
    <row r="35" spans="1:13" x14ac:dyDescent="0.25">
      <c r="A35" t="s">
        <v>22</v>
      </c>
      <c r="B35" t="s">
        <v>47</v>
      </c>
      <c r="C35" t="s">
        <v>36</v>
      </c>
      <c r="D35" t="s">
        <v>25</v>
      </c>
      <c r="F35" t="s">
        <v>25</v>
      </c>
      <c r="G35" t="s">
        <v>22</v>
      </c>
      <c r="J35" t="s">
        <v>70</v>
      </c>
      <c r="K35" t="s">
        <v>50</v>
      </c>
      <c r="L35" t="s">
        <v>29</v>
      </c>
      <c r="M35" t="s">
        <v>30</v>
      </c>
    </row>
    <row r="36" spans="1:13" x14ac:dyDescent="0.25">
      <c r="A36" t="s">
        <v>40</v>
      </c>
      <c r="B36" t="s">
        <v>54</v>
      </c>
      <c r="C36" t="s">
        <v>36</v>
      </c>
      <c r="D36" t="s">
        <v>25</v>
      </c>
      <c r="F36" t="s">
        <v>25</v>
      </c>
      <c r="G36" t="s">
        <v>25</v>
      </c>
      <c r="I36" t="s">
        <v>43</v>
      </c>
      <c r="J36" t="s">
        <v>70</v>
      </c>
      <c r="K36" t="s">
        <v>45</v>
      </c>
      <c r="L36" t="s">
        <v>29</v>
      </c>
      <c r="M36" t="s">
        <v>30</v>
      </c>
    </row>
    <row r="37" spans="1:13" x14ac:dyDescent="0.25">
      <c r="A37" t="s">
        <v>22</v>
      </c>
      <c r="B37" t="s">
        <v>57</v>
      </c>
      <c r="C37" t="s">
        <v>24</v>
      </c>
      <c r="D37" t="s">
        <v>22</v>
      </c>
      <c r="E37" t="s">
        <v>22</v>
      </c>
      <c r="H37" t="s">
        <v>22</v>
      </c>
      <c r="J37" t="s">
        <v>70</v>
      </c>
      <c r="K37" t="s">
        <v>38</v>
      </c>
      <c r="L37" t="s">
        <v>29</v>
      </c>
      <c r="M37" t="s">
        <v>30</v>
      </c>
    </row>
    <row r="38" spans="1:13" x14ac:dyDescent="0.25">
      <c r="A38" t="s">
        <v>40</v>
      </c>
      <c r="B38" t="s">
        <v>41</v>
      </c>
      <c r="C38" t="s">
        <v>67</v>
      </c>
      <c r="D38" t="s">
        <v>25</v>
      </c>
      <c r="F38" t="s">
        <v>25</v>
      </c>
      <c r="G38" t="s">
        <v>22</v>
      </c>
      <c r="J38" t="s">
        <v>70</v>
      </c>
      <c r="K38" t="s">
        <v>75</v>
      </c>
      <c r="L38" t="s">
        <v>29</v>
      </c>
      <c r="M38" t="s">
        <v>30</v>
      </c>
    </row>
    <row r="39" spans="1:13" x14ac:dyDescent="0.25">
      <c r="A39" t="s">
        <v>22</v>
      </c>
      <c r="B39" t="s">
        <v>41</v>
      </c>
      <c r="C39" t="s">
        <v>24</v>
      </c>
      <c r="D39" t="s">
        <v>22</v>
      </c>
      <c r="E39" t="s">
        <v>25</v>
      </c>
      <c r="J39" t="s">
        <v>70</v>
      </c>
      <c r="K39" t="s">
        <v>33</v>
      </c>
      <c r="L39" t="s">
        <v>34</v>
      </c>
      <c r="M39" t="s">
        <v>30</v>
      </c>
    </row>
    <row r="40" spans="1:13" x14ac:dyDescent="0.25">
      <c r="A40" t="s">
        <v>25</v>
      </c>
      <c r="I40" t="s">
        <v>32</v>
      </c>
      <c r="J40" t="s">
        <v>70</v>
      </c>
      <c r="K40" t="s">
        <v>59</v>
      </c>
      <c r="L40" t="s">
        <v>29</v>
      </c>
      <c r="M40" t="s">
        <v>30</v>
      </c>
    </row>
    <row r="41" spans="1:13" x14ac:dyDescent="0.25">
      <c r="A41" t="s">
        <v>22</v>
      </c>
      <c r="B41" t="s">
        <v>23</v>
      </c>
      <c r="C41" t="s">
        <v>24</v>
      </c>
      <c r="D41" t="s">
        <v>25</v>
      </c>
      <c r="F41" t="s">
        <v>25</v>
      </c>
      <c r="G41" t="s">
        <v>25</v>
      </c>
      <c r="I41" t="s">
        <v>76</v>
      </c>
      <c r="J41" t="s">
        <v>70</v>
      </c>
      <c r="K41" t="s">
        <v>77</v>
      </c>
      <c r="L41" t="s">
        <v>29</v>
      </c>
      <c r="M41" t="s">
        <v>30</v>
      </c>
    </row>
    <row r="42" spans="1:13" x14ac:dyDescent="0.25">
      <c r="A42" t="s">
        <v>22</v>
      </c>
      <c r="B42" t="s">
        <v>47</v>
      </c>
      <c r="C42" t="s">
        <v>67</v>
      </c>
      <c r="D42" t="s">
        <v>22</v>
      </c>
      <c r="E42" t="s">
        <v>25</v>
      </c>
      <c r="J42" t="s">
        <v>70</v>
      </c>
      <c r="K42" t="s">
        <v>78</v>
      </c>
      <c r="L42" t="s">
        <v>29</v>
      </c>
      <c r="M42" t="s">
        <v>30</v>
      </c>
    </row>
    <row r="43" spans="1:13" x14ac:dyDescent="0.25">
      <c r="A43" t="s">
        <v>22</v>
      </c>
      <c r="B43" t="s">
        <v>47</v>
      </c>
      <c r="C43" t="s">
        <v>58</v>
      </c>
      <c r="D43" t="s">
        <v>22</v>
      </c>
      <c r="E43" t="s">
        <v>25</v>
      </c>
      <c r="J43" t="s">
        <v>70</v>
      </c>
      <c r="K43" t="s">
        <v>79</v>
      </c>
      <c r="L43" t="s">
        <v>29</v>
      </c>
      <c r="M43" t="s">
        <v>30</v>
      </c>
    </row>
    <row r="44" spans="1:13" x14ac:dyDescent="0.25">
      <c r="A44" t="s">
        <v>22</v>
      </c>
      <c r="B44" t="s">
        <v>47</v>
      </c>
      <c r="C44" t="s">
        <v>24</v>
      </c>
      <c r="D44" t="s">
        <v>22</v>
      </c>
      <c r="E44" t="s">
        <v>25</v>
      </c>
      <c r="J44" t="s">
        <v>70</v>
      </c>
      <c r="K44" t="s">
        <v>79</v>
      </c>
      <c r="L44" t="s">
        <v>34</v>
      </c>
      <c r="M44" t="s">
        <v>30</v>
      </c>
    </row>
    <row r="45" spans="1:13" x14ac:dyDescent="0.25">
      <c r="A45" t="s">
        <v>40</v>
      </c>
      <c r="B45" t="s">
        <v>57</v>
      </c>
      <c r="C45" t="s">
        <v>67</v>
      </c>
      <c r="D45" t="s">
        <v>22</v>
      </c>
      <c r="E45" t="s">
        <v>25</v>
      </c>
      <c r="J45" t="s">
        <v>70</v>
      </c>
      <c r="K45" t="s">
        <v>33</v>
      </c>
      <c r="L45" t="s">
        <v>52</v>
      </c>
      <c r="M45" t="s">
        <v>30</v>
      </c>
    </row>
    <row r="46" spans="1:13" x14ac:dyDescent="0.25">
      <c r="A46" t="s">
        <v>22</v>
      </c>
      <c r="B46" t="s">
        <v>47</v>
      </c>
      <c r="C46" t="s">
        <v>24</v>
      </c>
      <c r="D46" t="s">
        <v>22</v>
      </c>
      <c r="E46" t="s">
        <v>25</v>
      </c>
      <c r="J46" t="s">
        <v>70</v>
      </c>
      <c r="K46" t="s">
        <v>68</v>
      </c>
      <c r="L46" t="s">
        <v>39</v>
      </c>
      <c r="M46" t="s">
        <v>30</v>
      </c>
    </row>
    <row r="47" spans="1:13" x14ac:dyDescent="0.25">
      <c r="A47" t="s">
        <v>22</v>
      </c>
      <c r="B47" t="s">
        <v>23</v>
      </c>
      <c r="C47" t="s">
        <v>36</v>
      </c>
      <c r="D47" t="s">
        <v>22</v>
      </c>
      <c r="E47" t="s">
        <v>22</v>
      </c>
      <c r="H47" t="s">
        <v>25</v>
      </c>
      <c r="J47" t="s">
        <v>70</v>
      </c>
      <c r="K47" t="s">
        <v>63</v>
      </c>
      <c r="L47" t="s">
        <v>29</v>
      </c>
      <c r="M47" t="s">
        <v>35</v>
      </c>
    </row>
    <row r="48" spans="1:13" x14ac:dyDescent="0.25">
      <c r="A48" t="s">
        <v>22</v>
      </c>
      <c r="B48" t="s">
        <v>47</v>
      </c>
      <c r="C48" t="s">
        <v>58</v>
      </c>
      <c r="D48" t="s">
        <v>25</v>
      </c>
      <c r="F48" t="s">
        <v>25</v>
      </c>
      <c r="G48" t="s">
        <v>22</v>
      </c>
      <c r="J48" t="s">
        <v>70</v>
      </c>
      <c r="K48" t="s">
        <v>80</v>
      </c>
      <c r="L48" t="s">
        <v>29</v>
      </c>
      <c r="M48" t="s">
        <v>30</v>
      </c>
    </row>
    <row r="49" spans="1:13" x14ac:dyDescent="0.25">
      <c r="A49" t="s">
        <v>40</v>
      </c>
      <c r="B49" t="s">
        <v>41</v>
      </c>
      <c r="C49" t="s">
        <v>58</v>
      </c>
      <c r="D49" t="s">
        <v>22</v>
      </c>
      <c r="E49" t="s">
        <v>22</v>
      </c>
      <c r="H49" t="s">
        <v>22</v>
      </c>
      <c r="J49" t="s">
        <v>70</v>
      </c>
      <c r="K49" t="s">
        <v>81</v>
      </c>
      <c r="L49" t="s">
        <v>65</v>
      </c>
      <c r="M49" t="s">
        <v>30</v>
      </c>
    </row>
    <row r="50" spans="1:13" x14ac:dyDescent="0.25">
      <c r="A50" t="s">
        <v>22</v>
      </c>
      <c r="B50" t="s">
        <v>57</v>
      </c>
      <c r="C50" t="s">
        <v>58</v>
      </c>
      <c r="D50" t="s">
        <v>22</v>
      </c>
      <c r="E50" t="s">
        <v>25</v>
      </c>
      <c r="J50" t="s">
        <v>70</v>
      </c>
      <c r="K50" t="s">
        <v>82</v>
      </c>
      <c r="L50" t="s">
        <v>52</v>
      </c>
      <c r="M50" t="s">
        <v>30</v>
      </c>
    </row>
    <row r="51" spans="1:13" x14ac:dyDescent="0.25">
      <c r="A51" t="s">
        <v>25</v>
      </c>
      <c r="I51" t="s">
        <v>43</v>
      </c>
      <c r="J51" t="s">
        <v>70</v>
      </c>
      <c r="K51" t="s">
        <v>69</v>
      </c>
      <c r="L51" t="s">
        <v>52</v>
      </c>
      <c r="M51" t="s">
        <v>30</v>
      </c>
    </row>
    <row r="52" spans="1:13" x14ac:dyDescent="0.25">
      <c r="A52" t="s">
        <v>40</v>
      </c>
      <c r="B52" t="s">
        <v>23</v>
      </c>
      <c r="C52" t="s">
        <v>67</v>
      </c>
      <c r="D52" t="s">
        <v>22</v>
      </c>
      <c r="E52" t="s">
        <v>25</v>
      </c>
      <c r="J52" t="s">
        <v>70</v>
      </c>
      <c r="K52" t="s">
        <v>56</v>
      </c>
      <c r="L52" t="s">
        <v>52</v>
      </c>
      <c r="M52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workbookViewId="0">
      <selection activeCell="I3" sqref="I3"/>
    </sheetView>
  </sheetViews>
  <sheetFormatPr defaultColWidth="18.5703125" defaultRowHeight="15" x14ac:dyDescent="0.25"/>
  <cols>
    <col min="1" max="16384" width="18.5703125" style="1"/>
  </cols>
  <sheetData>
    <row r="1" spans="1:13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1:13" ht="30" x14ac:dyDescent="0.25">
      <c r="A3" s="1" t="s">
        <v>83</v>
      </c>
      <c r="B3" s="1" t="s">
        <v>84</v>
      </c>
      <c r="C3" s="1" t="s">
        <v>85</v>
      </c>
      <c r="D3" s="1" t="s">
        <v>86</v>
      </c>
      <c r="F3" s="1" t="s">
        <v>86</v>
      </c>
      <c r="G3" s="1" t="s">
        <v>86</v>
      </c>
      <c r="I3" s="1" t="s">
        <v>87</v>
      </c>
      <c r="J3" s="1" t="s">
        <v>83</v>
      </c>
      <c r="K3" s="1" t="s">
        <v>28</v>
      </c>
      <c r="L3" s="1" t="s">
        <v>83</v>
      </c>
      <c r="M3" s="1" t="s">
        <v>86</v>
      </c>
    </row>
    <row r="4" spans="1:13" x14ac:dyDescent="0.25">
      <c r="A4" s="1" t="s">
        <v>83</v>
      </c>
      <c r="B4" s="1" t="s">
        <v>88</v>
      </c>
      <c r="C4" s="1" t="s">
        <v>85</v>
      </c>
      <c r="D4" s="1" t="s">
        <v>86</v>
      </c>
      <c r="F4" s="1" t="s">
        <v>86</v>
      </c>
      <c r="G4" s="1" t="s">
        <v>86</v>
      </c>
      <c r="I4" s="1" t="s">
        <v>88</v>
      </c>
      <c r="J4" s="1" t="s">
        <v>83</v>
      </c>
      <c r="K4" s="1" t="s">
        <v>33</v>
      </c>
      <c r="L4" s="1" t="s">
        <v>86</v>
      </c>
      <c r="M4" s="1" t="s">
        <v>83</v>
      </c>
    </row>
    <row r="5" spans="1:13" ht="30" x14ac:dyDescent="0.25">
      <c r="A5" s="1" t="s">
        <v>83</v>
      </c>
      <c r="B5" s="1" t="s">
        <v>88</v>
      </c>
      <c r="C5" s="1" t="s">
        <v>84</v>
      </c>
      <c r="D5" s="1" t="s">
        <v>86</v>
      </c>
      <c r="F5" s="1" t="s">
        <v>86</v>
      </c>
      <c r="G5" s="1" t="s">
        <v>86</v>
      </c>
      <c r="I5" s="1" t="s">
        <v>89</v>
      </c>
      <c r="J5" s="1" t="s">
        <v>83</v>
      </c>
      <c r="K5" s="1" t="s">
        <v>38</v>
      </c>
      <c r="L5" s="1" t="s">
        <v>85</v>
      </c>
      <c r="M5" s="1" t="s">
        <v>86</v>
      </c>
    </row>
    <row r="6" spans="1:13" x14ac:dyDescent="0.25">
      <c r="A6" s="1" t="s">
        <v>88</v>
      </c>
      <c r="B6" s="1" t="s">
        <v>90</v>
      </c>
      <c r="C6" s="1" t="s">
        <v>88</v>
      </c>
      <c r="D6" s="1" t="s">
        <v>86</v>
      </c>
      <c r="F6" s="1" t="s">
        <v>86</v>
      </c>
      <c r="G6" s="1" t="s">
        <v>86</v>
      </c>
      <c r="I6" s="1" t="s">
        <v>85</v>
      </c>
      <c r="J6" s="1" t="s">
        <v>83</v>
      </c>
      <c r="K6" s="1" t="s">
        <v>44</v>
      </c>
      <c r="L6" s="1" t="s">
        <v>83</v>
      </c>
      <c r="M6" s="1" t="s">
        <v>86</v>
      </c>
    </row>
    <row r="7" spans="1:13" x14ac:dyDescent="0.25">
      <c r="A7" s="1" t="s">
        <v>83</v>
      </c>
      <c r="B7" s="1" t="s">
        <v>84</v>
      </c>
      <c r="C7" s="1" t="s">
        <v>85</v>
      </c>
      <c r="D7" s="1" t="s">
        <v>83</v>
      </c>
      <c r="E7" s="1" t="s">
        <v>83</v>
      </c>
      <c r="H7" s="1" t="s">
        <v>86</v>
      </c>
      <c r="J7" s="1" t="s">
        <v>83</v>
      </c>
      <c r="K7" s="1" t="s">
        <v>45</v>
      </c>
      <c r="L7" s="1" t="s">
        <v>83</v>
      </c>
      <c r="M7" s="1" t="s">
        <v>86</v>
      </c>
    </row>
    <row r="8" spans="1:13" x14ac:dyDescent="0.25">
      <c r="A8" s="1" t="s">
        <v>83</v>
      </c>
      <c r="B8" s="1" t="s">
        <v>90</v>
      </c>
      <c r="C8" s="1" t="s">
        <v>84</v>
      </c>
      <c r="D8" s="1" t="s">
        <v>83</v>
      </c>
      <c r="E8" s="1" t="s">
        <v>86</v>
      </c>
      <c r="J8" s="1" t="s">
        <v>83</v>
      </c>
      <c r="K8" s="1" t="s">
        <v>46</v>
      </c>
      <c r="L8" s="1" t="s">
        <v>83</v>
      </c>
      <c r="M8" s="1" t="s">
        <v>86</v>
      </c>
    </row>
    <row r="9" spans="1:13" x14ac:dyDescent="0.25">
      <c r="A9" s="1" t="s">
        <v>88</v>
      </c>
      <c r="B9" s="1" t="s">
        <v>90</v>
      </c>
      <c r="C9" s="1" t="s">
        <v>85</v>
      </c>
      <c r="D9" s="1" t="s">
        <v>86</v>
      </c>
      <c r="F9" s="1" t="s">
        <v>83</v>
      </c>
      <c r="J9" s="1" t="s">
        <v>83</v>
      </c>
      <c r="K9" s="1" t="s">
        <v>38</v>
      </c>
      <c r="L9" s="1" t="s">
        <v>83</v>
      </c>
      <c r="M9" s="1" t="s">
        <v>86</v>
      </c>
    </row>
    <row r="10" spans="1:13" x14ac:dyDescent="0.25">
      <c r="A10" s="1" t="s">
        <v>83</v>
      </c>
      <c r="B10" s="1" t="s">
        <v>86</v>
      </c>
      <c r="C10" s="1" t="s">
        <v>85</v>
      </c>
      <c r="D10" s="1" t="s">
        <v>86</v>
      </c>
      <c r="F10" s="1" t="s">
        <v>86</v>
      </c>
      <c r="G10" s="1" t="s">
        <v>86</v>
      </c>
      <c r="I10" s="1" t="s">
        <v>91</v>
      </c>
      <c r="J10" s="1" t="s">
        <v>83</v>
      </c>
      <c r="K10" s="1" t="s">
        <v>49</v>
      </c>
      <c r="L10" s="1" t="s">
        <v>86</v>
      </c>
      <c r="M10" s="1" t="s">
        <v>86</v>
      </c>
    </row>
    <row r="11" spans="1:13" x14ac:dyDescent="0.25">
      <c r="A11" s="1" t="s">
        <v>83</v>
      </c>
      <c r="B11" s="1" t="s">
        <v>84</v>
      </c>
      <c r="C11" s="1" t="s">
        <v>85</v>
      </c>
      <c r="D11" s="1" t="s">
        <v>83</v>
      </c>
      <c r="E11" s="1" t="s">
        <v>86</v>
      </c>
      <c r="J11" s="1" t="s">
        <v>83</v>
      </c>
      <c r="K11" s="1" t="s">
        <v>50</v>
      </c>
      <c r="L11" s="1" t="s">
        <v>83</v>
      </c>
      <c r="M11" s="1" t="s">
        <v>86</v>
      </c>
    </row>
    <row r="12" spans="1:13" ht="30" x14ac:dyDescent="0.25">
      <c r="A12" s="1" t="s">
        <v>86</v>
      </c>
      <c r="I12" s="1" t="s">
        <v>92</v>
      </c>
      <c r="J12" s="1" t="s">
        <v>83</v>
      </c>
      <c r="K12" s="1" t="s">
        <v>28</v>
      </c>
      <c r="L12" s="1" t="s">
        <v>88</v>
      </c>
      <c r="M12" s="1" t="s">
        <v>86</v>
      </c>
    </row>
    <row r="13" spans="1:13" x14ac:dyDescent="0.25">
      <c r="A13" s="1" t="s">
        <v>83</v>
      </c>
      <c r="B13" s="1" t="s">
        <v>84</v>
      </c>
      <c r="C13" s="1" t="s">
        <v>85</v>
      </c>
      <c r="D13" s="1" t="s">
        <v>83</v>
      </c>
      <c r="E13" s="1" t="s">
        <v>83</v>
      </c>
      <c r="H13" s="1" t="s">
        <v>86</v>
      </c>
      <c r="J13" s="1" t="s">
        <v>83</v>
      </c>
      <c r="K13" s="1" t="s">
        <v>53</v>
      </c>
      <c r="L13" s="1" t="s">
        <v>83</v>
      </c>
      <c r="M13" s="1" t="s">
        <v>86</v>
      </c>
    </row>
    <row r="14" spans="1:13" x14ac:dyDescent="0.25">
      <c r="A14" s="1" t="s">
        <v>83</v>
      </c>
      <c r="B14" s="1" t="s">
        <v>83</v>
      </c>
      <c r="C14" s="1" t="s">
        <v>88</v>
      </c>
      <c r="D14" s="1" t="s">
        <v>83</v>
      </c>
      <c r="E14" s="1" t="s">
        <v>86</v>
      </c>
      <c r="J14" s="1" t="s">
        <v>83</v>
      </c>
      <c r="K14" s="1" t="s">
        <v>55</v>
      </c>
      <c r="L14" s="1" t="s">
        <v>83</v>
      </c>
      <c r="M14" s="1" t="s">
        <v>86</v>
      </c>
    </row>
    <row r="15" spans="1:13" x14ac:dyDescent="0.25">
      <c r="A15" s="1" t="s">
        <v>83</v>
      </c>
      <c r="B15" s="1" t="s">
        <v>83</v>
      </c>
      <c r="C15" s="1" t="s">
        <v>88</v>
      </c>
      <c r="D15" s="1" t="s">
        <v>83</v>
      </c>
      <c r="E15" s="1" t="s">
        <v>83</v>
      </c>
      <c r="H15" s="1" t="s">
        <v>83</v>
      </c>
      <c r="J15" s="1" t="s">
        <v>83</v>
      </c>
      <c r="K15" s="1" t="s">
        <v>56</v>
      </c>
      <c r="L15" s="1" t="s">
        <v>83</v>
      </c>
      <c r="M15" s="1" t="s">
        <v>86</v>
      </c>
    </row>
    <row r="16" spans="1:13" x14ac:dyDescent="0.25">
      <c r="A16" s="1" t="s">
        <v>83</v>
      </c>
      <c r="B16" s="1" t="s">
        <v>86</v>
      </c>
      <c r="C16" s="1" t="s">
        <v>85</v>
      </c>
      <c r="D16" s="1" t="s">
        <v>83</v>
      </c>
      <c r="E16" s="1" t="s">
        <v>86</v>
      </c>
      <c r="J16" s="1" t="s">
        <v>83</v>
      </c>
      <c r="K16" s="1" t="s">
        <v>46</v>
      </c>
      <c r="L16" s="1" t="s">
        <v>85</v>
      </c>
      <c r="M16" s="1" t="s">
        <v>86</v>
      </c>
    </row>
    <row r="17" spans="1:13" x14ac:dyDescent="0.25">
      <c r="A17" s="1" t="s">
        <v>83</v>
      </c>
      <c r="B17" s="1" t="s">
        <v>85</v>
      </c>
      <c r="C17" s="1" t="s">
        <v>86</v>
      </c>
      <c r="D17" s="1" t="s">
        <v>83</v>
      </c>
      <c r="E17" s="1" t="s">
        <v>83</v>
      </c>
      <c r="H17" s="1" t="s">
        <v>86</v>
      </c>
      <c r="J17" s="1" t="s">
        <v>83</v>
      </c>
      <c r="K17" s="1" t="s">
        <v>59</v>
      </c>
      <c r="L17" s="1" t="s">
        <v>86</v>
      </c>
      <c r="M17" s="1" t="s">
        <v>86</v>
      </c>
    </row>
    <row r="18" spans="1:13" x14ac:dyDescent="0.25">
      <c r="A18" s="1" t="s">
        <v>83</v>
      </c>
      <c r="B18" s="1" t="s">
        <v>83</v>
      </c>
      <c r="C18" s="1" t="s">
        <v>88</v>
      </c>
      <c r="D18" s="1" t="s">
        <v>86</v>
      </c>
      <c r="F18" s="1" t="s">
        <v>86</v>
      </c>
      <c r="G18" s="1" t="s">
        <v>86</v>
      </c>
      <c r="I18" s="1" t="s">
        <v>83</v>
      </c>
      <c r="J18" s="1" t="s">
        <v>83</v>
      </c>
      <c r="K18" s="1" t="s">
        <v>61</v>
      </c>
      <c r="L18" s="1" t="s">
        <v>83</v>
      </c>
      <c r="M18" s="1" t="s">
        <v>86</v>
      </c>
    </row>
    <row r="19" spans="1:13" ht="30" x14ac:dyDescent="0.25">
      <c r="A19" s="1" t="s">
        <v>83</v>
      </c>
      <c r="B19" s="1" t="s">
        <v>84</v>
      </c>
      <c r="C19" s="1" t="s">
        <v>85</v>
      </c>
      <c r="D19" s="1" t="s">
        <v>86</v>
      </c>
      <c r="F19" s="1" t="s">
        <v>86</v>
      </c>
      <c r="G19" s="1" t="s">
        <v>86</v>
      </c>
      <c r="I19" s="1" t="s">
        <v>93</v>
      </c>
      <c r="J19" s="1" t="s">
        <v>83</v>
      </c>
      <c r="K19" s="1" t="s">
        <v>49</v>
      </c>
      <c r="L19" s="1" t="s">
        <v>83</v>
      </c>
      <c r="M19" s="1" t="s">
        <v>86</v>
      </c>
    </row>
    <row r="20" spans="1:13" x14ac:dyDescent="0.25">
      <c r="A20" s="1" t="s">
        <v>83</v>
      </c>
      <c r="B20" s="1" t="s">
        <v>84</v>
      </c>
      <c r="C20" s="1" t="s">
        <v>84</v>
      </c>
      <c r="D20" s="1" t="s">
        <v>83</v>
      </c>
      <c r="E20" s="1" t="s">
        <v>86</v>
      </c>
      <c r="J20" s="1" t="s">
        <v>83</v>
      </c>
      <c r="K20" s="1" t="s">
        <v>63</v>
      </c>
      <c r="L20" s="1" t="s">
        <v>85</v>
      </c>
      <c r="M20" s="1" t="s">
        <v>86</v>
      </c>
    </row>
    <row r="21" spans="1:13" x14ac:dyDescent="0.25">
      <c r="A21" s="1" t="s">
        <v>83</v>
      </c>
      <c r="B21" s="1" t="s">
        <v>90</v>
      </c>
      <c r="C21" s="1" t="s">
        <v>85</v>
      </c>
      <c r="D21" s="1" t="s">
        <v>83</v>
      </c>
      <c r="E21" s="1" t="s">
        <v>86</v>
      </c>
      <c r="J21" s="1" t="s">
        <v>83</v>
      </c>
      <c r="K21" s="1" t="s">
        <v>64</v>
      </c>
      <c r="L21" s="1" t="s">
        <v>84</v>
      </c>
      <c r="M21" s="1" t="s">
        <v>86</v>
      </c>
    </row>
    <row r="22" spans="1:13" x14ac:dyDescent="0.25">
      <c r="A22" s="1" t="s">
        <v>88</v>
      </c>
      <c r="B22" s="1" t="s">
        <v>84</v>
      </c>
      <c r="C22" s="1" t="s">
        <v>84</v>
      </c>
      <c r="D22" s="1" t="s">
        <v>83</v>
      </c>
      <c r="E22" s="1" t="s">
        <v>83</v>
      </c>
      <c r="H22" s="1" t="s">
        <v>86</v>
      </c>
      <c r="J22" s="1" t="s">
        <v>83</v>
      </c>
      <c r="K22" s="1" t="s">
        <v>55</v>
      </c>
      <c r="L22" s="1" t="s">
        <v>83</v>
      </c>
      <c r="M22" s="1" t="s">
        <v>86</v>
      </c>
    </row>
    <row r="23" spans="1:13" x14ac:dyDescent="0.25">
      <c r="A23" s="1" t="s">
        <v>86</v>
      </c>
      <c r="I23" s="1" t="s">
        <v>88</v>
      </c>
      <c r="J23" s="1" t="s">
        <v>83</v>
      </c>
      <c r="K23" s="1" t="s">
        <v>66</v>
      </c>
      <c r="L23" s="1" t="s">
        <v>88</v>
      </c>
      <c r="M23" s="1" t="s">
        <v>83</v>
      </c>
    </row>
    <row r="24" spans="1:13" x14ac:dyDescent="0.25">
      <c r="A24" s="1" t="s">
        <v>83</v>
      </c>
      <c r="B24" s="1" t="s">
        <v>83</v>
      </c>
      <c r="C24" s="1" t="s">
        <v>83</v>
      </c>
      <c r="D24" s="1" t="s">
        <v>86</v>
      </c>
      <c r="F24" s="1" t="s">
        <v>83</v>
      </c>
      <c r="J24" s="1" t="s">
        <v>83</v>
      </c>
      <c r="K24" s="1" t="s">
        <v>68</v>
      </c>
      <c r="L24" s="1" t="s">
        <v>86</v>
      </c>
      <c r="M24" s="1" t="s">
        <v>83</v>
      </c>
    </row>
    <row r="25" spans="1:13" x14ac:dyDescent="0.25">
      <c r="A25" s="1" t="s">
        <v>88</v>
      </c>
      <c r="B25" s="1" t="s">
        <v>84</v>
      </c>
      <c r="C25" s="1" t="s">
        <v>83</v>
      </c>
      <c r="D25" s="1" t="s">
        <v>86</v>
      </c>
      <c r="F25" s="1" t="s">
        <v>86</v>
      </c>
      <c r="G25" s="1" t="s">
        <v>86</v>
      </c>
      <c r="I25" s="1" t="s">
        <v>88</v>
      </c>
      <c r="J25" s="1" t="s">
        <v>83</v>
      </c>
      <c r="K25" s="1" t="s">
        <v>69</v>
      </c>
      <c r="L25" s="1" t="s">
        <v>83</v>
      </c>
      <c r="M25" s="1" t="s">
        <v>86</v>
      </c>
    </row>
    <row r="26" spans="1:13" x14ac:dyDescent="0.25">
      <c r="A26" s="1" t="s">
        <v>83</v>
      </c>
      <c r="B26" s="1" t="s">
        <v>86</v>
      </c>
      <c r="C26" s="1" t="s">
        <v>85</v>
      </c>
      <c r="D26" s="1" t="s">
        <v>83</v>
      </c>
      <c r="E26" s="1" t="s">
        <v>86</v>
      </c>
      <c r="J26" s="1" t="s">
        <v>86</v>
      </c>
      <c r="K26" s="1" t="s">
        <v>45</v>
      </c>
      <c r="L26" s="1" t="s">
        <v>83</v>
      </c>
      <c r="M26" s="1" t="s">
        <v>86</v>
      </c>
    </row>
    <row r="27" spans="1:13" x14ac:dyDescent="0.25">
      <c r="A27" s="1" t="s">
        <v>83</v>
      </c>
      <c r="B27" s="1" t="s">
        <v>83</v>
      </c>
      <c r="C27" s="1" t="s">
        <v>88</v>
      </c>
      <c r="D27" s="1" t="s">
        <v>86</v>
      </c>
      <c r="F27" s="1" t="s">
        <v>83</v>
      </c>
      <c r="J27" s="1" t="s">
        <v>86</v>
      </c>
      <c r="K27" s="1" t="s">
        <v>71</v>
      </c>
      <c r="L27" s="1" t="s">
        <v>86</v>
      </c>
      <c r="M27" s="1" t="s">
        <v>86</v>
      </c>
    </row>
    <row r="28" spans="1:13" x14ac:dyDescent="0.25">
      <c r="A28" s="1" t="s">
        <v>86</v>
      </c>
      <c r="I28" s="1" t="s">
        <v>88</v>
      </c>
      <c r="J28" s="1" t="s">
        <v>86</v>
      </c>
      <c r="K28" s="1" t="s">
        <v>49</v>
      </c>
      <c r="L28" s="1" t="s">
        <v>83</v>
      </c>
      <c r="M28" s="1" t="s">
        <v>86</v>
      </c>
    </row>
    <row r="29" spans="1:13" x14ac:dyDescent="0.25">
      <c r="A29" s="1" t="s">
        <v>83</v>
      </c>
      <c r="B29" s="1" t="s">
        <v>84</v>
      </c>
      <c r="C29" s="1" t="s">
        <v>88</v>
      </c>
      <c r="D29" s="1" t="s">
        <v>86</v>
      </c>
      <c r="F29" s="1" t="s">
        <v>86</v>
      </c>
      <c r="G29" s="1" t="s">
        <v>86</v>
      </c>
      <c r="I29" s="1" t="s">
        <v>94</v>
      </c>
      <c r="J29" s="1" t="s">
        <v>86</v>
      </c>
      <c r="K29" s="1" t="s">
        <v>68</v>
      </c>
      <c r="L29" s="1" t="s">
        <v>83</v>
      </c>
      <c r="M29" s="1" t="s">
        <v>86</v>
      </c>
    </row>
    <row r="30" spans="1:13" x14ac:dyDescent="0.25">
      <c r="A30" s="1" t="s">
        <v>88</v>
      </c>
      <c r="B30" s="1" t="s">
        <v>84</v>
      </c>
      <c r="C30" s="1" t="s">
        <v>85</v>
      </c>
      <c r="D30" s="1" t="s">
        <v>86</v>
      </c>
      <c r="F30" s="1" t="s">
        <v>86</v>
      </c>
      <c r="G30" s="1" t="s">
        <v>86</v>
      </c>
      <c r="I30" s="1" t="s">
        <v>85</v>
      </c>
      <c r="J30" s="1" t="s">
        <v>86</v>
      </c>
      <c r="K30" s="1" t="s">
        <v>50</v>
      </c>
      <c r="L30" s="1" t="s">
        <v>85</v>
      </c>
      <c r="M30" s="1" t="s">
        <v>86</v>
      </c>
    </row>
    <row r="31" spans="1:13" x14ac:dyDescent="0.25">
      <c r="A31" s="1" t="s">
        <v>83</v>
      </c>
      <c r="B31" s="1" t="s">
        <v>83</v>
      </c>
      <c r="C31" s="1" t="s">
        <v>85</v>
      </c>
      <c r="D31" s="1" t="s">
        <v>83</v>
      </c>
      <c r="E31" s="1" t="s">
        <v>83</v>
      </c>
      <c r="H31" s="1" t="s">
        <v>83</v>
      </c>
      <c r="J31" s="1" t="s">
        <v>86</v>
      </c>
      <c r="K31" s="1" t="s">
        <v>73</v>
      </c>
      <c r="L31" s="1" t="s">
        <v>85</v>
      </c>
      <c r="M31" s="1" t="s">
        <v>86</v>
      </c>
    </row>
    <row r="32" spans="1:13" x14ac:dyDescent="0.25">
      <c r="A32" s="1" t="s">
        <v>83</v>
      </c>
      <c r="B32" s="1" t="s">
        <v>83</v>
      </c>
      <c r="C32" s="1" t="s">
        <v>86</v>
      </c>
      <c r="D32" s="1" t="s">
        <v>83</v>
      </c>
      <c r="E32" s="1" t="s">
        <v>83</v>
      </c>
      <c r="H32" s="1" t="s">
        <v>83</v>
      </c>
      <c r="J32" s="1" t="s">
        <v>86</v>
      </c>
      <c r="K32" s="1" t="s">
        <v>74</v>
      </c>
      <c r="L32" s="1" t="s">
        <v>83</v>
      </c>
      <c r="M32" s="1" t="s">
        <v>86</v>
      </c>
    </row>
    <row r="33" spans="1:13" x14ac:dyDescent="0.25">
      <c r="A33" s="1" t="s">
        <v>83</v>
      </c>
      <c r="B33" s="1" t="s">
        <v>83</v>
      </c>
      <c r="C33" s="1" t="s">
        <v>88</v>
      </c>
      <c r="D33" s="1" t="s">
        <v>86</v>
      </c>
      <c r="F33" s="1" t="s">
        <v>86</v>
      </c>
      <c r="G33" s="1" t="s">
        <v>83</v>
      </c>
      <c r="J33" s="1" t="s">
        <v>86</v>
      </c>
      <c r="K33" s="1" t="s">
        <v>53</v>
      </c>
      <c r="L33" s="1" t="s">
        <v>83</v>
      </c>
      <c r="M33" s="1" t="s">
        <v>83</v>
      </c>
    </row>
    <row r="34" spans="1:13" x14ac:dyDescent="0.25">
      <c r="A34" s="1" t="s">
        <v>88</v>
      </c>
      <c r="B34" s="1" t="s">
        <v>84</v>
      </c>
      <c r="C34" s="1" t="s">
        <v>86</v>
      </c>
      <c r="D34" s="1" t="s">
        <v>86</v>
      </c>
      <c r="F34" s="1" t="s">
        <v>86</v>
      </c>
      <c r="G34" s="1" t="s">
        <v>86</v>
      </c>
      <c r="I34" s="1" t="s">
        <v>85</v>
      </c>
      <c r="J34" s="1" t="s">
        <v>86</v>
      </c>
      <c r="K34" s="1" t="s">
        <v>73</v>
      </c>
      <c r="L34" s="1" t="s">
        <v>86</v>
      </c>
      <c r="M34" s="1" t="s">
        <v>86</v>
      </c>
    </row>
    <row r="35" spans="1:13" x14ac:dyDescent="0.25">
      <c r="A35" s="1" t="s">
        <v>83</v>
      </c>
      <c r="B35" s="1" t="s">
        <v>86</v>
      </c>
      <c r="C35" s="1" t="s">
        <v>84</v>
      </c>
      <c r="D35" s="1" t="s">
        <v>86</v>
      </c>
      <c r="F35" s="1" t="s">
        <v>86</v>
      </c>
      <c r="G35" s="1" t="s">
        <v>83</v>
      </c>
      <c r="J35" s="1" t="s">
        <v>86</v>
      </c>
      <c r="K35" s="1" t="s">
        <v>50</v>
      </c>
      <c r="L35" s="1" t="s">
        <v>83</v>
      </c>
      <c r="M35" s="1" t="s">
        <v>86</v>
      </c>
    </row>
    <row r="36" spans="1:13" x14ac:dyDescent="0.25">
      <c r="A36" s="1" t="s">
        <v>88</v>
      </c>
      <c r="B36" s="1" t="s">
        <v>83</v>
      </c>
      <c r="C36" s="1" t="s">
        <v>84</v>
      </c>
      <c r="D36" s="1" t="s">
        <v>86</v>
      </c>
      <c r="F36" s="1" t="s">
        <v>86</v>
      </c>
      <c r="G36" s="1" t="s">
        <v>86</v>
      </c>
      <c r="I36" s="1" t="s">
        <v>85</v>
      </c>
      <c r="J36" s="1" t="s">
        <v>86</v>
      </c>
      <c r="K36" s="1" t="s">
        <v>45</v>
      </c>
      <c r="L36" s="1" t="s">
        <v>83</v>
      </c>
      <c r="M36" s="1" t="s">
        <v>86</v>
      </c>
    </row>
    <row r="37" spans="1:13" x14ac:dyDescent="0.25">
      <c r="A37" s="1" t="s">
        <v>83</v>
      </c>
      <c r="B37" s="1" t="s">
        <v>85</v>
      </c>
      <c r="C37" s="1" t="s">
        <v>85</v>
      </c>
      <c r="D37" s="1" t="s">
        <v>83</v>
      </c>
      <c r="E37" s="1" t="s">
        <v>83</v>
      </c>
      <c r="H37" s="1" t="s">
        <v>83</v>
      </c>
      <c r="J37" s="1" t="s">
        <v>86</v>
      </c>
      <c r="K37" s="1" t="s">
        <v>38</v>
      </c>
      <c r="L37" s="1" t="s">
        <v>83</v>
      </c>
      <c r="M37" s="1" t="s">
        <v>86</v>
      </c>
    </row>
    <row r="38" spans="1:13" x14ac:dyDescent="0.25">
      <c r="A38" s="1" t="s">
        <v>88</v>
      </c>
      <c r="B38" s="1" t="s">
        <v>90</v>
      </c>
      <c r="C38" s="1" t="s">
        <v>83</v>
      </c>
      <c r="D38" s="1" t="s">
        <v>86</v>
      </c>
      <c r="F38" s="1" t="s">
        <v>86</v>
      </c>
      <c r="G38" s="1" t="s">
        <v>83</v>
      </c>
      <c r="J38" s="1" t="s">
        <v>86</v>
      </c>
      <c r="K38" s="1" t="s">
        <v>75</v>
      </c>
      <c r="L38" s="1" t="s">
        <v>83</v>
      </c>
      <c r="M38" s="1" t="s">
        <v>86</v>
      </c>
    </row>
    <row r="39" spans="1:13" x14ac:dyDescent="0.25">
      <c r="A39" s="1" t="s">
        <v>83</v>
      </c>
      <c r="B39" s="1" t="s">
        <v>90</v>
      </c>
      <c r="C39" s="1" t="s">
        <v>85</v>
      </c>
      <c r="D39" s="1" t="s">
        <v>83</v>
      </c>
      <c r="E39" s="1" t="s">
        <v>86</v>
      </c>
      <c r="J39" s="1" t="s">
        <v>86</v>
      </c>
      <c r="K39" s="1" t="s">
        <v>33</v>
      </c>
      <c r="L39" s="1" t="s">
        <v>86</v>
      </c>
      <c r="M39" s="1" t="s">
        <v>86</v>
      </c>
    </row>
    <row r="40" spans="1:13" x14ac:dyDescent="0.25">
      <c r="A40" s="1" t="s">
        <v>86</v>
      </c>
      <c r="I40" s="1" t="s">
        <v>88</v>
      </c>
      <c r="J40" s="1" t="s">
        <v>86</v>
      </c>
      <c r="K40" s="1" t="s">
        <v>59</v>
      </c>
      <c r="L40" s="1" t="s">
        <v>83</v>
      </c>
      <c r="M40" s="1" t="s">
        <v>86</v>
      </c>
    </row>
    <row r="41" spans="1:13" x14ac:dyDescent="0.25">
      <c r="A41" s="1" t="s">
        <v>83</v>
      </c>
      <c r="B41" s="1" t="s">
        <v>84</v>
      </c>
      <c r="C41" s="1" t="s">
        <v>85</v>
      </c>
      <c r="D41" s="1" t="s">
        <v>86</v>
      </c>
      <c r="F41" s="1" t="s">
        <v>86</v>
      </c>
      <c r="G41" s="1" t="s">
        <v>86</v>
      </c>
      <c r="I41" s="1" t="s">
        <v>86</v>
      </c>
      <c r="J41" s="1" t="s">
        <v>86</v>
      </c>
      <c r="K41" s="1" t="s">
        <v>77</v>
      </c>
      <c r="L41" s="1" t="s">
        <v>83</v>
      </c>
      <c r="M41" s="1" t="s">
        <v>86</v>
      </c>
    </row>
    <row r="42" spans="1:13" x14ac:dyDescent="0.25">
      <c r="A42" s="1" t="s">
        <v>83</v>
      </c>
      <c r="B42" s="1" t="s">
        <v>86</v>
      </c>
      <c r="C42" s="1" t="s">
        <v>83</v>
      </c>
      <c r="D42" s="1" t="s">
        <v>83</v>
      </c>
      <c r="E42" s="1" t="s">
        <v>86</v>
      </c>
      <c r="J42" s="1" t="s">
        <v>86</v>
      </c>
      <c r="K42" s="1" t="s">
        <v>78</v>
      </c>
      <c r="L42" s="1" t="s">
        <v>83</v>
      </c>
      <c r="M42" s="1" t="s">
        <v>86</v>
      </c>
    </row>
    <row r="43" spans="1:13" x14ac:dyDescent="0.25">
      <c r="A43" s="1" t="s">
        <v>83</v>
      </c>
      <c r="B43" s="1" t="s">
        <v>86</v>
      </c>
      <c r="C43" s="1" t="s">
        <v>86</v>
      </c>
      <c r="D43" s="1" t="s">
        <v>83</v>
      </c>
      <c r="E43" s="1" t="s">
        <v>86</v>
      </c>
      <c r="J43" s="1" t="s">
        <v>86</v>
      </c>
      <c r="K43" s="1" t="s">
        <v>79</v>
      </c>
      <c r="L43" s="1" t="s">
        <v>83</v>
      </c>
      <c r="M43" s="1" t="s">
        <v>86</v>
      </c>
    </row>
    <row r="44" spans="1:13" x14ac:dyDescent="0.25">
      <c r="A44" s="1" t="s">
        <v>83</v>
      </c>
      <c r="B44" s="1" t="s">
        <v>86</v>
      </c>
      <c r="C44" s="1" t="s">
        <v>85</v>
      </c>
      <c r="D44" s="1" t="s">
        <v>83</v>
      </c>
      <c r="E44" s="1" t="s">
        <v>86</v>
      </c>
      <c r="J44" s="1" t="s">
        <v>86</v>
      </c>
      <c r="K44" s="1" t="s">
        <v>79</v>
      </c>
      <c r="L44" s="1" t="s">
        <v>86</v>
      </c>
      <c r="M44" s="1" t="s">
        <v>86</v>
      </c>
    </row>
    <row r="45" spans="1:13" x14ac:dyDescent="0.25">
      <c r="A45" s="1" t="s">
        <v>88</v>
      </c>
      <c r="B45" s="1" t="s">
        <v>85</v>
      </c>
      <c r="C45" s="1" t="s">
        <v>83</v>
      </c>
      <c r="D45" s="1" t="s">
        <v>83</v>
      </c>
      <c r="E45" s="1" t="s">
        <v>86</v>
      </c>
      <c r="J45" s="1" t="s">
        <v>86</v>
      </c>
      <c r="K45" s="1" t="s">
        <v>33</v>
      </c>
      <c r="L45" s="1" t="s">
        <v>88</v>
      </c>
      <c r="M45" s="1" t="s">
        <v>86</v>
      </c>
    </row>
    <row r="46" spans="1:13" x14ac:dyDescent="0.25">
      <c r="A46" s="1" t="s">
        <v>83</v>
      </c>
      <c r="B46" s="1" t="s">
        <v>86</v>
      </c>
      <c r="C46" s="1" t="s">
        <v>85</v>
      </c>
      <c r="D46" s="1" t="s">
        <v>83</v>
      </c>
      <c r="E46" s="1" t="s">
        <v>86</v>
      </c>
      <c r="J46" s="1" t="s">
        <v>86</v>
      </c>
      <c r="K46" s="1" t="s">
        <v>68</v>
      </c>
      <c r="L46" s="1" t="s">
        <v>85</v>
      </c>
      <c r="M46" s="1" t="s">
        <v>86</v>
      </c>
    </row>
    <row r="47" spans="1:13" x14ac:dyDescent="0.25">
      <c r="A47" s="1" t="s">
        <v>83</v>
      </c>
      <c r="B47" s="1" t="s">
        <v>84</v>
      </c>
      <c r="C47" s="1" t="s">
        <v>84</v>
      </c>
      <c r="D47" s="1" t="s">
        <v>83</v>
      </c>
      <c r="E47" s="1" t="s">
        <v>83</v>
      </c>
      <c r="H47" s="1" t="s">
        <v>86</v>
      </c>
      <c r="J47" s="1" t="s">
        <v>86</v>
      </c>
      <c r="K47" s="1" t="s">
        <v>63</v>
      </c>
      <c r="L47" s="1" t="s">
        <v>83</v>
      </c>
      <c r="M47" s="1" t="s">
        <v>83</v>
      </c>
    </row>
    <row r="48" spans="1:13" x14ac:dyDescent="0.25">
      <c r="A48" s="1" t="s">
        <v>83</v>
      </c>
      <c r="B48" s="1" t="s">
        <v>86</v>
      </c>
      <c r="C48" s="1" t="s">
        <v>86</v>
      </c>
      <c r="D48" s="1" t="s">
        <v>86</v>
      </c>
      <c r="F48" s="1" t="s">
        <v>86</v>
      </c>
      <c r="G48" s="1" t="s">
        <v>83</v>
      </c>
      <c r="J48" s="1" t="s">
        <v>86</v>
      </c>
      <c r="K48" s="1" t="s">
        <v>80</v>
      </c>
      <c r="L48" s="1" t="s">
        <v>83</v>
      </c>
      <c r="M48" s="1" t="s">
        <v>86</v>
      </c>
    </row>
    <row r="49" spans="1:13" x14ac:dyDescent="0.25">
      <c r="A49" s="1" t="s">
        <v>88</v>
      </c>
      <c r="B49" s="1" t="s">
        <v>90</v>
      </c>
      <c r="C49" s="1" t="s">
        <v>86</v>
      </c>
      <c r="D49" s="1" t="s">
        <v>83</v>
      </c>
      <c r="E49" s="1" t="s">
        <v>83</v>
      </c>
      <c r="H49" s="1" t="s">
        <v>83</v>
      </c>
      <c r="J49" s="1" t="s">
        <v>86</v>
      </c>
      <c r="K49" s="1" t="s">
        <v>81</v>
      </c>
      <c r="L49" s="1" t="s">
        <v>84</v>
      </c>
      <c r="M49" s="1" t="s">
        <v>86</v>
      </c>
    </row>
    <row r="50" spans="1:13" x14ac:dyDescent="0.25">
      <c r="A50" s="1" t="s">
        <v>83</v>
      </c>
      <c r="B50" s="1" t="s">
        <v>85</v>
      </c>
      <c r="C50" s="1" t="s">
        <v>86</v>
      </c>
      <c r="D50" s="1" t="s">
        <v>83</v>
      </c>
      <c r="E50" s="1" t="s">
        <v>86</v>
      </c>
      <c r="J50" s="1" t="s">
        <v>86</v>
      </c>
      <c r="K50" s="1" t="s">
        <v>82</v>
      </c>
      <c r="L50" s="1" t="s">
        <v>88</v>
      </c>
      <c r="M50" s="1" t="s">
        <v>86</v>
      </c>
    </row>
    <row r="51" spans="1:13" x14ac:dyDescent="0.25">
      <c r="A51" s="1" t="s">
        <v>86</v>
      </c>
      <c r="I51" s="1" t="s">
        <v>85</v>
      </c>
      <c r="J51" s="1" t="s">
        <v>86</v>
      </c>
      <c r="K51" s="1" t="s">
        <v>69</v>
      </c>
      <c r="L51" s="1" t="s">
        <v>88</v>
      </c>
      <c r="M51" s="1" t="s">
        <v>86</v>
      </c>
    </row>
    <row r="52" spans="1:13" x14ac:dyDescent="0.25">
      <c r="A52" s="1" t="s">
        <v>88</v>
      </c>
      <c r="B52" s="1" t="s">
        <v>84</v>
      </c>
      <c r="C52" s="1" t="s">
        <v>83</v>
      </c>
      <c r="D52" s="1" t="s">
        <v>83</v>
      </c>
      <c r="E52" s="1" t="s">
        <v>86</v>
      </c>
      <c r="J52" s="1" t="s">
        <v>86</v>
      </c>
      <c r="K52" s="1" t="s">
        <v>56</v>
      </c>
      <c r="L52" s="1" t="s">
        <v>88</v>
      </c>
      <c r="M52" s="1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95</v>
      </c>
      <c r="B1" t="s">
        <v>96</v>
      </c>
      <c r="C1" t="s">
        <v>97</v>
      </c>
      <c r="D1" t="s">
        <v>98</v>
      </c>
    </row>
    <row r="2" spans="1:4" x14ac:dyDescent="0.25">
      <c r="A2" t="s">
        <v>99</v>
      </c>
      <c r="B2" t="s">
        <v>100</v>
      </c>
    </row>
    <row r="3" spans="1:4" x14ac:dyDescent="0.25">
      <c r="A3" t="s">
        <v>13</v>
      </c>
      <c r="B3" t="s">
        <v>101</v>
      </c>
      <c r="C3" t="s">
        <v>0</v>
      </c>
      <c r="D3" t="s">
        <v>102</v>
      </c>
    </row>
    <row r="4" spans="1:4" x14ac:dyDescent="0.25">
      <c r="A4" t="s">
        <v>14</v>
      </c>
      <c r="B4" t="s">
        <v>101</v>
      </c>
      <c r="C4" t="s">
        <v>1</v>
      </c>
      <c r="D4" t="s">
        <v>103</v>
      </c>
    </row>
    <row r="5" spans="1:4" x14ac:dyDescent="0.25">
      <c r="A5" t="s">
        <v>15</v>
      </c>
      <c r="B5" t="s">
        <v>101</v>
      </c>
      <c r="C5" t="s">
        <v>2</v>
      </c>
      <c r="D5" t="s">
        <v>104</v>
      </c>
    </row>
    <row r="6" spans="1:4" x14ac:dyDescent="0.25">
      <c r="A6" t="s">
        <v>16</v>
      </c>
      <c r="B6" t="s">
        <v>101</v>
      </c>
      <c r="C6" t="s">
        <v>3</v>
      </c>
      <c r="D6" t="s">
        <v>105</v>
      </c>
    </row>
    <row r="7" spans="1:4" x14ac:dyDescent="0.25">
      <c r="A7" t="s">
        <v>17</v>
      </c>
      <c r="B7" t="s">
        <v>101</v>
      </c>
      <c r="C7" t="s">
        <v>4</v>
      </c>
      <c r="D7" t="s">
        <v>105</v>
      </c>
    </row>
    <row r="8" spans="1:4" x14ac:dyDescent="0.25">
      <c r="A8" t="s">
        <v>18</v>
      </c>
      <c r="B8" t="s">
        <v>101</v>
      </c>
      <c r="C8" t="s">
        <v>5</v>
      </c>
      <c r="D8" t="s">
        <v>105</v>
      </c>
    </row>
    <row r="9" spans="1:4" x14ac:dyDescent="0.25">
      <c r="A9" t="s">
        <v>19</v>
      </c>
      <c r="B9" t="s">
        <v>101</v>
      </c>
      <c r="C9" t="s">
        <v>6</v>
      </c>
      <c r="D9" t="s">
        <v>105</v>
      </c>
    </row>
    <row r="10" spans="1:4" x14ac:dyDescent="0.25">
      <c r="A10" t="s">
        <v>20</v>
      </c>
      <c r="B10" t="s">
        <v>101</v>
      </c>
      <c r="C10" t="s">
        <v>7</v>
      </c>
      <c r="D10" t="s">
        <v>105</v>
      </c>
    </row>
    <row r="11" spans="1:4" x14ac:dyDescent="0.25">
      <c r="A11" t="s">
        <v>21</v>
      </c>
      <c r="B11" t="s">
        <v>106</v>
      </c>
      <c r="C11" t="s">
        <v>8</v>
      </c>
      <c r="D11" t="s">
        <v>107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workbookViewId="0">
      <selection activeCell="A44" sqref="A44"/>
    </sheetView>
  </sheetViews>
  <sheetFormatPr defaultRowHeight="15" x14ac:dyDescent="0.25"/>
  <sheetData>
    <row r="1" spans="1:3" x14ac:dyDescent="0.25">
      <c r="A1" t="s">
        <v>108</v>
      </c>
    </row>
    <row r="2" spans="1:3" x14ac:dyDescent="0.25">
      <c r="A2" t="s">
        <v>40</v>
      </c>
      <c r="B2" t="s">
        <v>109</v>
      </c>
      <c r="C2" t="s">
        <v>110</v>
      </c>
    </row>
    <row r="3" spans="1:3" x14ac:dyDescent="0.25">
      <c r="A3" t="s">
        <v>25</v>
      </c>
      <c r="B3" t="s">
        <v>84</v>
      </c>
      <c r="C3" t="s">
        <v>111</v>
      </c>
    </row>
    <row r="4" spans="1:3" x14ac:dyDescent="0.25">
      <c r="A4" t="s">
        <v>22</v>
      </c>
      <c r="B4" t="s">
        <v>38</v>
      </c>
      <c r="C4" t="s">
        <v>112</v>
      </c>
    </row>
    <row r="6" spans="1:3" x14ac:dyDescent="0.25">
      <c r="A6" t="s">
        <v>113</v>
      </c>
    </row>
    <row r="7" spans="1:3" x14ac:dyDescent="0.25">
      <c r="A7" t="s">
        <v>41</v>
      </c>
      <c r="B7" t="s">
        <v>114</v>
      </c>
      <c r="C7" t="s">
        <v>115</v>
      </c>
    </row>
    <row r="8" spans="1:3" x14ac:dyDescent="0.25">
      <c r="A8" t="s">
        <v>23</v>
      </c>
      <c r="B8" t="s">
        <v>116</v>
      </c>
      <c r="C8" t="s">
        <v>117</v>
      </c>
    </row>
    <row r="9" spans="1:3" x14ac:dyDescent="0.25">
      <c r="A9" t="s">
        <v>57</v>
      </c>
      <c r="B9" t="s">
        <v>85</v>
      </c>
      <c r="C9" t="s">
        <v>118</v>
      </c>
    </row>
    <row r="10" spans="1:3" x14ac:dyDescent="0.25">
      <c r="A10" t="s">
        <v>31</v>
      </c>
      <c r="B10" t="s">
        <v>86</v>
      </c>
      <c r="C10" t="s">
        <v>119</v>
      </c>
    </row>
    <row r="11" spans="1:3" x14ac:dyDescent="0.25">
      <c r="A11" t="s">
        <v>47</v>
      </c>
      <c r="B11" t="s">
        <v>120</v>
      </c>
      <c r="C11" t="s">
        <v>121</v>
      </c>
    </row>
    <row r="12" spans="1:3" x14ac:dyDescent="0.25">
      <c r="A12" t="s">
        <v>54</v>
      </c>
      <c r="B12" t="s">
        <v>120</v>
      </c>
      <c r="C12" t="s">
        <v>121</v>
      </c>
    </row>
    <row r="14" spans="1:3" x14ac:dyDescent="0.25">
      <c r="A14" t="s">
        <v>122</v>
      </c>
    </row>
    <row r="15" spans="1:3" x14ac:dyDescent="0.25">
      <c r="A15" t="s">
        <v>36</v>
      </c>
      <c r="B15" t="s">
        <v>114</v>
      </c>
      <c r="C15" t="s">
        <v>115</v>
      </c>
    </row>
    <row r="16" spans="1:3" x14ac:dyDescent="0.25">
      <c r="A16" t="s">
        <v>24</v>
      </c>
      <c r="B16" t="s">
        <v>123</v>
      </c>
      <c r="C16" t="s">
        <v>124</v>
      </c>
    </row>
    <row r="17" spans="1:3" x14ac:dyDescent="0.25">
      <c r="A17" t="s">
        <v>42</v>
      </c>
      <c r="B17" t="s">
        <v>114</v>
      </c>
      <c r="C17" t="s">
        <v>115</v>
      </c>
    </row>
    <row r="18" spans="1:3" x14ac:dyDescent="0.25">
      <c r="A18" t="s">
        <v>58</v>
      </c>
      <c r="B18" t="s">
        <v>114</v>
      </c>
      <c r="C18" t="s">
        <v>115</v>
      </c>
    </row>
    <row r="19" spans="1:3" x14ac:dyDescent="0.25">
      <c r="A19" t="s">
        <v>67</v>
      </c>
      <c r="B19" t="s">
        <v>90</v>
      </c>
      <c r="C19" t="s">
        <v>125</v>
      </c>
    </row>
    <row r="21" spans="1:3" x14ac:dyDescent="0.25">
      <c r="A21" t="s">
        <v>126</v>
      </c>
    </row>
    <row r="22" spans="1:3" x14ac:dyDescent="0.25">
      <c r="A22" t="s">
        <v>25</v>
      </c>
      <c r="B22" t="s">
        <v>127</v>
      </c>
      <c r="C22" t="s">
        <v>128</v>
      </c>
    </row>
    <row r="23" spans="1:3" x14ac:dyDescent="0.25">
      <c r="A23" t="s">
        <v>22</v>
      </c>
      <c r="B23" t="s">
        <v>79</v>
      </c>
      <c r="C23" t="s">
        <v>129</v>
      </c>
    </row>
    <row r="25" spans="1:3" x14ac:dyDescent="0.25">
      <c r="A25" t="s">
        <v>130</v>
      </c>
    </row>
    <row r="26" spans="1:3" x14ac:dyDescent="0.25">
      <c r="A26" t="s">
        <v>25</v>
      </c>
      <c r="B26" t="s">
        <v>131</v>
      </c>
      <c r="C26" t="s">
        <v>132</v>
      </c>
    </row>
    <row r="27" spans="1:3" x14ac:dyDescent="0.25">
      <c r="A27" t="s">
        <v>22</v>
      </c>
      <c r="B27" t="s">
        <v>133</v>
      </c>
      <c r="C27" t="s">
        <v>124</v>
      </c>
    </row>
    <row r="29" spans="1:3" x14ac:dyDescent="0.25">
      <c r="A29" t="s">
        <v>134</v>
      </c>
    </row>
    <row r="30" spans="1:3" x14ac:dyDescent="0.25">
      <c r="A30" t="s">
        <v>25</v>
      </c>
      <c r="B30" t="s">
        <v>135</v>
      </c>
      <c r="C30" t="s">
        <v>136</v>
      </c>
    </row>
    <row r="31" spans="1:3" x14ac:dyDescent="0.25">
      <c r="A31" t="s">
        <v>22</v>
      </c>
      <c r="B31" t="s">
        <v>88</v>
      </c>
      <c r="C31" t="s">
        <v>137</v>
      </c>
    </row>
    <row r="33" spans="1:3" x14ac:dyDescent="0.25">
      <c r="A33" t="s">
        <v>138</v>
      </c>
    </row>
    <row r="34" spans="1:3" x14ac:dyDescent="0.25">
      <c r="A34" t="s">
        <v>25</v>
      </c>
      <c r="B34" t="s">
        <v>139</v>
      </c>
      <c r="C34" t="s">
        <v>140</v>
      </c>
    </row>
    <row r="35" spans="1:3" x14ac:dyDescent="0.25">
      <c r="A35" t="s">
        <v>22</v>
      </c>
      <c r="B35" t="s">
        <v>85</v>
      </c>
      <c r="C35" t="s">
        <v>141</v>
      </c>
    </row>
    <row r="37" spans="1:3" x14ac:dyDescent="0.25">
      <c r="A37" t="s">
        <v>142</v>
      </c>
    </row>
    <row r="38" spans="1:3" x14ac:dyDescent="0.25">
      <c r="A38" t="s">
        <v>25</v>
      </c>
      <c r="B38" t="s">
        <v>84</v>
      </c>
      <c r="C38" t="s">
        <v>143</v>
      </c>
    </row>
    <row r="39" spans="1:3" x14ac:dyDescent="0.25">
      <c r="A39" t="s">
        <v>22</v>
      </c>
      <c r="B39" t="s">
        <v>84</v>
      </c>
      <c r="C39" t="s">
        <v>143</v>
      </c>
    </row>
    <row r="41" spans="1:3" x14ac:dyDescent="0.25">
      <c r="A41" t="s">
        <v>144</v>
      </c>
    </row>
    <row r="42" spans="1:3" x14ac:dyDescent="0.25">
      <c r="A42" t="s">
        <v>145</v>
      </c>
      <c r="B42" t="s">
        <v>90</v>
      </c>
      <c r="C42" t="s">
        <v>146</v>
      </c>
    </row>
    <row r="43" spans="1:3" x14ac:dyDescent="0.25">
      <c r="A43" t="s">
        <v>43</v>
      </c>
      <c r="B43" t="s">
        <v>84</v>
      </c>
      <c r="C43" t="s">
        <v>147</v>
      </c>
    </row>
    <row r="44" spans="1:3" x14ac:dyDescent="0.25">
      <c r="A44" t="s">
        <v>32</v>
      </c>
      <c r="B44" t="s">
        <v>84</v>
      </c>
      <c r="C44" t="s">
        <v>147</v>
      </c>
    </row>
    <row r="45" spans="1:3" x14ac:dyDescent="0.25">
      <c r="A45" t="s">
        <v>76</v>
      </c>
      <c r="B45" t="s">
        <v>83</v>
      </c>
      <c r="C45" t="s">
        <v>148</v>
      </c>
    </row>
    <row r="46" spans="1:3" x14ac:dyDescent="0.25">
      <c r="A46" t="s">
        <v>60</v>
      </c>
      <c r="B46" t="s">
        <v>83</v>
      </c>
      <c r="C46" t="s">
        <v>148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Definição dos Clusters</vt:lpstr>
      <vt:lpstr>Distâncias</vt:lpstr>
      <vt:lpstr>BD_Labels</vt:lpstr>
      <vt:lpstr>BD_Codes</vt:lpstr>
      <vt:lpstr>BD_Dicionário</vt:lpstr>
      <vt:lpstr>BD_Resultados</vt:lpstr>
      <vt:lpstr>Distâncias!Criterios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Export Excel</dc:title>
  <dc:subject>Office 2007 XLSX Export Excel</dc:subject>
  <dc:creator>Pentagrama</dc:creator>
  <cp:keywords>office 2007 openxml php</cp:keywords>
  <dc:description>Exrtação dos gráficos para o formato de XLSX.</dc:description>
  <cp:lastModifiedBy>Victor Amaral</cp:lastModifiedBy>
  <dcterms:created xsi:type="dcterms:W3CDTF">2022-10-14T18:11:58Z</dcterms:created>
  <dcterms:modified xsi:type="dcterms:W3CDTF">2023-01-19T00:06:09Z</dcterms:modified>
  <cp:category>Export XLSX</cp:category>
</cp:coreProperties>
</file>