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Cash Flow" sheetId="2" state="visible" r:id="rId3"/>
    <sheet name="Depreciation" sheetId="3" state="visible" r:id="rId4"/>
    <sheet name="Sensibility Analysis" sheetId="4" state="visible" r:id="rId5"/>
    <sheet name="Degree of Financial Leverage" sheetId="5" state="visible" r:id="rId6"/>
  </sheets>
  <definedNames>
    <definedName function="false" hidden="false" name="capitaldetrabajo" vbProcedure="false">'General Info'!$C$9</definedName>
    <definedName function="false" hidden="false" name="Capital_de_Trabajo" vbProcedure="false">#REF!</definedName>
    <definedName function="false" hidden="false" name="crecimientodemanda" vbProcedure="false">'General Info'!$C$8</definedName>
    <definedName function="false" hidden="false" name="Ctos_Fijos_nva" vbProcedure="false">#REF!</definedName>
    <definedName function="false" hidden="false" name="Ctos_Fijos__Actual" vbProcedure="false">#REF!</definedName>
    <definedName function="false" hidden="false" name="Cto_Mat" vbProcedure="false">#REF!</definedName>
    <definedName function="false" hidden="false" name="CXC" vbProcedure="false">#REF!</definedName>
    <definedName function="false" hidden="false" name="CXP" vbProcedure="false">#REF!</definedName>
    <definedName function="false" hidden="false" name="Delta_vtas_Act" vbProcedure="false">#REF!</definedName>
    <definedName function="false" hidden="false" name="Delta_vtas_Nva" vbProcedure="false">#REF!</definedName>
    <definedName function="false" hidden="false" name="Delta__Vtnas__ini" vbProcedure="false">#REF!</definedName>
    <definedName function="false" hidden="false" name="Dep_Annual_Act" vbProcedure="false">#REF!</definedName>
    <definedName function="false" hidden="false" name="Dep_Linal" vbProcedure="false">#REF!</definedName>
    <definedName function="false" hidden="false" name="Dep_Linal_Act" vbProcedure="false">#REF!</definedName>
    <definedName function="false" hidden="false" name="DEP_MACRS_5_1" vbProcedure="false">#REF!</definedName>
    <definedName function="false" hidden="false" name="DEP_MACRS_5_2" vbProcedure="false">#REF!</definedName>
    <definedName function="false" hidden="false" name="DEP_MACRS_5_3" vbProcedure="false">#REF!</definedName>
    <definedName function="false" hidden="false" name="DEP_MACRS_5_4" vbProcedure="false">#REF!</definedName>
    <definedName function="false" hidden="false" name="DEP_MACRS_5_5" vbProcedure="false">#REF!</definedName>
    <definedName function="false" hidden="false" name="DEP_MACRS_5_6" vbProcedure="false">#REF!</definedName>
    <definedName function="false" hidden="false" name="Financiamiento" vbProcedure="false">#REF!</definedName>
    <definedName function="false" hidden="false" name="gastosfijosmensuales" vbProcedure="false">'General Info'!$N$10</definedName>
    <definedName function="false" hidden="false" name="Inc_ini_Maq_Act" vbProcedure="false">#REF!</definedName>
    <definedName function="false" hidden="false" name="inflacion" vbProcedure="false">'General Info'!$C$13</definedName>
    <definedName function="false" hidden="false" name="Inflación" vbProcedure="false">#REF!</definedName>
    <definedName function="false" hidden="false" name="Inst" vbProcedure="false">#REF!</definedName>
    <definedName function="false" hidden="false" name="Inventario" vbProcedure="false">#REF!</definedName>
    <definedName function="false" hidden="false" name="inversion" vbProcedure="false">'General Info'!$C$3</definedName>
    <definedName function="false" hidden="false" name="Inv_ini" vbProcedure="false">#REF!</definedName>
    <definedName function="false" hidden="false" name="iresperado" vbProcedure="false">'Cash Flow'!$D$38</definedName>
    <definedName function="false" hidden="false" name="iroptimista" vbProcedure="false">'Cash Flow'!$AH$38</definedName>
    <definedName function="false" hidden="false" name="irpesimista" vbProcedure="false">'Cash Flow'!$S$38</definedName>
    <definedName function="false" hidden="false" name="isr" vbProcedure="false">'General Info'!$C$14</definedName>
    <definedName function="false" hidden="false" name="Maq._Nueva_MACRS" vbProcedure="false">#REF!</definedName>
    <definedName function="false" hidden="false" name="Maq_Nueva" vbProcedure="false">#REF!</definedName>
    <definedName function="false" hidden="false" name="precioaño1" vbProcedure="false">'General Info'!$C$5</definedName>
    <definedName function="false" hidden="false" name="Precio_Actual" vbProcedure="false">#REF!</definedName>
    <definedName function="false" hidden="false" name="Precio_Nva" vbProcedure="false">#REF!</definedName>
    <definedName function="false" hidden="false" name="prestamo" vbProcedure="false">'General Info'!$C$4</definedName>
    <definedName function="false" hidden="false" name="tasadeinteresanual" vbProcedure="false">'General Info'!$C$12</definedName>
    <definedName function="false" hidden="false" name="Tasa_int" vbProcedure="false">#REF!</definedName>
    <definedName function="false" hidden="false" name="tiresperado" vbProcedure="false">'Cash Flow'!$D$37</definedName>
    <definedName function="false" hidden="false" name="tiroptimista" vbProcedure="false">'Cash Flow'!$AH$37</definedName>
    <definedName function="false" hidden="false" name="tirpesimista" vbProcedure="false">'Cash Flow'!$S$37</definedName>
    <definedName function="false" hidden="false" name="valorinventariopromedio" vbProcedure="false">'General Info'!$G$10</definedName>
    <definedName function="false" hidden="false" name="Valor_en_libros_Act" vbProcedure="false">#REF!</definedName>
    <definedName function="false" hidden="false" name="Valor_Rescate_Nueva" vbProcedure="false">#REF!</definedName>
    <definedName function="false" hidden="false" name="ventasaño1" vbProcedure="false">'General Info'!$C$6</definedName>
    <definedName function="false" hidden="false" name="Venta_Maq_act" vbProcedure="false">#REF!</definedName>
    <definedName function="false" hidden="false" name="vpnesperado" vbProcedure="false">'Cash Flow'!$D$36</definedName>
    <definedName function="false" hidden="false" name="vpnoptimista" vbProcedure="false">'Cash Flow'!$AH$36</definedName>
    <definedName function="false" hidden="false" name="vpnpesimista" vbProcedure="false">'Cash Flow'!$S$36</definedName>
    <definedName function="false" hidden="false" name="Vtas_Año_ant" vbProcedure="false">#REF!</definedName>
    <definedName function="false" hidden="false" name="wacc" vbProcedure="false">'General Info'!$C$15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1"/>
            <color rgb="FF000000"/>
            <rFont val="Arial"/>
            <family val="0"/>
            <charset val="1"/>
          </rPr>
          <t xml:space="preserve">Costo del activo incluyendo instalación
======</t>
        </r>
      </text>
    </comment>
    <comment ref="B4" authorId="0">
      <text>
        <r>
          <rPr>
            <sz val="11"/>
            <color rgb="FF000000"/>
            <rFont val="Arial"/>
            <family val="0"/>
            <charset val="1"/>
          </rPr>
          <t xml:space="preserve">El valor de rescate al final de la vida útil
======</t>
        </r>
      </text>
    </comment>
    <comment ref="B5" authorId="0">
      <text>
        <r>
          <rPr>
            <sz val="11"/>
            <color rgb="FF000000"/>
            <rFont val="Arial"/>
            <family val="0"/>
            <charset val="1"/>
          </rPr>
          <t xml:space="preserve">La vida útil
======</t>
        </r>
      </text>
    </comment>
    <comment ref="C7" authorId="0">
      <text>
        <r>
          <rPr>
            <sz val="11"/>
            <color rgb="FF000000"/>
            <rFont val="Arial"/>
            <family val="0"/>
            <charset val="1"/>
          </rPr>
          <t xml:space="preserve">Devuelve la depreciación por método directo de un activo en un periodo dado
======</t>
        </r>
      </text>
    </comment>
    <comment ref="D3" authorId="0">
      <text>
        <r>
          <rPr>
            <sz val="11"/>
            <color rgb="FF000000"/>
            <rFont val="Arial"/>
            <family val="0"/>
            <charset val="1"/>
          </rPr>
          <t xml:space="preserve">Solo para método acelerado. Puede ser 2 o 1.5, el más frecuente es de 2
======</t>
        </r>
      </text>
    </comment>
    <comment ref="D7" authorId="0">
      <text>
        <r>
          <rPr>
            <sz val="11"/>
            <color rgb="FF000000"/>
            <rFont val="Arial"/>
            <family val="0"/>
            <charset val="1"/>
          </rPr>
          <t xml:space="preserve">Double Declining Balance. Para calcular la depreciación de balance doblemente decreciente.
======</t>
        </r>
      </text>
    </comment>
    <comment ref="E7" authorId="0">
      <text>
        <r>
          <rPr>
            <sz val="11"/>
            <color rgb="FF000000"/>
            <rFont val="Arial"/>
            <family val="0"/>
            <charset val="1"/>
          </rPr>
          <t xml:space="preserve">Sum of Years Depreciation. Igual que DDB, lo único que debes cambiar es el periodo (año) en donde quieres conocer la depreciación.
======</t>
        </r>
      </text>
    </comment>
    <comment ref="F7" authorId="0">
      <text>
        <r>
          <rPr>
            <sz val="11"/>
            <color rgb="FF000000"/>
            <rFont val="Arial"/>
            <family val="0"/>
            <charset val="1"/>
          </rPr>
          <t xml:space="preserve">MACRS o Modified Accelerated Cost Recovery System. Las celdas dependen del cálculo en su respectivo apartado, me parece que no hay fórmula directa como las otras.
======</t>
        </r>
      </text>
    </comment>
    <comment ref="H2" authorId="0">
      <text>
        <r>
          <rPr>
            <sz val="11"/>
            <color rgb="FF000000"/>
            <rFont val="Arial"/>
            <family val="0"/>
            <charset val="1"/>
          </rPr>
          <t xml:space="preserve">No se utiliza en México.
======</t>
        </r>
      </text>
    </commen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Cargo por depreciación en el año n
======</t>
        </r>
      </text>
    </comment>
    <comment ref="H4" authorId="0">
      <text>
        <r>
          <rPr>
            <sz val="11"/>
            <color rgb="FF000000"/>
            <rFont val="Arial"/>
            <family val="0"/>
            <charset val="1"/>
          </rPr>
          <t xml:space="preserve">Devuelve la depreciación por método directo de un activo en un periodo dado
======</t>
        </r>
      </text>
    </comment>
    <comment ref="K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M2" authorId="0">
      <text>
        <r>
          <rPr>
            <sz val="11"/>
            <color rgb="FF000000"/>
            <rFont val="Arial"/>
            <family val="0"/>
            <charset val="1"/>
          </rPr>
          <t xml:space="preserve">No se utiliza en México.
======</t>
        </r>
      </text>
    </comment>
    <comment ref="M4" authorId="0">
      <text>
        <r>
          <rPr>
            <sz val="11"/>
            <color rgb="FF000000"/>
            <rFont val="Arial"/>
            <family val="0"/>
            <charset val="1"/>
          </rPr>
          <t xml:space="preserve">Double Declining Balance. Lo que le debes cambiar es el número del periodo (el año del que quieres conocer su depreciación).
======</t>
        </r>
      </text>
    </comment>
    <comment ref="P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R2" authorId="0">
      <text>
        <r>
          <rPr>
            <sz val="11"/>
            <color rgb="FF000000"/>
            <rFont val="Arial"/>
            <family val="0"/>
            <charset val="1"/>
          </rPr>
          <t xml:space="preserve">Suma del Digito de los Años
======</t>
        </r>
      </text>
    </comment>
    <comment ref="R3" authorId="0">
      <text>
        <r>
          <rPr>
            <sz val="11"/>
            <color rgb="FF000000"/>
            <rFont val="Arial"/>
            <family val="0"/>
            <charset val="1"/>
          </rPr>
          <t xml:space="preserve">Es la suma del número de años (1+2+3+4+...)
======</t>
        </r>
      </text>
    </comment>
    <comment ref="R4" authorId="0">
      <text>
        <r>
          <rPr>
            <sz val="11"/>
            <color rgb="FF000000"/>
            <rFont val="Arial"/>
            <family val="0"/>
            <charset val="1"/>
          </rPr>
          <t xml:space="preserve">Igual que DDB, lo único que debes cambiar es el periodo (año) en donde quieres conocer la depreciación.
======</t>
        </r>
      </text>
    </comment>
    <comment ref="V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X2" authorId="0">
      <text>
        <r>
          <rPr>
            <sz val="11"/>
            <color rgb="FF000000"/>
            <rFont val="Arial"/>
            <family val="0"/>
            <charset val="1"/>
          </rPr>
          <t xml:space="preserve">Modified Accelerated Cost Recovery System
======</t>
        </r>
      </text>
    </comment>
    <comment ref="AA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  <comment ref="AD7" authorId="0">
      <text>
        <r>
          <rPr>
            <sz val="11"/>
            <color rgb="FF000000"/>
            <rFont val="Arial"/>
            <family val="0"/>
            <charset val="1"/>
          </rPr>
          <t xml:space="preserve">BVn o VLn
======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5" authorId="0">
      <text>
        <r>
          <rPr>
            <sz val="11"/>
            <color rgb="FF000000"/>
            <rFont val="Arial"/>
            <family val="0"/>
            <charset val="1"/>
          </rPr>
          <t xml:space="preserve">GRADO DE APALANCAMIENTO OPERATIVO
======</t>
        </r>
      </text>
    </comment>
    <comment ref="G22" authorId="0">
      <text>
        <r>
          <rPr>
            <sz val="11"/>
            <color rgb="FF000000"/>
            <rFont val="Arial"/>
            <family val="0"/>
            <charset val="1"/>
          </rPr>
          <t xml:space="preserve">GRADO DE APALANCAMIENTO FINANCIERO
======</t>
        </r>
      </text>
    </comment>
    <comment ref="G29" authorId="0">
      <text>
        <r>
          <rPr>
            <sz val="11"/>
            <color rgb="FF000000"/>
            <rFont val="Arial"/>
            <family val="0"/>
            <charset val="1"/>
          </rPr>
          <t xml:space="preserve">GRADO DE APALANCAMIENTO TOTAL
======</t>
        </r>
      </text>
    </comment>
  </commentList>
</comments>
</file>

<file path=xl/sharedStrings.xml><?xml version="1.0" encoding="utf-8"?>
<sst xmlns="http://schemas.openxmlformats.org/spreadsheetml/2006/main" count="208" uniqueCount="123">
  <si>
    <t xml:space="preserve">GENERAL INFO</t>
  </si>
  <si>
    <t xml:space="preserve">N°</t>
  </si>
  <si>
    <t xml:space="preserve">CONCEPT</t>
  </si>
  <si>
    <t xml:space="preserve">VALUE</t>
  </si>
  <si>
    <t xml:space="preserve">TOTAL</t>
  </si>
  <si>
    <t xml:space="preserve">SALES HISTORY</t>
  </si>
  <si>
    <t xml:space="preserve">FIXED MONTHLY EXPENSES</t>
  </si>
  <si>
    <t xml:space="preserve">Investment Capacity</t>
  </si>
  <si>
    <t xml:space="preserve">Industrial Refrigerated Display Case for Dairy</t>
  </si>
  <si>
    <t xml:space="preserve">Rent for the premises</t>
  </si>
  <si>
    <t xml:space="preserve">Loan</t>
  </si>
  <si>
    <t xml:space="preserve">Point of Sale Terminal with Barcode Scanner</t>
  </si>
  <si>
    <t xml:space="preserve">Potable water service</t>
  </si>
  <si>
    <t xml:space="preserve">Price Forecast (1st year)</t>
  </si>
  <si>
    <t xml:space="preserve">Industrial Scale</t>
  </si>
  <si>
    <t xml:space="preserve">Electricity service</t>
  </si>
  <si>
    <t xml:space="preserve">Annual Sales Forecast</t>
  </si>
  <si>
    <t xml:space="preserve">Industrial Ham Cutter</t>
  </si>
  <si>
    <t xml:space="preserve">Internet and telephone service</t>
  </si>
  <si>
    <t xml:space="preserve">Revenue Forecast (1st year)</t>
  </si>
  <si>
    <t xml:space="preserve">Display Showcases</t>
  </si>
  <si>
    <t xml:space="preserve">Cashier 1 (morning shift)</t>
  </si>
  <si>
    <t xml:space="preserve">Annual Demand Growth</t>
  </si>
  <si>
    <t xml:space="preserve">Industrial Beverage Refrigerator</t>
  </si>
  <si>
    <t xml:space="preserve">Cashier 2 (evening shift)</t>
  </si>
  <si>
    <t xml:space="preserve">Working Capital (% of sales)</t>
  </si>
  <si>
    <t xml:space="preserve">Metal Shelves for Display</t>
  </si>
  <si>
    <t xml:space="preserve">Cashier 3 (weekends)</t>
  </si>
  <si>
    <t xml:space="preserve">CETES Yield</t>
  </si>
  <si>
    <t xml:space="preserve">Inventory of Goods</t>
  </si>
  <si>
    <t xml:space="preserve">Minimum Expected Return</t>
  </si>
  <si>
    <t xml:space="preserve">Annual Interest Rate on Credit</t>
  </si>
  <si>
    <t xml:space="preserve">Annual Inflation (Banxico)</t>
  </si>
  <si>
    <t xml:space="preserve">Income Tax</t>
  </si>
  <si>
    <t xml:space="preserve">WACC</t>
  </si>
  <si>
    <t xml:space="preserve">EXPECTED SCENARIO</t>
  </si>
  <si>
    <t xml:space="preserve">PESSIMISTIC SCENARIO</t>
  </si>
  <si>
    <t xml:space="preserve">OPTIMISTIC SCENARIO</t>
  </si>
  <si>
    <t xml:space="preserve">Revenue</t>
  </si>
  <si>
    <t xml:space="preserve">Years</t>
  </si>
  <si>
    <t xml:space="preserve">Sales</t>
  </si>
  <si>
    <t xml:space="preserve">Sales Price</t>
  </si>
  <si>
    <t xml:space="preserve">Total Revenue</t>
  </si>
  <si>
    <t xml:space="preserve">Expenses</t>
  </si>
  <si>
    <t xml:space="preserve">Variable Costs per Unit</t>
  </si>
  <si>
    <t xml:space="preserve">Variable Costs</t>
  </si>
  <si>
    <t xml:space="preserve">Fixed Costs</t>
  </si>
  <si>
    <t xml:space="preserve">Total Expenses</t>
  </si>
  <si>
    <t xml:space="preserve">Gross Profit</t>
  </si>
  <si>
    <t xml:space="preserve">Straight-Line Depreciation</t>
  </si>
  <si>
    <t xml:space="preserve">Earnings Before Interest and Taxes</t>
  </si>
  <si>
    <t xml:space="preserve">Interests</t>
  </si>
  <si>
    <t xml:space="preserve">Income Before Taxes</t>
  </si>
  <si>
    <t xml:space="preserve">Taxes</t>
  </si>
  <si>
    <t xml:space="preserve">Net Income</t>
  </si>
  <si>
    <t xml:space="preserve">Depreciation</t>
  </si>
  <si>
    <t xml:space="preserve">Working Capital</t>
  </si>
  <si>
    <t xml:space="preserve">Investment</t>
  </si>
  <si>
    <t xml:space="preserve">Net Cash Flow</t>
  </si>
  <si>
    <t xml:space="preserve">Net Present Value</t>
  </si>
  <si>
    <t xml:space="preserve">Internal Rate of Return</t>
  </si>
  <si>
    <t xml:space="preserve">Profitability Index</t>
  </si>
  <si>
    <t xml:space="preserve">General</t>
  </si>
  <si>
    <t xml:space="preserve">Straight-Line Depreciation </t>
  </si>
  <si>
    <t xml:space="preserve">Double Declining Balance</t>
  </si>
  <si>
    <t xml:space="preserve">Sum of Years Depreciation</t>
  </si>
  <si>
    <t xml:space="preserve">Modified Accelerated Cost Recovery System</t>
  </si>
  <si>
    <t xml:space="preserve">I</t>
  </si>
  <si>
    <t xml:space="preserve">Multiplier</t>
  </si>
  <si>
    <t xml:space="preserve">DN</t>
  </si>
  <si>
    <t xml:space="preserve">Alfa</t>
  </si>
  <si>
    <t xml:space="preserve">SOYD</t>
  </si>
  <si>
    <t xml:space="preserve">S</t>
  </si>
  <si>
    <t xml:space="preserve">SLN</t>
  </si>
  <si>
    <t xml:space="preserve">DDB</t>
  </si>
  <si>
    <t xml:space="preserve">SYD</t>
  </si>
  <si>
    <t xml:space="preserve">N</t>
  </si>
  <si>
    <t xml:space="preserve">Double-digit Data</t>
  </si>
  <si>
    <t xml:space="preserve">MACRS Data</t>
  </si>
  <si>
    <t xml:space="preserve">Year</t>
  </si>
  <si>
    <t xml:space="preserve">MACRS</t>
  </si>
  <si>
    <t xml:space="preserve">Amount</t>
  </si>
  <si>
    <t xml:space="preserve">Straight-Line</t>
  </si>
  <si>
    <t xml:space="preserve">Book Value</t>
  </si>
  <si>
    <t xml:space="preserve">I - S</t>
  </si>
  <si>
    <t xml:space="preserve">MACRS Dep.</t>
  </si>
  <si>
    <t xml:space="preserve">SL</t>
  </si>
  <si>
    <t xml:space="preserve">...</t>
  </si>
  <si>
    <t xml:space="preserve">Range</t>
  </si>
  <si>
    <t xml:space="preserve">SUMS ACCORDING TO THE N USED</t>
  </si>
  <si>
    <t xml:space="preserve">SENSITIVITY ANALYSIS</t>
  </si>
  <si>
    <t xml:space="preserve">Probability</t>
  </si>
  <si>
    <t xml:space="preserve">NPV</t>
  </si>
  <si>
    <t xml:space="preserve">Result</t>
  </si>
  <si>
    <t xml:space="preserve">PESSIMIST</t>
  </si>
  <si>
    <t xml:space="preserve">EXPECTED</t>
  </si>
  <si>
    <t xml:space="preserve">OPTIMIST</t>
  </si>
  <si>
    <t xml:space="preserve">IIR</t>
  </si>
  <si>
    <t xml:space="preserve">PI</t>
  </si>
  <si>
    <t xml:space="preserve">Precio</t>
  </si>
  <si>
    <t xml:space="preserve">Costo fijo</t>
  </si>
  <si>
    <t xml:space="preserve">Costo variable</t>
  </si>
  <si>
    <t xml:space="preserve">DELTA VENTAS</t>
  </si>
  <si>
    <t xml:space="preserve">Ventas</t>
  </si>
  <si>
    <t xml:space="preserve">Ingreso</t>
  </si>
  <si>
    <t xml:space="preserve">CF</t>
  </si>
  <si>
    <t xml:space="preserve">CV Total</t>
  </si>
  <si>
    <t xml:space="preserve">UAII</t>
  </si>
  <si>
    <t xml:space="preserve">PUNTO EQUILIBRIO</t>
  </si>
  <si>
    <t xml:space="preserve">DELTA UAII</t>
  </si>
  <si>
    <t xml:space="preserve">GAO</t>
  </si>
  <si>
    <t xml:space="preserve">Otra opción</t>
  </si>
  <si>
    <t xml:space="preserve">INTERESES</t>
  </si>
  <si>
    <t xml:space="preserve">UAI o EBIT</t>
  </si>
  <si>
    <t xml:space="preserve">Impuestos</t>
  </si>
  <si>
    <t xml:space="preserve">Ut. Neta</t>
  </si>
  <si>
    <t xml:space="preserve">GAF</t>
  </si>
  <si>
    <t xml:space="preserve">Acc Pref</t>
  </si>
  <si>
    <t xml:space="preserve">ut. DispAC</t>
  </si>
  <si>
    <t xml:space="preserve">ACCIONES COMUNES</t>
  </si>
  <si>
    <t xml:space="preserve">UPA o EPS</t>
  </si>
  <si>
    <t xml:space="preserve">Delta UPA</t>
  </si>
  <si>
    <t xml:space="preserve">GAT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</si>
</sst>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\$#,##0.00"/>
    <numFmt numFmtId="166" formatCode="\$#,##0.0000"/>
    <numFmt numFmtId="167" formatCode="#,##0.00"/>
    <numFmt numFmtId="168" formatCode="0%"/>
    <numFmt numFmtId="169" formatCode="0.0000%"/>
    <numFmt numFmtId="170" formatCode="0.00%"/>
    <numFmt numFmtId="171" formatCode="\ * #,##0\ ;\ * \(#,##0\);\ * \-#\ ;\ @\ "/>
    <numFmt numFmtId="172" formatCode="&quot; $&quot;* #,##0.00\ ;&quot; $&quot;* \(#,##0.00\);&quot; $&quot;* \-#\ ;\ @\ "/>
    <numFmt numFmtId="173" formatCode="&quot; $&quot;* #,##0\ ;&quot; $&quot;* \(#,##0\);&quot; $&quot;* \-#\ ;\ @\ "/>
    <numFmt numFmtId="174" formatCode="\$#,##0"/>
    <numFmt numFmtId="175" formatCode="#,##0.000"/>
    <numFmt numFmtId="176" formatCode="0.00000"/>
    <numFmt numFmtId="177" formatCode="\$#,##0.00\ ;[RED]&quot;($&quot;#,##0.00\)"/>
    <numFmt numFmtId="178" formatCode="#,##0"/>
    <numFmt numFmtId="179" formatCode="General"/>
    <numFmt numFmtId="180" formatCode="0.0000"/>
    <numFmt numFmtId="181" formatCode="d\-m"/>
    <numFmt numFmtId="182" formatCode="\$#,##0.000"/>
    <numFmt numFmtId="183" formatCode="\ * #,##0.00\ ;\ * \(#,##0.00\);\ * \-#\ ;\ @\ 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9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mbria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6">
    <fill>
      <patternFill patternType="none"/>
    </fill>
    <fill>
      <patternFill patternType="gray125"/>
    </fill>
    <fill>
      <patternFill patternType="darkGray">
        <fgColor rgb="FF18AB8D"/>
        <bgColor rgb="FF57BB8A"/>
      </patternFill>
    </fill>
    <fill>
      <patternFill patternType="solid">
        <fgColor rgb="FFFFFFFF"/>
        <bgColor rgb="FFF2F2F2"/>
      </patternFill>
    </fill>
    <fill>
      <patternFill patternType="solid">
        <fgColor rgb="FFDDF2F0"/>
        <bgColor rgb="FFEFEFEF"/>
      </patternFill>
    </fill>
    <fill>
      <patternFill patternType="solid">
        <fgColor rgb="FFC9DAF8"/>
        <bgColor rgb="FFD9EAD3"/>
      </patternFill>
    </fill>
    <fill>
      <patternFill patternType="solid">
        <fgColor rgb="FFF4CCCC"/>
        <bgColor rgb="FFF7CAAC"/>
      </patternFill>
    </fill>
    <fill>
      <patternFill patternType="solid">
        <fgColor rgb="FFD9EAD3"/>
        <bgColor rgb="FFDDF2F0"/>
      </patternFill>
    </fill>
    <fill>
      <patternFill patternType="solid">
        <fgColor rgb="FFFFE598"/>
        <bgColor rgb="FFFFF2CC"/>
      </patternFill>
    </fill>
    <fill>
      <patternFill patternType="solid">
        <fgColor rgb="FFF7CAAC"/>
        <bgColor rgb="FFF4CCCC"/>
      </patternFill>
    </fill>
    <fill>
      <patternFill patternType="solid">
        <fgColor rgb="FFB4C6E7"/>
        <bgColor rgb="FFC9DAF8"/>
      </patternFill>
    </fill>
    <fill>
      <patternFill patternType="solid">
        <fgColor rgb="FFF2F2F2"/>
        <bgColor rgb="FFEFEFEF"/>
      </patternFill>
    </fill>
    <fill>
      <patternFill patternType="solid">
        <fgColor rgb="FFC5E0B3"/>
        <bgColor rgb="FFD9EAD3"/>
      </patternFill>
    </fill>
    <fill>
      <patternFill patternType="solid">
        <fgColor rgb="FFEFEFEF"/>
        <bgColor rgb="FFF2F2F2"/>
      </patternFill>
    </fill>
    <fill>
      <patternFill patternType="solid">
        <fgColor rgb="FF6EF76E"/>
        <bgColor rgb="FF7CC182"/>
      </patternFill>
    </fill>
    <fill>
      <patternFill patternType="solid">
        <fgColor rgb="FFFFFF00"/>
        <bgColor rgb="FFFFD666"/>
      </patternFill>
    </fill>
    <fill>
      <patternFill patternType="solid">
        <fgColor rgb="FFFF00FF"/>
        <bgColor rgb="FFFF00F5"/>
      </patternFill>
    </fill>
    <fill>
      <patternFill patternType="solid">
        <fgColor rgb="FFFFD666"/>
        <bgColor rgb="FFFFD466"/>
      </patternFill>
    </fill>
    <fill>
      <patternFill patternType="solid">
        <fgColor rgb="FFE77D72"/>
        <bgColor rgb="FFE67C73"/>
      </patternFill>
    </fill>
    <fill>
      <patternFill patternType="solid">
        <fgColor rgb="FFEB8D70"/>
        <bgColor rgb="FFED926F"/>
      </patternFill>
    </fill>
    <fill>
      <patternFill patternType="solid">
        <fgColor rgb="FFE67C73"/>
        <bgColor rgb="FFE77D72"/>
      </patternFill>
    </fill>
    <fill>
      <patternFill patternType="solid">
        <fgColor rgb="FFFFF2CC"/>
        <bgColor rgb="FFF2F2F2"/>
      </patternFill>
    </fill>
    <fill>
      <patternFill patternType="solid">
        <fgColor rgb="FFF1A16D"/>
        <bgColor rgb="FFF0A06D"/>
      </patternFill>
    </fill>
    <fill>
      <patternFill patternType="solid">
        <fgColor rgb="FFF09D6E"/>
        <bgColor rgb="FFF0A06D"/>
      </patternFill>
    </fill>
    <fill>
      <patternFill patternType="solid">
        <fgColor rgb="FFF0A06D"/>
        <bgColor rgb="FFF1A16D"/>
      </patternFill>
    </fill>
    <fill>
      <patternFill patternType="solid">
        <fgColor rgb="FFF8BD69"/>
        <bgColor rgb="FFF9BE69"/>
      </patternFill>
    </fill>
    <fill>
      <patternFill patternType="solid">
        <fgColor rgb="FFF4AE6B"/>
        <bgColor rgb="FFF4AC6C"/>
      </patternFill>
    </fill>
    <fill>
      <patternFill patternType="solid">
        <fgColor rgb="FFFFD466"/>
        <bgColor rgb="FFFFD366"/>
      </patternFill>
    </fill>
    <fill>
      <patternFill patternType="solid">
        <fgColor rgb="FFF9BE69"/>
        <bgColor rgb="FFF8BD69"/>
      </patternFill>
    </fill>
    <fill>
      <patternFill patternType="solid">
        <fgColor rgb="FFD9D06E"/>
        <bgColor rgb="FFDDD06E"/>
      </patternFill>
    </fill>
    <fill>
      <patternFill patternType="solid">
        <fgColor rgb="FFFDCE67"/>
        <bgColor rgb="FFFFD366"/>
      </patternFill>
    </fill>
    <fill>
      <patternFill patternType="solid">
        <fgColor rgb="FFB8CA76"/>
        <bgColor rgb="FFC1CC74"/>
      </patternFill>
    </fill>
    <fill>
      <patternFill patternType="solid">
        <fgColor rgb="FFECD36A"/>
        <bgColor rgb="FFEED36A"/>
      </patternFill>
    </fill>
    <fill>
      <patternFill patternType="solid">
        <fgColor rgb="FF9DC67B"/>
        <bgColor rgb="FFA1C77A"/>
      </patternFill>
    </fill>
    <fill>
      <patternFill patternType="solid">
        <fgColor rgb="FFC7CD72"/>
        <bgColor rgb="FFC1CC74"/>
      </patternFill>
    </fill>
    <fill>
      <patternFill patternType="solid">
        <fgColor rgb="FF87C280"/>
        <bgColor rgb="FF7CC182"/>
      </patternFill>
    </fill>
    <fill>
      <patternFill patternType="solid">
        <fgColor rgb="FFA1C77A"/>
        <bgColor rgb="FFA3C77A"/>
      </patternFill>
    </fill>
    <fill>
      <patternFill patternType="solid">
        <fgColor rgb="FFC1CC74"/>
        <bgColor rgb="FFC7CD72"/>
      </patternFill>
    </fill>
    <fill>
      <patternFill patternType="mediumGray">
        <fgColor rgb="FF6FBF86"/>
        <bgColor rgb="FF7CC182"/>
      </patternFill>
    </fill>
    <fill>
      <patternFill patternType="solid">
        <fgColor rgb="FF7CC182"/>
        <bgColor rgb="FF87C280"/>
      </patternFill>
    </fill>
    <fill>
      <patternFill patternType="solid">
        <fgColor rgb="FFDDD06E"/>
        <bgColor rgb="FFD9D06E"/>
      </patternFill>
    </fill>
    <fill>
      <patternFill patternType="darkGray">
        <fgColor rgb="FF6FBF86"/>
        <bgColor rgb="FF57BB8A"/>
      </patternFill>
    </fill>
    <fill>
      <patternFill patternType="solid">
        <fgColor rgb="FF57BB8A"/>
        <bgColor rgb="FF6FBF86"/>
      </patternFill>
    </fill>
    <fill>
      <patternFill patternType="solid">
        <fgColor rgb="FFF7B86A"/>
        <bgColor rgb="FFF8BD69"/>
      </patternFill>
    </fill>
    <fill>
      <patternFill patternType="solid">
        <fgColor rgb="FFA3C77A"/>
        <bgColor rgb="FFA4C77A"/>
      </patternFill>
    </fill>
    <fill>
      <patternFill patternType="solid">
        <fgColor rgb="FFA4C77A"/>
        <bgColor rgb="FFA3C77A"/>
      </patternFill>
    </fill>
    <fill>
      <patternFill patternType="solid">
        <fgColor rgb="FFA8C879"/>
        <bgColor rgb="FFA4C77A"/>
      </patternFill>
    </fill>
    <fill>
      <patternFill patternType="solid">
        <fgColor rgb="FFEED36A"/>
        <bgColor rgb="FFECD36A"/>
      </patternFill>
    </fill>
    <fill>
      <patternFill patternType="solid">
        <fgColor rgb="FFFFD366"/>
        <bgColor rgb="FFFFD466"/>
      </patternFill>
    </fill>
    <fill>
      <patternFill patternType="solid">
        <fgColor rgb="FFF9D568"/>
        <bgColor rgb="FFFFD466"/>
      </patternFill>
    </fill>
    <fill>
      <patternFill patternType="solid">
        <fgColor rgb="FFFAC468"/>
        <bgColor rgb="FFFAC169"/>
      </patternFill>
    </fill>
    <fill>
      <patternFill patternType="solid">
        <fgColor rgb="FFF4AC6C"/>
        <bgColor rgb="FFF4AE6B"/>
      </patternFill>
    </fill>
    <fill>
      <patternFill patternType="solid">
        <fgColor rgb="FFFAC169"/>
        <bgColor rgb="FFFAC468"/>
      </patternFill>
    </fill>
    <fill>
      <patternFill patternType="solid">
        <fgColor rgb="FFED926F"/>
        <bgColor rgb="FFEB8D70"/>
      </patternFill>
    </fill>
    <fill>
      <patternFill patternType="solid">
        <fgColor rgb="FFFF00F5"/>
        <bgColor rgb="FFFF00FF"/>
      </patternFill>
    </fill>
    <fill>
      <patternFill patternType="solid">
        <fgColor rgb="FF18AB8D"/>
        <bgColor rgb="FF57BB8A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11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" fillId="1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" fillId="1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" fillId="1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5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0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9" fontId="0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0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2" fontId="14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4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4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4" fillId="5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3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15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15" fillId="5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0A06D"/>
      <rgbColor rgb="FF6EF76E"/>
      <rgbColor rgb="FFFFD466"/>
      <rgbColor rgb="FFFFFF00"/>
      <rgbColor rgb="FFFF00FF"/>
      <rgbColor rgb="FFC1CC74"/>
      <rgbColor rgb="FFF9BE69"/>
      <rgbColor rgb="FFD9D06E"/>
      <rgbColor rgb="FFF9D568"/>
      <rgbColor rgb="FF9DC67B"/>
      <rgbColor rgb="FFF7B86A"/>
      <rgbColor rgb="FFA4C77A"/>
      <rgbColor rgb="FFB4C6E7"/>
      <rgbColor rgb="FF6FBF86"/>
      <rgbColor rgb="FF7CC182"/>
      <rgbColor rgb="FFA64D79"/>
      <rgbColor rgb="FFFFF2CC"/>
      <rgbColor rgb="FFDDF2F0"/>
      <rgbColor rgb="FFFAC468"/>
      <rgbColor rgb="FFE77D72"/>
      <rgbColor rgb="FFDDD06E"/>
      <rgbColor rgb="FFC9DAF8"/>
      <rgbColor rgb="FFFFD366"/>
      <rgbColor rgb="FFFF00F5"/>
      <rgbColor rgb="FFFFD666"/>
      <rgbColor rgb="FFC7CD72"/>
      <rgbColor rgb="FFF8BD69"/>
      <rgbColor rgb="FFFAC169"/>
      <rgbColor rgb="FFA8C879"/>
      <rgbColor rgb="FFF2F2F2"/>
      <rgbColor rgb="FFA3C77A"/>
      <rgbColor rgb="FFEFEFEF"/>
      <rgbColor rgb="FFD9EAD3"/>
      <rgbColor rgb="FFFFE598"/>
      <rgbColor rgb="FFC5E0B3"/>
      <rgbColor rgb="FFF09D6E"/>
      <rgbColor rgb="FFF4CCCC"/>
      <rgbColor rgb="FFF7CAAC"/>
      <rgbColor rgb="FFB8CA76"/>
      <rgbColor rgb="FF57BB8A"/>
      <rgbColor rgb="FFA1C77A"/>
      <rgbColor rgb="FFFDCE67"/>
      <rgbColor rgb="FFE69138"/>
      <rgbColor rgb="FFE67C73"/>
      <rgbColor rgb="FF4A63C8"/>
      <rgbColor rgb="FF87C280"/>
      <rgbColor rgb="FFECD36A"/>
      <rgbColor rgb="FF18AB8D"/>
      <rgbColor rgb="FFEED36A"/>
      <rgbColor rgb="FFF4AE6B"/>
      <rgbColor rgb="FFED926F"/>
      <rgbColor rgb="FFEB8D70"/>
      <rgbColor rgb="FFF1A16D"/>
      <rgbColor rgb="FFF4AC6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4:C15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6A69A"/>
    <pageSetUpPr fitToPage="false"/>
  </sheetPr>
  <dimension ref="B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30.27"/>
    <col collapsed="false" customWidth="true" hidden="false" outlineLevel="0" max="3" min="3" style="0" width="15"/>
    <col collapsed="false" customWidth="true" hidden="false" outlineLevel="0" max="4" min="4" style="0" width="3.5"/>
    <col collapsed="false" customWidth="true" hidden="false" outlineLevel="0" max="5" min="5" style="0" width="7.63"/>
    <col collapsed="false" customWidth="true" hidden="false" outlineLevel="0" max="6" min="6" style="0" width="44.25"/>
    <col collapsed="false" customWidth="true" hidden="false" outlineLevel="0" max="7" min="7" style="0" width="11.9"/>
    <col collapsed="false" customWidth="true" hidden="false" outlineLevel="0" max="8" min="8" style="0" width="13.53"/>
    <col collapsed="false" customWidth="true" hidden="false" outlineLevel="0" max="9" min="9" style="0" width="3.5"/>
    <col collapsed="false" customWidth="true" hidden="false" outlineLevel="0" max="10" min="10" style="0" width="7.63"/>
    <col collapsed="false" customWidth="true" hidden="false" outlineLevel="0" max="11" min="11" style="0" width="16.59"/>
    <col collapsed="false" customWidth="true" hidden="false" outlineLevel="0" max="12" min="12" style="0" width="3.5"/>
    <col collapsed="false" customWidth="true" hidden="false" outlineLevel="0" max="13" min="13" style="0" width="30.52"/>
    <col collapsed="false" customWidth="true" hidden="false" outlineLevel="0" max="14" min="14" style="0" width="13.42"/>
    <col collapsed="false" customWidth="true" hidden="false" outlineLevel="0" max="15" min="15" style="0" width="3.5"/>
  </cols>
  <sheetData>
    <row r="1" customFormat="false" ht="14.25" hidden="false" customHeight="true" outlineLevel="0" collapsed="false">
      <c r="C1" s="1"/>
    </row>
    <row r="2" customFormat="false" ht="14.25" hidden="false" customHeight="true" outlineLevel="0" collapsed="false">
      <c r="B2" s="2" t="s">
        <v>0</v>
      </c>
      <c r="C2" s="2"/>
      <c r="E2" s="2" t="s">
        <v>1</v>
      </c>
      <c r="F2" s="2" t="s">
        <v>2</v>
      </c>
      <c r="G2" s="2" t="s">
        <v>3</v>
      </c>
      <c r="H2" s="2" t="s">
        <v>4</v>
      </c>
      <c r="J2" s="2" t="s">
        <v>5</v>
      </c>
      <c r="K2" s="2"/>
      <c r="M2" s="2" t="s">
        <v>6</v>
      </c>
      <c r="N2" s="2"/>
    </row>
    <row r="3" customFormat="false" ht="14.25" hidden="false" customHeight="true" outlineLevel="0" collapsed="false">
      <c r="B3" s="3" t="s">
        <v>7</v>
      </c>
      <c r="C3" s="4" t="n">
        <v>100000</v>
      </c>
      <c r="E3" s="5" t="n">
        <v>1</v>
      </c>
      <c r="F3" s="6" t="s">
        <v>8</v>
      </c>
      <c r="G3" s="7" t="n">
        <v>16000</v>
      </c>
      <c r="H3" s="8" t="n">
        <f aca="false">E3*G3</f>
        <v>16000</v>
      </c>
      <c r="J3" s="6" t="n">
        <v>2018</v>
      </c>
      <c r="K3" s="7" t="n">
        <v>997229.92</v>
      </c>
      <c r="M3" s="6" t="s">
        <v>9</v>
      </c>
      <c r="N3" s="7" t="n">
        <v>3000</v>
      </c>
    </row>
    <row r="4" customFormat="false" ht="14.25" hidden="false" customHeight="true" outlineLevel="0" collapsed="false">
      <c r="B4" s="3" t="s">
        <v>10</v>
      </c>
      <c r="C4" s="4" t="n">
        <f aca="false">H11-C3</f>
        <v>12880.5358</v>
      </c>
      <c r="E4" s="9" t="n">
        <v>1</v>
      </c>
      <c r="F4" s="10" t="s">
        <v>11</v>
      </c>
      <c r="G4" s="11" t="n">
        <v>13000</v>
      </c>
      <c r="H4" s="12" t="n">
        <f aca="false">E4*G4</f>
        <v>13000</v>
      </c>
      <c r="J4" s="10" t="n">
        <v>2019</v>
      </c>
      <c r="K4" s="11" t="n">
        <v>1136842.11</v>
      </c>
      <c r="M4" s="10" t="s">
        <v>12</v>
      </c>
      <c r="N4" s="11" t="n">
        <v>400</v>
      </c>
    </row>
    <row r="5" customFormat="false" ht="14.25" hidden="false" customHeight="true" outlineLevel="0" collapsed="false">
      <c r="B5" s="3" t="s">
        <v>13</v>
      </c>
      <c r="C5" s="13" t="n">
        <v>9.1968</v>
      </c>
      <c r="E5" s="5" t="n">
        <v>1</v>
      </c>
      <c r="F5" s="6" t="s">
        <v>14</v>
      </c>
      <c r="G5" s="7" t="n">
        <v>1500</v>
      </c>
      <c r="H5" s="8" t="n">
        <f aca="false">E5*G5</f>
        <v>1500</v>
      </c>
      <c r="J5" s="6" t="n">
        <v>2020</v>
      </c>
      <c r="K5" s="7" t="n">
        <v>1296000</v>
      </c>
      <c r="M5" s="6" t="s">
        <v>15</v>
      </c>
      <c r="N5" s="7" t="n">
        <v>4000</v>
      </c>
    </row>
    <row r="6" customFormat="false" ht="14.25" hidden="false" customHeight="true" outlineLevel="0" collapsed="false">
      <c r="B6" s="3" t="s">
        <v>16</v>
      </c>
      <c r="C6" s="14" t="n">
        <v>140918.73</v>
      </c>
      <c r="E6" s="9" t="n">
        <v>1</v>
      </c>
      <c r="F6" s="10" t="s">
        <v>17</v>
      </c>
      <c r="G6" s="11" t="n">
        <v>2800</v>
      </c>
      <c r="H6" s="12" t="n">
        <f aca="false">E6*G6</f>
        <v>2800</v>
      </c>
      <c r="M6" s="10" t="s">
        <v>18</v>
      </c>
      <c r="N6" s="11" t="n">
        <v>500</v>
      </c>
    </row>
    <row r="7" customFormat="false" ht="14.25" hidden="false" customHeight="true" outlineLevel="0" collapsed="false">
      <c r="B7" s="3" t="s">
        <v>19</v>
      </c>
      <c r="C7" s="4" t="n">
        <f aca="false">C5*C6</f>
        <v>1296001.376</v>
      </c>
      <c r="E7" s="5" t="n">
        <v>3</v>
      </c>
      <c r="F7" s="6" t="s">
        <v>20</v>
      </c>
      <c r="G7" s="7" t="n">
        <v>4000</v>
      </c>
      <c r="H7" s="8" t="n">
        <f aca="false">E7*G7</f>
        <v>12000</v>
      </c>
      <c r="M7" s="6" t="s">
        <v>21</v>
      </c>
      <c r="N7" s="7" t="n">
        <v>4000</v>
      </c>
    </row>
    <row r="8" customFormat="false" ht="14.25" hidden="false" customHeight="true" outlineLevel="0" collapsed="false">
      <c r="B8" s="3" t="s">
        <v>22</v>
      </c>
      <c r="C8" s="15" t="n">
        <v>0.03</v>
      </c>
      <c r="E8" s="9" t="n">
        <v>1</v>
      </c>
      <c r="F8" s="10" t="s">
        <v>23</v>
      </c>
      <c r="G8" s="11" t="n">
        <v>4500</v>
      </c>
      <c r="H8" s="12" t="n">
        <f aca="false">E8*G8</f>
        <v>4500</v>
      </c>
      <c r="M8" s="10" t="s">
        <v>24</v>
      </c>
      <c r="N8" s="11" t="n">
        <v>4000</v>
      </c>
    </row>
    <row r="9" customFormat="false" ht="14.25" hidden="false" customHeight="true" outlineLevel="0" collapsed="false">
      <c r="B9" s="3" t="s">
        <v>25</v>
      </c>
      <c r="C9" s="16" t="n">
        <v>0.039414</v>
      </c>
      <c r="E9" s="5" t="n">
        <v>10</v>
      </c>
      <c r="F9" s="6" t="s">
        <v>26</v>
      </c>
      <c r="G9" s="7" t="n">
        <v>1200</v>
      </c>
      <c r="H9" s="8" t="n">
        <f aca="false">E9*G9</f>
        <v>12000</v>
      </c>
      <c r="M9" s="6" t="s">
        <v>27</v>
      </c>
      <c r="N9" s="7" t="n">
        <v>2400</v>
      </c>
    </row>
    <row r="10" customFormat="false" ht="14.25" hidden="false" customHeight="true" outlineLevel="0" collapsed="false">
      <c r="B10" s="3" t="s">
        <v>28</v>
      </c>
      <c r="C10" s="17" t="n">
        <v>0.0483</v>
      </c>
      <c r="E10" s="9" t="n">
        <v>6857</v>
      </c>
      <c r="F10" s="10" t="s">
        <v>29</v>
      </c>
      <c r="G10" s="11" t="n">
        <v>7.4494</v>
      </c>
      <c r="H10" s="12" t="n">
        <f aca="false">E10*G10</f>
        <v>51080.5358</v>
      </c>
      <c r="M10" s="18" t="s">
        <v>4</v>
      </c>
      <c r="N10" s="19" t="n">
        <f aca="false">SUM(N3:N9)</f>
        <v>18300</v>
      </c>
    </row>
    <row r="11" customFormat="false" ht="14.25" hidden="false" customHeight="true" outlineLevel="0" collapsed="false">
      <c r="B11" s="3" t="s">
        <v>30</v>
      </c>
      <c r="C11" s="4" t="n">
        <f aca="false">C3*C10</f>
        <v>4830</v>
      </c>
      <c r="E11" s="20" t="s">
        <v>4</v>
      </c>
      <c r="F11" s="20"/>
      <c r="G11" s="20"/>
      <c r="H11" s="21" t="n">
        <f aca="false">SUM(H3:H10)</f>
        <v>112880.5358</v>
      </c>
    </row>
    <row r="12" customFormat="false" ht="14.25" hidden="false" customHeight="true" outlineLevel="0" collapsed="false">
      <c r="B12" s="3" t="s">
        <v>31</v>
      </c>
      <c r="C12" s="17" t="n">
        <v>0.3238</v>
      </c>
    </row>
    <row r="13" customFormat="false" ht="14.25" hidden="false" customHeight="true" outlineLevel="0" collapsed="false">
      <c r="B13" s="3" t="s">
        <v>32</v>
      </c>
      <c r="C13" s="17" t="n">
        <v>0.06951352</v>
      </c>
    </row>
    <row r="14" customFormat="false" ht="14.25" hidden="false" customHeight="true" outlineLevel="0" collapsed="false">
      <c r="B14" s="3" t="s">
        <v>33</v>
      </c>
      <c r="C14" s="15" t="n">
        <v>0.35</v>
      </c>
    </row>
    <row r="15" customFormat="false" ht="14.25" hidden="false" customHeight="true" outlineLevel="0" collapsed="false">
      <c r="B15" s="3" t="s">
        <v>34</v>
      </c>
      <c r="C15" s="15" t="n">
        <v>0.15</v>
      </c>
    </row>
    <row r="17" customFormat="false" ht="14.25" hidden="false" customHeight="true" outlineLevel="0" collapsed="false">
      <c r="C17" s="1"/>
    </row>
    <row r="18" customFormat="false" ht="14.25" hidden="false" customHeight="true" outlineLevel="0" collapsed="false">
      <c r="C18" s="1"/>
    </row>
    <row r="19" customFormat="false" ht="14.25" hidden="false" customHeight="true" outlineLevel="0" collapsed="false">
      <c r="C19" s="1"/>
    </row>
    <row r="20" customFormat="false" ht="14.25" hidden="false" customHeight="true" outlineLevel="0" collapsed="false">
      <c r="C20" s="1"/>
    </row>
    <row r="21" customFormat="false" ht="14.25" hidden="false" customHeight="true" outlineLevel="0" collapsed="false">
      <c r="C21" s="1"/>
    </row>
    <row r="22" customFormat="false" ht="14.25" hidden="false" customHeight="true" outlineLevel="0" collapsed="false">
      <c r="C22" s="1"/>
    </row>
    <row r="23" customFormat="false" ht="14.25" hidden="false" customHeight="true" outlineLevel="0" collapsed="false">
      <c r="C23" s="1"/>
    </row>
    <row r="24" customFormat="false" ht="14.25" hidden="false" customHeight="true" outlineLevel="0" collapsed="false">
      <c r="C24" s="1"/>
    </row>
    <row r="25" customFormat="false" ht="14.25" hidden="false" customHeight="true" outlineLevel="0" collapsed="false">
      <c r="C25" s="1"/>
    </row>
    <row r="26" customFormat="false" ht="14.25" hidden="false" customHeight="true" outlineLevel="0" collapsed="false">
      <c r="C26" s="1"/>
    </row>
    <row r="27" customFormat="false" ht="14.25" hidden="false" customHeight="true" outlineLevel="0" collapsed="false">
      <c r="C27" s="1"/>
    </row>
    <row r="28" customFormat="false" ht="14.25" hidden="false" customHeight="true" outlineLevel="0" collapsed="false">
      <c r="C28" s="1"/>
    </row>
    <row r="29" customFormat="false" ht="14.25" hidden="false" customHeight="true" outlineLevel="0" collapsed="false">
      <c r="C29" s="1"/>
    </row>
    <row r="30" customFormat="false" ht="14.25" hidden="false" customHeight="true" outlineLevel="0" collapsed="false">
      <c r="C30" s="1"/>
    </row>
    <row r="31" customFormat="false" ht="14.25" hidden="false" customHeight="true" outlineLevel="0" collapsed="false">
      <c r="C31" s="1"/>
    </row>
    <row r="32" customFormat="false" ht="14.25" hidden="false" customHeight="true" outlineLevel="0" collapsed="false">
      <c r="C32" s="1"/>
    </row>
    <row r="33" customFormat="false" ht="14.25" hidden="false" customHeight="true" outlineLevel="0" collapsed="false">
      <c r="C33" s="1"/>
    </row>
    <row r="34" customFormat="false" ht="14.25" hidden="false" customHeight="true" outlineLevel="0" collapsed="false">
      <c r="C34" s="1"/>
    </row>
    <row r="35" customFormat="false" ht="14.25" hidden="false" customHeight="true" outlineLevel="0" collapsed="false">
      <c r="C35" s="1"/>
    </row>
    <row r="36" customFormat="false" ht="14.25" hidden="false" customHeight="true" outlineLevel="0" collapsed="false">
      <c r="C36" s="1"/>
    </row>
    <row r="37" customFormat="false" ht="14.25" hidden="false" customHeight="true" outlineLevel="0" collapsed="false">
      <c r="C37" s="1"/>
    </row>
    <row r="38" customFormat="false" ht="14.25" hidden="false" customHeight="true" outlineLevel="0" collapsed="false">
      <c r="C38" s="1"/>
    </row>
    <row r="39" customFormat="false" ht="14.25" hidden="false" customHeight="true" outlineLevel="0" collapsed="false">
      <c r="C39" s="1"/>
    </row>
    <row r="40" customFormat="false" ht="14.25" hidden="false" customHeight="true" outlineLevel="0" collapsed="false">
      <c r="C40" s="1"/>
    </row>
    <row r="41" customFormat="false" ht="14.25" hidden="false" customHeight="true" outlineLevel="0" collapsed="false">
      <c r="C41" s="1"/>
    </row>
    <row r="42" customFormat="false" ht="14.25" hidden="false" customHeight="true" outlineLevel="0" collapsed="false">
      <c r="C42" s="1"/>
    </row>
    <row r="43" customFormat="false" ht="14.25" hidden="false" customHeight="true" outlineLevel="0" collapsed="false">
      <c r="C43" s="1"/>
    </row>
    <row r="44" customFormat="false" ht="14.25" hidden="false" customHeight="true" outlineLevel="0" collapsed="false">
      <c r="C44" s="1"/>
    </row>
    <row r="45" customFormat="false" ht="14.25" hidden="false" customHeight="true" outlineLevel="0" collapsed="false">
      <c r="C45" s="1"/>
    </row>
    <row r="46" customFormat="false" ht="14.25" hidden="false" customHeight="true" outlineLevel="0" collapsed="false">
      <c r="C46" s="1"/>
    </row>
    <row r="47" customFormat="false" ht="14.25" hidden="false" customHeight="true" outlineLevel="0" collapsed="false">
      <c r="C47" s="1"/>
    </row>
    <row r="48" customFormat="false" ht="14.25" hidden="false" customHeight="true" outlineLevel="0" collapsed="false">
      <c r="C48" s="1"/>
    </row>
    <row r="49" customFormat="false" ht="14.25" hidden="false" customHeight="true" outlineLevel="0" collapsed="false">
      <c r="C49" s="1"/>
    </row>
    <row r="50" customFormat="false" ht="14.25" hidden="false" customHeight="true" outlineLevel="0" collapsed="false">
      <c r="C50" s="1"/>
    </row>
    <row r="51" customFormat="false" ht="14.25" hidden="false" customHeight="true" outlineLevel="0" collapsed="false">
      <c r="C51" s="1"/>
    </row>
    <row r="52" customFormat="false" ht="14.25" hidden="false" customHeight="true" outlineLevel="0" collapsed="false">
      <c r="C52" s="1"/>
    </row>
    <row r="53" customFormat="false" ht="14.25" hidden="false" customHeight="true" outlineLevel="0" collapsed="false">
      <c r="C53" s="1"/>
    </row>
    <row r="54" customFormat="false" ht="14.25" hidden="false" customHeight="true" outlineLevel="0" collapsed="false">
      <c r="C54" s="1"/>
    </row>
    <row r="55" customFormat="false" ht="14.25" hidden="false" customHeight="true" outlineLevel="0" collapsed="false">
      <c r="C55" s="1"/>
    </row>
    <row r="56" customFormat="false" ht="14.25" hidden="false" customHeight="true" outlineLevel="0" collapsed="false">
      <c r="C56" s="1"/>
    </row>
    <row r="57" customFormat="false" ht="14.25" hidden="false" customHeight="true" outlineLevel="0" collapsed="false">
      <c r="C57" s="1"/>
    </row>
    <row r="58" customFormat="false" ht="14.25" hidden="false" customHeight="true" outlineLevel="0" collapsed="false">
      <c r="C58" s="1"/>
    </row>
    <row r="59" customFormat="false" ht="14.25" hidden="false" customHeight="true" outlineLevel="0" collapsed="false">
      <c r="C59" s="1"/>
    </row>
    <row r="60" customFormat="false" ht="14.25" hidden="false" customHeight="true" outlineLevel="0" collapsed="false">
      <c r="C60" s="1"/>
    </row>
    <row r="61" customFormat="false" ht="14.25" hidden="false" customHeight="true" outlineLevel="0" collapsed="false">
      <c r="C61" s="1"/>
    </row>
    <row r="62" customFormat="false" ht="14.25" hidden="false" customHeight="true" outlineLevel="0" collapsed="false">
      <c r="C62" s="1"/>
    </row>
    <row r="63" customFormat="false" ht="14.25" hidden="false" customHeight="true" outlineLevel="0" collapsed="false">
      <c r="C63" s="1"/>
    </row>
    <row r="64" customFormat="false" ht="14.25" hidden="false" customHeight="true" outlineLevel="0" collapsed="false">
      <c r="C64" s="1"/>
    </row>
    <row r="65" customFormat="false" ht="14.25" hidden="false" customHeight="true" outlineLevel="0" collapsed="false">
      <c r="C65" s="1"/>
    </row>
    <row r="66" customFormat="false" ht="14.25" hidden="false" customHeight="true" outlineLevel="0" collapsed="false">
      <c r="C66" s="1"/>
    </row>
    <row r="67" customFormat="false" ht="14.25" hidden="false" customHeight="true" outlineLevel="0" collapsed="false">
      <c r="C67" s="1"/>
    </row>
    <row r="68" customFormat="false" ht="14.25" hidden="false" customHeight="true" outlineLevel="0" collapsed="false">
      <c r="C68" s="1"/>
    </row>
    <row r="69" customFormat="false" ht="14.25" hidden="false" customHeight="true" outlineLevel="0" collapsed="false">
      <c r="C69" s="1"/>
    </row>
    <row r="70" customFormat="false" ht="14.25" hidden="false" customHeight="true" outlineLevel="0" collapsed="false">
      <c r="C70" s="1"/>
    </row>
    <row r="71" customFormat="false" ht="14.25" hidden="false" customHeight="true" outlineLevel="0" collapsed="false">
      <c r="C71" s="1"/>
    </row>
    <row r="72" customFormat="false" ht="14.25" hidden="false" customHeight="true" outlineLevel="0" collapsed="false">
      <c r="C72" s="1"/>
    </row>
    <row r="73" customFormat="false" ht="14.25" hidden="false" customHeight="true" outlineLevel="0" collapsed="false">
      <c r="C73" s="1"/>
    </row>
    <row r="74" customFormat="false" ht="14.25" hidden="false" customHeight="true" outlineLevel="0" collapsed="false">
      <c r="C74" s="1"/>
    </row>
    <row r="75" customFormat="false" ht="14.25" hidden="false" customHeight="true" outlineLevel="0" collapsed="false">
      <c r="C75" s="1"/>
    </row>
    <row r="76" customFormat="false" ht="14.25" hidden="false" customHeight="true" outlineLevel="0" collapsed="false">
      <c r="C76" s="1"/>
    </row>
    <row r="77" customFormat="false" ht="14.25" hidden="false" customHeight="true" outlineLevel="0" collapsed="false">
      <c r="C77" s="1"/>
    </row>
    <row r="78" customFormat="false" ht="14.25" hidden="false" customHeight="true" outlineLevel="0" collapsed="false">
      <c r="C78" s="1"/>
    </row>
    <row r="79" customFormat="false" ht="14.25" hidden="false" customHeight="true" outlineLevel="0" collapsed="false">
      <c r="C79" s="1"/>
    </row>
    <row r="80" customFormat="false" ht="14.25" hidden="false" customHeight="true" outlineLevel="0" collapsed="false">
      <c r="C80" s="1"/>
    </row>
    <row r="81" customFormat="false" ht="14.25" hidden="false" customHeight="true" outlineLevel="0" collapsed="false">
      <c r="C81" s="1"/>
    </row>
    <row r="82" customFormat="false" ht="14.25" hidden="false" customHeight="true" outlineLevel="0" collapsed="false">
      <c r="C82" s="1"/>
    </row>
    <row r="83" customFormat="false" ht="14.25" hidden="false" customHeight="true" outlineLevel="0" collapsed="false">
      <c r="C83" s="1"/>
    </row>
    <row r="84" customFormat="false" ht="14.25" hidden="false" customHeight="true" outlineLevel="0" collapsed="false">
      <c r="C84" s="1"/>
    </row>
    <row r="85" customFormat="false" ht="14.25" hidden="false" customHeight="true" outlineLevel="0" collapsed="false">
      <c r="C85" s="1"/>
    </row>
    <row r="86" customFormat="false" ht="14.25" hidden="false" customHeight="true" outlineLevel="0" collapsed="false">
      <c r="C86" s="1"/>
    </row>
    <row r="87" customFormat="false" ht="14.25" hidden="false" customHeight="true" outlineLevel="0" collapsed="false">
      <c r="C87" s="1"/>
    </row>
    <row r="88" customFormat="false" ht="14.25" hidden="false" customHeight="true" outlineLevel="0" collapsed="false">
      <c r="C88" s="1"/>
    </row>
    <row r="89" customFormat="false" ht="14.25" hidden="false" customHeight="true" outlineLevel="0" collapsed="false">
      <c r="C89" s="1"/>
    </row>
    <row r="90" customFormat="false" ht="14.25" hidden="false" customHeight="true" outlineLevel="0" collapsed="false">
      <c r="C90" s="1"/>
    </row>
    <row r="91" customFormat="false" ht="14.25" hidden="false" customHeight="true" outlineLevel="0" collapsed="false">
      <c r="C91" s="1"/>
    </row>
    <row r="92" customFormat="false" ht="14.25" hidden="false" customHeight="true" outlineLevel="0" collapsed="false">
      <c r="C92" s="1"/>
    </row>
    <row r="93" customFormat="false" ht="14.25" hidden="false" customHeight="true" outlineLevel="0" collapsed="false">
      <c r="C93" s="1"/>
    </row>
    <row r="94" customFormat="false" ht="14.25" hidden="false" customHeight="true" outlineLevel="0" collapsed="false">
      <c r="C94" s="1"/>
    </row>
    <row r="95" customFormat="false" ht="14.25" hidden="false" customHeight="true" outlineLevel="0" collapsed="false">
      <c r="C95" s="1"/>
    </row>
    <row r="96" customFormat="false" ht="14.25" hidden="false" customHeight="true" outlineLevel="0" collapsed="false">
      <c r="C96" s="1"/>
    </row>
    <row r="97" customFormat="false" ht="14.25" hidden="false" customHeight="true" outlineLevel="0" collapsed="false">
      <c r="C97" s="1"/>
    </row>
    <row r="98" customFormat="false" ht="14.25" hidden="false" customHeight="true" outlineLevel="0" collapsed="false">
      <c r="C98" s="1"/>
    </row>
    <row r="99" customFormat="false" ht="14.25" hidden="false" customHeight="true" outlineLevel="0" collapsed="false">
      <c r="C99" s="1"/>
    </row>
    <row r="100" customFormat="false" ht="14.25" hidden="false" customHeight="true" outlineLevel="0" collapsed="false">
      <c r="C100" s="1"/>
    </row>
    <row r="101" customFormat="false" ht="14.25" hidden="false" customHeight="true" outlineLevel="0" collapsed="false">
      <c r="C101" s="1"/>
    </row>
    <row r="102" customFormat="false" ht="14.25" hidden="false" customHeight="true" outlineLevel="0" collapsed="false">
      <c r="C102" s="1"/>
    </row>
    <row r="103" customFormat="false" ht="14.25" hidden="false" customHeight="true" outlineLevel="0" collapsed="false">
      <c r="C103" s="1"/>
    </row>
    <row r="104" customFormat="false" ht="14.25" hidden="false" customHeight="true" outlineLevel="0" collapsed="false">
      <c r="C104" s="1"/>
    </row>
    <row r="105" customFormat="false" ht="14.25" hidden="false" customHeight="true" outlineLevel="0" collapsed="false">
      <c r="C105" s="1"/>
    </row>
    <row r="106" customFormat="false" ht="14.25" hidden="false" customHeight="true" outlineLevel="0" collapsed="false">
      <c r="C106" s="1"/>
    </row>
    <row r="107" customFormat="false" ht="14.25" hidden="false" customHeight="true" outlineLevel="0" collapsed="false">
      <c r="C107" s="1"/>
    </row>
    <row r="108" customFormat="false" ht="14.25" hidden="false" customHeight="true" outlineLevel="0" collapsed="false">
      <c r="C108" s="1"/>
    </row>
    <row r="109" customFormat="false" ht="14.25" hidden="false" customHeight="true" outlineLevel="0" collapsed="false">
      <c r="C109" s="1"/>
    </row>
    <row r="110" customFormat="false" ht="14.25" hidden="false" customHeight="true" outlineLevel="0" collapsed="false">
      <c r="C110" s="1"/>
    </row>
    <row r="111" customFormat="false" ht="14.25" hidden="false" customHeight="true" outlineLevel="0" collapsed="false">
      <c r="C111" s="1"/>
    </row>
    <row r="112" customFormat="false" ht="14.25" hidden="false" customHeight="true" outlineLevel="0" collapsed="false">
      <c r="C112" s="1"/>
    </row>
    <row r="113" customFormat="false" ht="14.25" hidden="false" customHeight="true" outlineLevel="0" collapsed="false">
      <c r="C113" s="1"/>
    </row>
    <row r="114" customFormat="false" ht="14.25" hidden="false" customHeight="true" outlineLevel="0" collapsed="false">
      <c r="C114" s="1"/>
    </row>
    <row r="115" customFormat="false" ht="14.25" hidden="false" customHeight="true" outlineLevel="0" collapsed="false">
      <c r="C115" s="1"/>
    </row>
    <row r="116" customFormat="false" ht="14.25" hidden="false" customHeight="true" outlineLevel="0" collapsed="false">
      <c r="C116" s="1"/>
    </row>
    <row r="117" customFormat="false" ht="14.25" hidden="false" customHeight="true" outlineLevel="0" collapsed="false">
      <c r="C117" s="1"/>
    </row>
    <row r="118" customFormat="false" ht="14.25" hidden="false" customHeight="true" outlineLevel="0" collapsed="false">
      <c r="C118" s="1"/>
    </row>
    <row r="119" customFormat="false" ht="14.25" hidden="false" customHeight="true" outlineLevel="0" collapsed="false">
      <c r="C119" s="1"/>
    </row>
    <row r="120" customFormat="false" ht="14.25" hidden="false" customHeight="true" outlineLevel="0" collapsed="false">
      <c r="C120" s="1"/>
    </row>
    <row r="121" customFormat="false" ht="14.25" hidden="false" customHeight="true" outlineLevel="0" collapsed="false">
      <c r="C121" s="1"/>
    </row>
    <row r="122" customFormat="false" ht="14.25" hidden="false" customHeight="true" outlineLevel="0" collapsed="false">
      <c r="C122" s="1"/>
    </row>
    <row r="123" customFormat="false" ht="14.25" hidden="false" customHeight="true" outlineLevel="0" collapsed="false">
      <c r="C123" s="1"/>
    </row>
    <row r="124" customFormat="false" ht="14.25" hidden="false" customHeight="true" outlineLevel="0" collapsed="false">
      <c r="C124" s="1"/>
    </row>
    <row r="125" customFormat="false" ht="14.25" hidden="false" customHeight="true" outlineLevel="0" collapsed="false">
      <c r="C125" s="1"/>
    </row>
    <row r="126" customFormat="false" ht="14.25" hidden="false" customHeight="true" outlineLevel="0" collapsed="false">
      <c r="C126" s="1"/>
    </row>
    <row r="127" customFormat="false" ht="14.25" hidden="false" customHeight="true" outlineLevel="0" collapsed="false">
      <c r="C127" s="1"/>
    </row>
    <row r="128" customFormat="false" ht="14.25" hidden="false" customHeight="true" outlineLevel="0" collapsed="false">
      <c r="C128" s="1"/>
    </row>
    <row r="129" customFormat="false" ht="14.25" hidden="false" customHeight="true" outlineLevel="0" collapsed="false">
      <c r="C129" s="1"/>
    </row>
    <row r="130" customFormat="false" ht="14.25" hidden="false" customHeight="true" outlineLevel="0" collapsed="false">
      <c r="C130" s="1"/>
    </row>
    <row r="131" customFormat="false" ht="14.25" hidden="false" customHeight="true" outlineLevel="0" collapsed="false">
      <c r="C131" s="1"/>
    </row>
    <row r="132" customFormat="false" ht="14.25" hidden="false" customHeight="true" outlineLevel="0" collapsed="false">
      <c r="C132" s="1"/>
    </row>
    <row r="133" customFormat="false" ht="14.25" hidden="false" customHeight="true" outlineLevel="0" collapsed="false">
      <c r="C133" s="1"/>
    </row>
    <row r="134" customFormat="false" ht="14.25" hidden="false" customHeight="true" outlineLevel="0" collapsed="false">
      <c r="C134" s="1"/>
    </row>
    <row r="135" customFormat="false" ht="14.25" hidden="false" customHeight="true" outlineLevel="0" collapsed="false">
      <c r="C135" s="1"/>
    </row>
    <row r="136" customFormat="false" ht="14.25" hidden="false" customHeight="true" outlineLevel="0" collapsed="false">
      <c r="C136" s="1"/>
    </row>
    <row r="137" customFormat="false" ht="14.25" hidden="false" customHeight="true" outlineLevel="0" collapsed="false">
      <c r="C137" s="1"/>
    </row>
    <row r="138" customFormat="false" ht="14.25" hidden="false" customHeight="true" outlineLevel="0" collapsed="false">
      <c r="C138" s="1"/>
    </row>
    <row r="139" customFormat="false" ht="14.25" hidden="false" customHeight="true" outlineLevel="0" collapsed="false">
      <c r="C139" s="1"/>
    </row>
    <row r="140" customFormat="false" ht="14.25" hidden="false" customHeight="true" outlineLevel="0" collapsed="false">
      <c r="C140" s="1"/>
    </row>
    <row r="141" customFormat="false" ht="14.25" hidden="false" customHeight="true" outlineLevel="0" collapsed="false">
      <c r="C141" s="1"/>
    </row>
    <row r="142" customFormat="false" ht="14.25" hidden="false" customHeight="true" outlineLevel="0" collapsed="false">
      <c r="C142" s="1"/>
    </row>
    <row r="143" customFormat="false" ht="14.25" hidden="false" customHeight="true" outlineLevel="0" collapsed="false">
      <c r="C143" s="1"/>
    </row>
    <row r="144" customFormat="false" ht="14.25" hidden="false" customHeight="true" outlineLevel="0" collapsed="false">
      <c r="C144" s="1"/>
    </row>
    <row r="145" customFormat="false" ht="14.25" hidden="false" customHeight="true" outlineLevel="0" collapsed="false">
      <c r="C145" s="1"/>
    </row>
    <row r="146" customFormat="false" ht="14.25" hidden="false" customHeight="true" outlineLevel="0" collapsed="false">
      <c r="C146" s="1"/>
    </row>
    <row r="147" customFormat="false" ht="14.25" hidden="false" customHeight="true" outlineLevel="0" collapsed="false">
      <c r="C147" s="1"/>
    </row>
    <row r="148" customFormat="false" ht="14.25" hidden="false" customHeight="true" outlineLevel="0" collapsed="false">
      <c r="C148" s="1"/>
    </row>
    <row r="149" customFormat="false" ht="14.25" hidden="false" customHeight="true" outlineLevel="0" collapsed="false">
      <c r="C149" s="1"/>
    </row>
    <row r="150" customFormat="false" ht="14.25" hidden="false" customHeight="true" outlineLevel="0" collapsed="false">
      <c r="C150" s="1"/>
    </row>
    <row r="151" customFormat="false" ht="14.25" hidden="false" customHeight="true" outlineLevel="0" collapsed="false">
      <c r="C151" s="1"/>
    </row>
    <row r="152" customFormat="false" ht="14.25" hidden="false" customHeight="true" outlineLevel="0" collapsed="false">
      <c r="C152" s="1"/>
    </row>
    <row r="153" customFormat="false" ht="14.25" hidden="false" customHeight="true" outlineLevel="0" collapsed="false">
      <c r="C153" s="1"/>
    </row>
    <row r="154" customFormat="false" ht="14.25" hidden="false" customHeight="true" outlineLevel="0" collapsed="false">
      <c r="C154" s="1"/>
    </row>
    <row r="155" customFormat="false" ht="14.25" hidden="false" customHeight="true" outlineLevel="0" collapsed="false">
      <c r="C155" s="1"/>
    </row>
    <row r="156" customFormat="false" ht="14.25" hidden="false" customHeight="true" outlineLevel="0" collapsed="false">
      <c r="C156" s="1"/>
    </row>
    <row r="157" customFormat="false" ht="14.25" hidden="false" customHeight="true" outlineLevel="0" collapsed="false">
      <c r="C157" s="1"/>
    </row>
    <row r="158" customFormat="false" ht="14.25" hidden="false" customHeight="true" outlineLevel="0" collapsed="false">
      <c r="C158" s="1"/>
    </row>
    <row r="159" customFormat="false" ht="14.25" hidden="false" customHeight="true" outlineLevel="0" collapsed="false">
      <c r="C159" s="1"/>
    </row>
    <row r="160" customFormat="false" ht="14.25" hidden="false" customHeight="true" outlineLevel="0" collapsed="false">
      <c r="C160" s="1"/>
    </row>
    <row r="161" customFormat="false" ht="14.25" hidden="false" customHeight="true" outlineLevel="0" collapsed="false">
      <c r="C161" s="1"/>
    </row>
    <row r="162" customFormat="false" ht="14.25" hidden="false" customHeight="true" outlineLevel="0" collapsed="false">
      <c r="C162" s="1"/>
    </row>
    <row r="163" customFormat="false" ht="14.25" hidden="false" customHeight="true" outlineLevel="0" collapsed="false">
      <c r="C163" s="1"/>
    </row>
    <row r="164" customFormat="false" ht="14.25" hidden="false" customHeight="true" outlineLevel="0" collapsed="false">
      <c r="C164" s="1"/>
    </row>
    <row r="165" customFormat="false" ht="14.25" hidden="false" customHeight="true" outlineLevel="0" collapsed="false">
      <c r="C165" s="1"/>
    </row>
    <row r="166" customFormat="false" ht="14.25" hidden="false" customHeight="true" outlineLevel="0" collapsed="false">
      <c r="C166" s="1"/>
    </row>
    <row r="167" customFormat="false" ht="14.25" hidden="false" customHeight="true" outlineLevel="0" collapsed="false">
      <c r="C167" s="1"/>
    </row>
    <row r="168" customFormat="false" ht="14.25" hidden="false" customHeight="true" outlineLevel="0" collapsed="false">
      <c r="C168" s="1"/>
    </row>
    <row r="169" customFormat="false" ht="14.25" hidden="false" customHeight="true" outlineLevel="0" collapsed="false">
      <c r="C169" s="1"/>
    </row>
    <row r="170" customFormat="false" ht="14.25" hidden="false" customHeight="true" outlineLevel="0" collapsed="false">
      <c r="C170" s="1"/>
    </row>
    <row r="171" customFormat="false" ht="14.25" hidden="false" customHeight="true" outlineLevel="0" collapsed="false">
      <c r="C171" s="1"/>
    </row>
    <row r="172" customFormat="false" ht="14.25" hidden="false" customHeight="true" outlineLevel="0" collapsed="false">
      <c r="C172" s="1"/>
    </row>
    <row r="173" customFormat="false" ht="14.25" hidden="false" customHeight="true" outlineLevel="0" collapsed="false">
      <c r="C173" s="1"/>
    </row>
    <row r="174" customFormat="false" ht="14.25" hidden="false" customHeight="true" outlineLevel="0" collapsed="false">
      <c r="C174" s="1"/>
    </row>
    <row r="175" customFormat="false" ht="14.25" hidden="false" customHeight="true" outlineLevel="0" collapsed="false">
      <c r="C175" s="1"/>
    </row>
    <row r="176" customFormat="false" ht="14.25" hidden="false" customHeight="true" outlineLevel="0" collapsed="false">
      <c r="C176" s="1"/>
    </row>
    <row r="177" customFormat="false" ht="14.25" hidden="false" customHeight="true" outlineLevel="0" collapsed="false">
      <c r="C177" s="1"/>
    </row>
    <row r="178" customFormat="false" ht="14.25" hidden="false" customHeight="true" outlineLevel="0" collapsed="false">
      <c r="C178" s="1"/>
    </row>
    <row r="179" customFormat="false" ht="14.25" hidden="false" customHeight="true" outlineLevel="0" collapsed="false">
      <c r="C179" s="1"/>
    </row>
    <row r="180" customFormat="false" ht="14.25" hidden="false" customHeight="true" outlineLevel="0" collapsed="false">
      <c r="C180" s="1"/>
    </row>
    <row r="181" customFormat="false" ht="14.25" hidden="false" customHeight="true" outlineLevel="0" collapsed="false">
      <c r="C181" s="1"/>
    </row>
    <row r="182" customFormat="false" ht="14.25" hidden="false" customHeight="true" outlineLevel="0" collapsed="false">
      <c r="C182" s="1"/>
    </row>
    <row r="183" customFormat="false" ht="14.25" hidden="false" customHeight="true" outlineLevel="0" collapsed="false">
      <c r="C183" s="1"/>
    </row>
    <row r="184" customFormat="false" ht="14.25" hidden="false" customHeight="true" outlineLevel="0" collapsed="false">
      <c r="C184" s="1"/>
    </row>
    <row r="185" customFormat="false" ht="14.25" hidden="false" customHeight="true" outlineLevel="0" collapsed="false">
      <c r="C185" s="1"/>
    </row>
    <row r="186" customFormat="false" ht="14.25" hidden="false" customHeight="true" outlineLevel="0" collapsed="false">
      <c r="C186" s="1"/>
    </row>
    <row r="187" customFormat="false" ht="14.25" hidden="false" customHeight="true" outlineLevel="0" collapsed="false">
      <c r="C187" s="1"/>
    </row>
    <row r="188" customFormat="false" ht="14.25" hidden="false" customHeight="true" outlineLevel="0" collapsed="false">
      <c r="C188" s="1"/>
    </row>
    <row r="189" customFormat="false" ht="14.25" hidden="false" customHeight="true" outlineLevel="0" collapsed="false">
      <c r="C189" s="1"/>
    </row>
    <row r="190" customFormat="false" ht="14.25" hidden="false" customHeight="true" outlineLevel="0" collapsed="false">
      <c r="C190" s="1"/>
    </row>
    <row r="191" customFormat="false" ht="14.25" hidden="false" customHeight="true" outlineLevel="0" collapsed="false">
      <c r="C191" s="1"/>
    </row>
    <row r="192" customFormat="false" ht="14.25" hidden="false" customHeight="true" outlineLevel="0" collapsed="false">
      <c r="C192" s="1"/>
    </row>
    <row r="193" customFormat="false" ht="14.25" hidden="false" customHeight="true" outlineLevel="0" collapsed="false">
      <c r="C193" s="1"/>
    </row>
    <row r="194" customFormat="false" ht="14.25" hidden="false" customHeight="true" outlineLevel="0" collapsed="false">
      <c r="C194" s="1"/>
    </row>
    <row r="195" customFormat="false" ht="14.25" hidden="false" customHeight="true" outlineLevel="0" collapsed="false">
      <c r="C195" s="1"/>
    </row>
    <row r="196" customFormat="false" ht="14.25" hidden="false" customHeight="true" outlineLevel="0" collapsed="false">
      <c r="C196" s="1"/>
    </row>
    <row r="197" customFormat="false" ht="14.25" hidden="false" customHeight="true" outlineLevel="0" collapsed="false">
      <c r="C197" s="1"/>
    </row>
    <row r="198" customFormat="false" ht="14.25" hidden="false" customHeight="true" outlineLevel="0" collapsed="false">
      <c r="C198" s="1"/>
    </row>
    <row r="199" customFormat="false" ht="14.25" hidden="false" customHeight="true" outlineLevel="0" collapsed="false">
      <c r="C199" s="1"/>
    </row>
    <row r="200" customFormat="false" ht="14.25" hidden="false" customHeight="true" outlineLevel="0" collapsed="false">
      <c r="C200" s="1"/>
    </row>
    <row r="201" customFormat="false" ht="14.25" hidden="false" customHeight="true" outlineLevel="0" collapsed="false">
      <c r="C201" s="1"/>
    </row>
    <row r="202" customFormat="false" ht="14.25" hidden="false" customHeight="true" outlineLevel="0" collapsed="false">
      <c r="C202" s="1"/>
    </row>
    <row r="203" customFormat="false" ht="14.25" hidden="false" customHeight="true" outlineLevel="0" collapsed="false">
      <c r="C203" s="1"/>
    </row>
    <row r="204" customFormat="false" ht="14.25" hidden="false" customHeight="true" outlineLevel="0" collapsed="false">
      <c r="C204" s="1"/>
    </row>
    <row r="205" customFormat="false" ht="14.25" hidden="false" customHeight="true" outlineLevel="0" collapsed="false">
      <c r="C205" s="1"/>
    </row>
    <row r="206" customFormat="false" ht="14.25" hidden="false" customHeight="true" outlineLevel="0" collapsed="false">
      <c r="C206" s="1"/>
    </row>
    <row r="207" customFormat="false" ht="14.25" hidden="false" customHeight="true" outlineLevel="0" collapsed="false">
      <c r="C207" s="1"/>
    </row>
    <row r="208" customFormat="false" ht="14.25" hidden="false" customHeight="true" outlineLevel="0" collapsed="false">
      <c r="C208" s="1"/>
    </row>
    <row r="209" customFormat="false" ht="14.25" hidden="false" customHeight="true" outlineLevel="0" collapsed="false">
      <c r="C209" s="1"/>
    </row>
    <row r="210" customFormat="false" ht="14.25" hidden="false" customHeight="true" outlineLevel="0" collapsed="false">
      <c r="C210" s="1"/>
    </row>
    <row r="211" customFormat="false" ht="14.25" hidden="false" customHeight="true" outlineLevel="0" collapsed="false">
      <c r="C211" s="1"/>
    </row>
    <row r="212" customFormat="false" ht="14.25" hidden="false" customHeight="true" outlineLevel="0" collapsed="false">
      <c r="C212" s="1"/>
    </row>
    <row r="213" customFormat="false" ht="14.25" hidden="false" customHeight="true" outlineLevel="0" collapsed="false">
      <c r="C213" s="1"/>
    </row>
    <row r="214" customFormat="false" ht="14.25" hidden="false" customHeight="true" outlineLevel="0" collapsed="false">
      <c r="C214" s="1"/>
    </row>
    <row r="215" customFormat="false" ht="14.25" hidden="false" customHeight="true" outlineLevel="0" collapsed="false">
      <c r="C215" s="1"/>
    </row>
    <row r="216" customFormat="false" ht="14.25" hidden="false" customHeight="true" outlineLevel="0" collapsed="false">
      <c r="C216" s="1"/>
    </row>
    <row r="217" customFormat="false" ht="14.25" hidden="false" customHeight="true" outlineLevel="0" collapsed="false">
      <c r="C217" s="1"/>
    </row>
    <row r="218" customFormat="false" ht="14.25" hidden="false" customHeight="true" outlineLevel="0" collapsed="false">
      <c r="C218" s="1"/>
    </row>
    <row r="219" customFormat="false" ht="14.25" hidden="false" customHeight="true" outlineLevel="0" collapsed="false">
      <c r="C219" s="1"/>
    </row>
    <row r="220" customFormat="false" ht="14.25" hidden="false" customHeight="true" outlineLevel="0" collapsed="false">
      <c r="C220" s="1"/>
    </row>
    <row r="221" customFormat="false" ht="14.25" hidden="false" customHeight="true" outlineLevel="0" collapsed="false">
      <c r="C221" s="1"/>
    </row>
    <row r="222" customFormat="false" ht="14.25" hidden="false" customHeight="true" outlineLevel="0" collapsed="false">
      <c r="C222" s="1"/>
    </row>
    <row r="223" customFormat="false" ht="14.25" hidden="false" customHeight="true" outlineLevel="0" collapsed="false">
      <c r="C223" s="1"/>
    </row>
    <row r="224" customFormat="false" ht="14.25" hidden="false" customHeight="true" outlineLevel="0" collapsed="false">
      <c r="C224" s="1"/>
    </row>
    <row r="225" customFormat="false" ht="14.25" hidden="false" customHeight="true" outlineLevel="0" collapsed="false">
      <c r="C225" s="1"/>
    </row>
    <row r="226" customFormat="false" ht="14.25" hidden="false" customHeight="true" outlineLevel="0" collapsed="false">
      <c r="C226" s="1"/>
    </row>
    <row r="227" customFormat="false" ht="14.25" hidden="false" customHeight="true" outlineLevel="0" collapsed="false">
      <c r="C227" s="1"/>
    </row>
    <row r="228" customFormat="false" ht="14.25" hidden="false" customHeight="true" outlineLevel="0" collapsed="false">
      <c r="C228" s="1"/>
    </row>
    <row r="229" customFormat="false" ht="14.25" hidden="false" customHeight="true" outlineLevel="0" collapsed="false">
      <c r="C229" s="1"/>
    </row>
    <row r="230" customFormat="false" ht="14.25" hidden="false" customHeight="true" outlineLevel="0" collapsed="false">
      <c r="C230" s="1"/>
    </row>
    <row r="231" customFormat="false" ht="14.25" hidden="false" customHeight="true" outlineLevel="0" collapsed="false">
      <c r="C231" s="1"/>
    </row>
    <row r="232" customFormat="false" ht="14.25" hidden="false" customHeight="true" outlineLevel="0" collapsed="false">
      <c r="C232" s="1"/>
    </row>
    <row r="233" customFormat="false" ht="14.25" hidden="false" customHeight="true" outlineLevel="0" collapsed="false">
      <c r="C233" s="1"/>
    </row>
    <row r="234" customFormat="false" ht="14.25" hidden="false" customHeight="true" outlineLevel="0" collapsed="false">
      <c r="C234" s="1"/>
    </row>
    <row r="235" customFormat="false" ht="14.25" hidden="false" customHeight="true" outlineLevel="0" collapsed="false">
      <c r="C235" s="1"/>
    </row>
    <row r="236" customFormat="false" ht="14.25" hidden="false" customHeight="true" outlineLevel="0" collapsed="false">
      <c r="C236" s="1"/>
    </row>
    <row r="237" customFormat="false" ht="14.25" hidden="false" customHeight="true" outlineLevel="0" collapsed="false">
      <c r="C237" s="1"/>
    </row>
    <row r="238" customFormat="false" ht="14.25" hidden="false" customHeight="true" outlineLevel="0" collapsed="false">
      <c r="C238" s="1"/>
    </row>
    <row r="239" customFormat="false" ht="14.25" hidden="false" customHeight="true" outlineLevel="0" collapsed="false">
      <c r="C239" s="1"/>
    </row>
    <row r="240" customFormat="false" ht="14.25" hidden="false" customHeight="true" outlineLevel="0" collapsed="false">
      <c r="C240" s="1"/>
    </row>
    <row r="241" customFormat="false" ht="14.25" hidden="false" customHeight="true" outlineLevel="0" collapsed="false">
      <c r="C241" s="1"/>
    </row>
    <row r="242" customFormat="false" ht="14.25" hidden="false" customHeight="true" outlineLevel="0" collapsed="false">
      <c r="C242" s="1"/>
    </row>
    <row r="243" customFormat="false" ht="14.25" hidden="false" customHeight="true" outlineLevel="0" collapsed="false">
      <c r="C243" s="1"/>
    </row>
    <row r="244" customFormat="false" ht="14.25" hidden="false" customHeight="true" outlineLevel="0" collapsed="false">
      <c r="C244" s="1"/>
    </row>
    <row r="245" customFormat="false" ht="14.25" hidden="false" customHeight="true" outlineLevel="0" collapsed="false">
      <c r="C245" s="1"/>
    </row>
    <row r="246" customFormat="false" ht="14.25" hidden="false" customHeight="true" outlineLevel="0" collapsed="false">
      <c r="C246" s="1"/>
    </row>
    <row r="247" customFormat="false" ht="14.25" hidden="false" customHeight="true" outlineLevel="0" collapsed="false">
      <c r="C247" s="1"/>
    </row>
    <row r="248" customFormat="false" ht="14.25" hidden="false" customHeight="true" outlineLevel="0" collapsed="false">
      <c r="C248" s="1"/>
    </row>
    <row r="249" customFormat="false" ht="14.25" hidden="false" customHeight="true" outlineLevel="0" collapsed="false">
      <c r="C249" s="1"/>
    </row>
    <row r="250" customFormat="false" ht="14.25" hidden="false" customHeight="true" outlineLevel="0" collapsed="false">
      <c r="C250" s="1"/>
    </row>
    <row r="251" customFormat="false" ht="14.25" hidden="false" customHeight="true" outlineLevel="0" collapsed="false">
      <c r="C251" s="1"/>
    </row>
    <row r="252" customFormat="false" ht="14.25" hidden="false" customHeight="true" outlineLevel="0" collapsed="false">
      <c r="C252" s="1"/>
    </row>
    <row r="253" customFormat="false" ht="14.25" hidden="false" customHeight="true" outlineLevel="0" collapsed="false">
      <c r="C253" s="1"/>
    </row>
    <row r="254" customFormat="false" ht="14.25" hidden="false" customHeight="true" outlineLevel="0" collapsed="false">
      <c r="C254" s="1"/>
    </row>
    <row r="255" customFormat="false" ht="14.25" hidden="false" customHeight="true" outlineLevel="0" collapsed="false">
      <c r="C255" s="1"/>
    </row>
    <row r="256" customFormat="false" ht="14.25" hidden="false" customHeight="true" outlineLevel="0" collapsed="false">
      <c r="C256" s="1"/>
    </row>
    <row r="257" customFormat="false" ht="14.25" hidden="false" customHeight="true" outlineLevel="0" collapsed="false">
      <c r="C257" s="1"/>
    </row>
    <row r="258" customFormat="false" ht="14.25" hidden="false" customHeight="true" outlineLevel="0" collapsed="false">
      <c r="C258" s="1"/>
    </row>
    <row r="259" customFormat="false" ht="14.25" hidden="false" customHeight="true" outlineLevel="0" collapsed="false">
      <c r="C259" s="1"/>
    </row>
    <row r="260" customFormat="false" ht="14.25" hidden="false" customHeight="true" outlineLevel="0" collapsed="false">
      <c r="C260" s="1"/>
    </row>
    <row r="261" customFormat="false" ht="14.25" hidden="false" customHeight="true" outlineLevel="0" collapsed="false">
      <c r="C261" s="1"/>
    </row>
    <row r="262" customFormat="false" ht="14.25" hidden="false" customHeight="true" outlineLevel="0" collapsed="false">
      <c r="C262" s="1"/>
    </row>
    <row r="263" customFormat="false" ht="14.25" hidden="false" customHeight="true" outlineLevel="0" collapsed="false">
      <c r="C263" s="1"/>
    </row>
    <row r="264" customFormat="false" ht="14.25" hidden="false" customHeight="true" outlineLevel="0" collapsed="false">
      <c r="C264" s="1"/>
    </row>
    <row r="265" customFormat="false" ht="14.25" hidden="false" customHeight="true" outlineLevel="0" collapsed="false">
      <c r="C265" s="1"/>
    </row>
    <row r="266" customFormat="false" ht="14.25" hidden="false" customHeight="true" outlineLevel="0" collapsed="false">
      <c r="C266" s="1"/>
    </row>
    <row r="267" customFormat="false" ht="14.25" hidden="false" customHeight="true" outlineLevel="0" collapsed="false">
      <c r="C267" s="1"/>
    </row>
    <row r="268" customFormat="false" ht="14.25" hidden="false" customHeight="true" outlineLevel="0" collapsed="false">
      <c r="C268" s="1"/>
    </row>
    <row r="269" customFormat="false" ht="14.25" hidden="false" customHeight="true" outlineLevel="0" collapsed="false">
      <c r="C269" s="1"/>
    </row>
    <row r="270" customFormat="false" ht="14.25" hidden="false" customHeight="true" outlineLevel="0" collapsed="false">
      <c r="C270" s="1"/>
    </row>
    <row r="271" customFormat="false" ht="14.25" hidden="false" customHeight="true" outlineLevel="0" collapsed="false">
      <c r="C271" s="1"/>
    </row>
    <row r="272" customFormat="false" ht="14.25" hidden="false" customHeight="true" outlineLevel="0" collapsed="false">
      <c r="C272" s="1"/>
    </row>
    <row r="273" customFormat="false" ht="14.25" hidden="false" customHeight="true" outlineLevel="0" collapsed="false">
      <c r="C273" s="1"/>
    </row>
    <row r="274" customFormat="false" ht="14.25" hidden="false" customHeight="true" outlineLevel="0" collapsed="false">
      <c r="C274" s="1"/>
    </row>
    <row r="275" customFormat="false" ht="14.25" hidden="false" customHeight="true" outlineLevel="0" collapsed="false">
      <c r="C275" s="1"/>
    </row>
    <row r="276" customFormat="false" ht="14.25" hidden="false" customHeight="true" outlineLevel="0" collapsed="false">
      <c r="C276" s="1"/>
    </row>
    <row r="277" customFormat="false" ht="14.25" hidden="false" customHeight="true" outlineLevel="0" collapsed="false">
      <c r="C277" s="1"/>
    </row>
    <row r="278" customFormat="false" ht="14.25" hidden="false" customHeight="true" outlineLevel="0" collapsed="false">
      <c r="C278" s="1"/>
    </row>
    <row r="279" customFormat="false" ht="14.25" hidden="false" customHeight="true" outlineLevel="0" collapsed="false">
      <c r="C279" s="1"/>
    </row>
    <row r="280" customFormat="false" ht="14.25" hidden="false" customHeight="true" outlineLevel="0" collapsed="false">
      <c r="C280" s="1"/>
    </row>
    <row r="281" customFormat="false" ht="14.25" hidden="false" customHeight="true" outlineLevel="0" collapsed="false">
      <c r="C281" s="1"/>
    </row>
    <row r="282" customFormat="false" ht="14.25" hidden="false" customHeight="true" outlineLevel="0" collapsed="false">
      <c r="C282" s="1"/>
    </row>
    <row r="283" customFormat="false" ht="14.25" hidden="false" customHeight="true" outlineLevel="0" collapsed="false">
      <c r="C283" s="1"/>
    </row>
    <row r="284" customFormat="false" ht="14.25" hidden="false" customHeight="true" outlineLevel="0" collapsed="false">
      <c r="C284" s="1"/>
    </row>
    <row r="285" customFormat="false" ht="14.25" hidden="false" customHeight="true" outlineLevel="0" collapsed="false">
      <c r="C285" s="1"/>
    </row>
    <row r="286" customFormat="false" ht="14.25" hidden="false" customHeight="true" outlineLevel="0" collapsed="false">
      <c r="C286" s="1"/>
    </row>
    <row r="287" customFormat="false" ht="14.25" hidden="false" customHeight="true" outlineLevel="0" collapsed="false">
      <c r="C287" s="1"/>
    </row>
    <row r="288" customFormat="false" ht="14.25" hidden="false" customHeight="true" outlineLevel="0" collapsed="false">
      <c r="C288" s="1"/>
    </row>
    <row r="289" customFormat="false" ht="14.25" hidden="false" customHeight="true" outlineLevel="0" collapsed="false">
      <c r="C289" s="1"/>
    </row>
    <row r="290" customFormat="false" ht="14.25" hidden="false" customHeight="true" outlineLevel="0" collapsed="false">
      <c r="C290" s="1"/>
    </row>
    <row r="291" customFormat="false" ht="14.25" hidden="false" customHeight="true" outlineLevel="0" collapsed="false">
      <c r="C291" s="1"/>
    </row>
    <row r="292" customFormat="false" ht="14.25" hidden="false" customHeight="true" outlineLevel="0" collapsed="false">
      <c r="C292" s="1"/>
    </row>
    <row r="293" customFormat="false" ht="14.25" hidden="false" customHeight="true" outlineLevel="0" collapsed="false">
      <c r="C293" s="1"/>
    </row>
    <row r="294" customFormat="false" ht="14.25" hidden="false" customHeight="true" outlineLevel="0" collapsed="false">
      <c r="C294" s="1"/>
    </row>
    <row r="295" customFormat="false" ht="14.25" hidden="false" customHeight="true" outlineLevel="0" collapsed="false">
      <c r="C295" s="1"/>
    </row>
    <row r="296" customFormat="false" ht="14.25" hidden="false" customHeight="true" outlineLevel="0" collapsed="false">
      <c r="C296" s="1"/>
    </row>
    <row r="297" customFormat="false" ht="14.25" hidden="false" customHeight="true" outlineLevel="0" collapsed="false">
      <c r="C297" s="1"/>
    </row>
    <row r="298" customFormat="false" ht="14.25" hidden="false" customHeight="true" outlineLevel="0" collapsed="false">
      <c r="C298" s="1"/>
    </row>
    <row r="299" customFormat="false" ht="14.25" hidden="false" customHeight="true" outlineLevel="0" collapsed="false">
      <c r="C299" s="1"/>
    </row>
    <row r="300" customFormat="false" ht="14.25" hidden="false" customHeight="true" outlineLevel="0" collapsed="false">
      <c r="C300" s="1"/>
    </row>
    <row r="301" customFormat="false" ht="14.25" hidden="false" customHeight="true" outlineLevel="0" collapsed="false">
      <c r="C301" s="1"/>
    </row>
    <row r="302" customFormat="false" ht="14.25" hidden="false" customHeight="true" outlineLevel="0" collapsed="false">
      <c r="C302" s="1"/>
    </row>
    <row r="303" customFormat="false" ht="14.25" hidden="false" customHeight="true" outlineLevel="0" collapsed="false">
      <c r="C303" s="1"/>
    </row>
    <row r="304" customFormat="false" ht="14.25" hidden="false" customHeight="true" outlineLevel="0" collapsed="false">
      <c r="C304" s="1"/>
    </row>
    <row r="305" customFormat="false" ht="14.25" hidden="false" customHeight="true" outlineLevel="0" collapsed="false">
      <c r="C305" s="1"/>
    </row>
    <row r="306" customFormat="false" ht="14.25" hidden="false" customHeight="true" outlineLevel="0" collapsed="false">
      <c r="C306" s="1"/>
    </row>
    <row r="307" customFormat="false" ht="14.25" hidden="false" customHeight="true" outlineLevel="0" collapsed="false">
      <c r="C307" s="1"/>
    </row>
    <row r="308" customFormat="false" ht="14.25" hidden="false" customHeight="true" outlineLevel="0" collapsed="false">
      <c r="C308" s="1"/>
    </row>
    <row r="309" customFormat="false" ht="14.25" hidden="false" customHeight="true" outlineLevel="0" collapsed="false">
      <c r="C309" s="1"/>
    </row>
    <row r="310" customFormat="false" ht="14.25" hidden="false" customHeight="true" outlineLevel="0" collapsed="false">
      <c r="C310" s="1"/>
    </row>
    <row r="311" customFormat="false" ht="14.25" hidden="false" customHeight="true" outlineLevel="0" collapsed="false">
      <c r="C311" s="1"/>
    </row>
    <row r="312" customFormat="false" ht="14.25" hidden="false" customHeight="true" outlineLevel="0" collapsed="false">
      <c r="C312" s="1"/>
    </row>
    <row r="313" customFormat="false" ht="14.25" hidden="false" customHeight="true" outlineLevel="0" collapsed="false">
      <c r="C313" s="1"/>
    </row>
    <row r="314" customFormat="false" ht="14.25" hidden="false" customHeight="true" outlineLevel="0" collapsed="false">
      <c r="C314" s="1"/>
    </row>
    <row r="315" customFormat="false" ht="14.25" hidden="false" customHeight="true" outlineLevel="0" collapsed="false">
      <c r="C315" s="1"/>
    </row>
    <row r="316" customFormat="false" ht="14.25" hidden="false" customHeight="true" outlineLevel="0" collapsed="false">
      <c r="C316" s="1"/>
    </row>
    <row r="317" customFormat="false" ht="14.25" hidden="false" customHeight="true" outlineLevel="0" collapsed="false">
      <c r="C317" s="1"/>
    </row>
    <row r="318" customFormat="false" ht="14.25" hidden="false" customHeight="true" outlineLevel="0" collapsed="false">
      <c r="C318" s="1"/>
    </row>
    <row r="319" customFormat="false" ht="14.25" hidden="false" customHeight="true" outlineLevel="0" collapsed="false">
      <c r="C319" s="1"/>
    </row>
    <row r="320" customFormat="false" ht="14.25" hidden="false" customHeight="true" outlineLevel="0" collapsed="false">
      <c r="C320" s="1"/>
    </row>
    <row r="321" customFormat="false" ht="14.25" hidden="false" customHeight="true" outlineLevel="0" collapsed="false">
      <c r="C321" s="1"/>
    </row>
    <row r="322" customFormat="false" ht="14.25" hidden="false" customHeight="true" outlineLevel="0" collapsed="false">
      <c r="C322" s="1"/>
    </row>
    <row r="323" customFormat="false" ht="14.25" hidden="false" customHeight="true" outlineLevel="0" collapsed="false">
      <c r="C323" s="1"/>
    </row>
    <row r="324" customFormat="false" ht="14.25" hidden="false" customHeight="true" outlineLevel="0" collapsed="false">
      <c r="C324" s="1"/>
    </row>
    <row r="325" customFormat="false" ht="14.25" hidden="false" customHeight="true" outlineLevel="0" collapsed="false">
      <c r="C325" s="1"/>
    </row>
    <row r="326" customFormat="false" ht="14.25" hidden="false" customHeight="true" outlineLevel="0" collapsed="false">
      <c r="C326" s="1"/>
    </row>
    <row r="327" customFormat="false" ht="14.25" hidden="false" customHeight="true" outlineLevel="0" collapsed="false">
      <c r="C327" s="1"/>
    </row>
    <row r="328" customFormat="false" ht="14.25" hidden="false" customHeight="true" outlineLevel="0" collapsed="false">
      <c r="C328" s="1"/>
    </row>
    <row r="329" customFormat="false" ht="14.25" hidden="false" customHeight="true" outlineLevel="0" collapsed="false">
      <c r="C329" s="1"/>
    </row>
    <row r="330" customFormat="false" ht="14.25" hidden="false" customHeight="true" outlineLevel="0" collapsed="false">
      <c r="C330" s="1"/>
    </row>
    <row r="331" customFormat="false" ht="14.25" hidden="false" customHeight="true" outlineLevel="0" collapsed="false">
      <c r="C331" s="1"/>
    </row>
    <row r="332" customFormat="false" ht="14.25" hidden="false" customHeight="true" outlineLevel="0" collapsed="false">
      <c r="C332" s="1"/>
    </row>
    <row r="333" customFormat="false" ht="14.25" hidden="false" customHeight="true" outlineLevel="0" collapsed="false">
      <c r="C333" s="1"/>
    </row>
    <row r="334" customFormat="false" ht="14.25" hidden="false" customHeight="true" outlineLevel="0" collapsed="false">
      <c r="C334" s="1"/>
    </row>
    <row r="335" customFormat="false" ht="14.25" hidden="false" customHeight="true" outlineLevel="0" collapsed="false">
      <c r="C335" s="1"/>
    </row>
    <row r="336" customFormat="false" ht="14.25" hidden="false" customHeight="true" outlineLevel="0" collapsed="false">
      <c r="C336" s="1"/>
    </row>
    <row r="337" customFormat="false" ht="14.25" hidden="false" customHeight="true" outlineLevel="0" collapsed="false">
      <c r="C337" s="1"/>
    </row>
    <row r="338" customFormat="false" ht="14.25" hidden="false" customHeight="true" outlineLevel="0" collapsed="false">
      <c r="C338" s="1"/>
    </row>
    <row r="339" customFormat="false" ht="14.25" hidden="false" customHeight="true" outlineLevel="0" collapsed="false">
      <c r="C339" s="1"/>
    </row>
    <row r="340" customFormat="false" ht="14.25" hidden="false" customHeight="true" outlineLevel="0" collapsed="false">
      <c r="C340" s="1"/>
    </row>
    <row r="341" customFormat="false" ht="14.25" hidden="false" customHeight="true" outlineLevel="0" collapsed="false">
      <c r="C341" s="1"/>
    </row>
    <row r="342" customFormat="false" ht="14.25" hidden="false" customHeight="true" outlineLevel="0" collapsed="false">
      <c r="C342" s="1"/>
    </row>
    <row r="343" customFormat="false" ht="14.25" hidden="false" customHeight="true" outlineLevel="0" collapsed="false">
      <c r="C343" s="1"/>
    </row>
    <row r="344" customFormat="false" ht="14.25" hidden="false" customHeight="true" outlineLevel="0" collapsed="false">
      <c r="C344" s="1"/>
    </row>
    <row r="345" customFormat="false" ht="14.25" hidden="false" customHeight="true" outlineLevel="0" collapsed="false">
      <c r="C345" s="1"/>
    </row>
    <row r="346" customFormat="false" ht="14.25" hidden="false" customHeight="true" outlineLevel="0" collapsed="false">
      <c r="C346" s="1"/>
    </row>
    <row r="347" customFormat="false" ht="14.25" hidden="false" customHeight="true" outlineLevel="0" collapsed="false">
      <c r="C347" s="1"/>
    </row>
    <row r="348" customFormat="false" ht="14.25" hidden="false" customHeight="true" outlineLevel="0" collapsed="false">
      <c r="C348" s="1"/>
    </row>
    <row r="349" customFormat="false" ht="14.25" hidden="false" customHeight="true" outlineLevel="0" collapsed="false">
      <c r="C349" s="1"/>
    </row>
    <row r="350" customFormat="false" ht="14.25" hidden="false" customHeight="true" outlineLevel="0" collapsed="false">
      <c r="C350" s="1"/>
    </row>
    <row r="351" customFormat="false" ht="14.25" hidden="false" customHeight="true" outlineLevel="0" collapsed="false">
      <c r="C351" s="1"/>
    </row>
    <row r="352" customFormat="false" ht="14.25" hidden="false" customHeight="true" outlineLevel="0" collapsed="false">
      <c r="C352" s="1"/>
    </row>
    <row r="353" customFormat="false" ht="14.25" hidden="false" customHeight="true" outlineLevel="0" collapsed="false">
      <c r="C353" s="1"/>
    </row>
    <row r="354" customFormat="false" ht="14.25" hidden="false" customHeight="true" outlineLevel="0" collapsed="false">
      <c r="C354" s="1"/>
    </row>
    <row r="355" customFormat="false" ht="14.25" hidden="false" customHeight="true" outlineLevel="0" collapsed="false">
      <c r="C355" s="1"/>
    </row>
    <row r="356" customFormat="false" ht="14.25" hidden="false" customHeight="true" outlineLevel="0" collapsed="false">
      <c r="C356" s="1"/>
    </row>
    <row r="357" customFormat="false" ht="14.25" hidden="false" customHeight="true" outlineLevel="0" collapsed="false">
      <c r="C357" s="1"/>
    </row>
    <row r="358" customFormat="false" ht="14.25" hidden="false" customHeight="true" outlineLevel="0" collapsed="false">
      <c r="C358" s="1"/>
    </row>
    <row r="359" customFormat="false" ht="14.25" hidden="false" customHeight="true" outlineLevel="0" collapsed="false">
      <c r="C359" s="1"/>
    </row>
    <row r="360" customFormat="false" ht="14.25" hidden="false" customHeight="true" outlineLevel="0" collapsed="false">
      <c r="C360" s="1"/>
    </row>
    <row r="361" customFormat="false" ht="14.25" hidden="false" customHeight="true" outlineLevel="0" collapsed="false">
      <c r="C361" s="1"/>
    </row>
    <row r="362" customFormat="false" ht="14.25" hidden="false" customHeight="true" outlineLevel="0" collapsed="false">
      <c r="C362" s="1"/>
    </row>
    <row r="363" customFormat="false" ht="14.25" hidden="false" customHeight="true" outlineLevel="0" collapsed="false">
      <c r="C363" s="1"/>
    </row>
    <row r="364" customFormat="false" ht="14.25" hidden="false" customHeight="true" outlineLevel="0" collapsed="false">
      <c r="C364" s="1"/>
    </row>
    <row r="365" customFormat="false" ht="14.25" hidden="false" customHeight="true" outlineLevel="0" collapsed="false">
      <c r="C365" s="1"/>
    </row>
    <row r="366" customFormat="false" ht="14.25" hidden="false" customHeight="true" outlineLevel="0" collapsed="false">
      <c r="C366" s="1"/>
    </row>
    <row r="367" customFormat="false" ht="14.25" hidden="false" customHeight="true" outlineLevel="0" collapsed="false">
      <c r="C367" s="1"/>
    </row>
    <row r="368" customFormat="false" ht="14.25" hidden="false" customHeight="true" outlineLevel="0" collapsed="false">
      <c r="C368" s="1"/>
    </row>
    <row r="369" customFormat="false" ht="14.25" hidden="false" customHeight="true" outlineLevel="0" collapsed="false">
      <c r="C369" s="1"/>
    </row>
    <row r="370" customFormat="false" ht="14.25" hidden="false" customHeight="true" outlineLevel="0" collapsed="false">
      <c r="C370" s="1"/>
    </row>
    <row r="371" customFormat="false" ht="14.25" hidden="false" customHeight="true" outlineLevel="0" collapsed="false">
      <c r="C371" s="1"/>
    </row>
    <row r="372" customFormat="false" ht="14.25" hidden="false" customHeight="true" outlineLevel="0" collapsed="false">
      <c r="C372" s="1"/>
    </row>
    <row r="373" customFormat="false" ht="14.25" hidden="false" customHeight="true" outlineLevel="0" collapsed="false">
      <c r="C373" s="1"/>
    </row>
    <row r="374" customFormat="false" ht="14.25" hidden="false" customHeight="true" outlineLevel="0" collapsed="false">
      <c r="C374" s="1"/>
    </row>
    <row r="375" customFormat="false" ht="14.25" hidden="false" customHeight="true" outlineLevel="0" collapsed="false">
      <c r="C375" s="1"/>
    </row>
    <row r="376" customFormat="false" ht="14.25" hidden="false" customHeight="true" outlineLevel="0" collapsed="false">
      <c r="C376" s="1"/>
    </row>
    <row r="377" customFormat="false" ht="14.25" hidden="false" customHeight="true" outlineLevel="0" collapsed="false">
      <c r="C377" s="1"/>
    </row>
    <row r="378" customFormat="false" ht="14.25" hidden="false" customHeight="true" outlineLevel="0" collapsed="false">
      <c r="C378" s="1"/>
    </row>
    <row r="379" customFormat="false" ht="14.25" hidden="false" customHeight="true" outlineLevel="0" collapsed="false">
      <c r="C379" s="1"/>
    </row>
    <row r="380" customFormat="false" ht="14.25" hidden="false" customHeight="true" outlineLevel="0" collapsed="false">
      <c r="C380" s="1"/>
    </row>
    <row r="381" customFormat="false" ht="14.25" hidden="false" customHeight="true" outlineLevel="0" collapsed="false">
      <c r="C381" s="1"/>
    </row>
    <row r="382" customFormat="false" ht="14.25" hidden="false" customHeight="true" outlineLevel="0" collapsed="false">
      <c r="C382" s="1"/>
    </row>
    <row r="383" customFormat="false" ht="14.25" hidden="false" customHeight="true" outlineLevel="0" collapsed="false">
      <c r="C383" s="1"/>
    </row>
    <row r="384" customFormat="false" ht="14.25" hidden="false" customHeight="true" outlineLevel="0" collapsed="false">
      <c r="C384" s="1"/>
    </row>
    <row r="385" customFormat="false" ht="14.25" hidden="false" customHeight="true" outlineLevel="0" collapsed="false">
      <c r="C385" s="1"/>
    </row>
    <row r="386" customFormat="false" ht="14.25" hidden="false" customHeight="true" outlineLevel="0" collapsed="false">
      <c r="C386" s="1"/>
    </row>
    <row r="387" customFormat="false" ht="14.25" hidden="false" customHeight="true" outlineLevel="0" collapsed="false">
      <c r="C387" s="1"/>
    </row>
    <row r="388" customFormat="false" ht="14.25" hidden="false" customHeight="true" outlineLevel="0" collapsed="false">
      <c r="C388" s="1"/>
    </row>
    <row r="389" customFormat="false" ht="14.25" hidden="false" customHeight="true" outlineLevel="0" collapsed="false">
      <c r="C389" s="1"/>
    </row>
    <row r="390" customFormat="false" ht="14.25" hidden="false" customHeight="true" outlineLevel="0" collapsed="false">
      <c r="C390" s="1"/>
    </row>
    <row r="391" customFormat="false" ht="14.25" hidden="false" customHeight="true" outlineLevel="0" collapsed="false">
      <c r="C391" s="1"/>
    </row>
    <row r="392" customFormat="false" ht="14.25" hidden="false" customHeight="true" outlineLevel="0" collapsed="false">
      <c r="C392" s="1"/>
    </row>
    <row r="393" customFormat="false" ht="14.25" hidden="false" customHeight="true" outlineLevel="0" collapsed="false">
      <c r="C393" s="1"/>
    </row>
    <row r="394" customFormat="false" ht="14.25" hidden="false" customHeight="true" outlineLevel="0" collapsed="false">
      <c r="C394" s="1"/>
    </row>
    <row r="395" customFormat="false" ht="14.25" hidden="false" customHeight="true" outlineLevel="0" collapsed="false">
      <c r="C395" s="1"/>
    </row>
    <row r="396" customFormat="false" ht="14.25" hidden="false" customHeight="true" outlineLevel="0" collapsed="false">
      <c r="C396" s="1"/>
    </row>
    <row r="397" customFormat="false" ht="14.25" hidden="false" customHeight="true" outlineLevel="0" collapsed="false">
      <c r="C397" s="1"/>
    </row>
    <row r="398" customFormat="false" ht="14.25" hidden="false" customHeight="true" outlineLevel="0" collapsed="false">
      <c r="C398" s="1"/>
    </row>
    <row r="399" customFormat="false" ht="14.25" hidden="false" customHeight="true" outlineLevel="0" collapsed="false">
      <c r="C399" s="1"/>
    </row>
    <row r="400" customFormat="false" ht="14.25" hidden="false" customHeight="true" outlineLevel="0" collapsed="false">
      <c r="C400" s="1"/>
    </row>
    <row r="401" customFormat="false" ht="14.25" hidden="false" customHeight="true" outlineLevel="0" collapsed="false">
      <c r="C401" s="1"/>
    </row>
    <row r="402" customFormat="false" ht="14.25" hidden="false" customHeight="true" outlineLevel="0" collapsed="false">
      <c r="C402" s="1"/>
    </row>
    <row r="403" customFormat="false" ht="14.25" hidden="false" customHeight="true" outlineLevel="0" collapsed="false">
      <c r="C403" s="1"/>
    </row>
    <row r="404" customFormat="false" ht="14.25" hidden="false" customHeight="true" outlineLevel="0" collapsed="false">
      <c r="C404" s="1"/>
    </row>
    <row r="405" customFormat="false" ht="14.25" hidden="false" customHeight="true" outlineLevel="0" collapsed="false">
      <c r="C405" s="1"/>
    </row>
    <row r="406" customFormat="false" ht="14.25" hidden="false" customHeight="true" outlineLevel="0" collapsed="false">
      <c r="C406" s="1"/>
    </row>
    <row r="407" customFormat="false" ht="14.25" hidden="false" customHeight="true" outlineLevel="0" collapsed="false">
      <c r="C407" s="1"/>
    </row>
    <row r="408" customFormat="false" ht="14.25" hidden="false" customHeight="true" outlineLevel="0" collapsed="false">
      <c r="C408" s="1"/>
    </row>
    <row r="409" customFormat="false" ht="14.25" hidden="false" customHeight="true" outlineLevel="0" collapsed="false">
      <c r="C409" s="1"/>
    </row>
    <row r="410" customFormat="false" ht="14.25" hidden="false" customHeight="true" outlineLevel="0" collapsed="false">
      <c r="C410" s="1"/>
    </row>
    <row r="411" customFormat="false" ht="14.25" hidden="false" customHeight="true" outlineLevel="0" collapsed="false">
      <c r="C411" s="1"/>
    </row>
    <row r="412" customFormat="false" ht="14.25" hidden="false" customHeight="true" outlineLevel="0" collapsed="false">
      <c r="C412" s="1"/>
    </row>
    <row r="413" customFormat="false" ht="14.25" hidden="false" customHeight="true" outlineLevel="0" collapsed="false">
      <c r="C413" s="1"/>
    </row>
    <row r="414" customFormat="false" ht="14.25" hidden="false" customHeight="true" outlineLevel="0" collapsed="false">
      <c r="C414" s="1"/>
    </row>
    <row r="415" customFormat="false" ht="14.25" hidden="false" customHeight="true" outlineLevel="0" collapsed="false">
      <c r="C415" s="1"/>
    </row>
    <row r="416" customFormat="false" ht="14.25" hidden="false" customHeight="true" outlineLevel="0" collapsed="false">
      <c r="C416" s="1"/>
    </row>
    <row r="417" customFormat="false" ht="14.25" hidden="false" customHeight="true" outlineLevel="0" collapsed="false">
      <c r="C417" s="1"/>
    </row>
    <row r="418" customFormat="false" ht="14.25" hidden="false" customHeight="true" outlineLevel="0" collapsed="false">
      <c r="C418" s="1"/>
    </row>
    <row r="419" customFormat="false" ht="14.25" hidden="false" customHeight="true" outlineLevel="0" collapsed="false">
      <c r="C419" s="1"/>
    </row>
    <row r="420" customFormat="false" ht="14.25" hidden="false" customHeight="true" outlineLevel="0" collapsed="false">
      <c r="C420" s="1"/>
    </row>
    <row r="421" customFormat="false" ht="14.25" hidden="false" customHeight="true" outlineLevel="0" collapsed="false">
      <c r="C421" s="1"/>
    </row>
    <row r="422" customFormat="false" ht="14.25" hidden="false" customHeight="true" outlineLevel="0" collapsed="false">
      <c r="C422" s="1"/>
    </row>
    <row r="423" customFormat="false" ht="14.25" hidden="false" customHeight="true" outlineLevel="0" collapsed="false">
      <c r="C423" s="1"/>
    </row>
    <row r="424" customFormat="false" ht="14.25" hidden="false" customHeight="true" outlineLevel="0" collapsed="false">
      <c r="C424" s="1"/>
    </row>
    <row r="425" customFormat="false" ht="14.25" hidden="false" customHeight="true" outlineLevel="0" collapsed="false">
      <c r="C425" s="1"/>
    </row>
    <row r="426" customFormat="false" ht="14.25" hidden="false" customHeight="true" outlineLevel="0" collapsed="false">
      <c r="C426" s="1"/>
    </row>
    <row r="427" customFormat="false" ht="14.25" hidden="false" customHeight="true" outlineLevel="0" collapsed="false">
      <c r="C427" s="1"/>
    </row>
    <row r="428" customFormat="false" ht="14.25" hidden="false" customHeight="true" outlineLevel="0" collapsed="false">
      <c r="C428" s="1"/>
    </row>
    <row r="429" customFormat="false" ht="14.25" hidden="false" customHeight="true" outlineLevel="0" collapsed="false">
      <c r="C429" s="1"/>
    </row>
    <row r="430" customFormat="false" ht="14.25" hidden="false" customHeight="true" outlineLevel="0" collapsed="false">
      <c r="C430" s="1"/>
    </row>
    <row r="431" customFormat="false" ht="14.25" hidden="false" customHeight="true" outlineLevel="0" collapsed="false">
      <c r="C431" s="1"/>
    </row>
    <row r="432" customFormat="false" ht="14.25" hidden="false" customHeight="true" outlineLevel="0" collapsed="false">
      <c r="C432" s="1"/>
    </row>
    <row r="433" customFormat="false" ht="14.25" hidden="false" customHeight="true" outlineLevel="0" collapsed="false">
      <c r="C433" s="1"/>
    </row>
    <row r="434" customFormat="false" ht="14.25" hidden="false" customHeight="true" outlineLevel="0" collapsed="false">
      <c r="C434" s="1"/>
    </row>
    <row r="435" customFormat="false" ht="14.25" hidden="false" customHeight="true" outlineLevel="0" collapsed="false">
      <c r="C435" s="1"/>
    </row>
    <row r="436" customFormat="false" ht="14.25" hidden="false" customHeight="true" outlineLevel="0" collapsed="false">
      <c r="C436" s="1"/>
    </row>
    <row r="437" customFormat="false" ht="14.25" hidden="false" customHeight="true" outlineLevel="0" collapsed="false">
      <c r="C437" s="1"/>
    </row>
    <row r="438" customFormat="false" ht="14.25" hidden="false" customHeight="true" outlineLevel="0" collapsed="false">
      <c r="C438" s="1"/>
    </row>
    <row r="439" customFormat="false" ht="14.25" hidden="false" customHeight="true" outlineLevel="0" collapsed="false">
      <c r="C439" s="1"/>
    </row>
    <row r="440" customFormat="false" ht="14.25" hidden="false" customHeight="true" outlineLevel="0" collapsed="false">
      <c r="C440" s="1"/>
    </row>
    <row r="441" customFormat="false" ht="14.25" hidden="false" customHeight="true" outlineLevel="0" collapsed="false">
      <c r="C441" s="1"/>
    </row>
    <row r="442" customFormat="false" ht="14.25" hidden="false" customHeight="true" outlineLevel="0" collapsed="false">
      <c r="C442" s="1"/>
    </row>
    <row r="443" customFormat="false" ht="14.25" hidden="false" customHeight="true" outlineLevel="0" collapsed="false">
      <c r="C443" s="1"/>
    </row>
    <row r="444" customFormat="false" ht="14.25" hidden="false" customHeight="true" outlineLevel="0" collapsed="false">
      <c r="C444" s="1"/>
    </row>
    <row r="445" customFormat="false" ht="14.25" hidden="false" customHeight="true" outlineLevel="0" collapsed="false">
      <c r="C445" s="1"/>
    </row>
    <row r="446" customFormat="false" ht="14.25" hidden="false" customHeight="true" outlineLevel="0" collapsed="false">
      <c r="C446" s="1"/>
    </row>
    <row r="447" customFormat="false" ht="14.25" hidden="false" customHeight="true" outlineLevel="0" collapsed="false">
      <c r="C447" s="1"/>
    </row>
    <row r="448" customFormat="false" ht="14.25" hidden="false" customHeight="true" outlineLevel="0" collapsed="false">
      <c r="C448" s="1"/>
    </row>
    <row r="449" customFormat="false" ht="14.25" hidden="false" customHeight="true" outlineLevel="0" collapsed="false">
      <c r="C449" s="1"/>
    </row>
    <row r="450" customFormat="false" ht="14.25" hidden="false" customHeight="true" outlineLevel="0" collapsed="false">
      <c r="C450" s="1"/>
    </row>
    <row r="451" customFormat="false" ht="14.25" hidden="false" customHeight="true" outlineLevel="0" collapsed="false">
      <c r="C451" s="1"/>
    </row>
    <row r="452" customFormat="false" ht="14.25" hidden="false" customHeight="true" outlineLevel="0" collapsed="false">
      <c r="C452" s="1"/>
    </row>
    <row r="453" customFormat="false" ht="14.25" hidden="false" customHeight="true" outlineLevel="0" collapsed="false">
      <c r="C453" s="1"/>
    </row>
    <row r="454" customFormat="false" ht="14.25" hidden="false" customHeight="true" outlineLevel="0" collapsed="false">
      <c r="C454" s="1"/>
    </row>
    <row r="455" customFormat="false" ht="14.25" hidden="false" customHeight="true" outlineLevel="0" collapsed="false">
      <c r="C455" s="1"/>
    </row>
    <row r="456" customFormat="false" ht="14.25" hidden="false" customHeight="true" outlineLevel="0" collapsed="false">
      <c r="C456" s="1"/>
    </row>
    <row r="457" customFormat="false" ht="14.25" hidden="false" customHeight="true" outlineLevel="0" collapsed="false">
      <c r="C457" s="1"/>
    </row>
    <row r="458" customFormat="false" ht="14.25" hidden="false" customHeight="true" outlineLevel="0" collapsed="false">
      <c r="C458" s="1"/>
    </row>
    <row r="459" customFormat="false" ht="14.25" hidden="false" customHeight="true" outlineLevel="0" collapsed="false">
      <c r="C459" s="1"/>
    </row>
    <row r="460" customFormat="false" ht="14.25" hidden="false" customHeight="true" outlineLevel="0" collapsed="false">
      <c r="C460" s="1"/>
    </row>
    <row r="461" customFormat="false" ht="14.25" hidden="false" customHeight="true" outlineLevel="0" collapsed="false">
      <c r="C461" s="1"/>
    </row>
    <row r="462" customFormat="false" ht="14.25" hidden="false" customHeight="true" outlineLevel="0" collapsed="false">
      <c r="C462" s="1"/>
    </row>
    <row r="463" customFormat="false" ht="14.25" hidden="false" customHeight="true" outlineLevel="0" collapsed="false">
      <c r="C463" s="1"/>
    </row>
    <row r="464" customFormat="false" ht="14.25" hidden="false" customHeight="true" outlineLevel="0" collapsed="false">
      <c r="C464" s="1"/>
    </row>
    <row r="465" customFormat="false" ht="14.25" hidden="false" customHeight="true" outlineLevel="0" collapsed="false">
      <c r="C465" s="1"/>
    </row>
    <row r="466" customFormat="false" ht="14.25" hidden="false" customHeight="true" outlineLevel="0" collapsed="false">
      <c r="C466" s="1"/>
    </row>
    <row r="467" customFormat="false" ht="14.25" hidden="false" customHeight="true" outlineLevel="0" collapsed="false">
      <c r="C467" s="1"/>
    </row>
    <row r="468" customFormat="false" ht="14.25" hidden="false" customHeight="true" outlineLevel="0" collapsed="false">
      <c r="C468" s="1"/>
    </row>
    <row r="469" customFormat="false" ht="14.25" hidden="false" customHeight="true" outlineLevel="0" collapsed="false">
      <c r="C469" s="1"/>
    </row>
    <row r="470" customFormat="false" ht="14.25" hidden="false" customHeight="true" outlineLevel="0" collapsed="false">
      <c r="C470" s="1"/>
    </row>
    <row r="471" customFormat="false" ht="14.25" hidden="false" customHeight="true" outlineLevel="0" collapsed="false">
      <c r="C471" s="1"/>
    </row>
    <row r="472" customFormat="false" ht="14.25" hidden="false" customHeight="true" outlineLevel="0" collapsed="false">
      <c r="C472" s="1"/>
    </row>
    <row r="473" customFormat="false" ht="14.25" hidden="false" customHeight="true" outlineLevel="0" collapsed="false">
      <c r="C473" s="1"/>
    </row>
    <row r="474" customFormat="false" ht="14.25" hidden="false" customHeight="true" outlineLevel="0" collapsed="false">
      <c r="C474" s="1"/>
    </row>
    <row r="475" customFormat="false" ht="14.25" hidden="false" customHeight="true" outlineLevel="0" collapsed="false">
      <c r="C475" s="1"/>
    </row>
    <row r="476" customFormat="false" ht="14.25" hidden="false" customHeight="true" outlineLevel="0" collapsed="false">
      <c r="C476" s="1"/>
    </row>
    <row r="477" customFormat="false" ht="14.25" hidden="false" customHeight="true" outlineLevel="0" collapsed="false">
      <c r="C477" s="1"/>
    </row>
    <row r="478" customFormat="false" ht="14.25" hidden="false" customHeight="true" outlineLevel="0" collapsed="false">
      <c r="C478" s="1"/>
    </row>
    <row r="479" customFormat="false" ht="14.25" hidden="false" customHeight="true" outlineLevel="0" collapsed="false">
      <c r="C479" s="1"/>
    </row>
    <row r="480" customFormat="false" ht="14.25" hidden="false" customHeight="true" outlineLevel="0" collapsed="false">
      <c r="C480" s="1"/>
    </row>
    <row r="481" customFormat="false" ht="14.25" hidden="false" customHeight="true" outlineLevel="0" collapsed="false">
      <c r="C481" s="1"/>
    </row>
    <row r="482" customFormat="false" ht="14.25" hidden="false" customHeight="true" outlineLevel="0" collapsed="false">
      <c r="C482" s="1"/>
    </row>
    <row r="483" customFormat="false" ht="14.25" hidden="false" customHeight="true" outlineLevel="0" collapsed="false">
      <c r="C483" s="1"/>
    </row>
    <row r="484" customFormat="false" ht="14.25" hidden="false" customHeight="true" outlineLevel="0" collapsed="false">
      <c r="C484" s="1"/>
    </row>
    <row r="485" customFormat="false" ht="14.25" hidden="false" customHeight="true" outlineLevel="0" collapsed="false">
      <c r="C485" s="1"/>
    </row>
    <row r="486" customFormat="false" ht="14.25" hidden="false" customHeight="true" outlineLevel="0" collapsed="false">
      <c r="C486" s="1"/>
    </row>
    <row r="487" customFormat="false" ht="14.25" hidden="false" customHeight="true" outlineLevel="0" collapsed="false">
      <c r="C487" s="1"/>
    </row>
    <row r="488" customFormat="false" ht="14.25" hidden="false" customHeight="true" outlineLevel="0" collapsed="false">
      <c r="C488" s="1"/>
    </row>
    <row r="489" customFormat="false" ht="14.25" hidden="false" customHeight="true" outlineLevel="0" collapsed="false">
      <c r="C489" s="1"/>
    </row>
    <row r="490" customFormat="false" ht="14.25" hidden="false" customHeight="true" outlineLevel="0" collapsed="false">
      <c r="C490" s="1"/>
    </row>
    <row r="491" customFormat="false" ht="14.25" hidden="false" customHeight="true" outlineLevel="0" collapsed="false">
      <c r="C491" s="1"/>
    </row>
    <row r="492" customFormat="false" ht="14.25" hidden="false" customHeight="true" outlineLevel="0" collapsed="false">
      <c r="C492" s="1"/>
    </row>
    <row r="493" customFormat="false" ht="14.25" hidden="false" customHeight="true" outlineLevel="0" collapsed="false">
      <c r="C493" s="1"/>
    </row>
    <row r="494" customFormat="false" ht="14.25" hidden="false" customHeight="true" outlineLevel="0" collapsed="false">
      <c r="C494" s="1"/>
    </row>
    <row r="495" customFormat="false" ht="14.25" hidden="false" customHeight="true" outlineLevel="0" collapsed="false">
      <c r="C495" s="1"/>
    </row>
    <row r="496" customFormat="false" ht="14.25" hidden="false" customHeight="true" outlineLevel="0" collapsed="false">
      <c r="C496" s="1"/>
    </row>
    <row r="497" customFormat="false" ht="14.25" hidden="false" customHeight="true" outlineLevel="0" collapsed="false">
      <c r="C497" s="1"/>
    </row>
    <row r="498" customFormat="false" ht="14.25" hidden="false" customHeight="true" outlineLevel="0" collapsed="false">
      <c r="C498" s="1"/>
    </row>
    <row r="499" customFormat="false" ht="14.25" hidden="false" customHeight="true" outlineLevel="0" collapsed="false">
      <c r="C499" s="1"/>
    </row>
    <row r="500" customFormat="false" ht="14.25" hidden="false" customHeight="true" outlineLevel="0" collapsed="false">
      <c r="C500" s="1"/>
    </row>
    <row r="501" customFormat="false" ht="14.25" hidden="false" customHeight="true" outlineLevel="0" collapsed="false">
      <c r="C501" s="1"/>
    </row>
    <row r="502" customFormat="false" ht="14.25" hidden="false" customHeight="true" outlineLevel="0" collapsed="false">
      <c r="C502" s="1"/>
    </row>
    <row r="503" customFormat="false" ht="14.25" hidden="false" customHeight="true" outlineLevel="0" collapsed="false">
      <c r="C503" s="1"/>
    </row>
    <row r="504" customFormat="false" ht="14.25" hidden="false" customHeight="true" outlineLevel="0" collapsed="false">
      <c r="C504" s="1"/>
    </row>
    <row r="505" customFormat="false" ht="14.25" hidden="false" customHeight="true" outlineLevel="0" collapsed="false">
      <c r="C505" s="1"/>
    </row>
    <row r="506" customFormat="false" ht="14.25" hidden="false" customHeight="true" outlineLevel="0" collapsed="false">
      <c r="C506" s="1"/>
    </row>
    <row r="507" customFormat="false" ht="14.25" hidden="false" customHeight="true" outlineLevel="0" collapsed="false">
      <c r="C507" s="1"/>
    </row>
    <row r="508" customFormat="false" ht="14.25" hidden="false" customHeight="true" outlineLevel="0" collapsed="false">
      <c r="C508" s="1"/>
    </row>
    <row r="509" customFormat="false" ht="14.25" hidden="false" customHeight="true" outlineLevel="0" collapsed="false">
      <c r="C509" s="1"/>
    </row>
    <row r="510" customFormat="false" ht="14.25" hidden="false" customHeight="true" outlineLevel="0" collapsed="false">
      <c r="C510" s="1"/>
    </row>
    <row r="511" customFormat="false" ht="14.25" hidden="false" customHeight="true" outlineLevel="0" collapsed="false">
      <c r="C511" s="1"/>
    </row>
    <row r="512" customFormat="false" ht="14.25" hidden="false" customHeight="true" outlineLevel="0" collapsed="false">
      <c r="C512" s="1"/>
    </row>
    <row r="513" customFormat="false" ht="14.25" hidden="false" customHeight="true" outlineLevel="0" collapsed="false">
      <c r="C513" s="1"/>
    </row>
    <row r="514" customFormat="false" ht="14.25" hidden="false" customHeight="true" outlineLevel="0" collapsed="false">
      <c r="C514" s="1"/>
    </row>
    <row r="515" customFormat="false" ht="14.25" hidden="false" customHeight="true" outlineLevel="0" collapsed="false">
      <c r="C515" s="1"/>
    </row>
    <row r="516" customFormat="false" ht="14.25" hidden="false" customHeight="true" outlineLevel="0" collapsed="false">
      <c r="C516" s="1"/>
    </row>
    <row r="517" customFormat="false" ht="14.25" hidden="false" customHeight="true" outlineLevel="0" collapsed="false">
      <c r="C517" s="1"/>
    </row>
    <row r="518" customFormat="false" ht="14.25" hidden="false" customHeight="true" outlineLevel="0" collapsed="false">
      <c r="C518" s="1"/>
    </row>
    <row r="519" customFormat="false" ht="14.25" hidden="false" customHeight="true" outlineLevel="0" collapsed="false">
      <c r="C519" s="1"/>
    </row>
    <row r="520" customFormat="false" ht="14.25" hidden="false" customHeight="true" outlineLevel="0" collapsed="false">
      <c r="C520" s="1"/>
    </row>
    <row r="521" customFormat="false" ht="14.25" hidden="false" customHeight="true" outlineLevel="0" collapsed="false">
      <c r="C521" s="1"/>
    </row>
    <row r="522" customFormat="false" ht="14.25" hidden="false" customHeight="true" outlineLevel="0" collapsed="false">
      <c r="C522" s="1"/>
    </row>
    <row r="523" customFormat="false" ht="14.25" hidden="false" customHeight="true" outlineLevel="0" collapsed="false">
      <c r="C523" s="1"/>
    </row>
    <row r="524" customFormat="false" ht="14.25" hidden="false" customHeight="true" outlineLevel="0" collapsed="false">
      <c r="C524" s="1"/>
    </row>
    <row r="525" customFormat="false" ht="14.25" hidden="false" customHeight="true" outlineLevel="0" collapsed="false">
      <c r="C525" s="1"/>
    </row>
    <row r="526" customFormat="false" ht="14.25" hidden="false" customHeight="true" outlineLevel="0" collapsed="false">
      <c r="C526" s="1"/>
    </row>
    <row r="527" customFormat="false" ht="14.25" hidden="false" customHeight="true" outlineLevel="0" collapsed="false">
      <c r="C527" s="1"/>
    </row>
    <row r="528" customFormat="false" ht="14.25" hidden="false" customHeight="true" outlineLevel="0" collapsed="false">
      <c r="C528" s="1"/>
    </row>
    <row r="529" customFormat="false" ht="14.25" hidden="false" customHeight="true" outlineLevel="0" collapsed="false">
      <c r="C529" s="1"/>
    </row>
    <row r="530" customFormat="false" ht="14.25" hidden="false" customHeight="true" outlineLevel="0" collapsed="false">
      <c r="C530" s="1"/>
    </row>
    <row r="531" customFormat="false" ht="14.25" hidden="false" customHeight="true" outlineLevel="0" collapsed="false">
      <c r="C531" s="1"/>
    </row>
    <row r="532" customFormat="false" ht="14.25" hidden="false" customHeight="true" outlineLevel="0" collapsed="false">
      <c r="C532" s="1"/>
    </row>
    <row r="533" customFormat="false" ht="14.25" hidden="false" customHeight="true" outlineLevel="0" collapsed="false">
      <c r="C533" s="1"/>
    </row>
    <row r="534" customFormat="false" ht="14.25" hidden="false" customHeight="true" outlineLevel="0" collapsed="false">
      <c r="C534" s="1"/>
    </row>
    <row r="535" customFormat="false" ht="14.25" hidden="false" customHeight="true" outlineLevel="0" collapsed="false">
      <c r="C535" s="1"/>
    </row>
    <row r="536" customFormat="false" ht="14.25" hidden="false" customHeight="true" outlineLevel="0" collapsed="false">
      <c r="C536" s="1"/>
    </row>
    <row r="537" customFormat="false" ht="14.25" hidden="false" customHeight="true" outlineLevel="0" collapsed="false">
      <c r="C537" s="1"/>
    </row>
    <row r="538" customFormat="false" ht="14.25" hidden="false" customHeight="true" outlineLevel="0" collapsed="false">
      <c r="C538" s="1"/>
    </row>
    <row r="539" customFormat="false" ht="14.25" hidden="false" customHeight="true" outlineLevel="0" collapsed="false">
      <c r="C539" s="1"/>
    </row>
    <row r="540" customFormat="false" ht="14.25" hidden="false" customHeight="true" outlineLevel="0" collapsed="false">
      <c r="C540" s="1"/>
    </row>
    <row r="541" customFormat="false" ht="14.25" hidden="false" customHeight="true" outlineLevel="0" collapsed="false">
      <c r="C541" s="1"/>
    </row>
    <row r="542" customFormat="false" ht="14.25" hidden="false" customHeight="true" outlineLevel="0" collapsed="false">
      <c r="C542" s="1"/>
    </row>
    <row r="543" customFormat="false" ht="14.25" hidden="false" customHeight="true" outlineLevel="0" collapsed="false">
      <c r="C543" s="1"/>
    </row>
    <row r="544" customFormat="false" ht="14.25" hidden="false" customHeight="true" outlineLevel="0" collapsed="false">
      <c r="C544" s="1"/>
    </row>
    <row r="545" customFormat="false" ht="14.25" hidden="false" customHeight="true" outlineLevel="0" collapsed="false">
      <c r="C545" s="1"/>
    </row>
    <row r="546" customFormat="false" ht="14.25" hidden="false" customHeight="true" outlineLevel="0" collapsed="false">
      <c r="C546" s="1"/>
    </row>
    <row r="547" customFormat="false" ht="14.25" hidden="false" customHeight="true" outlineLevel="0" collapsed="false">
      <c r="C547" s="1"/>
    </row>
    <row r="548" customFormat="false" ht="14.25" hidden="false" customHeight="true" outlineLevel="0" collapsed="false">
      <c r="C548" s="1"/>
    </row>
    <row r="549" customFormat="false" ht="14.25" hidden="false" customHeight="true" outlineLevel="0" collapsed="false">
      <c r="C549" s="1"/>
    </row>
    <row r="550" customFormat="false" ht="14.25" hidden="false" customHeight="true" outlineLevel="0" collapsed="false">
      <c r="C550" s="1"/>
    </row>
    <row r="551" customFormat="false" ht="14.25" hidden="false" customHeight="true" outlineLevel="0" collapsed="false">
      <c r="C551" s="1"/>
    </row>
    <row r="552" customFormat="false" ht="14.25" hidden="false" customHeight="true" outlineLevel="0" collapsed="false">
      <c r="C552" s="1"/>
    </row>
    <row r="553" customFormat="false" ht="14.25" hidden="false" customHeight="true" outlineLevel="0" collapsed="false">
      <c r="C553" s="1"/>
    </row>
    <row r="554" customFormat="false" ht="14.25" hidden="false" customHeight="true" outlineLevel="0" collapsed="false">
      <c r="C554" s="1"/>
    </row>
    <row r="555" customFormat="false" ht="14.25" hidden="false" customHeight="true" outlineLevel="0" collapsed="false">
      <c r="C555" s="1"/>
    </row>
    <row r="556" customFormat="false" ht="14.25" hidden="false" customHeight="true" outlineLevel="0" collapsed="false">
      <c r="C556" s="1"/>
    </row>
    <row r="557" customFormat="false" ht="14.25" hidden="false" customHeight="true" outlineLevel="0" collapsed="false">
      <c r="C557" s="1"/>
    </row>
    <row r="558" customFormat="false" ht="14.25" hidden="false" customHeight="true" outlineLevel="0" collapsed="false">
      <c r="C558" s="1"/>
    </row>
    <row r="559" customFormat="false" ht="14.25" hidden="false" customHeight="true" outlineLevel="0" collapsed="false">
      <c r="C559" s="1"/>
    </row>
    <row r="560" customFormat="false" ht="14.25" hidden="false" customHeight="true" outlineLevel="0" collapsed="false">
      <c r="C560" s="1"/>
    </row>
    <row r="561" customFormat="false" ht="14.25" hidden="false" customHeight="true" outlineLevel="0" collapsed="false">
      <c r="C561" s="1"/>
    </row>
    <row r="562" customFormat="false" ht="14.25" hidden="false" customHeight="true" outlineLevel="0" collapsed="false">
      <c r="C562" s="1"/>
    </row>
    <row r="563" customFormat="false" ht="14.25" hidden="false" customHeight="true" outlineLevel="0" collapsed="false">
      <c r="C563" s="1"/>
    </row>
    <row r="564" customFormat="false" ht="14.25" hidden="false" customHeight="true" outlineLevel="0" collapsed="false">
      <c r="C564" s="1"/>
    </row>
    <row r="565" customFormat="false" ht="14.25" hidden="false" customHeight="true" outlineLevel="0" collapsed="false">
      <c r="C565" s="1"/>
    </row>
    <row r="566" customFormat="false" ht="14.25" hidden="false" customHeight="true" outlineLevel="0" collapsed="false">
      <c r="C566" s="1"/>
    </row>
    <row r="567" customFormat="false" ht="14.25" hidden="false" customHeight="true" outlineLevel="0" collapsed="false">
      <c r="C567" s="1"/>
    </row>
    <row r="568" customFormat="false" ht="14.25" hidden="false" customHeight="true" outlineLevel="0" collapsed="false">
      <c r="C568" s="1"/>
    </row>
    <row r="569" customFormat="false" ht="14.25" hidden="false" customHeight="true" outlineLevel="0" collapsed="false">
      <c r="C569" s="1"/>
    </row>
    <row r="570" customFormat="false" ht="14.25" hidden="false" customHeight="true" outlineLevel="0" collapsed="false">
      <c r="C570" s="1"/>
    </row>
    <row r="571" customFormat="false" ht="14.25" hidden="false" customHeight="true" outlineLevel="0" collapsed="false">
      <c r="C571" s="1"/>
    </row>
    <row r="572" customFormat="false" ht="14.25" hidden="false" customHeight="true" outlineLevel="0" collapsed="false">
      <c r="C572" s="1"/>
    </row>
    <row r="573" customFormat="false" ht="14.25" hidden="false" customHeight="true" outlineLevel="0" collapsed="false">
      <c r="C573" s="1"/>
    </row>
    <row r="574" customFormat="false" ht="14.25" hidden="false" customHeight="true" outlineLevel="0" collapsed="false">
      <c r="C574" s="1"/>
    </row>
    <row r="575" customFormat="false" ht="14.25" hidden="false" customHeight="true" outlineLevel="0" collapsed="false">
      <c r="C575" s="1"/>
    </row>
    <row r="576" customFormat="false" ht="14.25" hidden="false" customHeight="true" outlineLevel="0" collapsed="false">
      <c r="C576" s="1"/>
    </row>
    <row r="577" customFormat="false" ht="14.25" hidden="false" customHeight="true" outlineLevel="0" collapsed="false">
      <c r="C577" s="1"/>
    </row>
    <row r="578" customFormat="false" ht="14.25" hidden="false" customHeight="true" outlineLevel="0" collapsed="false">
      <c r="C578" s="1"/>
    </row>
    <row r="579" customFormat="false" ht="14.25" hidden="false" customHeight="true" outlineLevel="0" collapsed="false">
      <c r="C579" s="1"/>
    </row>
    <row r="580" customFormat="false" ht="14.25" hidden="false" customHeight="true" outlineLevel="0" collapsed="false">
      <c r="C580" s="1"/>
    </row>
    <row r="581" customFormat="false" ht="14.25" hidden="false" customHeight="true" outlineLevel="0" collapsed="false">
      <c r="C581" s="1"/>
    </row>
    <row r="582" customFormat="false" ht="14.25" hidden="false" customHeight="true" outlineLevel="0" collapsed="false">
      <c r="C582" s="1"/>
    </row>
    <row r="583" customFormat="false" ht="14.25" hidden="false" customHeight="true" outlineLevel="0" collapsed="false">
      <c r="C583" s="1"/>
    </row>
    <row r="584" customFormat="false" ht="14.25" hidden="false" customHeight="true" outlineLevel="0" collapsed="false">
      <c r="C584" s="1"/>
    </row>
    <row r="585" customFormat="false" ht="14.25" hidden="false" customHeight="true" outlineLevel="0" collapsed="false">
      <c r="C585" s="1"/>
    </row>
    <row r="586" customFormat="false" ht="14.25" hidden="false" customHeight="true" outlineLevel="0" collapsed="false">
      <c r="C586" s="1"/>
    </row>
    <row r="587" customFormat="false" ht="14.25" hidden="false" customHeight="true" outlineLevel="0" collapsed="false">
      <c r="C587" s="1"/>
    </row>
    <row r="588" customFormat="false" ht="14.25" hidden="false" customHeight="true" outlineLevel="0" collapsed="false">
      <c r="C588" s="1"/>
    </row>
    <row r="589" customFormat="false" ht="14.25" hidden="false" customHeight="true" outlineLevel="0" collapsed="false">
      <c r="C589" s="1"/>
    </row>
    <row r="590" customFormat="false" ht="14.25" hidden="false" customHeight="true" outlineLevel="0" collapsed="false">
      <c r="C590" s="1"/>
    </row>
    <row r="591" customFormat="false" ht="14.25" hidden="false" customHeight="true" outlineLevel="0" collapsed="false">
      <c r="C591" s="1"/>
    </row>
    <row r="592" customFormat="false" ht="14.25" hidden="false" customHeight="true" outlineLevel="0" collapsed="false">
      <c r="C592" s="1"/>
    </row>
    <row r="593" customFormat="false" ht="14.25" hidden="false" customHeight="true" outlineLevel="0" collapsed="false">
      <c r="C593" s="1"/>
    </row>
    <row r="594" customFormat="false" ht="14.25" hidden="false" customHeight="true" outlineLevel="0" collapsed="false">
      <c r="C594" s="1"/>
    </row>
    <row r="595" customFormat="false" ht="14.25" hidden="false" customHeight="true" outlineLevel="0" collapsed="false">
      <c r="C595" s="1"/>
    </row>
    <row r="596" customFormat="false" ht="14.25" hidden="false" customHeight="true" outlineLevel="0" collapsed="false">
      <c r="C596" s="1"/>
    </row>
    <row r="597" customFormat="false" ht="14.25" hidden="false" customHeight="true" outlineLevel="0" collapsed="false">
      <c r="C597" s="1"/>
    </row>
    <row r="598" customFormat="false" ht="14.25" hidden="false" customHeight="true" outlineLevel="0" collapsed="false">
      <c r="C598" s="1"/>
    </row>
    <row r="599" customFormat="false" ht="14.25" hidden="false" customHeight="true" outlineLevel="0" collapsed="false">
      <c r="C599" s="1"/>
    </row>
    <row r="600" customFormat="false" ht="14.25" hidden="false" customHeight="true" outlineLevel="0" collapsed="false">
      <c r="C600" s="1"/>
    </row>
    <row r="601" customFormat="false" ht="14.25" hidden="false" customHeight="true" outlineLevel="0" collapsed="false">
      <c r="C601" s="1"/>
    </row>
    <row r="602" customFormat="false" ht="14.25" hidden="false" customHeight="true" outlineLevel="0" collapsed="false">
      <c r="C602" s="1"/>
    </row>
    <row r="603" customFormat="false" ht="14.25" hidden="false" customHeight="true" outlineLevel="0" collapsed="false">
      <c r="C603" s="1"/>
    </row>
    <row r="604" customFormat="false" ht="14.25" hidden="false" customHeight="true" outlineLevel="0" collapsed="false">
      <c r="C604" s="1"/>
    </row>
    <row r="605" customFormat="false" ht="14.25" hidden="false" customHeight="true" outlineLevel="0" collapsed="false">
      <c r="C605" s="1"/>
    </row>
    <row r="606" customFormat="false" ht="14.25" hidden="false" customHeight="true" outlineLevel="0" collapsed="false">
      <c r="C606" s="1"/>
    </row>
    <row r="607" customFormat="false" ht="14.25" hidden="false" customHeight="true" outlineLevel="0" collapsed="false">
      <c r="C607" s="1"/>
    </row>
    <row r="608" customFormat="false" ht="14.25" hidden="false" customHeight="true" outlineLevel="0" collapsed="false">
      <c r="C608" s="1"/>
    </row>
    <row r="609" customFormat="false" ht="14.25" hidden="false" customHeight="true" outlineLevel="0" collapsed="false">
      <c r="C609" s="1"/>
    </row>
    <row r="610" customFormat="false" ht="14.25" hidden="false" customHeight="true" outlineLevel="0" collapsed="false">
      <c r="C610" s="1"/>
    </row>
    <row r="611" customFormat="false" ht="14.25" hidden="false" customHeight="true" outlineLevel="0" collapsed="false">
      <c r="C611" s="1"/>
    </row>
    <row r="612" customFormat="false" ht="14.25" hidden="false" customHeight="true" outlineLevel="0" collapsed="false">
      <c r="C612" s="1"/>
    </row>
    <row r="613" customFormat="false" ht="14.25" hidden="false" customHeight="true" outlineLevel="0" collapsed="false">
      <c r="C613" s="1"/>
    </row>
    <row r="614" customFormat="false" ht="14.25" hidden="false" customHeight="true" outlineLevel="0" collapsed="false">
      <c r="C614" s="1"/>
    </row>
    <row r="615" customFormat="false" ht="14.25" hidden="false" customHeight="true" outlineLevel="0" collapsed="false">
      <c r="C615" s="1"/>
    </row>
    <row r="616" customFormat="false" ht="14.25" hidden="false" customHeight="true" outlineLevel="0" collapsed="false">
      <c r="C616" s="1"/>
    </row>
    <row r="617" customFormat="false" ht="14.25" hidden="false" customHeight="true" outlineLevel="0" collapsed="false">
      <c r="C617" s="1"/>
    </row>
    <row r="618" customFormat="false" ht="14.25" hidden="false" customHeight="true" outlineLevel="0" collapsed="false">
      <c r="C618" s="1"/>
    </row>
    <row r="619" customFormat="false" ht="14.25" hidden="false" customHeight="true" outlineLevel="0" collapsed="false">
      <c r="C619" s="1"/>
    </row>
    <row r="620" customFormat="false" ht="14.25" hidden="false" customHeight="true" outlineLevel="0" collapsed="false">
      <c r="C620" s="1"/>
    </row>
    <row r="621" customFormat="false" ht="14.25" hidden="false" customHeight="true" outlineLevel="0" collapsed="false">
      <c r="C621" s="1"/>
    </row>
    <row r="622" customFormat="false" ht="14.25" hidden="false" customHeight="true" outlineLevel="0" collapsed="false">
      <c r="C622" s="1"/>
    </row>
    <row r="623" customFormat="false" ht="14.25" hidden="false" customHeight="true" outlineLevel="0" collapsed="false">
      <c r="C623" s="1"/>
    </row>
    <row r="624" customFormat="false" ht="14.25" hidden="false" customHeight="true" outlineLevel="0" collapsed="false">
      <c r="C624" s="1"/>
    </row>
    <row r="625" customFormat="false" ht="14.25" hidden="false" customHeight="true" outlineLevel="0" collapsed="false">
      <c r="C625" s="1"/>
    </row>
    <row r="626" customFormat="false" ht="14.25" hidden="false" customHeight="true" outlineLevel="0" collapsed="false">
      <c r="C626" s="1"/>
    </row>
    <row r="627" customFormat="false" ht="14.25" hidden="false" customHeight="true" outlineLevel="0" collapsed="false">
      <c r="C627" s="1"/>
    </row>
    <row r="628" customFormat="false" ht="14.25" hidden="false" customHeight="true" outlineLevel="0" collapsed="false">
      <c r="C628" s="1"/>
    </row>
    <row r="629" customFormat="false" ht="14.25" hidden="false" customHeight="true" outlineLevel="0" collapsed="false">
      <c r="C629" s="1"/>
    </row>
    <row r="630" customFormat="false" ht="14.25" hidden="false" customHeight="true" outlineLevel="0" collapsed="false">
      <c r="C630" s="1"/>
    </row>
    <row r="631" customFormat="false" ht="14.25" hidden="false" customHeight="true" outlineLevel="0" collapsed="false">
      <c r="C631" s="1"/>
    </row>
    <row r="632" customFormat="false" ht="14.25" hidden="false" customHeight="true" outlineLevel="0" collapsed="false">
      <c r="C632" s="1"/>
    </row>
    <row r="633" customFormat="false" ht="14.25" hidden="false" customHeight="true" outlineLevel="0" collapsed="false">
      <c r="C633" s="1"/>
    </row>
    <row r="634" customFormat="false" ht="14.25" hidden="false" customHeight="true" outlineLevel="0" collapsed="false">
      <c r="C634" s="1"/>
    </row>
    <row r="635" customFormat="false" ht="14.25" hidden="false" customHeight="true" outlineLevel="0" collapsed="false">
      <c r="C635" s="1"/>
    </row>
    <row r="636" customFormat="false" ht="14.25" hidden="false" customHeight="true" outlineLevel="0" collapsed="false">
      <c r="C636" s="1"/>
    </row>
    <row r="637" customFormat="false" ht="14.25" hidden="false" customHeight="true" outlineLevel="0" collapsed="false">
      <c r="C637" s="1"/>
    </row>
    <row r="638" customFormat="false" ht="14.25" hidden="false" customHeight="true" outlineLevel="0" collapsed="false">
      <c r="C638" s="1"/>
    </row>
    <row r="639" customFormat="false" ht="14.25" hidden="false" customHeight="true" outlineLevel="0" collapsed="false">
      <c r="C639" s="1"/>
    </row>
    <row r="640" customFormat="false" ht="14.25" hidden="false" customHeight="true" outlineLevel="0" collapsed="false">
      <c r="C640" s="1"/>
    </row>
    <row r="641" customFormat="false" ht="14.25" hidden="false" customHeight="true" outlineLevel="0" collapsed="false">
      <c r="C641" s="1"/>
    </row>
    <row r="642" customFormat="false" ht="14.25" hidden="false" customHeight="true" outlineLevel="0" collapsed="false">
      <c r="C642" s="1"/>
    </row>
    <row r="643" customFormat="false" ht="14.25" hidden="false" customHeight="true" outlineLevel="0" collapsed="false">
      <c r="C643" s="1"/>
    </row>
    <row r="644" customFormat="false" ht="14.25" hidden="false" customHeight="true" outlineLevel="0" collapsed="false">
      <c r="C644" s="1"/>
    </row>
    <row r="645" customFormat="false" ht="14.25" hidden="false" customHeight="true" outlineLevel="0" collapsed="false">
      <c r="C645" s="1"/>
    </row>
    <row r="646" customFormat="false" ht="14.25" hidden="false" customHeight="true" outlineLevel="0" collapsed="false">
      <c r="C646" s="1"/>
    </row>
    <row r="647" customFormat="false" ht="14.25" hidden="false" customHeight="true" outlineLevel="0" collapsed="false">
      <c r="C647" s="1"/>
    </row>
    <row r="648" customFormat="false" ht="14.25" hidden="false" customHeight="true" outlineLevel="0" collapsed="false">
      <c r="C648" s="1"/>
    </row>
    <row r="649" customFormat="false" ht="14.25" hidden="false" customHeight="true" outlineLevel="0" collapsed="false">
      <c r="C649" s="1"/>
    </row>
    <row r="650" customFormat="false" ht="14.25" hidden="false" customHeight="true" outlineLevel="0" collapsed="false">
      <c r="C650" s="1"/>
    </row>
    <row r="651" customFormat="false" ht="14.25" hidden="false" customHeight="true" outlineLevel="0" collapsed="false">
      <c r="C651" s="1"/>
    </row>
    <row r="652" customFormat="false" ht="14.25" hidden="false" customHeight="true" outlineLevel="0" collapsed="false">
      <c r="C652" s="1"/>
    </row>
    <row r="653" customFormat="false" ht="14.25" hidden="false" customHeight="true" outlineLevel="0" collapsed="false">
      <c r="C653" s="1"/>
    </row>
    <row r="654" customFormat="false" ht="14.25" hidden="false" customHeight="true" outlineLevel="0" collapsed="false">
      <c r="C654" s="1"/>
    </row>
    <row r="655" customFormat="false" ht="14.25" hidden="false" customHeight="true" outlineLevel="0" collapsed="false">
      <c r="C655" s="1"/>
    </row>
    <row r="656" customFormat="false" ht="14.25" hidden="false" customHeight="true" outlineLevel="0" collapsed="false">
      <c r="C656" s="1"/>
    </row>
    <row r="657" customFormat="false" ht="14.25" hidden="false" customHeight="true" outlineLevel="0" collapsed="false">
      <c r="C657" s="1"/>
    </row>
    <row r="658" customFormat="false" ht="14.25" hidden="false" customHeight="true" outlineLevel="0" collapsed="false">
      <c r="C658" s="1"/>
    </row>
    <row r="659" customFormat="false" ht="14.25" hidden="false" customHeight="true" outlineLevel="0" collapsed="false">
      <c r="C659" s="1"/>
    </row>
    <row r="660" customFormat="false" ht="14.25" hidden="false" customHeight="true" outlineLevel="0" collapsed="false">
      <c r="C660" s="1"/>
    </row>
    <row r="661" customFormat="false" ht="14.25" hidden="false" customHeight="true" outlineLevel="0" collapsed="false">
      <c r="C661" s="1"/>
    </row>
    <row r="662" customFormat="false" ht="14.25" hidden="false" customHeight="true" outlineLevel="0" collapsed="false">
      <c r="C662" s="1"/>
    </row>
    <row r="663" customFormat="false" ht="14.25" hidden="false" customHeight="true" outlineLevel="0" collapsed="false">
      <c r="C663" s="1"/>
    </row>
    <row r="664" customFormat="false" ht="14.25" hidden="false" customHeight="true" outlineLevel="0" collapsed="false">
      <c r="C664" s="1"/>
    </row>
    <row r="665" customFormat="false" ht="14.25" hidden="false" customHeight="true" outlineLevel="0" collapsed="false">
      <c r="C665" s="1"/>
    </row>
    <row r="666" customFormat="false" ht="14.25" hidden="false" customHeight="true" outlineLevel="0" collapsed="false">
      <c r="C666" s="1"/>
    </row>
    <row r="667" customFormat="false" ht="14.25" hidden="false" customHeight="true" outlineLevel="0" collapsed="false">
      <c r="C667" s="1"/>
    </row>
    <row r="668" customFormat="false" ht="14.25" hidden="false" customHeight="true" outlineLevel="0" collapsed="false">
      <c r="C668" s="1"/>
    </row>
    <row r="669" customFormat="false" ht="14.25" hidden="false" customHeight="true" outlineLevel="0" collapsed="false">
      <c r="C669" s="1"/>
    </row>
    <row r="670" customFormat="false" ht="14.25" hidden="false" customHeight="true" outlineLevel="0" collapsed="false">
      <c r="C670" s="1"/>
    </row>
    <row r="671" customFormat="false" ht="14.25" hidden="false" customHeight="true" outlineLevel="0" collapsed="false">
      <c r="C671" s="1"/>
    </row>
    <row r="672" customFormat="false" ht="14.25" hidden="false" customHeight="true" outlineLevel="0" collapsed="false">
      <c r="C672" s="1"/>
    </row>
    <row r="673" customFormat="false" ht="14.25" hidden="false" customHeight="true" outlineLevel="0" collapsed="false">
      <c r="C673" s="1"/>
    </row>
    <row r="674" customFormat="false" ht="14.25" hidden="false" customHeight="true" outlineLevel="0" collapsed="false">
      <c r="C674" s="1"/>
    </row>
    <row r="675" customFormat="false" ht="14.25" hidden="false" customHeight="true" outlineLevel="0" collapsed="false">
      <c r="C675" s="1"/>
    </row>
    <row r="676" customFormat="false" ht="14.25" hidden="false" customHeight="true" outlineLevel="0" collapsed="false">
      <c r="C676" s="1"/>
    </row>
    <row r="677" customFormat="false" ht="14.25" hidden="false" customHeight="true" outlineLevel="0" collapsed="false">
      <c r="C677" s="1"/>
    </row>
    <row r="678" customFormat="false" ht="14.25" hidden="false" customHeight="true" outlineLevel="0" collapsed="false">
      <c r="C678" s="1"/>
    </row>
    <row r="679" customFormat="false" ht="14.25" hidden="false" customHeight="true" outlineLevel="0" collapsed="false">
      <c r="C679" s="1"/>
    </row>
    <row r="680" customFormat="false" ht="14.25" hidden="false" customHeight="true" outlineLevel="0" collapsed="false">
      <c r="C680" s="1"/>
    </row>
    <row r="681" customFormat="false" ht="14.25" hidden="false" customHeight="true" outlineLevel="0" collapsed="false">
      <c r="C681" s="1"/>
    </row>
    <row r="682" customFormat="false" ht="14.25" hidden="false" customHeight="true" outlineLevel="0" collapsed="false">
      <c r="C682" s="1"/>
    </row>
    <row r="683" customFormat="false" ht="14.25" hidden="false" customHeight="true" outlineLevel="0" collapsed="false">
      <c r="C683" s="1"/>
    </row>
    <row r="684" customFormat="false" ht="14.25" hidden="false" customHeight="true" outlineLevel="0" collapsed="false">
      <c r="C684" s="1"/>
    </row>
    <row r="685" customFormat="false" ht="14.25" hidden="false" customHeight="true" outlineLevel="0" collapsed="false">
      <c r="C685" s="1"/>
    </row>
    <row r="686" customFormat="false" ht="14.25" hidden="false" customHeight="true" outlineLevel="0" collapsed="false">
      <c r="C686" s="1"/>
    </row>
    <row r="687" customFormat="false" ht="14.25" hidden="false" customHeight="true" outlineLevel="0" collapsed="false">
      <c r="C687" s="1"/>
    </row>
    <row r="688" customFormat="false" ht="14.25" hidden="false" customHeight="true" outlineLevel="0" collapsed="false">
      <c r="C688" s="1"/>
    </row>
    <row r="689" customFormat="false" ht="14.25" hidden="false" customHeight="true" outlineLevel="0" collapsed="false">
      <c r="C689" s="1"/>
    </row>
    <row r="690" customFormat="false" ht="14.25" hidden="false" customHeight="true" outlineLevel="0" collapsed="false">
      <c r="C690" s="1"/>
    </row>
    <row r="691" customFormat="false" ht="14.25" hidden="false" customHeight="true" outlineLevel="0" collapsed="false">
      <c r="C691" s="1"/>
    </row>
    <row r="692" customFormat="false" ht="14.25" hidden="false" customHeight="true" outlineLevel="0" collapsed="false">
      <c r="C692" s="1"/>
    </row>
    <row r="693" customFormat="false" ht="14.25" hidden="false" customHeight="true" outlineLevel="0" collapsed="false">
      <c r="C693" s="1"/>
    </row>
    <row r="694" customFormat="false" ht="14.25" hidden="false" customHeight="true" outlineLevel="0" collapsed="false">
      <c r="C694" s="1"/>
    </row>
    <row r="695" customFormat="false" ht="14.25" hidden="false" customHeight="true" outlineLevel="0" collapsed="false">
      <c r="C695" s="1"/>
    </row>
    <row r="696" customFormat="false" ht="14.25" hidden="false" customHeight="true" outlineLevel="0" collapsed="false">
      <c r="C696" s="1"/>
    </row>
    <row r="697" customFormat="false" ht="14.25" hidden="false" customHeight="true" outlineLevel="0" collapsed="false">
      <c r="C697" s="1"/>
    </row>
    <row r="698" customFormat="false" ht="14.25" hidden="false" customHeight="true" outlineLevel="0" collapsed="false">
      <c r="C698" s="1"/>
    </row>
    <row r="699" customFormat="false" ht="14.25" hidden="false" customHeight="true" outlineLevel="0" collapsed="false">
      <c r="C699" s="1"/>
    </row>
    <row r="700" customFormat="false" ht="14.25" hidden="false" customHeight="true" outlineLevel="0" collapsed="false">
      <c r="C700" s="1"/>
    </row>
    <row r="701" customFormat="false" ht="14.25" hidden="false" customHeight="true" outlineLevel="0" collapsed="false">
      <c r="C701" s="1"/>
    </row>
    <row r="702" customFormat="false" ht="14.25" hidden="false" customHeight="true" outlineLevel="0" collapsed="false">
      <c r="C702" s="1"/>
    </row>
    <row r="703" customFormat="false" ht="14.25" hidden="false" customHeight="true" outlineLevel="0" collapsed="false">
      <c r="C703" s="1"/>
    </row>
    <row r="704" customFormat="false" ht="14.25" hidden="false" customHeight="true" outlineLevel="0" collapsed="false">
      <c r="C704" s="1"/>
    </row>
    <row r="705" customFormat="false" ht="14.25" hidden="false" customHeight="true" outlineLevel="0" collapsed="false">
      <c r="C705" s="1"/>
    </row>
    <row r="706" customFormat="false" ht="14.25" hidden="false" customHeight="true" outlineLevel="0" collapsed="false">
      <c r="C706" s="1"/>
    </row>
    <row r="707" customFormat="false" ht="14.25" hidden="false" customHeight="true" outlineLevel="0" collapsed="false">
      <c r="C707" s="1"/>
    </row>
    <row r="708" customFormat="false" ht="14.25" hidden="false" customHeight="true" outlineLevel="0" collapsed="false">
      <c r="C708" s="1"/>
    </row>
    <row r="709" customFormat="false" ht="14.25" hidden="false" customHeight="true" outlineLevel="0" collapsed="false">
      <c r="C709" s="1"/>
    </row>
    <row r="710" customFormat="false" ht="14.25" hidden="false" customHeight="true" outlineLevel="0" collapsed="false">
      <c r="C710" s="1"/>
    </row>
    <row r="711" customFormat="false" ht="14.25" hidden="false" customHeight="true" outlineLevel="0" collapsed="false">
      <c r="C711" s="1"/>
    </row>
    <row r="712" customFormat="false" ht="14.25" hidden="false" customHeight="true" outlineLevel="0" collapsed="false">
      <c r="C712" s="1"/>
    </row>
    <row r="713" customFormat="false" ht="14.25" hidden="false" customHeight="true" outlineLevel="0" collapsed="false">
      <c r="C713" s="1"/>
    </row>
    <row r="714" customFormat="false" ht="14.25" hidden="false" customHeight="true" outlineLevel="0" collapsed="false">
      <c r="C714" s="1"/>
    </row>
    <row r="715" customFormat="false" ht="14.25" hidden="false" customHeight="true" outlineLevel="0" collapsed="false">
      <c r="C715" s="1"/>
    </row>
    <row r="716" customFormat="false" ht="14.25" hidden="false" customHeight="true" outlineLevel="0" collapsed="false">
      <c r="C716" s="1"/>
    </row>
    <row r="717" customFormat="false" ht="14.25" hidden="false" customHeight="true" outlineLevel="0" collapsed="false">
      <c r="C717" s="1"/>
    </row>
    <row r="718" customFormat="false" ht="14.25" hidden="false" customHeight="true" outlineLevel="0" collapsed="false">
      <c r="C718" s="1"/>
    </row>
    <row r="719" customFormat="false" ht="14.25" hidden="false" customHeight="true" outlineLevel="0" collapsed="false">
      <c r="C719" s="1"/>
    </row>
    <row r="720" customFormat="false" ht="14.25" hidden="false" customHeight="true" outlineLevel="0" collapsed="false">
      <c r="C720" s="1"/>
    </row>
    <row r="721" customFormat="false" ht="14.25" hidden="false" customHeight="true" outlineLevel="0" collapsed="false">
      <c r="C721" s="1"/>
    </row>
    <row r="722" customFormat="false" ht="14.25" hidden="false" customHeight="true" outlineLevel="0" collapsed="false">
      <c r="C722" s="1"/>
    </row>
    <row r="723" customFormat="false" ht="14.25" hidden="false" customHeight="true" outlineLevel="0" collapsed="false">
      <c r="C723" s="1"/>
    </row>
    <row r="724" customFormat="false" ht="14.25" hidden="false" customHeight="true" outlineLevel="0" collapsed="false">
      <c r="C724" s="1"/>
    </row>
    <row r="725" customFormat="false" ht="14.25" hidden="false" customHeight="true" outlineLevel="0" collapsed="false">
      <c r="C725" s="1"/>
    </row>
    <row r="726" customFormat="false" ht="14.25" hidden="false" customHeight="true" outlineLevel="0" collapsed="false">
      <c r="C726" s="1"/>
    </row>
    <row r="727" customFormat="false" ht="14.25" hidden="false" customHeight="true" outlineLevel="0" collapsed="false">
      <c r="C727" s="1"/>
    </row>
    <row r="728" customFormat="false" ht="14.25" hidden="false" customHeight="true" outlineLevel="0" collapsed="false">
      <c r="C728" s="1"/>
    </row>
    <row r="729" customFormat="false" ht="14.25" hidden="false" customHeight="true" outlineLevel="0" collapsed="false">
      <c r="C729" s="1"/>
    </row>
    <row r="730" customFormat="false" ht="14.25" hidden="false" customHeight="true" outlineLevel="0" collapsed="false">
      <c r="C730" s="1"/>
    </row>
    <row r="731" customFormat="false" ht="14.25" hidden="false" customHeight="true" outlineLevel="0" collapsed="false">
      <c r="C731" s="1"/>
    </row>
    <row r="732" customFormat="false" ht="14.25" hidden="false" customHeight="true" outlineLevel="0" collapsed="false">
      <c r="C732" s="1"/>
    </row>
    <row r="733" customFormat="false" ht="14.25" hidden="false" customHeight="true" outlineLevel="0" collapsed="false">
      <c r="C733" s="1"/>
    </row>
    <row r="734" customFormat="false" ht="14.25" hidden="false" customHeight="true" outlineLevel="0" collapsed="false">
      <c r="C734" s="1"/>
    </row>
    <row r="735" customFormat="false" ht="14.25" hidden="false" customHeight="true" outlineLevel="0" collapsed="false">
      <c r="C735" s="1"/>
    </row>
    <row r="736" customFormat="false" ht="14.25" hidden="false" customHeight="true" outlineLevel="0" collapsed="false">
      <c r="C736" s="1"/>
    </row>
    <row r="737" customFormat="false" ht="14.25" hidden="false" customHeight="true" outlineLevel="0" collapsed="false">
      <c r="C737" s="1"/>
    </row>
    <row r="738" customFormat="false" ht="14.25" hidden="false" customHeight="true" outlineLevel="0" collapsed="false">
      <c r="C738" s="1"/>
    </row>
    <row r="739" customFormat="false" ht="14.25" hidden="false" customHeight="true" outlineLevel="0" collapsed="false">
      <c r="C739" s="1"/>
    </row>
    <row r="740" customFormat="false" ht="14.25" hidden="false" customHeight="true" outlineLevel="0" collapsed="false">
      <c r="C740" s="1"/>
    </row>
    <row r="741" customFormat="false" ht="14.25" hidden="false" customHeight="true" outlineLevel="0" collapsed="false">
      <c r="C741" s="1"/>
    </row>
    <row r="742" customFormat="false" ht="14.25" hidden="false" customHeight="true" outlineLevel="0" collapsed="false">
      <c r="C742" s="1"/>
    </row>
    <row r="743" customFormat="false" ht="14.25" hidden="false" customHeight="true" outlineLevel="0" collapsed="false">
      <c r="C743" s="1"/>
    </row>
    <row r="744" customFormat="false" ht="14.25" hidden="false" customHeight="true" outlineLevel="0" collapsed="false">
      <c r="C744" s="1"/>
    </row>
    <row r="745" customFormat="false" ht="14.25" hidden="false" customHeight="true" outlineLevel="0" collapsed="false">
      <c r="C745" s="1"/>
    </row>
    <row r="746" customFormat="false" ht="14.25" hidden="false" customHeight="true" outlineLevel="0" collapsed="false">
      <c r="C746" s="1"/>
    </row>
    <row r="747" customFormat="false" ht="14.25" hidden="false" customHeight="true" outlineLevel="0" collapsed="false">
      <c r="C747" s="1"/>
    </row>
    <row r="748" customFormat="false" ht="14.25" hidden="false" customHeight="true" outlineLevel="0" collapsed="false">
      <c r="C748" s="1"/>
    </row>
    <row r="749" customFormat="false" ht="14.25" hidden="false" customHeight="true" outlineLevel="0" collapsed="false">
      <c r="C749" s="1"/>
    </row>
    <row r="750" customFormat="false" ht="14.25" hidden="false" customHeight="true" outlineLevel="0" collapsed="false">
      <c r="C750" s="1"/>
    </row>
    <row r="751" customFormat="false" ht="14.25" hidden="false" customHeight="true" outlineLevel="0" collapsed="false">
      <c r="C751" s="1"/>
    </row>
    <row r="752" customFormat="false" ht="14.25" hidden="false" customHeight="true" outlineLevel="0" collapsed="false">
      <c r="C752" s="1"/>
    </row>
    <row r="753" customFormat="false" ht="14.25" hidden="false" customHeight="true" outlineLevel="0" collapsed="false">
      <c r="C753" s="1"/>
    </row>
    <row r="754" customFormat="false" ht="14.25" hidden="false" customHeight="true" outlineLevel="0" collapsed="false">
      <c r="C754" s="1"/>
    </row>
    <row r="755" customFormat="false" ht="14.25" hidden="false" customHeight="true" outlineLevel="0" collapsed="false">
      <c r="C755" s="1"/>
    </row>
    <row r="756" customFormat="false" ht="14.25" hidden="false" customHeight="true" outlineLevel="0" collapsed="false">
      <c r="C756" s="1"/>
    </row>
    <row r="757" customFormat="false" ht="14.25" hidden="false" customHeight="true" outlineLevel="0" collapsed="false">
      <c r="C757" s="1"/>
    </row>
    <row r="758" customFormat="false" ht="14.25" hidden="false" customHeight="true" outlineLevel="0" collapsed="false">
      <c r="C758" s="1"/>
    </row>
    <row r="759" customFormat="false" ht="14.25" hidden="false" customHeight="true" outlineLevel="0" collapsed="false">
      <c r="C759" s="1"/>
    </row>
    <row r="760" customFormat="false" ht="14.25" hidden="false" customHeight="true" outlineLevel="0" collapsed="false">
      <c r="C760" s="1"/>
    </row>
    <row r="761" customFormat="false" ht="14.25" hidden="false" customHeight="true" outlineLevel="0" collapsed="false">
      <c r="C761" s="1"/>
    </row>
    <row r="762" customFormat="false" ht="14.25" hidden="false" customHeight="true" outlineLevel="0" collapsed="false">
      <c r="C762" s="1"/>
    </row>
    <row r="763" customFormat="false" ht="14.25" hidden="false" customHeight="true" outlineLevel="0" collapsed="false">
      <c r="C763" s="1"/>
    </row>
    <row r="764" customFormat="false" ht="14.25" hidden="false" customHeight="true" outlineLevel="0" collapsed="false">
      <c r="C764" s="1"/>
    </row>
    <row r="765" customFormat="false" ht="14.25" hidden="false" customHeight="true" outlineLevel="0" collapsed="false">
      <c r="C765" s="1"/>
    </row>
    <row r="766" customFormat="false" ht="14.25" hidden="false" customHeight="true" outlineLevel="0" collapsed="false">
      <c r="C766" s="1"/>
    </row>
    <row r="767" customFormat="false" ht="14.25" hidden="false" customHeight="true" outlineLevel="0" collapsed="false">
      <c r="C767" s="1"/>
    </row>
    <row r="768" customFormat="false" ht="14.25" hidden="false" customHeight="true" outlineLevel="0" collapsed="false">
      <c r="C768" s="1"/>
    </row>
    <row r="769" customFormat="false" ht="14.25" hidden="false" customHeight="true" outlineLevel="0" collapsed="false">
      <c r="C769" s="1"/>
    </row>
    <row r="770" customFormat="false" ht="14.25" hidden="false" customHeight="true" outlineLevel="0" collapsed="false">
      <c r="C770" s="1"/>
    </row>
    <row r="771" customFormat="false" ht="14.25" hidden="false" customHeight="true" outlineLevel="0" collapsed="false">
      <c r="C771" s="1"/>
    </row>
    <row r="772" customFormat="false" ht="14.25" hidden="false" customHeight="true" outlineLevel="0" collapsed="false">
      <c r="C772" s="1"/>
    </row>
    <row r="773" customFormat="false" ht="14.25" hidden="false" customHeight="true" outlineLevel="0" collapsed="false">
      <c r="C773" s="1"/>
    </row>
    <row r="774" customFormat="false" ht="14.25" hidden="false" customHeight="true" outlineLevel="0" collapsed="false">
      <c r="C774" s="1"/>
    </row>
    <row r="775" customFormat="false" ht="14.25" hidden="false" customHeight="true" outlineLevel="0" collapsed="false">
      <c r="C775" s="1"/>
    </row>
    <row r="776" customFormat="false" ht="14.25" hidden="false" customHeight="true" outlineLevel="0" collapsed="false">
      <c r="C776" s="1"/>
    </row>
    <row r="777" customFormat="false" ht="14.25" hidden="false" customHeight="true" outlineLevel="0" collapsed="false">
      <c r="C777" s="1"/>
    </row>
    <row r="778" customFormat="false" ht="14.25" hidden="false" customHeight="true" outlineLevel="0" collapsed="false">
      <c r="C778" s="1"/>
    </row>
    <row r="779" customFormat="false" ht="14.25" hidden="false" customHeight="true" outlineLevel="0" collapsed="false">
      <c r="C779" s="1"/>
    </row>
    <row r="780" customFormat="false" ht="14.25" hidden="false" customHeight="true" outlineLevel="0" collapsed="false">
      <c r="C780" s="1"/>
    </row>
    <row r="781" customFormat="false" ht="14.25" hidden="false" customHeight="true" outlineLevel="0" collapsed="false">
      <c r="C781" s="1"/>
    </row>
    <row r="782" customFormat="false" ht="14.25" hidden="false" customHeight="true" outlineLevel="0" collapsed="false">
      <c r="C782" s="1"/>
    </row>
    <row r="783" customFormat="false" ht="14.25" hidden="false" customHeight="true" outlineLevel="0" collapsed="false">
      <c r="C783" s="1"/>
    </row>
    <row r="784" customFormat="false" ht="14.25" hidden="false" customHeight="true" outlineLevel="0" collapsed="false">
      <c r="C784" s="1"/>
    </row>
    <row r="785" customFormat="false" ht="14.25" hidden="false" customHeight="true" outlineLevel="0" collapsed="false">
      <c r="C785" s="1"/>
    </row>
    <row r="786" customFormat="false" ht="14.25" hidden="false" customHeight="true" outlineLevel="0" collapsed="false">
      <c r="C786" s="1"/>
    </row>
    <row r="787" customFormat="false" ht="14.25" hidden="false" customHeight="true" outlineLevel="0" collapsed="false">
      <c r="C787" s="1"/>
    </row>
    <row r="788" customFormat="false" ht="14.25" hidden="false" customHeight="true" outlineLevel="0" collapsed="false">
      <c r="C788" s="1"/>
    </row>
    <row r="789" customFormat="false" ht="14.25" hidden="false" customHeight="true" outlineLevel="0" collapsed="false">
      <c r="C789" s="1"/>
    </row>
    <row r="790" customFormat="false" ht="14.25" hidden="false" customHeight="true" outlineLevel="0" collapsed="false">
      <c r="C790" s="1"/>
    </row>
    <row r="791" customFormat="false" ht="14.25" hidden="false" customHeight="true" outlineLevel="0" collapsed="false">
      <c r="C791" s="1"/>
    </row>
    <row r="792" customFormat="false" ht="14.25" hidden="false" customHeight="true" outlineLevel="0" collapsed="false">
      <c r="C792" s="1"/>
    </row>
    <row r="793" customFormat="false" ht="14.25" hidden="false" customHeight="true" outlineLevel="0" collapsed="false">
      <c r="C793" s="1"/>
    </row>
    <row r="794" customFormat="false" ht="14.25" hidden="false" customHeight="true" outlineLevel="0" collapsed="false">
      <c r="C794" s="1"/>
    </row>
    <row r="795" customFormat="false" ht="14.25" hidden="false" customHeight="true" outlineLevel="0" collapsed="false">
      <c r="C795" s="1"/>
    </row>
    <row r="796" customFormat="false" ht="14.25" hidden="false" customHeight="true" outlineLevel="0" collapsed="false">
      <c r="C796" s="1"/>
    </row>
    <row r="797" customFormat="false" ht="14.25" hidden="false" customHeight="true" outlineLevel="0" collapsed="false">
      <c r="C797" s="1"/>
    </row>
    <row r="798" customFormat="false" ht="14.25" hidden="false" customHeight="true" outlineLevel="0" collapsed="false">
      <c r="C798" s="1"/>
    </row>
    <row r="799" customFormat="false" ht="14.25" hidden="false" customHeight="true" outlineLevel="0" collapsed="false">
      <c r="C799" s="1"/>
    </row>
    <row r="800" customFormat="false" ht="14.25" hidden="false" customHeight="true" outlineLevel="0" collapsed="false">
      <c r="C800" s="1"/>
    </row>
    <row r="801" customFormat="false" ht="14.25" hidden="false" customHeight="true" outlineLevel="0" collapsed="false">
      <c r="C801" s="1"/>
    </row>
    <row r="802" customFormat="false" ht="14.25" hidden="false" customHeight="true" outlineLevel="0" collapsed="false">
      <c r="C802" s="1"/>
    </row>
    <row r="803" customFormat="false" ht="14.25" hidden="false" customHeight="true" outlineLevel="0" collapsed="false">
      <c r="C803" s="1"/>
    </row>
    <row r="804" customFormat="false" ht="14.25" hidden="false" customHeight="true" outlineLevel="0" collapsed="false">
      <c r="C804" s="1"/>
    </row>
    <row r="805" customFormat="false" ht="14.25" hidden="false" customHeight="true" outlineLevel="0" collapsed="false">
      <c r="C805" s="1"/>
    </row>
    <row r="806" customFormat="false" ht="14.25" hidden="false" customHeight="true" outlineLevel="0" collapsed="false">
      <c r="C806" s="1"/>
    </row>
    <row r="807" customFormat="false" ht="14.25" hidden="false" customHeight="true" outlineLevel="0" collapsed="false">
      <c r="C807" s="1"/>
    </row>
    <row r="808" customFormat="false" ht="14.25" hidden="false" customHeight="true" outlineLevel="0" collapsed="false">
      <c r="C808" s="1"/>
    </row>
    <row r="809" customFormat="false" ht="14.25" hidden="false" customHeight="true" outlineLevel="0" collapsed="false">
      <c r="C809" s="1"/>
    </row>
    <row r="810" customFormat="false" ht="14.25" hidden="false" customHeight="true" outlineLevel="0" collapsed="false">
      <c r="C810" s="1"/>
    </row>
    <row r="811" customFormat="false" ht="14.25" hidden="false" customHeight="true" outlineLevel="0" collapsed="false">
      <c r="C811" s="1"/>
    </row>
    <row r="812" customFormat="false" ht="14.25" hidden="false" customHeight="true" outlineLevel="0" collapsed="false">
      <c r="C812" s="1"/>
    </row>
    <row r="813" customFormat="false" ht="14.25" hidden="false" customHeight="true" outlineLevel="0" collapsed="false">
      <c r="C813" s="1"/>
    </row>
    <row r="814" customFormat="false" ht="14.25" hidden="false" customHeight="true" outlineLevel="0" collapsed="false">
      <c r="C814" s="1"/>
    </row>
    <row r="815" customFormat="false" ht="14.25" hidden="false" customHeight="true" outlineLevel="0" collapsed="false">
      <c r="C815" s="1"/>
    </row>
    <row r="816" customFormat="false" ht="14.25" hidden="false" customHeight="true" outlineLevel="0" collapsed="false">
      <c r="C816" s="1"/>
    </row>
    <row r="817" customFormat="false" ht="14.25" hidden="false" customHeight="true" outlineLevel="0" collapsed="false">
      <c r="C817" s="1"/>
    </row>
    <row r="818" customFormat="false" ht="14.25" hidden="false" customHeight="true" outlineLevel="0" collapsed="false">
      <c r="C818" s="1"/>
    </row>
    <row r="819" customFormat="false" ht="14.25" hidden="false" customHeight="true" outlineLevel="0" collapsed="false">
      <c r="C819" s="1"/>
    </row>
    <row r="820" customFormat="false" ht="14.25" hidden="false" customHeight="true" outlineLevel="0" collapsed="false">
      <c r="C820" s="1"/>
    </row>
    <row r="821" customFormat="false" ht="14.25" hidden="false" customHeight="true" outlineLevel="0" collapsed="false">
      <c r="C821" s="1"/>
    </row>
    <row r="822" customFormat="false" ht="14.25" hidden="false" customHeight="true" outlineLevel="0" collapsed="false">
      <c r="C822" s="1"/>
    </row>
    <row r="823" customFormat="false" ht="14.25" hidden="false" customHeight="true" outlineLevel="0" collapsed="false">
      <c r="C823" s="1"/>
    </row>
    <row r="824" customFormat="false" ht="14.25" hidden="false" customHeight="true" outlineLevel="0" collapsed="false">
      <c r="C824" s="1"/>
    </row>
    <row r="825" customFormat="false" ht="14.25" hidden="false" customHeight="true" outlineLevel="0" collapsed="false">
      <c r="C825" s="1"/>
    </row>
    <row r="826" customFormat="false" ht="14.25" hidden="false" customHeight="true" outlineLevel="0" collapsed="false">
      <c r="C826" s="1"/>
    </row>
    <row r="827" customFormat="false" ht="14.25" hidden="false" customHeight="true" outlineLevel="0" collapsed="false">
      <c r="C827" s="1"/>
    </row>
    <row r="828" customFormat="false" ht="14.25" hidden="false" customHeight="true" outlineLevel="0" collapsed="false">
      <c r="C828" s="1"/>
    </row>
    <row r="829" customFormat="false" ht="14.25" hidden="false" customHeight="true" outlineLevel="0" collapsed="false">
      <c r="C829" s="1"/>
    </row>
    <row r="830" customFormat="false" ht="14.25" hidden="false" customHeight="true" outlineLevel="0" collapsed="false">
      <c r="C830" s="1"/>
    </row>
    <row r="831" customFormat="false" ht="14.25" hidden="false" customHeight="true" outlineLevel="0" collapsed="false">
      <c r="C831" s="1"/>
    </row>
    <row r="832" customFormat="false" ht="14.25" hidden="false" customHeight="true" outlineLevel="0" collapsed="false">
      <c r="C832" s="1"/>
    </row>
    <row r="833" customFormat="false" ht="14.25" hidden="false" customHeight="true" outlineLevel="0" collapsed="false">
      <c r="C833" s="1"/>
    </row>
    <row r="834" customFormat="false" ht="14.25" hidden="false" customHeight="true" outlineLevel="0" collapsed="false">
      <c r="C834" s="1"/>
    </row>
    <row r="835" customFormat="false" ht="14.25" hidden="false" customHeight="true" outlineLevel="0" collapsed="false">
      <c r="C835" s="1"/>
    </row>
    <row r="836" customFormat="false" ht="14.25" hidden="false" customHeight="true" outlineLevel="0" collapsed="false">
      <c r="C836" s="1"/>
    </row>
    <row r="837" customFormat="false" ht="14.25" hidden="false" customHeight="true" outlineLevel="0" collapsed="false">
      <c r="C837" s="1"/>
    </row>
    <row r="838" customFormat="false" ht="14.25" hidden="false" customHeight="true" outlineLevel="0" collapsed="false">
      <c r="C838" s="1"/>
    </row>
    <row r="839" customFormat="false" ht="14.25" hidden="false" customHeight="true" outlineLevel="0" collapsed="false">
      <c r="C839" s="1"/>
    </row>
    <row r="840" customFormat="false" ht="14.25" hidden="false" customHeight="true" outlineLevel="0" collapsed="false">
      <c r="C840" s="1"/>
    </row>
    <row r="841" customFormat="false" ht="14.25" hidden="false" customHeight="true" outlineLevel="0" collapsed="false">
      <c r="C841" s="1"/>
    </row>
    <row r="842" customFormat="false" ht="14.25" hidden="false" customHeight="true" outlineLevel="0" collapsed="false">
      <c r="C842" s="1"/>
    </row>
    <row r="843" customFormat="false" ht="14.25" hidden="false" customHeight="true" outlineLevel="0" collapsed="false">
      <c r="C843" s="1"/>
    </row>
    <row r="844" customFormat="false" ht="14.25" hidden="false" customHeight="true" outlineLevel="0" collapsed="false">
      <c r="C844" s="1"/>
    </row>
    <row r="845" customFormat="false" ht="14.25" hidden="false" customHeight="true" outlineLevel="0" collapsed="false">
      <c r="C845" s="1"/>
    </row>
    <row r="846" customFormat="false" ht="14.25" hidden="false" customHeight="true" outlineLevel="0" collapsed="false">
      <c r="C846" s="1"/>
    </row>
    <row r="847" customFormat="false" ht="14.25" hidden="false" customHeight="true" outlineLevel="0" collapsed="false">
      <c r="C847" s="1"/>
    </row>
    <row r="848" customFormat="false" ht="14.25" hidden="false" customHeight="true" outlineLevel="0" collapsed="false">
      <c r="C848" s="1"/>
    </row>
    <row r="849" customFormat="false" ht="14.25" hidden="false" customHeight="true" outlineLevel="0" collapsed="false">
      <c r="C849" s="1"/>
    </row>
    <row r="850" customFormat="false" ht="14.25" hidden="false" customHeight="true" outlineLevel="0" collapsed="false">
      <c r="C850" s="1"/>
    </row>
    <row r="851" customFormat="false" ht="14.25" hidden="false" customHeight="true" outlineLevel="0" collapsed="false">
      <c r="C851" s="1"/>
    </row>
    <row r="852" customFormat="false" ht="14.25" hidden="false" customHeight="true" outlineLevel="0" collapsed="false">
      <c r="C852" s="1"/>
    </row>
    <row r="853" customFormat="false" ht="14.25" hidden="false" customHeight="true" outlineLevel="0" collapsed="false">
      <c r="C853" s="1"/>
    </row>
    <row r="854" customFormat="false" ht="14.25" hidden="false" customHeight="true" outlineLevel="0" collapsed="false">
      <c r="C854" s="1"/>
    </row>
    <row r="855" customFormat="false" ht="14.25" hidden="false" customHeight="true" outlineLevel="0" collapsed="false">
      <c r="C855" s="1"/>
    </row>
    <row r="856" customFormat="false" ht="14.25" hidden="false" customHeight="true" outlineLevel="0" collapsed="false">
      <c r="C856" s="1"/>
    </row>
    <row r="857" customFormat="false" ht="14.25" hidden="false" customHeight="true" outlineLevel="0" collapsed="false">
      <c r="C857" s="1"/>
    </row>
    <row r="858" customFormat="false" ht="14.25" hidden="false" customHeight="true" outlineLevel="0" collapsed="false">
      <c r="C858" s="1"/>
    </row>
    <row r="859" customFormat="false" ht="14.25" hidden="false" customHeight="true" outlineLevel="0" collapsed="false">
      <c r="C859" s="1"/>
    </row>
    <row r="860" customFormat="false" ht="14.25" hidden="false" customHeight="true" outlineLevel="0" collapsed="false">
      <c r="C860" s="1"/>
    </row>
    <row r="861" customFormat="false" ht="14.25" hidden="false" customHeight="true" outlineLevel="0" collapsed="false">
      <c r="C861" s="1"/>
    </row>
    <row r="862" customFormat="false" ht="14.25" hidden="false" customHeight="true" outlineLevel="0" collapsed="false">
      <c r="C862" s="1"/>
    </row>
    <row r="863" customFormat="false" ht="14.25" hidden="false" customHeight="true" outlineLevel="0" collapsed="false">
      <c r="C863" s="1"/>
    </row>
    <row r="864" customFormat="false" ht="14.25" hidden="false" customHeight="true" outlineLevel="0" collapsed="false">
      <c r="C864" s="1"/>
    </row>
    <row r="865" customFormat="false" ht="14.25" hidden="false" customHeight="true" outlineLevel="0" collapsed="false">
      <c r="C865" s="1"/>
    </row>
    <row r="866" customFormat="false" ht="14.25" hidden="false" customHeight="true" outlineLevel="0" collapsed="false">
      <c r="C866" s="1"/>
    </row>
    <row r="867" customFormat="false" ht="14.25" hidden="false" customHeight="true" outlineLevel="0" collapsed="false">
      <c r="C867" s="1"/>
    </row>
    <row r="868" customFormat="false" ht="14.25" hidden="false" customHeight="true" outlineLevel="0" collapsed="false">
      <c r="C868" s="1"/>
    </row>
    <row r="869" customFormat="false" ht="14.25" hidden="false" customHeight="true" outlineLevel="0" collapsed="false">
      <c r="C869" s="1"/>
    </row>
    <row r="870" customFormat="false" ht="14.25" hidden="false" customHeight="true" outlineLevel="0" collapsed="false">
      <c r="C870" s="1"/>
    </row>
    <row r="871" customFormat="false" ht="14.25" hidden="false" customHeight="true" outlineLevel="0" collapsed="false">
      <c r="C871" s="1"/>
    </row>
    <row r="872" customFormat="false" ht="14.25" hidden="false" customHeight="true" outlineLevel="0" collapsed="false">
      <c r="C872" s="1"/>
    </row>
    <row r="873" customFormat="false" ht="14.25" hidden="false" customHeight="true" outlineLevel="0" collapsed="false">
      <c r="C873" s="1"/>
    </row>
    <row r="874" customFormat="false" ht="14.25" hidden="false" customHeight="true" outlineLevel="0" collapsed="false">
      <c r="C874" s="1"/>
    </row>
    <row r="875" customFormat="false" ht="14.25" hidden="false" customHeight="true" outlineLevel="0" collapsed="false">
      <c r="C875" s="1"/>
    </row>
    <row r="876" customFormat="false" ht="14.25" hidden="false" customHeight="true" outlineLevel="0" collapsed="false">
      <c r="C876" s="1"/>
    </row>
    <row r="877" customFormat="false" ht="14.25" hidden="false" customHeight="true" outlineLevel="0" collapsed="false">
      <c r="C877" s="1"/>
    </row>
    <row r="878" customFormat="false" ht="14.25" hidden="false" customHeight="true" outlineLevel="0" collapsed="false">
      <c r="C878" s="1"/>
    </row>
    <row r="879" customFormat="false" ht="14.25" hidden="false" customHeight="true" outlineLevel="0" collapsed="false">
      <c r="C879" s="1"/>
    </row>
    <row r="880" customFormat="false" ht="14.25" hidden="false" customHeight="true" outlineLevel="0" collapsed="false">
      <c r="C880" s="1"/>
    </row>
    <row r="881" customFormat="false" ht="14.25" hidden="false" customHeight="true" outlineLevel="0" collapsed="false">
      <c r="C881" s="1"/>
    </row>
    <row r="882" customFormat="false" ht="14.25" hidden="false" customHeight="true" outlineLevel="0" collapsed="false">
      <c r="C882" s="1"/>
    </row>
    <row r="883" customFormat="false" ht="14.25" hidden="false" customHeight="true" outlineLevel="0" collapsed="false">
      <c r="C883" s="1"/>
    </row>
    <row r="884" customFormat="false" ht="14.25" hidden="false" customHeight="true" outlineLevel="0" collapsed="false">
      <c r="C884" s="1"/>
    </row>
    <row r="885" customFormat="false" ht="14.25" hidden="false" customHeight="true" outlineLevel="0" collapsed="false">
      <c r="C885" s="1"/>
    </row>
    <row r="886" customFormat="false" ht="14.25" hidden="false" customHeight="true" outlineLevel="0" collapsed="false">
      <c r="C886" s="1"/>
    </row>
    <row r="887" customFormat="false" ht="14.25" hidden="false" customHeight="true" outlineLevel="0" collapsed="false">
      <c r="C887" s="1"/>
    </row>
    <row r="888" customFormat="false" ht="14.25" hidden="false" customHeight="true" outlineLevel="0" collapsed="false">
      <c r="C888" s="1"/>
    </row>
    <row r="889" customFormat="false" ht="14.25" hidden="false" customHeight="true" outlineLevel="0" collapsed="false">
      <c r="C889" s="1"/>
    </row>
    <row r="890" customFormat="false" ht="14.25" hidden="false" customHeight="true" outlineLevel="0" collapsed="false">
      <c r="C890" s="1"/>
    </row>
    <row r="891" customFormat="false" ht="14.25" hidden="false" customHeight="true" outlineLevel="0" collapsed="false">
      <c r="C891" s="1"/>
    </row>
    <row r="892" customFormat="false" ht="14.25" hidden="false" customHeight="true" outlineLevel="0" collapsed="false">
      <c r="C892" s="1"/>
    </row>
    <row r="893" customFormat="false" ht="14.25" hidden="false" customHeight="true" outlineLevel="0" collapsed="false">
      <c r="C893" s="1"/>
    </row>
    <row r="894" customFormat="false" ht="14.25" hidden="false" customHeight="true" outlineLevel="0" collapsed="false">
      <c r="C894" s="1"/>
    </row>
    <row r="895" customFormat="false" ht="14.25" hidden="false" customHeight="true" outlineLevel="0" collapsed="false">
      <c r="C895" s="1"/>
    </row>
    <row r="896" customFormat="false" ht="14.25" hidden="false" customHeight="true" outlineLevel="0" collapsed="false">
      <c r="C896" s="1"/>
    </row>
    <row r="897" customFormat="false" ht="14.25" hidden="false" customHeight="true" outlineLevel="0" collapsed="false">
      <c r="C897" s="1"/>
    </row>
    <row r="898" customFormat="false" ht="14.25" hidden="false" customHeight="true" outlineLevel="0" collapsed="false">
      <c r="C898" s="1"/>
    </row>
    <row r="899" customFormat="false" ht="14.25" hidden="false" customHeight="true" outlineLevel="0" collapsed="false">
      <c r="C899" s="1"/>
    </row>
    <row r="900" customFormat="false" ht="14.25" hidden="false" customHeight="true" outlineLevel="0" collapsed="false">
      <c r="C900" s="1"/>
    </row>
    <row r="901" customFormat="false" ht="14.25" hidden="false" customHeight="true" outlineLevel="0" collapsed="false">
      <c r="C901" s="1"/>
    </row>
    <row r="902" customFormat="false" ht="14.25" hidden="false" customHeight="true" outlineLevel="0" collapsed="false">
      <c r="C902" s="1"/>
    </row>
    <row r="903" customFormat="false" ht="14.25" hidden="false" customHeight="true" outlineLevel="0" collapsed="false">
      <c r="C903" s="1"/>
    </row>
    <row r="904" customFormat="false" ht="14.25" hidden="false" customHeight="true" outlineLevel="0" collapsed="false">
      <c r="C904" s="1"/>
    </row>
    <row r="905" customFormat="false" ht="14.25" hidden="false" customHeight="true" outlineLevel="0" collapsed="false">
      <c r="C905" s="1"/>
    </row>
    <row r="906" customFormat="false" ht="14.25" hidden="false" customHeight="true" outlineLevel="0" collapsed="false">
      <c r="C906" s="1"/>
    </row>
    <row r="907" customFormat="false" ht="14.25" hidden="false" customHeight="true" outlineLevel="0" collapsed="false">
      <c r="C907" s="1"/>
    </row>
    <row r="908" customFormat="false" ht="14.25" hidden="false" customHeight="true" outlineLevel="0" collapsed="false">
      <c r="C908" s="1"/>
    </row>
    <row r="909" customFormat="false" ht="14.25" hidden="false" customHeight="true" outlineLevel="0" collapsed="false">
      <c r="C909" s="1"/>
    </row>
    <row r="910" customFormat="false" ht="14.25" hidden="false" customHeight="true" outlineLevel="0" collapsed="false">
      <c r="C910" s="1"/>
    </row>
    <row r="911" customFormat="false" ht="14.25" hidden="false" customHeight="true" outlineLevel="0" collapsed="false">
      <c r="C911" s="1"/>
    </row>
    <row r="912" customFormat="false" ht="14.25" hidden="false" customHeight="true" outlineLevel="0" collapsed="false">
      <c r="C912" s="1"/>
    </row>
    <row r="913" customFormat="false" ht="14.25" hidden="false" customHeight="true" outlineLevel="0" collapsed="false">
      <c r="C913" s="1"/>
    </row>
    <row r="914" customFormat="false" ht="14.25" hidden="false" customHeight="true" outlineLevel="0" collapsed="false">
      <c r="C914" s="1"/>
    </row>
    <row r="915" customFormat="false" ht="14.25" hidden="false" customHeight="true" outlineLevel="0" collapsed="false">
      <c r="C915" s="1"/>
    </row>
    <row r="916" customFormat="false" ht="14.25" hidden="false" customHeight="true" outlineLevel="0" collapsed="false">
      <c r="C916" s="1"/>
    </row>
    <row r="917" customFormat="false" ht="14.25" hidden="false" customHeight="true" outlineLevel="0" collapsed="false">
      <c r="C917" s="1"/>
    </row>
    <row r="918" customFormat="false" ht="14.25" hidden="false" customHeight="true" outlineLevel="0" collapsed="false">
      <c r="C918" s="1"/>
    </row>
    <row r="919" customFormat="false" ht="14.25" hidden="false" customHeight="true" outlineLevel="0" collapsed="false">
      <c r="C919" s="1"/>
    </row>
    <row r="920" customFormat="false" ht="14.25" hidden="false" customHeight="true" outlineLevel="0" collapsed="false">
      <c r="C920" s="1"/>
    </row>
    <row r="921" customFormat="false" ht="14.25" hidden="false" customHeight="true" outlineLevel="0" collapsed="false">
      <c r="C921" s="1"/>
    </row>
    <row r="922" customFormat="false" ht="14.25" hidden="false" customHeight="true" outlineLevel="0" collapsed="false">
      <c r="C922" s="1"/>
    </row>
    <row r="923" customFormat="false" ht="14.25" hidden="false" customHeight="true" outlineLevel="0" collapsed="false">
      <c r="C923" s="1"/>
    </row>
    <row r="924" customFormat="false" ht="14.25" hidden="false" customHeight="true" outlineLevel="0" collapsed="false">
      <c r="C924" s="1"/>
    </row>
    <row r="925" customFormat="false" ht="14.25" hidden="false" customHeight="true" outlineLevel="0" collapsed="false">
      <c r="C925" s="1"/>
    </row>
    <row r="926" customFormat="false" ht="14.25" hidden="false" customHeight="true" outlineLevel="0" collapsed="false">
      <c r="C926" s="1"/>
    </row>
    <row r="927" customFormat="false" ht="14.25" hidden="false" customHeight="true" outlineLevel="0" collapsed="false">
      <c r="C927" s="1"/>
    </row>
    <row r="928" customFormat="false" ht="14.25" hidden="false" customHeight="true" outlineLevel="0" collapsed="false">
      <c r="C928" s="1"/>
    </row>
    <row r="929" customFormat="false" ht="14.25" hidden="false" customHeight="true" outlineLevel="0" collapsed="false">
      <c r="C929" s="1"/>
    </row>
    <row r="930" customFormat="false" ht="14.25" hidden="false" customHeight="true" outlineLevel="0" collapsed="false">
      <c r="C930" s="1"/>
    </row>
    <row r="931" customFormat="false" ht="14.25" hidden="false" customHeight="true" outlineLevel="0" collapsed="false">
      <c r="C931" s="1"/>
    </row>
    <row r="932" customFormat="false" ht="14.25" hidden="false" customHeight="true" outlineLevel="0" collapsed="false">
      <c r="C932" s="1"/>
    </row>
    <row r="933" customFormat="false" ht="14.25" hidden="false" customHeight="true" outlineLevel="0" collapsed="false">
      <c r="C933" s="1"/>
    </row>
    <row r="934" customFormat="false" ht="14.25" hidden="false" customHeight="true" outlineLevel="0" collapsed="false">
      <c r="C934" s="1"/>
    </row>
    <row r="935" customFormat="false" ht="14.25" hidden="false" customHeight="true" outlineLevel="0" collapsed="false">
      <c r="C935" s="1"/>
    </row>
    <row r="936" customFormat="false" ht="14.25" hidden="false" customHeight="true" outlineLevel="0" collapsed="false">
      <c r="C936" s="1"/>
    </row>
    <row r="937" customFormat="false" ht="14.25" hidden="false" customHeight="true" outlineLevel="0" collapsed="false">
      <c r="C937" s="1"/>
    </row>
    <row r="938" customFormat="false" ht="14.25" hidden="false" customHeight="true" outlineLevel="0" collapsed="false">
      <c r="C938" s="1"/>
    </row>
    <row r="939" customFormat="false" ht="14.25" hidden="false" customHeight="true" outlineLevel="0" collapsed="false">
      <c r="C939" s="1"/>
    </row>
    <row r="940" customFormat="false" ht="14.25" hidden="false" customHeight="true" outlineLevel="0" collapsed="false">
      <c r="C940" s="1"/>
    </row>
    <row r="941" customFormat="false" ht="14.25" hidden="false" customHeight="true" outlineLevel="0" collapsed="false">
      <c r="C941" s="1"/>
    </row>
    <row r="942" customFormat="false" ht="14.25" hidden="false" customHeight="true" outlineLevel="0" collapsed="false">
      <c r="C942" s="1"/>
    </row>
    <row r="943" customFormat="false" ht="14.25" hidden="false" customHeight="true" outlineLevel="0" collapsed="false">
      <c r="C943" s="1"/>
    </row>
    <row r="944" customFormat="false" ht="14.25" hidden="false" customHeight="true" outlineLevel="0" collapsed="false">
      <c r="C944" s="1"/>
    </row>
    <row r="945" customFormat="false" ht="14.25" hidden="false" customHeight="true" outlineLevel="0" collapsed="false">
      <c r="C945" s="1"/>
    </row>
    <row r="946" customFormat="false" ht="14.25" hidden="false" customHeight="true" outlineLevel="0" collapsed="false">
      <c r="C946" s="1"/>
    </row>
    <row r="947" customFormat="false" ht="14.25" hidden="false" customHeight="true" outlineLevel="0" collapsed="false">
      <c r="C947" s="1"/>
    </row>
    <row r="948" customFormat="false" ht="14.25" hidden="false" customHeight="true" outlineLevel="0" collapsed="false">
      <c r="C948" s="1"/>
    </row>
    <row r="949" customFormat="false" ht="14.25" hidden="false" customHeight="true" outlineLevel="0" collapsed="false">
      <c r="C949" s="1"/>
    </row>
    <row r="950" customFormat="false" ht="14.25" hidden="false" customHeight="true" outlineLevel="0" collapsed="false">
      <c r="C950" s="1"/>
    </row>
    <row r="951" customFormat="false" ht="14.25" hidden="false" customHeight="true" outlineLevel="0" collapsed="false">
      <c r="C951" s="1"/>
    </row>
    <row r="952" customFormat="false" ht="14.25" hidden="false" customHeight="true" outlineLevel="0" collapsed="false">
      <c r="C952" s="1"/>
    </row>
    <row r="953" customFormat="false" ht="14.25" hidden="false" customHeight="true" outlineLevel="0" collapsed="false">
      <c r="C953" s="1"/>
    </row>
    <row r="954" customFormat="false" ht="14.25" hidden="false" customHeight="true" outlineLevel="0" collapsed="false">
      <c r="C954" s="1"/>
    </row>
    <row r="955" customFormat="false" ht="14.25" hidden="false" customHeight="true" outlineLevel="0" collapsed="false">
      <c r="C955" s="1"/>
    </row>
    <row r="956" customFormat="false" ht="14.25" hidden="false" customHeight="true" outlineLevel="0" collapsed="false">
      <c r="C956" s="1"/>
    </row>
    <row r="957" customFormat="false" ht="14.25" hidden="false" customHeight="true" outlineLevel="0" collapsed="false">
      <c r="C957" s="1"/>
    </row>
    <row r="958" customFormat="false" ht="14.25" hidden="false" customHeight="true" outlineLevel="0" collapsed="false">
      <c r="C958" s="1"/>
    </row>
    <row r="959" customFormat="false" ht="14.25" hidden="false" customHeight="true" outlineLevel="0" collapsed="false">
      <c r="C959" s="1"/>
    </row>
    <row r="960" customFormat="false" ht="14.25" hidden="false" customHeight="true" outlineLevel="0" collapsed="false">
      <c r="C960" s="1"/>
    </row>
    <row r="961" customFormat="false" ht="14.25" hidden="false" customHeight="true" outlineLevel="0" collapsed="false">
      <c r="C961" s="1"/>
    </row>
    <row r="962" customFormat="false" ht="14.25" hidden="false" customHeight="true" outlineLevel="0" collapsed="false">
      <c r="C962" s="1"/>
    </row>
    <row r="963" customFormat="false" ht="14.25" hidden="false" customHeight="true" outlineLevel="0" collapsed="false">
      <c r="C963" s="1"/>
    </row>
    <row r="964" customFormat="false" ht="14.25" hidden="false" customHeight="true" outlineLevel="0" collapsed="false">
      <c r="C964" s="1"/>
    </row>
    <row r="965" customFormat="false" ht="14.25" hidden="false" customHeight="true" outlineLevel="0" collapsed="false">
      <c r="C965" s="1"/>
    </row>
    <row r="966" customFormat="false" ht="14.25" hidden="false" customHeight="true" outlineLevel="0" collapsed="false">
      <c r="C966" s="1"/>
    </row>
    <row r="967" customFormat="false" ht="14.25" hidden="false" customHeight="true" outlineLevel="0" collapsed="false">
      <c r="C967" s="1"/>
    </row>
    <row r="968" customFormat="false" ht="14.25" hidden="false" customHeight="true" outlineLevel="0" collapsed="false">
      <c r="C968" s="1"/>
    </row>
    <row r="969" customFormat="false" ht="14.25" hidden="false" customHeight="true" outlineLevel="0" collapsed="false">
      <c r="C969" s="1"/>
    </row>
    <row r="970" customFormat="false" ht="14.25" hidden="false" customHeight="true" outlineLevel="0" collapsed="false">
      <c r="C970" s="1"/>
    </row>
    <row r="971" customFormat="false" ht="14.25" hidden="false" customHeight="true" outlineLevel="0" collapsed="false">
      <c r="C971" s="1"/>
    </row>
    <row r="972" customFormat="false" ht="14.25" hidden="false" customHeight="true" outlineLevel="0" collapsed="false">
      <c r="C972" s="1"/>
    </row>
    <row r="973" customFormat="false" ht="14.25" hidden="false" customHeight="true" outlineLevel="0" collapsed="false">
      <c r="C973" s="1"/>
    </row>
    <row r="974" customFormat="false" ht="14.25" hidden="false" customHeight="true" outlineLevel="0" collapsed="false">
      <c r="C974" s="1"/>
    </row>
    <row r="975" customFormat="false" ht="14.25" hidden="false" customHeight="true" outlineLevel="0" collapsed="false">
      <c r="C975" s="1"/>
    </row>
    <row r="976" customFormat="false" ht="14.25" hidden="false" customHeight="true" outlineLevel="0" collapsed="false">
      <c r="C976" s="1"/>
    </row>
    <row r="977" customFormat="false" ht="14.25" hidden="false" customHeight="true" outlineLevel="0" collapsed="false">
      <c r="C977" s="1"/>
    </row>
    <row r="978" customFormat="false" ht="14.25" hidden="false" customHeight="true" outlineLevel="0" collapsed="false">
      <c r="C978" s="1"/>
    </row>
    <row r="979" customFormat="false" ht="14.25" hidden="false" customHeight="true" outlineLevel="0" collapsed="false">
      <c r="C979" s="1"/>
    </row>
    <row r="980" customFormat="false" ht="14.25" hidden="false" customHeight="true" outlineLevel="0" collapsed="false">
      <c r="C980" s="1"/>
    </row>
    <row r="981" customFormat="false" ht="14.25" hidden="false" customHeight="true" outlineLevel="0" collapsed="false">
      <c r="C981" s="1"/>
    </row>
    <row r="982" customFormat="false" ht="14.25" hidden="false" customHeight="true" outlineLevel="0" collapsed="false">
      <c r="C982" s="1"/>
    </row>
    <row r="983" customFormat="false" ht="14.25" hidden="false" customHeight="true" outlineLevel="0" collapsed="false">
      <c r="C983" s="1"/>
    </row>
    <row r="984" customFormat="false" ht="14.25" hidden="false" customHeight="true" outlineLevel="0" collapsed="false">
      <c r="C984" s="1"/>
    </row>
    <row r="985" customFormat="false" ht="14.25" hidden="false" customHeight="true" outlineLevel="0" collapsed="false">
      <c r="C985" s="1"/>
    </row>
    <row r="986" customFormat="false" ht="14.25" hidden="false" customHeight="true" outlineLevel="0" collapsed="false">
      <c r="C986" s="1"/>
    </row>
    <row r="987" customFormat="false" ht="14.25" hidden="false" customHeight="true" outlineLevel="0" collapsed="false">
      <c r="C987" s="1"/>
    </row>
    <row r="988" customFormat="false" ht="14.25" hidden="false" customHeight="true" outlineLevel="0" collapsed="false">
      <c r="C988" s="1"/>
    </row>
    <row r="989" customFormat="false" ht="14.25" hidden="false" customHeight="true" outlineLevel="0" collapsed="false">
      <c r="C989" s="1"/>
    </row>
    <row r="990" customFormat="false" ht="14.25" hidden="false" customHeight="true" outlineLevel="0" collapsed="false">
      <c r="C990" s="1"/>
    </row>
    <row r="991" customFormat="false" ht="14.25" hidden="false" customHeight="true" outlineLevel="0" collapsed="false">
      <c r="C991" s="1"/>
    </row>
    <row r="992" customFormat="false" ht="14.25" hidden="false" customHeight="true" outlineLevel="0" collapsed="false">
      <c r="C992" s="1"/>
    </row>
    <row r="993" customFormat="false" ht="14.25" hidden="false" customHeight="true" outlineLevel="0" collapsed="false">
      <c r="C993" s="1"/>
    </row>
    <row r="994" customFormat="false" ht="14.25" hidden="false" customHeight="true" outlineLevel="0" collapsed="false">
      <c r="C994" s="1"/>
    </row>
    <row r="995" customFormat="false" ht="14.25" hidden="false" customHeight="true" outlineLevel="0" collapsed="false">
      <c r="C995" s="1"/>
    </row>
    <row r="996" customFormat="false" ht="14.25" hidden="false" customHeight="true" outlineLevel="0" collapsed="false">
      <c r="C996" s="1"/>
    </row>
    <row r="997" customFormat="false" ht="14.25" hidden="false" customHeight="true" outlineLevel="0" collapsed="false">
      <c r="C997" s="1"/>
    </row>
    <row r="998" customFormat="false" ht="14.25" hidden="false" customHeight="true" outlineLevel="0" collapsed="false">
      <c r="C998" s="1"/>
    </row>
    <row r="999" customFormat="false" ht="14.25" hidden="false" customHeight="true" outlineLevel="0" collapsed="false">
      <c r="C999" s="1"/>
    </row>
    <row r="1000" customFormat="false" ht="14.25" hidden="false" customHeight="true" outlineLevel="0" collapsed="false">
      <c r="C1000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B2:C2"/>
    <mergeCell ref="J2:K2"/>
    <mergeCell ref="M2:N2"/>
    <mergeCell ref="E11:G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C78D8"/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2" min="1" style="0" width="4.25"/>
    <col collapsed="false" customWidth="true" hidden="false" outlineLevel="0" max="3" min="3" style="0" width="26.21"/>
    <col collapsed="false" customWidth="true" hidden="false" outlineLevel="0" max="14" min="4" style="0" width="14.55"/>
    <col collapsed="false" customWidth="true" hidden="false" outlineLevel="0" max="17" min="15" style="0" width="4.25"/>
    <col collapsed="false" customWidth="true" hidden="false" outlineLevel="0" max="18" min="18" style="0" width="26.21"/>
    <col collapsed="false" customWidth="true" hidden="false" outlineLevel="0" max="29" min="19" style="0" width="14.55"/>
    <col collapsed="false" customWidth="true" hidden="false" outlineLevel="0" max="32" min="30" style="0" width="4.25"/>
    <col collapsed="false" customWidth="true" hidden="false" outlineLevel="0" max="33" min="33" style="0" width="26.21"/>
    <col collapsed="false" customWidth="true" hidden="false" outlineLevel="0" max="44" min="34" style="0" width="14.55"/>
    <col collapsed="false" customWidth="true" hidden="false" outlineLevel="0" max="46" min="45" style="0" width="4.25"/>
  </cols>
  <sheetData>
    <row r="1" customFormat="false" ht="14.25" hidden="false" customHeight="true" outlineLevel="0" collapsed="false">
      <c r="AS1" s="22"/>
      <c r="AT1" s="22"/>
    </row>
    <row r="2" customFormat="false" ht="14.25" hidden="false" customHeight="true" outlineLevel="0" collapsed="false">
      <c r="B2" s="23" t="s">
        <v>35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Q2" s="24" t="s">
        <v>36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5"/>
      <c r="AF2" s="26" t="s">
        <v>37</v>
      </c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5"/>
    </row>
    <row r="3" customFormat="false" ht="14.25" hidden="false" customHeight="true" outlineLevel="0" collapsed="false">
      <c r="B3" s="27"/>
      <c r="C3" s="28" t="s">
        <v>38</v>
      </c>
      <c r="O3" s="27"/>
      <c r="Q3" s="29"/>
      <c r="R3" s="28" t="s">
        <v>38</v>
      </c>
      <c r="AD3" s="29"/>
      <c r="AF3" s="30"/>
      <c r="AG3" s="28" t="s">
        <v>38</v>
      </c>
      <c r="AS3" s="31"/>
      <c r="AT3" s="22"/>
    </row>
    <row r="4" customFormat="false" ht="14.25" hidden="false" customHeight="true" outlineLevel="0" collapsed="false">
      <c r="B4" s="27"/>
      <c r="C4" s="32" t="s">
        <v>39</v>
      </c>
      <c r="D4" s="33" t="n">
        <v>0</v>
      </c>
      <c r="E4" s="33" t="n">
        <v>1</v>
      </c>
      <c r="F4" s="33" t="n">
        <v>2</v>
      </c>
      <c r="G4" s="33" t="n">
        <v>3</v>
      </c>
      <c r="H4" s="33" t="n">
        <v>4</v>
      </c>
      <c r="I4" s="33" t="n">
        <v>5</v>
      </c>
      <c r="J4" s="33" t="n">
        <v>6</v>
      </c>
      <c r="K4" s="33" t="n">
        <v>7</v>
      </c>
      <c r="L4" s="33" t="n">
        <v>8</v>
      </c>
      <c r="M4" s="33" t="n">
        <v>9</v>
      </c>
      <c r="N4" s="34" t="n">
        <v>10</v>
      </c>
      <c r="O4" s="27"/>
      <c r="Q4" s="29"/>
      <c r="R4" s="32" t="s">
        <v>39</v>
      </c>
      <c r="S4" s="33" t="n">
        <v>0</v>
      </c>
      <c r="T4" s="33" t="n">
        <v>1</v>
      </c>
      <c r="U4" s="33" t="n">
        <v>2</v>
      </c>
      <c r="V4" s="33" t="n">
        <v>3</v>
      </c>
      <c r="W4" s="33" t="n">
        <v>4</v>
      </c>
      <c r="X4" s="33" t="n">
        <v>5</v>
      </c>
      <c r="Y4" s="33" t="n">
        <v>6</v>
      </c>
      <c r="Z4" s="33" t="n">
        <v>7</v>
      </c>
      <c r="AA4" s="33" t="n">
        <v>8</v>
      </c>
      <c r="AB4" s="33" t="n">
        <v>9</v>
      </c>
      <c r="AC4" s="34" t="n">
        <v>10</v>
      </c>
      <c r="AD4" s="29"/>
      <c r="AF4" s="30"/>
      <c r="AG4" s="32" t="s">
        <v>39</v>
      </c>
      <c r="AH4" s="33" t="n">
        <v>0</v>
      </c>
      <c r="AI4" s="33" t="n">
        <v>1</v>
      </c>
      <c r="AJ4" s="33" t="n">
        <v>2</v>
      </c>
      <c r="AK4" s="33" t="n">
        <v>3</v>
      </c>
      <c r="AL4" s="33" t="n">
        <v>4</v>
      </c>
      <c r="AM4" s="33" t="n">
        <v>5</v>
      </c>
      <c r="AN4" s="33" t="n">
        <v>6</v>
      </c>
      <c r="AO4" s="33" t="n">
        <v>7</v>
      </c>
      <c r="AP4" s="33" t="n">
        <v>8</v>
      </c>
      <c r="AQ4" s="33" t="n">
        <v>9</v>
      </c>
      <c r="AR4" s="34" t="n">
        <v>10</v>
      </c>
      <c r="AS4" s="31"/>
      <c r="AT4" s="22"/>
    </row>
    <row r="5" customFormat="false" ht="14.25" hidden="false" customHeight="true" outlineLevel="0" collapsed="false">
      <c r="B5" s="27"/>
      <c r="C5" s="35" t="s">
        <v>40</v>
      </c>
      <c r="D5" s="36"/>
      <c r="E5" s="37" t="n">
        <f aca="false">ventasaño1</f>
        <v>140918.73</v>
      </c>
      <c r="F5" s="37" t="n">
        <f aca="false">E5*(1+crecimientodemanda)</f>
        <v>145146.2919</v>
      </c>
      <c r="G5" s="37" t="n">
        <f aca="false">F5*(1+crecimientodemanda)</f>
        <v>149500.680657</v>
      </c>
      <c r="H5" s="37" t="n">
        <f aca="false">G5*(1+crecimientodemanda)</f>
        <v>153985.70107671</v>
      </c>
      <c r="I5" s="37" t="n">
        <f aca="false">H5*(1+crecimientodemanda)</f>
        <v>158605.272109011</v>
      </c>
      <c r="J5" s="37" t="n">
        <f aca="false">I5*(1+crecimientodemanda)</f>
        <v>163363.430272282</v>
      </c>
      <c r="K5" s="37" t="n">
        <f aca="false">J5*(1+crecimientodemanda)</f>
        <v>168264.33318045</v>
      </c>
      <c r="L5" s="37" t="n">
        <f aca="false">K5*(1+crecimientodemanda)</f>
        <v>173312.263175864</v>
      </c>
      <c r="M5" s="37" t="n">
        <f aca="false">L5*(1+crecimientodemanda)</f>
        <v>178511.63107114</v>
      </c>
      <c r="N5" s="38" t="n">
        <f aca="false">M5*(1+crecimientodemanda)</f>
        <v>183866.980003274</v>
      </c>
      <c r="O5" s="27"/>
      <c r="Q5" s="29"/>
      <c r="R5" s="35" t="s">
        <v>40</v>
      </c>
      <c r="S5" s="39"/>
      <c r="T5" s="40" t="n">
        <f aca="false">ventasaño1</f>
        <v>140918.73</v>
      </c>
      <c r="U5" s="40" t="n">
        <f aca="false">ventasaño1</f>
        <v>140918.73</v>
      </c>
      <c r="V5" s="40" t="n">
        <f aca="false">ventasaño1</f>
        <v>140918.73</v>
      </c>
      <c r="W5" s="40" t="n">
        <f aca="false">ventasaño1</f>
        <v>140918.73</v>
      </c>
      <c r="X5" s="40" t="n">
        <f aca="false">ventasaño1</f>
        <v>140918.73</v>
      </c>
      <c r="Y5" s="40" t="n">
        <f aca="false">ventasaño1</f>
        <v>140918.73</v>
      </c>
      <c r="Z5" s="40" t="n">
        <f aca="false">ventasaño1</f>
        <v>140918.73</v>
      </c>
      <c r="AA5" s="40" t="n">
        <f aca="false">ventasaño1</f>
        <v>140918.73</v>
      </c>
      <c r="AB5" s="40" t="n">
        <f aca="false">ventasaño1</f>
        <v>140918.73</v>
      </c>
      <c r="AC5" s="41" t="n">
        <f aca="false">ventasaño1</f>
        <v>140918.73</v>
      </c>
      <c r="AD5" s="29"/>
      <c r="AF5" s="30"/>
      <c r="AG5" s="35" t="s">
        <v>40</v>
      </c>
      <c r="AH5" s="36"/>
      <c r="AI5" s="37" t="n">
        <f aca="false">ventasaño1*(1+3.4632%)</f>
        <v>145799.02745736</v>
      </c>
      <c r="AJ5" s="37" t="n">
        <f aca="false">AI5*(1+3.4632%)</f>
        <v>150848.339376263</v>
      </c>
      <c r="AK5" s="37" t="n">
        <f aca="false">AJ5*(1+3.4632%)</f>
        <v>156072.519065542</v>
      </c>
      <c r="AL5" s="37" t="n">
        <f aca="false">AK5*(1+3.4632%)</f>
        <v>161477.62254582</v>
      </c>
      <c r="AM5" s="37" t="n">
        <f aca="false">AL5*(1+3.4632%)</f>
        <v>167069.915569827</v>
      </c>
      <c r="AN5" s="37" t="n">
        <f aca="false">AM5*(1+3.4632%)</f>
        <v>172855.880885841</v>
      </c>
      <c r="AO5" s="37" t="n">
        <f aca="false">AN5*(1+3.4632%)</f>
        <v>178842.225752679</v>
      </c>
      <c r="AP5" s="37" t="n">
        <f aca="false">AO5*(1+3.4632%)</f>
        <v>185035.889714946</v>
      </c>
      <c r="AQ5" s="37" t="n">
        <f aca="false">AP5*(1+3.4632%)</f>
        <v>191444.052647554</v>
      </c>
      <c r="AR5" s="42" t="n">
        <f aca="false">AQ5*(1+3.4632%)</f>
        <v>198074.143078844</v>
      </c>
      <c r="AS5" s="31"/>
      <c r="AT5" s="22"/>
    </row>
    <row r="6" customFormat="false" ht="14.25" hidden="false" customHeight="true" outlineLevel="0" collapsed="false">
      <c r="B6" s="27"/>
      <c r="C6" s="43" t="s">
        <v>41</v>
      </c>
      <c r="D6" s="44"/>
      <c r="E6" s="45" t="n">
        <f aca="false">precioaño1</f>
        <v>9.1968</v>
      </c>
      <c r="F6" s="45" t="n">
        <f aca="false">E6*(1+inflacion)</f>
        <v>9.836101940736</v>
      </c>
      <c r="G6" s="45" t="n">
        <f aca="false">F6*(1+inflacion)</f>
        <v>10.5198440097154</v>
      </c>
      <c r="H6" s="45" t="n">
        <f aca="false">G6*(1+inflacion)</f>
        <v>11.2511153966816</v>
      </c>
      <c r="I6" s="45" t="n">
        <f aca="false">H6*(1+inflacion)</f>
        <v>12.0332200318312</v>
      </c>
      <c r="J6" s="45" t="n">
        <f aca="false">I6*(1+inflacion)</f>
        <v>12.8696915131783</v>
      </c>
      <c r="K6" s="45" t="n">
        <f aca="false">J6*(1+inflacion)</f>
        <v>13.7643090715734</v>
      </c>
      <c r="L6" s="45" t="n">
        <f aca="false">K6*(1+inflacion)</f>
        <v>14.7211146455064</v>
      </c>
      <c r="M6" s="45" t="n">
        <f aca="false">L6*(1+inflacion)</f>
        <v>15.7444311428391</v>
      </c>
      <c r="N6" s="46" t="n">
        <f aca="false">M6*(1+inflacion)</f>
        <v>16.8388819719755</v>
      </c>
      <c r="O6" s="27"/>
      <c r="Q6" s="29"/>
      <c r="R6" s="43" t="s">
        <v>41</v>
      </c>
      <c r="S6" s="47"/>
      <c r="T6" s="48" t="n">
        <f aca="false">precioaño1</f>
        <v>9.1968</v>
      </c>
      <c r="U6" s="48" t="n">
        <f aca="false">T6*(1+inflacion)</f>
        <v>9.836101940736</v>
      </c>
      <c r="V6" s="48" t="n">
        <f aca="false">U6*(1+inflacion)</f>
        <v>10.5198440097154</v>
      </c>
      <c r="W6" s="48" t="n">
        <f aca="false">V6*(1+inflacion)</f>
        <v>11.2511153966816</v>
      </c>
      <c r="X6" s="48" t="n">
        <f aca="false">W6*(1+inflacion)</f>
        <v>12.0332200318312</v>
      </c>
      <c r="Y6" s="48" t="n">
        <f aca="false">X6*(1+inflacion)</f>
        <v>12.8696915131783</v>
      </c>
      <c r="Z6" s="48" t="n">
        <f aca="false">Y6*(1+inflacion)</f>
        <v>13.7643090715734</v>
      </c>
      <c r="AA6" s="48" t="n">
        <f aca="false">Z6*(1+inflacion)</f>
        <v>14.7211146455064</v>
      </c>
      <c r="AB6" s="48" t="n">
        <f aca="false">AA6*(1+inflacion)</f>
        <v>15.7444311428391</v>
      </c>
      <c r="AC6" s="49" t="n">
        <f aca="false">AB6*(1+inflacion)</f>
        <v>16.8388819719755</v>
      </c>
      <c r="AD6" s="29"/>
      <c r="AF6" s="30"/>
      <c r="AG6" s="43" t="s">
        <v>41</v>
      </c>
      <c r="AH6" s="44"/>
      <c r="AI6" s="45" t="n">
        <f aca="false">precioaño1</f>
        <v>9.1968</v>
      </c>
      <c r="AJ6" s="45" t="n">
        <f aca="false">AI6*(1+inflacion)</f>
        <v>9.836101940736</v>
      </c>
      <c r="AK6" s="45" t="n">
        <f aca="false">AJ6*(1+inflacion)</f>
        <v>10.5198440097154</v>
      </c>
      <c r="AL6" s="45" t="n">
        <f aca="false">AK6*(1+inflacion)</f>
        <v>11.2511153966816</v>
      </c>
      <c r="AM6" s="45" t="n">
        <f aca="false">AL6*(1+inflacion)</f>
        <v>12.0332200318312</v>
      </c>
      <c r="AN6" s="45" t="n">
        <f aca="false">AM6*(1+inflacion)</f>
        <v>12.8696915131783</v>
      </c>
      <c r="AO6" s="45" t="n">
        <f aca="false">AN6*(1+inflacion)</f>
        <v>13.7643090715734</v>
      </c>
      <c r="AP6" s="45" t="n">
        <f aca="false">AO6*(1+inflacion)</f>
        <v>14.7211146455064</v>
      </c>
      <c r="AQ6" s="45" t="n">
        <f aca="false">AP6*(1+inflacion)</f>
        <v>15.7444311428391</v>
      </c>
      <c r="AR6" s="46" t="n">
        <f aca="false">AQ6*(1+inflacion)</f>
        <v>16.8388819719755</v>
      </c>
      <c r="AS6" s="31"/>
      <c r="AT6" s="22"/>
    </row>
    <row r="7" customFormat="false" ht="14.25" hidden="false" customHeight="true" outlineLevel="0" collapsed="false">
      <c r="B7" s="27"/>
      <c r="C7" s="50" t="s">
        <v>42</v>
      </c>
      <c r="D7" s="51"/>
      <c r="E7" s="52" t="n">
        <f aca="false">E5*E6</f>
        <v>1296001.376064</v>
      </c>
      <c r="F7" s="52" t="n">
        <f aca="false">F5*F6</f>
        <v>1427673.72344822</v>
      </c>
      <c r="G7" s="52" t="n">
        <f aca="false">G5*G6</f>
        <v>1572723.83985792</v>
      </c>
      <c r="H7" s="52" t="n">
        <f aca="false">H5*H6</f>
        <v>1732510.89225299</v>
      </c>
      <c r="I7" s="52" t="n">
        <f aca="false">I5*I6</f>
        <v>1908532.13749619</v>
      </c>
      <c r="J7" s="52" t="n">
        <f aca="false">J5*J6</f>
        <v>2102436.95213887</v>
      </c>
      <c r="K7" s="52" t="n">
        <f aca="false">K5*K6</f>
        <v>2316042.28761792</v>
      </c>
      <c r="L7" s="52" t="n">
        <f aca="false">L5*L6</f>
        <v>2551349.69568407</v>
      </c>
      <c r="M7" s="52" t="n">
        <f aca="false">M5*M6</f>
        <v>2810564.08359546</v>
      </c>
      <c r="N7" s="53" t="n">
        <f aca="false">N5*N6</f>
        <v>3096114.3748187</v>
      </c>
      <c r="O7" s="27"/>
      <c r="Q7" s="29"/>
      <c r="R7" s="50" t="s">
        <v>42</v>
      </c>
      <c r="S7" s="51"/>
      <c r="T7" s="52" t="n">
        <f aca="false">T5*T6</f>
        <v>1296001.376064</v>
      </c>
      <c r="U7" s="52" t="n">
        <f aca="false">U5*U6</f>
        <v>1386090.99363905</v>
      </c>
      <c r="V7" s="52" t="n">
        <f aca="false">V5*V6</f>
        <v>1482443.0576472</v>
      </c>
      <c r="W7" s="52" t="n">
        <f aca="false">W5*W6</f>
        <v>1585492.89278382</v>
      </c>
      <c r="X7" s="52" t="n">
        <f aca="false">X5*X6</f>
        <v>1695706.08469621</v>
      </c>
      <c r="Y7" s="52" t="n">
        <f aca="false">Y5*Y6</f>
        <v>1813580.58352886</v>
      </c>
      <c r="Z7" s="52" t="n">
        <f aca="false">Z5*Z6</f>
        <v>1939648.9536936</v>
      </c>
      <c r="AA7" s="52" t="n">
        <f aca="false">AA5*AA6</f>
        <v>2074480.78002916</v>
      </c>
      <c r="AB7" s="52" t="n">
        <f aca="false">AB5*AB6</f>
        <v>2218685.24122134</v>
      </c>
      <c r="AC7" s="53" t="n">
        <f aca="false">AC5*AC6</f>
        <v>2372913.86211068</v>
      </c>
      <c r="AD7" s="29"/>
      <c r="AF7" s="30"/>
      <c r="AG7" s="50" t="s">
        <v>42</v>
      </c>
      <c r="AH7" s="51"/>
      <c r="AI7" s="52" t="n">
        <f aca="false">AI5*AI6</f>
        <v>1340884.49571985</v>
      </c>
      <c r="AJ7" s="52" t="n">
        <f aca="false">AJ5*AJ6</f>
        <v>1483759.64369567</v>
      </c>
      <c r="AK7" s="52" t="n">
        <f aca="false">AK5*AK6</f>
        <v>1641858.55477283</v>
      </c>
      <c r="AL7" s="52" t="n">
        <f aca="false">AL5*AL6</f>
        <v>1816803.36524482</v>
      </c>
      <c r="AM7" s="52" t="n">
        <f aca="false">AM5*AM6</f>
        <v>2010389.05475118</v>
      </c>
      <c r="AN7" s="52" t="n">
        <f aca="false">AN5*AN6</f>
        <v>2224601.86323946</v>
      </c>
      <c r="AO7" s="52" t="n">
        <f aca="false">AO5*AO6</f>
        <v>2461639.67030798</v>
      </c>
      <c r="AP7" s="52" t="n">
        <f aca="false">AP5*AP6</f>
        <v>2723934.546027</v>
      </c>
      <c r="AQ7" s="52" t="n">
        <f aca="false">AQ5*AQ6</f>
        <v>3014177.70461548</v>
      </c>
      <c r="AR7" s="53" t="n">
        <f aca="false">AR5*AR6</f>
        <v>3335347.11700484</v>
      </c>
      <c r="AS7" s="31"/>
      <c r="AT7" s="22"/>
    </row>
    <row r="8" customFormat="false" ht="14.25" hidden="false" customHeight="true" outlineLevel="0" collapsed="false">
      <c r="B8" s="27"/>
      <c r="F8" s="54"/>
      <c r="O8" s="27"/>
      <c r="Q8" s="29"/>
      <c r="U8" s="54"/>
      <c r="AD8" s="29"/>
      <c r="AF8" s="30"/>
      <c r="AI8" s="54"/>
      <c r="AJ8" s="55"/>
      <c r="AS8" s="31"/>
      <c r="AT8" s="22"/>
    </row>
    <row r="9" customFormat="false" ht="14.25" hidden="false" customHeight="true" outlineLevel="0" collapsed="false">
      <c r="B9" s="27"/>
      <c r="C9" s="56" t="s">
        <v>43</v>
      </c>
      <c r="O9" s="27"/>
      <c r="Q9" s="29"/>
      <c r="R9" s="56" t="s">
        <v>43</v>
      </c>
      <c r="AD9" s="29"/>
      <c r="AF9" s="30"/>
      <c r="AG9" s="56" t="s">
        <v>43</v>
      </c>
      <c r="AI9" s="57"/>
      <c r="AS9" s="31"/>
      <c r="AT9" s="22"/>
    </row>
    <row r="10" customFormat="false" ht="14.25" hidden="false" customHeight="true" outlineLevel="0" collapsed="false">
      <c r="B10" s="27"/>
      <c r="C10" s="58" t="s">
        <v>44</v>
      </c>
      <c r="D10" s="59"/>
      <c r="E10" s="60" t="n">
        <f aca="false">valorinventariopromedio</f>
        <v>7.4494</v>
      </c>
      <c r="F10" s="60" t="n">
        <f aca="false">E10*(1+inflacion)</f>
        <v>7.967234015888</v>
      </c>
      <c r="G10" s="60" t="n">
        <f aca="false">F10*(1+inflacion)</f>
        <v>8.52106449699611</v>
      </c>
      <c r="H10" s="60" t="n">
        <f aca="false">G10*(1+inflacion)</f>
        <v>9.11339368432934</v>
      </c>
      <c r="I10" s="60" t="n">
        <f aca="false">H10*(1+inflacion)</f>
        <v>9.74689775847284</v>
      </c>
      <c r="J10" s="60" t="n">
        <f aca="false">I10*(1+inflacion)</f>
        <v>10.4244389307444</v>
      </c>
      <c r="K10" s="60" t="n">
        <f aca="false">J10*(1+inflacion)</f>
        <v>11.1490783748455</v>
      </c>
      <c r="L10" s="60" t="n">
        <f aca="false">K10*(1+inflacion)</f>
        <v>11.9240900574369</v>
      </c>
      <c r="M10" s="60" t="n">
        <f aca="false">L10*(1+inflacion)</f>
        <v>12.7529755301263</v>
      </c>
      <c r="N10" s="61" t="n">
        <f aca="false">M10*(1+inflacion)</f>
        <v>13.6394797496993</v>
      </c>
      <c r="O10" s="27"/>
      <c r="Q10" s="29"/>
      <c r="R10" s="58" t="s">
        <v>44</v>
      </c>
      <c r="S10" s="59"/>
      <c r="T10" s="60" t="n">
        <f aca="false">valorinventariopromedio</f>
        <v>7.4494</v>
      </c>
      <c r="U10" s="60" t="n">
        <f aca="false">T10*(1+inflacion)</f>
        <v>7.967234015888</v>
      </c>
      <c r="V10" s="60" t="n">
        <f aca="false">U10*(1+inflacion)</f>
        <v>8.52106449699611</v>
      </c>
      <c r="W10" s="60" t="n">
        <f aca="false">V10*(1+inflacion)</f>
        <v>9.11339368432934</v>
      </c>
      <c r="X10" s="60" t="n">
        <f aca="false">W10*(1+inflacion)</f>
        <v>9.74689775847284</v>
      </c>
      <c r="Y10" s="60" t="n">
        <f aca="false">X10*(1+inflacion)</f>
        <v>10.4244389307444</v>
      </c>
      <c r="Z10" s="60" t="n">
        <f aca="false">Y10*(1+inflacion)</f>
        <v>11.1490783748455</v>
      </c>
      <c r="AA10" s="60" t="n">
        <f aca="false">Z10*(1+inflacion)</f>
        <v>11.9240900574369</v>
      </c>
      <c r="AB10" s="60" t="n">
        <f aca="false">AA10*(1+inflacion)</f>
        <v>12.7529755301263</v>
      </c>
      <c r="AC10" s="61" t="n">
        <f aca="false">AB10*(1+inflacion)</f>
        <v>13.6394797496993</v>
      </c>
      <c r="AD10" s="29"/>
      <c r="AF10" s="30"/>
      <c r="AG10" s="58" t="s">
        <v>44</v>
      </c>
      <c r="AH10" s="59"/>
      <c r="AI10" s="60" t="n">
        <f aca="false">valorinventariopromedio</f>
        <v>7.4494</v>
      </c>
      <c r="AJ10" s="60" t="n">
        <f aca="false">AI10*(1+inflacion)</f>
        <v>7.967234015888</v>
      </c>
      <c r="AK10" s="60" t="n">
        <f aca="false">AJ10*(1+inflacion)</f>
        <v>8.52106449699611</v>
      </c>
      <c r="AL10" s="60" t="n">
        <f aca="false">AK10*(1+inflacion)</f>
        <v>9.11339368432934</v>
      </c>
      <c r="AM10" s="60" t="n">
        <f aca="false">AL10*(1+inflacion)</f>
        <v>9.74689775847284</v>
      </c>
      <c r="AN10" s="60" t="n">
        <f aca="false">AM10*(1+inflacion)</f>
        <v>10.4244389307444</v>
      </c>
      <c r="AO10" s="60" t="n">
        <f aca="false">AN10*(1+inflacion)</f>
        <v>11.1490783748455</v>
      </c>
      <c r="AP10" s="60" t="n">
        <f aca="false">AO10*(1+inflacion)</f>
        <v>11.9240900574369</v>
      </c>
      <c r="AQ10" s="60" t="n">
        <f aca="false">AP10*(1+inflacion)</f>
        <v>12.7529755301263</v>
      </c>
      <c r="AR10" s="61" t="n">
        <f aca="false">AQ10*(1+inflacion)</f>
        <v>13.6394797496993</v>
      </c>
      <c r="AS10" s="31"/>
      <c r="AT10" s="22"/>
    </row>
    <row r="11" customFormat="false" ht="14.25" hidden="false" customHeight="true" outlineLevel="0" collapsed="false">
      <c r="B11" s="27"/>
      <c r="C11" s="58" t="s">
        <v>45</v>
      </c>
      <c r="D11" s="62"/>
      <c r="E11" s="63" t="n">
        <f aca="false">E5*E10</f>
        <v>1049759.987262</v>
      </c>
      <c r="F11" s="63" t="n">
        <f aca="false">F5*F10</f>
        <v>1156414.47410569</v>
      </c>
      <c r="G11" s="63" t="n">
        <f aca="false">G5*G10</f>
        <v>1273904.94222312</v>
      </c>
      <c r="H11" s="63" t="n">
        <f aca="false">H5*H10</f>
        <v>1403332.31566952</v>
      </c>
      <c r="I11" s="63" t="n">
        <f aca="false">I5*I10</f>
        <v>1545909.3712013</v>
      </c>
      <c r="J11" s="63" t="n">
        <f aca="false">J5*J10</f>
        <v>1702972.10239032</v>
      </c>
      <c r="K11" s="63" t="n">
        <f aca="false">K5*K10</f>
        <v>1875992.23831995</v>
      </c>
      <c r="L11" s="63" t="n">
        <f aca="false">L5*L10</f>
        <v>2066591.0341672</v>
      </c>
      <c r="M11" s="63" t="n">
        <f aca="false">M5*M10</f>
        <v>2276554.46289318</v>
      </c>
      <c r="N11" s="64" t="n">
        <f aca="false">N5*N10</f>
        <v>2507849.95039301</v>
      </c>
      <c r="O11" s="27"/>
      <c r="Q11" s="29"/>
      <c r="R11" s="58" t="s">
        <v>45</v>
      </c>
      <c r="S11" s="62"/>
      <c r="T11" s="63" t="n">
        <f aca="false">T5*T10</f>
        <v>1049759.987262</v>
      </c>
      <c r="U11" s="63" t="n">
        <f aca="false">U5*U10</f>
        <v>1122732.49913174</v>
      </c>
      <c r="V11" s="63" t="n">
        <f aca="false">V5*V10</f>
        <v>1200777.58716478</v>
      </c>
      <c r="W11" s="63" t="n">
        <f aca="false">W5*W10</f>
        <v>1284247.86398571</v>
      </c>
      <c r="X11" s="63" t="n">
        <f aca="false">X5*X10</f>
        <v>1373520.45356384</v>
      </c>
      <c r="Y11" s="63" t="n">
        <f aca="false">Y5*Y10</f>
        <v>1468998.69508306</v>
      </c>
      <c r="Z11" s="63" t="n">
        <f aca="false">Z5*Z10</f>
        <v>1571113.96525369</v>
      </c>
      <c r="AA11" s="63" t="n">
        <f aca="false">AA5*AA10</f>
        <v>1680327.62729963</v>
      </c>
      <c r="AB11" s="63" t="n">
        <f aca="false">AB5*AB10</f>
        <v>1797133.11542648</v>
      </c>
      <c r="AC11" s="64" t="n">
        <f aca="false">AC5*AC10</f>
        <v>1922058.16418834</v>
      </c>
      <c r="AD11" s="29"/>
      <c r="AF11" s="30"/>
      <c r="AG11" s="58" t="s">
        <v>45</v>
      </c>
      <c r="AH11" s="62"/>
      <c r="AI11" s="63" t="n">
        <f aca="false">AI5*AI10</f>
        <v>1086115.27514086</v>
      </c>
      <c r="AJ11" s="63" t="n">
        <f aca="false">AJ5*AJ10</f>
        <v>1201844.02071878</v>
      </c>
      <c r="AK11" s="63" t="n">
        <f aca="false">AK5*AK10</f>
        <v>1329904.00116614</v>
      </c>
      <c r="AL11" s="63" t="n">
        <f aca="false">AL5*AL10</f>
        <v>1471609.14546959</v>
      </c>
      <c r="AM11" s="63" t="n">
        <f aca="false">AM5*AM10</f>
        <v>1628413.38557579</v>
      </c>
      <c r="AN11" s="63" t="n">
        <f aca="false">AN5*AN10</f>
        <v>1801925.57411448</v>
      </c>
      <c r="AO11" s="63" t="n">
        <f aca="false">AO5*AO10</f>
        <v>1993925.99164843</v>
      </c>
      <c r="AP11" s="63" t="n">
        <f aca="false">AP5*AP10</f>
        <v>2206384.61281898</v>
      </c>
      <c r="AQ11" s="63" t="n">
        <f aca="false">AQ5*AQ10</f>
        <v>2441481.31880247</v>
      </c>
      <c r="AR11" s="64" t="n">
        <f aca="false">AR5*AR10</f>
        <v>2701628.26346293</v>
      </c>
      <c r="AS11" s="31"/>
      <c r="AT11" s="22"/>
    </row>
    <row r="12" customFormat="false" ht="14.25" hidden="false" customHeight="true" outlineLevel="0" collapsed="false">
      <c r="B12" s="27"/>
      <c r="C12" s="65" t="s">
        <v>46</v>
      </c>
      <c r="D12" s="66"/>
      <c r="E12" s="67" t="n">
        <f aca="false">gastosfijosmensuales*12</f>
        <v>219600</v>
      </c>
      <c r="F12" s="67" t="n">
        <f aca="false">E12*(1+inflacion)</f>
        <v>234865.168992</v>
      </c>
      <c r="G12" s="67" t="n">
        <f aca="false">F12*(1+inflacion)</f>
        <v>251191.473614029</v>
      </c>
      <c r="H12" s="67" t="n">
        <f aca="false">G12*(1+inflacion)</f>
        <v>268652.677138927</v>
      </c>
      <c r="I12" s="67" t="n">
        <f aca="false">H12*(1+inflacion)</f>
        <v>287327.670384277</v>
      </c>
      <c r="J12" s="67" t="n">
        <f aca="false">I12*(1+inflacion)</f>
        <v>307300.828146088</v>
      </c>
      <c r="K12" s="67" t="n">
        <f aca="false">J12*(1+inflacion)</f>
        <v>328662.390409438</v>
      </c>
      <c r="L12" s="67" t="n">
        <f aca="false">K12*(1+inflacion)</f>
        <v>351508.870058412</v>
      </c>
      <c r="M12" s="67" t="n">
        <f aca="false">L12*(1+inflacion)</f>
        <v>375943.488927395</v>
      </c>
      <c r="N12" s="68" t="n">
        <f aca="false">M12*(1+inflacion)</f>
        <v>402076.64416382</v>
      </c>
      <c r="O12" s="27"/>
      <c r="Q12" s="29"/>
      <c r="R12" s="65" t="s">
        <v>46</v>
      </c>
      <c r="S12" s="66"/>
      <c r="T12" s="67" t="n">
        <f aca="false">gastosfijosmensuales*12</f>
        <v>219600</v>
      </c>
      <c r="U12" s="67" t="n">
        <f aca="false">T12*(1+inflacion)</f>
        <v>234865.168992</v>
      </c>
      <c r="V12" s="67" t="n">
        <f aca="false">U12*(1+inflacion)</f>
        <v>251191.473614029</v>
      </c>
      <c r="W12" s="67" t="n">
        <f aca="false">V12*(1+inflacion)</f>
        <v>268652.677138927</v>
      </c>
      <c r="X12" s="67" t="n">
        <f aca="false">W12*(1+inflacion)</f>
        <v>287327.670384277</v>
      </c>
      <c r="Y12" s="67" t="n">
        <f aca="false">X12*(1+inflacion)</f>
        <v>307300.828146088</v>
      </c>
      <c r="Z12" s="67" t="n">
        <f aca="false">Y12*(1+inflacion)</f>
        <v>328662.390409438</v>
      </c>
      <c r="AA12" s="67" t="n">
        <f aca="false">Z12*(1+inflacion)</f>
        <v>351508.870058412</v>
      </c>
      <c r="AB12" s="67" t="n">
        <f aca="false">AA12*(1+inflacion)</f>
        <v>375943.488927395</v>
      </c>
      <c r="AC12" s="68" t="n">
        <f aca="false">AB12*(1+inflacion)</f>
        <v>402076.64416382</v>
      </c>
      <c r="AD12" s="29"/>
      <c r="AF12" s="30"/>
      <c r="AG12" s="65" t="s">
        <v>46</v>
      </c>
      <c r="AH12" s="66"/>
      <c r="AI12" s="67" t="n">
        <f aca="false">gastosfijosmensuales*12</f>
        <v>219600</v>
      </c>
      <c r="AJ12" s="67" t="n">
        <f aca="false">AI12*(1+inflacion)</f>
        <v>234865.168992</v>
      </c>
      <c r="AK12" s="67" t="n">
        <f aca="false">AJ12*(1+inflacion)</f>
        <v>251191.473614029</v>
      </c>
      <c r="AL12" s="67" t="n">
        <f aca="false">AK12*(1+inflacion)</f>
        <v>268652.677138927</v>
      </c>
      <c r="AM12" s="67" t="n">
        <f aca="false">AL12*(1+inflacion)</f>
        <v>287327.670384277</v>
      </c>
      <c r="AN12" s="67" t="n">
        <f aca="false">AM12*(1+inflacion)</f>
        <v>307300.828146088</v>
      </c>
      <c r="AO12" s="67" t="n">
        <f aca="false">AN12*(1+inflacion)</f>
        <v>328662.390409438</v>
      </c>
      <c r="AP12" s="67" t="n">
        <f aca="false">AO12*(1+inflacion)</f>
        <v>351508.870058412</v>
      </c>
      <c r="AQ12" s="67" t="n">
        <f aca="false">AP12*(1+inflacion)</f>
        <v>375943.488927395</v>
      </c>
      <c r="AR12" s="68" t="n">
        <f aca="false">AQ12*(1+inflacion)</f>
        <v>402076.64416382</v>
      </c>
      <c r="AS12" s="31"/>
      <c r="AT12" s="22"/>
    </row>
    <row r="13" customFormat="false" ht="14.25" hidden="false" customHeight="true" outlineLevel="0" collapsed="false">
      <c r="B13" s="27"/>
      <c r="C13" s="50" t="s">
        <v>47</v>
      </c>
      <c r="D13" s="69"/>
      <c r="E13" s="70" t="n">
        <f aca="false">E11+E12</f>
        <v>1269359.987262</v>
      </c>
      <c r="F13" s="70" t="n">
        <f aca="false">F11+F12</f>
        <v>1391279.64309769</v>
      </c>
      <c r="G13" s="70" t="n">
        <f aca="false">G11+G12</f>
        <v>1525096.41583715</v>
      </c>
      <c r="H13" s="70" t="n">
        <f aca="false">H11+H12</f>
        <v>1671984.99280844</v>
      </c>
      <c r="I13" s="70" t="n">
        <f aca="false">I11+I12</f>
        <v>1833237.04158558</v>
      </c>
      <c r="J13" s="70" t="n">
        <f aca="false">J11+J12</f>
        <v>2010272.93053641</v>
      </c>
      <c r="K13" s="70" t="n">
        <f aca="false">K11+K12</f>
        <v>2204654.62872939</v>
      </c>
      <c r="L13" s="70" t="n">
        <f aca="false">L11+L12</f>
        <v>2418099.90422561</v>
      </c>
      <c r="M13" s="70" t="n">
        <f aca="false">M11+M12</f>
        <v>2652497.95182057</v>
      </c>
      <c r="N13" s="71" t="n">
        <f aca="false">N11+N12</f>
        <v>2909926.59455683</v>
      </c>
      <c r="O13" s="27"/>
      <c r="Q13" s="29"/>
      <c r="R13" s="50" t="s">
        <v>47</v>
      </c>
      <c r="S13" s="69"/>
      <c r="T13" s="70" t="n">
        <f aca="false">T11+T12</f>
        <v>1269359.987262</v>
      </c>
      <c r="U13" s="70" t="n">
        <f aca="false">U11+U12</f>
        <v>1357597.66812374</v>
      </c>
      <c r="V13" s="70" t="n">
        <f aca="false">V11+V12</f>
        <v>1451969.06077881</v>
      </c>
      <c r="W13" s="70" t="n">
        <f aca="false">W11+W12</f>
        <v>1552900.54112464</v>
      </c>
      <c r="X13" s="70" t="n">
        <f aca="false">X11+X12</f>
        <v>1660848.12394812</v>
      </c>
      <c r="Y13" s="70" t="n">
        <f aca="false">Y11+Y12</f>
        <v>1776299.52322915</v>
      </c>
      <c r="Z13" s="70" t="n">
        <f aca="false">Z11+Z12</f>
        <v>1899776.35566313</v>
      </c>
      <c r="AA13" s="70" t="n">
        <f aca="false">AA11+AA12</f>
        <v>2031836.49735804</v>
      </c>
      <c r="AB13" s="70" t="n">
        <f aca="false">AB11+AB12</f>
        <v>2173076.60435387</v>
      </c>
      <c r="AC13" s="71" t="n">
        <f aca="false">AC11+AC12</f>
        <v>2324134.80835216</v>
      </c>
      <c r="AD13" s="29"/>
      <c r="AF13" s="30"/>
      <c r="AG13" s="50" t="s">
        <v>47</v>
      </c>
      <c r="AH13" s="69"/>
      <c r="AI13" s="70" t="n">
        <f aca="false">AI11+AI12</f>
        <v>1305715.27514086</v>
      </c>
      <c r="AJ13" s="70" t="n">
        <f aca="false">AJ11+AJ12</f>
        <v>1436709.18971078</v>
      </c>
      <c r="AK13" s="70" t="n">
        <f aca="false">AK11+AK12</f>
        <v>1581095.47478017</v>
      </c>
      <c r="AL13" s="70" t="n">
        <f aca="false">AL11+AL12</f>
        <v>1740261.82260852</v>
      </c>
      <c r="AM13" s="70" t="n">
        <f aca="false">AM11+AM12</f>
        <v>1915741.05596007</v>
      </c>
      <c r="AN13" s="70" t="n">
        <f aca="false">AN11+AN12</f>
        <v>2109226.40226057</v>
      </c>
      <c r="AO13" s="70" t="n">
        <f aca="false">AO11+AO12</f>
        <v>2322588.38205787</v>
      </c>
      <c r="AP13" s="70" t="n">
        <f aca="false">AP11+AP12</f>
        <v>2557893.48287739</v>
      </c>
      <c r="AQ13" s="70" t="n">
        <f aca="false">AQ11+AQ12</f>
        <v>2817424.80772987</v>
      </c>
      <c r="AR13" s="71" t="n">
        <f aca="false">AR11+AR12</f>
        <v>3103704.90762675</v>
      </c>
      <c r="AS13" s="31"/>
      <c r="AT13" s="22"/>
    </row>
    <row r="14" customFormat="false" ht="14.25" hidden="false" customHeight="true" outlineLevel="0" collapsed="false">
      <c r="B14" s="27"/>
      <c r="O14" s="27"/>
      <c r="Q14" s="29"/>
      <c r="AD14" s="29"/>
      <c r="AF14" s="30"/>
      <c r="AS14" s="31"/>
      <c r="AT14" s="22"/>
    </row>
    <row r="15" customFormat="false" ht="14.25" hidden="false" customHeight="true" outlineLevel="0" collapsed="false">
      <c r="B15" s="27"/>
      <c r="C15" s="72" t="s">
        <v>48</v>
      </c>
      <c r="D15" s="73"/>
      <c r="E15" s="74" t="n">
        <f aca="false">E7-E13</f>
        <v>26641.3888019999</v>
      </c>
      <c r="F15" s="74" t="n">
        <f aca="false">F7-F13</f>
        <v>36394.0803505352</v>
      </c>
      <c r="G15" s="74" t="n">
        <f aca="false">G7-G13</f>
        <v>47627.4240207702</v>
      </c>
      <c r="H15" s="74" t="n">
        <f aca="false">H7-H13</f>
        <v>60525.8994445442</v>
      </c>
      <c r="I15" s="74" t="n">
        <f aca="false">I7-I13</f>
        <v>75295.0959106116</v>
      </c>
      <c r="J15" s="74" t="n">
        <f aca="false">J7-J13</f>
        <v>92164.0216024614</v>
      </c>
      <c r="K15" s="74" t="n">
        <f aca="false">K7-K13</f>
        <v>111387.65888853</v>
      </c>
      <c r="L15" s="74" t="n">
        <f aca="false">L7-L13</f>
        <v>133249.791458456</v>
      </c>
      <c r="M15" s="74" t="n">
        <f aca="false">M7-M13</f>
        <v>158066.131774881</v>
      </c>
      <c r="N15" s="75" t="n">
        <f aca="false">N7-N13</f>
        <v>186187.780261872</v>
      </c>
      <c r="O15" s="27"/>
      <c r="Q15" s="29"/>
      <c r="R15" s="72" t="s">
        <v>48</v>
      </c>
      <c r="S15" s="73"/>
      <c r="T15" s="74" t="n">
        <f aca="false">T7-T13</f>
        <v>26641.3888019999</v>
      </c>
      <c r="U15" s="74" t="n">
        <f aca="false">U7-U13</f>
        <v>28493.3255153156</v>
      </c>
      <c r="V15" s="74" t="n">
        <f aca="false">V7-V13</f>
        <v>30473.9968683908</v>
      </c>
      <c r="W15" s="74" t="n">
        <f aca="false">W7-W13</f>
        <v>32592.3516591818</v>
      </c>
      <c r="X15" s="74" t="n">
        <f aca="false">X7-X13</f>
        <v>34857.9607480892</v>
      </c>
      <c r="Y15" s="74" t="n">
        <f aca="false">Y7-Y13</f>
        <v>37281.0602997108</v>
      </c>
      <c r="Z15" s="74" t="n">
        <f aca="false">Z7-Z13</f>
        <v>39872.5980304761</v>
      </c>
      <c r="AA15" s="74" t="n">
        <f aca="false">AA7-AA13</f>
        <v>42644.2826711196</v>
      </c>
      <c r="AB15" s="74" t="n">
        <f aca="false">AB7-AB13</f>
        <v>45608.6368674641</v>
      </c>
      <c r="AC15" s="75" t="n">
        <f aca="false">AC7-AC13</f>
        <v>48779.0537585239</v>
      </c>
      <c r="AD15" s="29"/>
      <c r="AF15" s="30"/>
      <c r="AG15" s="72" t="s">
        <v>48</v>
      </c>
      <c r="AH15" s="73"/>
      <c r="AI15" s="74" t="n">
        <f aca="false">AI7-AI13</f>
        <v>35169.2205789909</v>
      </c>
      <c r="AJ15" s="74" t="n">
        <f aca="false">AJ7-AJ13</f>
        <v>47050.4539848841</v>
      </c>
      <c r="AK15" s="74" t="n">
        <f aca="false">AK7-AK13</f>
        <v>60763.0799926657</v>
      </c>
      <c r="AL15" s="74" t="n">
        <f aca="false">AL7-AL13</f>
        <v>76541.5426362986</v>
      </c>
      <c r="AM15" s="74" t="n">
        <f aca="false">AM7-AM13</f>
        <v>94647.9987911109</v>
      </c>
      <c r="AN15" s="74" t="n">
        <f aca="false">AN7-AN13</f>
        <v>115375.460978893</v>
      </c>
      <c r="AO15" s="74" t="n">
        <f aca="false">AO7-AO13</f>
        <v>139051.288250114</v>
      </c>
      <c r="AP15" s="74" t="n">
        <f aca="false">AP7-AP13</f>
        <v>166041.063149614</v>
      </c>
      <c r="AQ15" s="74" t="n">
        <f aca="false">AQ7-AQ13</f>
        <v>196752.896885615</v>
      </c>
      <c r="AR15" s="75" t="n">
        <f aca="false">AR7-AR13</f>
        <v>231642.209378093</v>
      </c>
      <c r="AS15" s="31"/>
      <c r="AT15" s="22"/>
    </row>
    <row r="16" customFormat="false" ht="14.25" hidden="false" customHeight="true" outlineLevel="0" collapsed="false">
      <c r="B16" s="27"/>
      <c r="C16" s="76"/>
      <c r="O16" s="27"/>
      <c r="Q16" s="29"/>
      <c r="R16" s="76"/>
      <c r="AD16" s="29"/>
      <c r="AF16" s="30"/>
      <c r="AG16" s="76"/>
      <c r="AS16" s="31"/>
      <c r="AT16" s="22"/>
    </row>
    <row r="17" customFormat="false" ht="14.25" hidden="false" customHeight="true" outlineLevel="0" collapsed="false">
      <c r="B17" s="27"/>
      <c r="C17" s="77" t="s">
        <v>49</v>
      </c>
      <c r="D17" s="78"/>
      <c r="E17" s="79" t="n">
        <f aca="false">Depreciation!$C$8</f>
        <v>6180</v>
      </c>
      <c r="F17" s="79" t="n">
        <f aca="false">Depreciation!$C$8</f>
        <v>6180</v>
      </c>
      <c r="G17" s="79" t="n">
        <f aca="false">Depreciation!$C$8</f>
        <v>6180</v>
      </c>
      <c r="H17" s="79" t="n">
        <f aca="false">Depreciation!$C$8</f>
        <v>6180</v>
      </c>
      <c r="I17" s="79" t="n">
        <f aca="false">Depreciation!$C$8</f>
        <v>6180</v>
      </c>
      <c r="J17" s="79" t="n">
        <f aca="false">Depreciation!$C$8</f>
        <v>6180</v>
      </c>
      <c r="K17" s="79" t="n">
        <f aca="false">Depreciation!$C$8</f>
        <v>6180</v>
      </c>
      <c r="L17" s="79" t="n">
        <f aca="false">Depreciation!$C$8</f>
        <v>6180</v>
      </c>
      <c r="M17" s="79" t="n">
        <f aca="false">Depreciation!$C$8</f>
        <v>6180</v>
      </c>
      <c r="N17" s="80" t="n">
        <f aca="false">Depreciation!$C$8</f>
        <v>6180</v>
      </c>
      <c r="O17" s="27"/>
      <c r="Q17" s="29"/>
      <c r="R17" s="77" t="s">
        <v>49</v>
      </c>
      <c r="S17" s="78"/>
      <c r="T17" s="79" t="n">
        <f aca="false">Depreciation!$C$8</f>
        <v>6180</v>
      </c>
      <c r="U17" s="79" t="n">
        <f aca="false">Depreciation!$C$8</f>
        <v>6180</v>
      </c>
      <c r="V17" s="79" t="n">
        <f aca="false">Depreciation!$C$8</f>
        <v>6180</v>
      </c>
      <c r="W17" s="79" t="n">
        <f aca="false">Depreciation!$C$8</f>
        <v>6180</v>
      </c>
      <c r="X17" s="79" t="n">
        <f aca="false">Depreciation!$C$8</f>
        <v>6180</v>
      </c>
      <c r="Y17" s="79" t="n">
        <f aca="false">Depreciation!$C$8</f>
        <v>6180</v>
      </c>
      <c r="Z17" s="79" t="n">
        <f aca="false">Depreciation!$C$8</f>
        <v>6180</v>
      </c>
      <c r="AA17" s="79" t="n">
        <f aca="false">Depreciation!$C$8</f>
        <v>6180</v>
      </c>
      <c r="AB17" s="79" t="n">
        <f aca="false">Depreciation!$C$8</f>
        <v>6180</v>
      </c>
      <c r="AC17" s="80" t="n">
        <f aca="false">Depreciation!$C$8</f>
        <v>6180</v>
      </c>
      <c r="AD17" s="29"/>
      <c r="AF17" s="30"/>
      <c r="AG17" s="77" t="s">
        <v>49</v>
      </c>
      <c r="AH17" s="78"/>
      <c r="AI17" s="79" t="n">
        <f aca="false">Depreciation!$C$8</f>
        <v>6180</v>
      </c>
      <c r="AJ17" s="79" t="n">
        <f aca="false">Depreciation!$C$8</f>
        <v>6180</v>
      </c>
      <c r="AK17" s="79" t="n">
        <f aca="false">Depreciation!$C$8</f>
        <v>6180</v>
      </c>
      <c r="AL17" s="79" t="n">
        <f aca="false">Depreciation!$C$8</f>
        <v>6180</v>
      </c>
      <c r="AM17" s="79" t="n">
        <f aca="false">Depreciation!$C$8</f>
        <v>6180</v>
      </c>
      <c r="AN17" s="79" t="n">
        <f aca="false">Depreciation!$C$8</f>
        <v>6180</v>
      </c>
      <c r="AO17" s="79" t="n">
        <f aca="false">Depreciation!$C$8</f>
        <v>6180</v>
      </c>
      <c r="AP17" s="79" t="n">
        <f aca="false">Depreciation!$C$8</f>
        <v>6180</v>
      </c>
      <c r="AQ17" s="79" t="n">
        <f aca="false">Depreciation!$C$8</f>
        <v>6180</v>
      </c>
      <c r="AR17" s="80" t="n">
        <f aca="false">Depreciation!$C$8</f>
        <v>6180</v>
      </c>
      <c r="AS17" s="31"/>
      <c r="AT17" s="22"/>
    </row>
    <row r="18" customFormat="false" ht="14.25" hidden="false" customHeight="true" outlineLevel="0" collapsed="false">
      <c r="B18" s="27"/>
      <c r="O18" s="27"/>
      <c r="Q18" s="29"/>
      <c r="AD18" s="29"/>
      <c r="AF18" s="30"/>
      <c r="AS18" s="31"/>
      <c r="AT18" s="22"/>
    </row>
    <row r="19" customFormat="false" ht="14.25" hidden="false" customHeight="true" outlineLevel="0" collapsed="false">
      <c r="B19" s="27"/>
      <c r="C19" s="72" t="s">
        <v>50</v>
      </c>
      <c r="D19" s="73"/>
      <c r="E19" s="74" t="n">
        <f aca="false">E15-E17</f>
        <v>20461.3888019999</v>
      </c>
      <c r="F19" s="74" t="n">
        <f aca="false">F15-F17</f>
        <v>30214.0803505352</v>
      </c>
      <c r="G19" s="74" t="n">
        <f aca="false">G15-G17</f>
        <v>41447.4240207702</v>
      </c>
      <c r="H19" s="74" t="n">
        <f aca="false">H15-H17</f>
        <v>54345.8994445442</v>
      </c>
      <c r="I19" s="74" t="n">
        <f aca="false">I15-I17</f>
        <v>69115.0959106116</v>
      </c>
      <c r="J19" s="74" t="n">
        <f aca="false">J15-J17</f>
        <v>85984.0216024614</v>
      </c>
      <c r="K19" s="74" t="n">
        <f aca="false">K15-K17</f>
        <v>105207.65888853</v>
      </c>
      <c r="L19" s="74" t="n">
        <f aca="false">L15-L17</f>
        <v>127069.791458456</v>
      </c>
      <c r="M19" s="74" t="n">
        <f aca="false">M15-M17</f>
        <v>151886.131774881</v>
      </c>
      <c r="N19" s="75" t="n">
        <f aca="false">N15-N17</f>
        <v>180007.780261872</v>
      </c>
      <c r="O19" s="27"/>
      <c r="Q19" s="29"/>
      <c r="R19" s="72" t="s">
        <v>50</v>
      </c>
      <c r="S19" s="73"/>
      <c r="T19" s="74" t="n">
        <f aca="false">T15-T17</f>
        <v>20461.3888019999</v>
      </c>
      <c r="U19" s="74" t="n">
        <f aca="false">U15-U17</f>
        <v>22313.3255153156</v>
      </c>
      <c r="V19" s="74" t="n">
        <f aca="false">V15-V17</f>
        <v>24293.9968683908</v>
      </c>
      <c r="W19" s="74" t="n">
        <f aca="false">W15-W17</f>
        <v>26412.3516591818</v>
      </c>
      <c r="X19" s="74" t="n">
        <f aca="false">X15-X17</f>
        <v>28677.9607480892</v>
      </c>
      <c r="Y19" s="74" t="n">
        <f aca="false">Y15-Y17</f>
        <v>31101.0602997108</v>
      </c>
      <c r="Z19" s="74" t="n">
        <f aca="false">Z15-Z17</f>
        <v>33692.5980304761</v>
      </c>
      <c r="AA19" s="74" t="n">
        <f aca="false">AA15-AA17</f>
        <v>36464.2826711195</v>
      </c>
      <c r="AB19" s="74" t="n">
        <f aca="false">AB15-AB17</f>
        <v>39428.6368674641</v>
      </c>
      <c r="AC19" s="75" t="n">
        <f aca="false">AC15-AC17</f>
        <v>42599.0537585239</v>
      </c>
      <c r="AD19" s="29"/>
      <c r="AF19" s="30"/>
      <c r="AG19" s="72" t="s">
        <v>50</v>
      </c>
      <c r="AH19" s="73"/>
      <c r="AI19" s="74" t="n">
        <f aca="false">AI15-AI17</f>
        <v>28989.2205789909</v>
      </c>
      <c r="AJ19" s="74" t="n">
        <f aca="false">AJ15-AJ17</f>
        <v>40870.4539848841</v>
      </c>
      <c r="AK19" s="74" t="n">
        <f aca="false">AK15-AK17</f>
        <v>54583.0799926657</v>
      </c>
      <c r="AL19" s="74" t="n">
        <f aca="false">AL15-AL17</f>
        <v>70361.5426362986</v>
      </c>
      <c r="AM19" s="74" t="n">
        <f aca="false">AM15-AM17</f>
        <v>88467.9987911109</v>
      </c>
      <c r="AN19" s="74" t="n">
        <f aca="false">AN15-AN17</f>
        <v>109195.460978893</v>
      </c>
      <c r="AO19" s="74" t="n">
        <f aca="false">AO15-AO17</f>
        <v>132871.288250114</v>
      </c>
      <c r="AP19" s="74" t="n">
        <f aca="false">AP15-AP17</f>
        <v>159861.063149614</v>
      </c>
      <c r="AQ19" s="74" t="n">
        <f aca="false">AQ15-AQ17</f>
        <v>190572.896885615</v>
      </c>
      <c r="AR19" s="75" t="n">
        <f aca="false">AR15-AR17</f>
        <v>225462.209378093</v>
      </c>
      <c r="AS19" s="31"/>
      <c r="AT19" s="22"/>
    </row>
    <row r="20" customFormat="false" ht="14.25" hidden="false" customHeight="true" outlineLevel="0" collapsed="false">
      <c r="B20" s="27"/>
      <c r="O20" s="27"/>
      <c r="Q20" s="29"/>
      <c r="AD20" s="29"/>
      <c r="AF20" s="30"/>
      <c r="AS20" s="31"/>
      <c r="AT20" s="22"/>
    </row>
    <row r="21" customFormat="false" ht="14.25" hidden="false" customHeight="true" outlineLevel="0" collapsed="false">
      <c r="B21" s="27"/>
      <c r="C21" s="81" t="s">
        <v>51</v>
      </c>
      <c r="D21" s="78"/>
      <c r="E21" s="79" t="n">
        <f aca="false">IPMT(tasadeinteresanual,E4,10,$D$31)</f>
        <v>4170.71749204</v>
      </c>
      <c r="F21" s="79" t="n">
        <f aca="false">IPMT(tasadeinteresanual,F4,10,$D$31)</f>
        <v>4083.7477045063</v>
      </c>
      <c r="G21" s="79" t="n">
        <f aca="false">IPMT(tasadeinteresanual,G4,10,$D$31)</f>
        <v>3968.61709976919</v>
      </c>
      <c r="H21" s="79" t="n">
        <f aca="false">IPMT(tasadeinteresanual,H4,10,$D$31)</f>
        <v>3816.2072052182</v>
      </c>
      <c r="I21" s="79" t="n">
        <f aca="false">IPMT(tasadeinteresanual,I4,10,$D$31)</f>
        <v>3614.4469868116</v>
      </c>
      <c r="J21" s="79" t="n">
        <f aca="false">IPMT(tasadeinteresanual,J4,10,$D$31)</f>
        <v>3347.35680968494</v>
      </c>
      <c r="K21" s="79" t="n">
        <f aca="false">IPMT(tasadeinteresanual,K4,10,$D$31)</f>
        <v>2993.78283320468</v>
      </c>
      <c r="L21" s="79" t="n">
        <f aca="false">IPMT(tasadeinteresanual,L4,10,$D$31)</f>
        <v>2525.7216031401</v>
      </c>
      <c r="M21" s="79" t="n">
        <f aca="false">IPMT(tasadeinteresanual,M4,10,$D$31)</f>
        <v>1906.10214678062</v>
      </c>
      <c r="N21" s="80" t="n">
        <f aca="false">IPMT(tasadeinteresanual,N4,10,$D$31)</f>
        <v>1085.84991045193</v>
      </c>
      <c r="O21" s="27"/>
      <c r="Q21" s="29"/>
      <c r="R21" s="81" t="s">
        <v>51</v>
      </c>
      <c r="S21" s="78"/>
      <c r="T21" s="79" t="n">
        <f aca="false">IPMT(tasadeinteresanual,T4,10,$D$31)</f>
        <v>4170.71749204</v>
      </c>
      <c r="U21" s="79" t="n">
        <f aca="false">IPMT(tasadeinteresanual,U4,10,$D$31)</f>
        <v>4083.7477045063</v>
      </c>
      <c r="V21" s="79" t="n">
        <f aca="false">IPMT(tasadeinteresanual,V4,10,$D$31)</f>
        <v>3968.61709976919</v>
      </c>
      <c r="W21" s="79" t="n">
        <f aca="false">IPMT(tasadeinteresanual,W4,10,$D$31)</f>
        <v>3816.2072052182</v>
      </c>
      <c r="X21" s="79" t="n">
        <f aca="false">IPMT(tasadeinteresanual,X4,10,$D$31)</f>
        <v>3614.4469868116</v>
      </c>
      <c r="Y21" s="79" t="n">
        <f aca="false">IPMT(tasadeinteresanual,Y4,10,$D$31)</f>
        <v>3347.35680968494</v>
      </c>
      <c r="Z21" s="79" t="n">
        <f aca="false">IPMT(tasadeinteresanual,Z4,10,$D$31)</f>
        <v>2993.78283320468</v>
      </c>
      <c r="AA21" s="79" t="n">
        <f aca="false">IPMT(tasadeinteresanual,AA4,10,$D$31)</f>
        <v>2525.7216031401</v>
      </c>
      <c r="AB21" s="79" t="n">
        <f aca="false">IPMT(tasadeinteresanual,AB4,10,$D$31)</f>
        <v>1906.10214678062</v>
      </c>
      <c r="AC21" s="80" t="n">
        <f aca="false">IPMT(tasadeinteresanual,AC4,10,$D$31)</f>
        <v>1085.84991045193</v>
      </c>
      <c r="AD21" s="29"/>
      <c r="AF21" s="30"/>
      <c r="AG21" s="81" t="s">
        <v>51</v>
      </c>
      <c r="AH21" s="78"/>
      <c r="AI21" s="79" t="n">
        <f aca="false">IPMT(tasadeinteresanual,AI4,10,$D$31)</f>
        <v>4170.71749204</v>
      </c>
      <c r="AJ21" s="79" t="n">
        <f aca="false">IPMT(tasadeinteresanual,AJ4,10,$D$31)</f>
        <v>4083.7477045063</v>
      </c>
      <c r="AK21" s="79" t="n">
        <f aca="false">IPMT(tasadeinteresanual,AK4,10,$D$31)</f>
        <v>3968.61709976919</v>
      </c>
      <c r="AL21" s="79" t="n">
        <f aca="false">IPMT(tasadeinteresanual,AL4,10,$D$31)</f>
        <v>3816.2072052182</v>
      </c>
      <c r="AM21" s="79" t="n">
        <f aca="false">IPMT(tasadeinteresanual,AM4,10,$D$31)</f>
        <v>3614.4469868116</v>
      </c>
      <c r="AN21" s="79" t="n">
        <f aca="false">IPMT(tasadeinteresanual,AN4,10,$D$31)</f>
        <v>3347.35680968494</v>
      </c>
      <c r="AO21" s="79" t="n">
        <f aca="false">IPMT(tasadeinteresanual,AO4,10,$D$31)</f>
        <v>2993.78283320468</v>
      </c>
      <c r="AP21" s="79" t="n">
        <f aca="false">IPMT(tasadeinteresanual,AP4,10,$D$31)</f>
        <v>2525.7216031401</v>
      </c>
      <c r="AQ21" s="79" t="n">
        <f aca="false">IPMT(tasadeinteresanual,AQ4,10,$D$31)</f>
        <v>1906.10214678062</v>
      </c>
      <c r="AR21" s="80" t="n">
        <f aca="false">IPMT(tasadeinteresanual,AR4,10,$D$31)</f>
        <v>1085.84991045193</v>
      </c>
      <c r="AS21" s="31"/>
      <c r="AT21" s="22"/>
    </row>
    <row r="22" customFormat="false" ht="14.25" hidden="false" customHeight="true" outlineLevel="0" collapsed="false">
      <c r="B22" s="27"/>
      <c r="O22" s="27"/>
      <c r="Q22" s="29"/>
      <c r="AD22" s="29"/>
      <c r="AF22" s="30"/>
      <c r="AS22" s="31"/>
      <c r="AT22" s="22"/>
    </row>
    <row r="23" customFormat="false" ht="14.25" hidden="false" customHeight="true" outlineLevel="0" collapsed="false">
      <c r="B23" s="27"/>
      <c r="C23" s="72" t="s">
        <v>52</v>
      </c>
      <c r="D23" s="73"/>
      <c r="E23" s="74" t="n">
        <f aca="false">E19-E21</f>
        <v>16290.6713099599</v>
      </c>
      <c r="F23" s="74" t="n">
        <f aca="false">F19-F21</f>
        <v>26130.3326460289</v>
      </c>
      <c r="G23" s="74" t="n">
        <f aca="false">G19-G21</f>
        <v>37478.806921001</v>
      </c>
      <c r="H23" s="74" t="n">
        <f aca="false">H19-H21</f>
        <v>50529.692239326</v>
      </c>
      <c r="I23" s="74" t="n">
        <f aca="false">I19-I21</f>
        <v>65500.6489238</v>
      </c>
      <c r="J23" s="74" t="n">
        <f aca="false">J19-J21</f>
        <v>82636.6647927764</v>
      </c>
      <c r="K23" s="74" t="n">
        <f aca="false">K19-K21</f>
        <v>102213.876055325</v>
      </c>
      <c r="L23" s="74" t="n">
        <f aca="false">L19-L21</f>
        <v>124544.069855316</v>
      </c>
      <c r="M23" s="74" t="n">
        <f aca="false">M19-M21</f>
        <v>149980.0296281</v>
      </c>
      <c r="N23" s="75" t="n">
        <f aca="false">N19-N21</f>
        <v>178921.93035142</v>
      </c>
      <c r="O23" s="27"/>
      <c r="Q23" s="29"/>
      <c r="R23" s="72" t="s">
        <v>52</v>
      </c>
      <c r="S23" s="73"/>
      <c r="T23" s="74" t="n">
        <f aca="false">T19-T21</f>
        <v>16290.6713099599</v>
      </c>
      <c r="U23" s="74" t="n">
        <f aca="false">U19-U21</f>
        <v>18229.5778108093</v>
      </c>
      <c r="V23" s="74" t="n">
        <f aca="false">V19-V21</f>
        <v>20325.3797686216</v>
      </c>
      <c r="W23" s="74" t="n">
        <f aca="false">W19-W21</f>
        <v>22596.1444539636</v>
      </c>
      <c r="X23" s="74" t="n">
        <f aca="false">X19-X21</f>
        <v>25063.5137612776</v>
      </c>
      <c r="Y23" s="74" t="n">
        <f aca="false">Y19-Y21</f>
        <v>27753.7034900259</v>
      </c>
      <c r="Z23" s="74" t="n">
        <f aca="false">Z19-Z21</f>
        <v>30698.8151972715</v>
      </c>
      <c r="AA23" s="74" t="n">
        <f aca="false">AA19-AA21</f>
        <v>33938.5610679794</v>
      </c>
      <c r="AB23" s="74" t="n">
        <f aca="false">AB19-AB21</f>
        <v>37522.5347206834</v>
      </c>
      <c r="AC23" s="75" t="n">
        <f aca="false">AC19-AC21</f>
        <v>41513.203848072</v>
      </c>
      <c r="AD23" s="29"/>
      <c r="AF23" s="30"/>
      <c r="AG23" s="72" t="s">
        <v>52</v>
      </c>
      <c r="AH23" s="73"/>
      <c r="AI23" s="74" t="n">
        <f aca="false">AI19-AI21</f>
        <v>24818.5030869509</v>
      </c>
      <c r="AJ23" s="74" t="n">
        <f aca="false">AJ19-AJ21</f>
        <v>36786.7062803778</v>
      </c>
      <c r="AK23" s="74" t="n">
        <f aca="false">AK19-AK21</f>
        <v>50614.4628928965</v>
      </c>
      <c r="AL23" s="74" t="n">
        <f aca="false">AL19-AL21</f>
        <v>66545.3354310804</v>
      </c>
      <c r="AM23" s="74" t="n">
        <f aca="false">AM19-AM21</f>
        <v>84853.5518042993</v>
      </c>
      <c r="AN23" s="74" t="n">
        <f aca="false">AN19-AN21</f>
        <v>105848.104169208</v>
      </c>
      <c r="AO23" s="74" t="n">
        <f aca="false">AO19-AO21</f>
        <v>129877.50541691</v>
      </c>
      <c r="AP23" s="74" t="n">
        <f aca="false">AP19-AP21</f>
        <v>157335.341546474</v>
      </c>
      <c r="AQ23" s="74" t="n">
        <f aca="false">AQ19-AQ21</f>
        <v>188666.794738834</v>
      </c>
      <c r="AR23" s="75" t="n">
        <f aca="false">AR19-AR21</f>
        <v>224376.359467642</v>
      </c>
      <c r="AS23" s="31"/>
      <c r="AT23" s="22"/>
    </row>
    <row r="24" customFormat="false" ht="14.25" hidden="false" customHeight="true" outlineLevel="0" collapsed="false">
      <c r="B24" s="27"/>
      <c r="O24" s="27"/>
      <c r="Q24" s="29"/>
      <c r="AD24" s="29"/>
      <c r="AF24" s="30"/>
      <c r="AS24" s="31"/>
      <c r="AT24" s="22"/>
    </row>
    <row r="25" customFormat="false" ht="14.25" hidden="false" customHeight="true" outlineLevel="0" collapsed="false">
      <c r="B25" s="27"/>
      <c r="C25" s="82" t="s">
        <v>53</v>
      </c>
      <c r="D25" s="83"/>
      <c r="E25" s="84" t="n">
        <f aca="false">E23*isr</f>
        <v>5701.73495848595</v>
      </c>
      <c r="F25" s="84" t="n">
        <f aca="false">F23*isr</f>
        <v>9145.61642611012</v>
      </c>
      <c r="G25" s="84" t="n">
        <f aca="false">G23*isr</f>
        <v>13117.5824223504</v>
      </c>
      <c r="H25" s="84" t="n">
        <f aca="false">H23*isr</f>
        <v>17685.3922837641</v>
      </c>
      <c r="I25" s="84" t="n">
        <f aca="false">I23*isr</f>
        <v>22925.22712333</v>
      </c>
      <c r="J25" s="84" t="n">
        <f aca="false">J23*isr</f>
        <v>28922.8326774717</v>
      </c>
      <c r="K25" s="84" t="n">
        <f aca="false">K23*isr</f>
        <v>35774.8566193637</v>
      </c>
      <c r="L25" s="84" t="n">
        <f aca="false">L23*isr</f>
        <v>43590.4244493605</v>
      </c>
      <c r="M25" s="84" t="n">
        <f aca="false">M23*isr</f>
        <v>52493.0103698351</v>
      </c>
      <c r="N25" s="85" t="n">
        <f aca="false">N23*isr</f>
        <v>62622.6756229971</v>
      </c>
      <c r="O25" s="27"/>
      <c r="Q25" s="29"/>
      <c r="R25" s="82" t="s">
        <v>53</v>
      </c>
      <c r="S25" s="83"/>
      <c r="T25" s="84" t="n">
        <f aca="false">T23*isr</f>
        <v>5701.73495848595</v>
      </c>
      <c r="U25" s="84" t="n">
        <f aca="false">U23*isr</f>
        <v>6380.35223378327</v>
      </c>
      <c r="V25" s="84" t="n">
        <f aca="false">V23*isr</f>
        <v>7113.88291901757</v>
      </c>
      <c r="W25" s="84" t="n">
        <f aca="false">W23*isr</f>
        <v>7908.65055888725</v>
      </c>
      <c r="X25" s="84" t="n">
        <f aca="false">X23*isr</f>
        <v>8772.22981644718</v>
      </c>
      <c r="Y25" s="84" t="n">
        <f aca="false">Y23*isr</f>
        <v>9713.79622150906</v>
      </c>
      <c r="Z25" s="84" t="n">
        <f aca="false">Z23*isr</f>
        <v>10744.585319045</v>
      </c>
      <c r="AA25" s="84" t="n">
        <f aca="false">AA23*isr</f>
        <v>11878.4963737928</v>
      </c>
      <c r="AB25" s="84" t="n">
        <f aca="false">AB23*isr</f>
        <v>13132.8871522392</v>
      </c>
      <c r="AC25" s="85" t="n">
        <f aca="false">AC23*isr</f>
        <v>14529.6213468252</v>
      </c>
      <c r="AD25" s="29"/>
      <c r="AF25" s="30"/>
      <c r="AG25" s="82" t="s">
        <v>53</v>
      </c>
      <c r="AH25" s="83"/>
      <c r="AI25" s="84" t="n">
        <f aca="false">AI23*isr</f>
        <v>8686.47608043281</v>
      </c>
      <c r="AJ25" s="84" t="n">
        <f aca="false">AJ23*isr</f>
        <v>12875.3471981322</v>
      </c>
      <c r="AK25" s="84" t="n">
        <f aca="false">AK23*isr</f>
        <v>17715.0620125138</v>
      </c>
      <c r="AL25" s="84" t="n">
        <f aca="false">AL23*isr</f>
        <v>23290.8674008781</v>
      </c>
      <c r="AM25" s="84" t="n">
        <f aca="false">AM23*isr</f>
        <v>29698.7431315048</v>
      </c>
      <c r="AN25" s="84" t="n">
        <f aca="false">AN23*isr</f>
        <v>37046.8364592228</v>
      </c>
      <c r="AO25" s="84" t="n">
        <f aca="false">AO23*isr</f>
        <v>45457.1268959184</v>
      </c>
      <c r="AP25" s="84" t="n">
        <f aca="false">AP23*isr</f>
        <v>55067.369541266</v>
      </c>
      <c r="AQ25" s="84" t="n">
        <f aca="false">AQ23*isr</f>
        <v>66033.378158592</v>
      </c>
      <c r="AR25" s="85" t="n">
        <f aca="false">AR23*isr</f>
        <v>78531.7258136745</v>
      </c>
      <c r="AS25" s="31"/>
      <c r="AT25" s="22"/>
    </row>
    <row r="26" customFormat="false" ht="14.25" hidden="false" customHeight="true" outlineLevel="0" collapsed="false">
      <c r="B26" s="27"/>
      <c r="O26" s="27"/>
      <c r="Q26" s="29"/>
      <c r="AD26" s="29"/>
      <c r="AF26" s="30"/>
      <c r="AS26" s="31"/>
      <c r="AT26" s="22"/>
    </row>
    <row r="27" customFormat="false" ht="14.25" hidden="false" customHeight="true" outlineLevel="0" collapsed="false">
      <c r="A27" s="86"/>
      <c r="B27" s="87"/>
      <c r="C27" s="88" t="s">
        <v>54</v>
      </c>
      <c r="D27" s="89"/>
      <c r="E27" s="90" t="n">
        <f aca="false">E23-E25</f>
        <v>10588.9363514739</v>
      </c>
      <c r="F27" s="90" t="n">
        <f aca="false">F23-F25</f>
        <v>16984.7162199188</v>
      </c>
      <c r="G27" s="90" t="n">
        <f aca="false">G23-G25</f>
        <v>24361.2244986507</v>
      </c>
      <c r="H27" s="90" t="n">
        <f aca="false">H23-H25</f>
        <v>32844.2999555619</v>
      </c>
      <c r="I27" s="90" t="n">
        <f aca="false">I23-I25</f>
        <v>42575.42180047</v>
      </c>
      <c r="J27" s="90" t="n">
        <f aca="false">J23-J25</f>
        <v>53713.8321153047</v>
      </c>
      <c r="K27" s="90" t="n">
        <f aca="false">K23-K25</f>
        <v>66439.0194359611</v>
      </c>
      <c r="L27" s="90" t="n">
        <f aca="false">L23-L25</f>
        <v>80953.6454059552</v>
      </c>
      <c r="M27" s="90" t="n">
        <f aca="false">M23-M25</f>
        <v>97487.0192582652</v>
      </c>
      <c r="N27" s="91" t="n">
        <f aca="false">N23-N25</f>
        <v>116299.254728423</v>
      </c>
      <c r="O27" s="87"/>
      <c r="P27" s="86"/>
      <c r="Q27" s="92"/>
      <c r="R27" s="88" t="s">
        <v>54</v>
      </c>
      <c r="S27" s="89"/>
      <c r="T27" s="90" t="n">
        <f aca="false">T23-T25</f>
        <v>10588.9363514739</v>
      </c>
      <c r="U27" s="90" t="n">
        <f aca="false">U23-U25</f>
        <v>11849.2255770261</v>
      </c>
      <c r="V27" s="90" t="n">
        <f aca="false">V23-V25</f>
        <v>13211.4968496041</v>
      </c>
      <c r="W27" s="90" t="n">
        <f aca="false">W23-W25</f>
        <v>14687.4938950763</v>
      </c>
      <c r="X27" s="90" t="n">
        <f aca="false">X23-X25</f>
        <v>16291.2839448305</v>
      </c>
      <c r="Y27" s="90" t="n">
        <f aca="false">Y23-Y25</f>
        <v>18039.9072685168</v>
      </c>
      <c r="Z27" s="90" t="n">
        <f aca="false">Z23-Z25</f>
        <v>19954.2298782264</v>
      </c>
      <c r="AA27" s="90" t="n">
        <f aca="false">AA23-AA25</f>
        <v>22060.0646941866</v>
      </c>
      <c r="AB27" s="90" t="n">
        <f aca="false">AB23-AB25</f>
        <v>24389.6475684442</v>
      </c>
      <c r="AC27" s="91" t="n">
        <f aca="false">AC23-AC25</f>
        <v>26983.5825012468</v>
      </c>
      <c r="AD27" s="92"/>
      <c r="AE27" s="86"/>
      <c r="AF27" s="93"/>
      <c r="AG27" s="88" t="s">
        <v>54</v>
      </c>
      <c r="AH27" s="89"/>
      <c r="AI27" s="90" t="n">
        <f aca="false">AI23-AI25</f>
        <v>16132.0270065181</v>
      </c>
      <c r="AJ27" s="90" t="n">
        <f aca="false">AJ23-AJ25</f>
        <v>23911.3590822456</v>
      </c>
      <c r="AK27" s="90" t="n">
        <f aca="false">AK23-AK25</f>
        <v>32899.4008803827</v>
      </c>
      <c r="AL27" s="90" t="n">
        <f aca="false">AL23-AL25</f>
        <v>43254.4680302023</v>
      </c>
      <c r="AM27" s="90" t="n">
        <f aca="false">AM23-AM25</f>
        <v>55154.8086727946</v>
      </c>
      <c r="AN27" s="90" t="n">
        <f aca="false">AN23-AN25</f>
        <v>68801.2677099853</v>
      </c>
      <c r="AO27" s="90" t="n">
        <f aca="false">AO23-AO25</f>
        <v>84420.3785209913</v>
      </c>
      <c r="AP27" s="90" t="n">
        <f aca="false">AP23-AP25</f>
        <v>102267.972005208</v>
      </c>
      <c r="AQ27" s="90" t="n">
        <f aca="false">AQ23-AQ25</f>
        <v>122633.416580242</v>
      </c>
      <c r="AR27" s="91" t="n">
        <f aca="false">AR23-AR25</f>
        <v>145844.633653967</v>
      </c>
      <c r="AS27" s="94"/>
      <c r="AT27" s="95"/>
    </row>
    <row r="28" customFormat="false" ht="14.25" hidden="false" customHeight="true" outlineLevel="0" collapsed="false">
      <c r="B28" s="27"/>
      <c r="C28" s="96" t="s">
        <v>55</v>
      </c>
      <c r="D28" s="78"/>
      <c r="E28" s="79" t="n">
        <f aca="false">E17</f>
        <v>6180</v>
      </c>
      <c r="F28" s="79" t="n">
        <f aca="false">F17</f>
        <v>6180</v>
      </c>
      <c r="G28" s="79" t="n">
        <f aca="false">G17</f>
        <v>6180</v>
      </c>
      <c r="H28" s="79" t="n">
        <f aca="false">H17</f>
        <v>6180</v>
      </c>
      <c r="I28" s="79" t="n">
        <f aca="false">I17</f>
        <v>6180</v>
      </c>
      <c r="J28" s="79" t="n">
        <f aca="false">J17</f>
        <v>6180</v>
      </c>
      <c r="K28" s="79" t="n">
        <f aca="false">K17</f>
        <v>6180</v>
      </c>
      <c r="L28" s="79" t="n">
        <f aca="false">L17</f>
        <v>6180</v>
      </c>
      <c r="M28" s="79" t="n">
        <f aca="false">M17</f>
        <v>6180</v>
      </c>
      <c r="N28" s="80" t="n">
        <f aca="false">N17</f>
        <v>6180</v>
      </c>
      <c r="O28" s="27"/>
      <c r="Q28" s="29"/>
      <c r="R28" s="96" t="s">
        <v>55</v>
      </c>
      <c r="S28" s="78"/>
      <c r="T28" s="79" t="n">
        <f aca="false">T17</f>
        <v>6180</v>
      </c>
      <c r="U28" s="79" t="n">
        <f aca="false">U17</f>
        <v>6180</v>
      </c>
      <c r="V28" s="79" t="n">
        <f aca="false">V17</f>
        <v>6180</v>
      </c>
      <c r="W28" s="79" t="n">
        <f aca="false">W17</f>
        <v>6180</v>
      </c>
      <c r="X28" s="79" t="n">
        <f aca="false">X17</f>
        <v>6180</v>
      </c>
      <c r="Y28" s="79" t="n">
        <f aca="false">Y17</f>
        <v>6180</v>
      </c>
      <c r="Z28" s="79" t="n">
        <f aca="false">Z17</f>
        <v>6180</v>
      </c>
      <c r="AA28" s="79" t="n">
        <f aca="false">AA17</f>
        <v>6180</v>
      </c>
      <c r="AB28" s="79" t="n">
        <f aca="false">AB17</f>
        <v>6180</v>
      </c>
      <c r="AC28" s="80" t="n">
        <f aca="false">AC17</f>
        <v>6180</v>
      </c>
      <c r="AD28" s="29"/>
      <c r="AF28" s="30"/>
      <c r="AG28" s="96" t="s">
        <v>55</v>
      </c>
      <c r="AH28" s="78"/>
      <c r="AI28" s="79" t="n">
        <f aca="false">AI17</f>
        <v>6180</v>
      </c>
      <c r="AJ28" s="79" t="n">
        <f aca="false">AJ17</f>
        <v>6180</v>
      </c>
      <c r="AK28" s="79" t="n">
        <f aca="false">AK17</f>
        <v>6180</v>
      </c>
      <c r="AL28" s="79" t="n">
        <f aca="false">AL17</f>
        <v>6180</v>
      </c>
      <c r="AM28" s="79" t="n">
        <f aca="false">AM17</f>
        <v>6180</v>
      </c>
      <c r="AN28" s="79" t="n">
        <f aca="false">AN17</f>
        <v>6180</v>
      </c>
      <c r="AO28" s="79" t="n">
        <f aca="false">AO17</f>
        <v>6180</v>
      </c>
      <c r="AP28" s="79" t="n">
        <f aca="false">AP17</f>
        <v>6180</v>
      </c>
      <c r="AQ28" s="79" t="n">
        <f aca="false">AQ17</f>
        <v>6180</v>
      </c>
      <c r="AR28" s="80" t="n">
        <f aca="false">AR17</f>
        <v>6180</v>
      </c>
      <c r="AS28" s="31"/>
      <c r="AT28" s="22"/>
    </row>
    <row r="29" customFormat="false" ht="14.25" hidden="false" customHeight="true" outlineLevel="0" collapsed="false">
      <c r="B29" s="27"/>
      <c r="O29" s="27"/>
      <c r="Q29" s="29"/>
      <c r="AD29" s="29"/>
      <c r="AF29" s="30"/>
      <c r="AS29" s="31"/>
      <c r="AT29" s="22"/>
    </row>
    <row r="30" customFormat="false" ht="14.25" hidden="false" customHeight="true" outlineLevel="0" collapsed="false">
      <c r="B30" s="27"/>
      <c r="C30" s="97" t="s">
        <v>56</v>
      </c>
      <c r="D30" s="98" t="n">
        <f aca="false">-E7*capitaldetrabajo</f>
        <v>-51080.5982361865</v>
      </c>
      <c r="E30" s="97"/>
      <c r="F30" s="97"/>
      <c r="G30" s="97"/>
      <c r="H30" s="97"/>
      <c r="I30" s="97"/>
      <c r="J30" s="97"/>
      <c r="K30" s="97"/>
      <c r="L30" s="97"/>
      <c r="M30" s="97"/>
      <c r="N30" s="98" t="n">
        <f aca="false">D30*-1</f>
        <v>51080.5982361865</v>
      </c>
      <c r="O30" s="27"/>
      <c r="Q30" s="29"/>
      <c r="R30" s="97" t="s">
        <v>56</v>
      </c>
      <c r="S30" s="98" t="n">
        <f aca="false">-T7*capitaldetrabajo</f>
        <v>-51080.5982361865</v>
      </c>
      <c r="T30" s="97"/>
      <c r="U30" s="97"/>
      <c r="V30" s="97"/>
      <c r="W30" s="97"/>
      <c r="X30" s="97"/>
      <c r="Y30" s="97"/>
      <c r="Z30" s="97"/>
      <c r="AA30" s="97"/>
      <c r="AB30" s="97"/>
      <c r="AC30" s="98" t="n">
        <f aca="false">S30*-1</f>
        <v>51080.5982361865</v>
      </c>
      <c r="AD30" s="29"/>
      <c r="AF30" s="30"/>
      <c r="AG30" s="97" t="s">
        <v>56</v>
      </c>
      <c r="AH30" s="98" t="n">
        <f aca="false">-AI7*capitaldetrabajo</f>
        <v>-52849.6215143021</v>
      </c>
      <c r="AI30" s="97"/>
      <c r="AJ30" s="97"/>
      <c r="AK30" s="97"/>
      <c r="AL30" s="97"/>
      <c r="AM30" s="97"/>
      <c r="AN30" s="97"/>
      <c r="AO30" s="97"/>
      <c r="AP30" s="97"/>
      <c r="AQ30" s="97"/>
      <c r="AR30" s="98" t="n">
        <f aca="false">AH30*-1</f>
        <v>52849.6215143021</v>
      </c>
      <c r="AS30" s="31"/>
      <c r="AT30" s="22"/>
    </row>
    <row r="31" customFormat="false" ht="14.25" hidden="false" customHeight="true" outlineLevel="0" collapsed="false">
      <c r="B31" s="27"/>
      <c r="C31" s="97" t="s">
        <v>10</v>
      </c>
      <c r="D31" s="98" t="n">
        <f aca="false">-prestamo</f>
        <v>-12880.5358</v>
      </c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27"/>
      <c r="Q31" s="29"/>
      <c r="R31" s="97" t="s">
        <v>10</v>
      </c>
      <c r="S31" s="98" t="n">
        <f aca="false">-prestamo</f>
        <v>-12880.5358</v>
      </c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29"/>
      <c r="AF31" s="30"/>
      <c r="AG31" s="97" t="s">
        <v>10</v>
      </c>
      <c r="AH31" s="98" t="n">
        <f aca="false">-prestamo</f>
        <v>-12880.5358</v>
      </c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31"/>
      <c r="AT31" s="22"/>
    </row>
    <row r="32" customFormat="false" ht="14.25" hidden="false" customHeight="true" outlineLevel="0" collapsed="false">
      <c r="B32" s="27"/>
      <c r="C32" s="99" t="s">
        <v>57</v>
      </c>
      <c r="D32" s="100" t="n">
        <f aca="false">-inversion</f>
        <v>-100000</v>
      </c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27"/>
      <c r="Q32" s="29"/>
      <c r="R32" s="99" t="s">
        <v>57</v>
      </c>
      <c r="S32" s="100" t="n">
        <f aca="false">-inversion</f>
        <v>-100000</v>
      </c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29"/>
      <c r="AF32" s="30"/>
      <c r="AG32" s="99" t="s">
        <v>57</v>
      </c>
      <c r="AH32" s="100" t="n">
        <f aca="false">-inversion</f>
        <v>-100000</v>
      </c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31"/>
      <c r="AT32" s="22"/>
    </row>
    <row r="33" customFormat="false" ht="14.25" hidden="false" customHeight="true" outlineLevel="0" collapsed="false">
      <c r="B33" s="27"/>
      <c r="O33" s="27"/>
      <c r="Q33" s="29"/>
      <c r="AD33" s="29"/>
      <c r="AF33" s="30"/>
      <c r="AS33" s="31"/>
      <c r="AT33" s="22"/>
    </row>
    <row r="34" customFormat="false" ht="14.25" hidden="false" customHeight="true" outlineLevel="0" collapsed="false">
      <c r="A34" s="86"/>
      <c r="B34" s="87"/>
      <c r="C34" s="101" t="s">
        <v>58</v>
      </c>
      <c r="D34" s="102" t="n">
        <f aca="false">SUM(D27:D33)</f>
        <v>-163961.134036187</v>
      </c>
      <c r="E34" s="102" t="n">
        <f aca="false">SUM(E27:E33)</f>
        <v>16768.9363514739</v>
      </c>
      <c r="F34" s="102" t="n">
        <f aca="false">SUM(F27:F33)</f>
        <v>23164.7162199188</v>
      </c>
      <c r="G34" s="102" t="n">
        <f aca="false">SUM(G27:G33)</f>
        <v>30541.2244986507</v>
      </c>
      <c r="H34" s="102" t="n">
        <f aca="false">SUM(H27:H33)</f>
        <v>39024.2999555619</v>
      </c>
      <c r="I34" s="102" t="n">
        <f aca="false">SUM(I27:I33)</f>
        <v>48755.42180047</v>
      </c>
      <c r="J34" s="102" t="n">
        <f aca="false">SUM(J27:J33)</f>
        <v>59893.8321153047</v>
      </c>
      <c r="K34" s="102" t="n">
        <f aca="false">SUM(K27:K33)</f>
        <v>72619.0194359612</v>
      </c>
      <c r="L34" s="102" t="n">
        <f aca="false">SUM(L27:L33)</f>
        <v>87133.6454059552</v>
      </c>
      <c r="M34" s="102" t="n">
        <f aca="false">SUM(M27:M33)</f>
        <v>103667.019258265</v>
      </c>
      <c r="N34" s="103" t="n">
        <f aca="false">SUM(N27:N33)</f>
        <v>173559.85296461</v>
      </c>
      <c r="O34" s="87"/>
      <c r="P34" s="86"/>
      <c r="Q34" s="92"/>
      <c r="R34" s="101" t="s">
        <v>58</v>
      </c>
      <c r="S34" s="102" t="n">
        <f aca="false">SUM(S27:S33)</f>
        <v>-163961.134036187</v>
      </c>
      <c r="T34" s="102" t="n">
        <f aca="false">SUM(T27:T33)</f>
        <v>16768.9363514739</v>
      </c>
      <c r="U34" s="102" t="n">
        <f aca="false">SUM(U27:U33)</f>
        <v>18029.2255770261</v>
      </c>
      <c r="V34" s="102" t="n">
        <f aca="false">SUM(V27:V33)</f>
        <v>19391.4968496041</v>
      </c>
      <c r="W34" s="102" t="n">
        <f aca="false">SUM(W27:W33)</f>
        <v>20867.4938950763</v>
      </c>
      <c r="X34" s="102" t="n">
        <f aca="false">SUM(X27:X33)</f>
        <v>22471.2839448305</v>
      </c>
      <c r="Y34" s="102" t="n">
        <f aca="false">SUM(Y27:Y33)</f>
        <v>24219.9072685168</v>
      </c>
      <c r="Z34" s="102" t="n">
        <f aca="false">SUM(Z27:Z33)</f>
        <v>26134.2298782264</v>
      </c>
      <c r="AA34" s="102" t="n">
        <f aca="false">SUM(AA27:AA33)</f>
        <v>28240.0646941866</v>
      </c>
      <c r="AB34" s="102" t="n">
        <f aca="false">SUM(AB27:AB33)</f>
        <v>30569.6475684442</v>
      </c>
      <c r="AC34" s="103" t="n">
        <f aca="false">SUM(AC27:AC33)</f>
        <v>84244.1807374333</v>
      </c>
      <c r="AD34" s="92"/>
      <c r="AE34" s="86"/>
      <c r="AF34" s="93"/>
      <c r="AG34" s="101" t="s">
        <v>58</v>
      </c>
      <c r="AH34" s="102" t="n">
        <f aca="false">SUM(AH27:AH33)</f>
        <v>-165730.157314302</v>
      </c>
      <c r="AI34" s="102" t="n">
        <f aca="false">SUM(AI27:AI33)</f>
        <v>22312.0270065181</v>
      </c>
      <c r="AJ34" s="102" t="n">
        <f aca="false">SUM(AJ27:AJ33)</f>
        <v>30091.3590822456</v>
      </c>
      <c r="AK34" s="102" t="n">
        <f aca="false">SUM(AK27:AK33)</f>
        <v>39079.4008803827</v>
      </c>
      <c r="AL34" s="102" t="n">
        <f aca="false">SUM(AL27:AL33)</f>
        <v>49434.4680302022</v>
      </c>
      <c r="AM34" s="102" t="n">
        <f aca="false">SUM(AM27:AM33)</f>
        <v>61334.8086727946</v>
      </c>
      <c r="AN34" s="102" t="n">
        <f aca="false">SUM(AN27:AN33)</f>
        <v>74981.2677099853</v>
      </c>
      <c r="AO34" s="102" t="n">
        <f aca="false">SUM(AO27:AO33)</f>
        <v>90600.3785209913</v>
      </c>
      <c r="AP34" s="102" t="n">
        <f aca="false">SUM(AP27:AP33)</f>
        <v>108447.972005208</v>
      </c>
      <c r="AQ34" s="102" t="n">
        <f aca="false">SUM(AQ27:AQ33)</f>
        <v>128813.416580242</v>
      </c>
      <c r="AR34" s="103" t="n">
        <f aca="false">SUM(AR27:AR33)</f>
        <v>204874.255168269</v>
      </c>
      <c r="AS34" s="94"/>
      <c r="AT34" s="95"/>
    </row>
    <row r="35" customFormat="false" ht="14.25" hidden="false" customHeight="true" outlineLevel="0" collapsed="false">
      <c r="B35" s="27"/>
      <c r="O35" s="27"/>
      <c r="Q35" s="29"/>
      <c r="AD35" s="29"/>
      <c r="AF35" s="30"/>
      <c r="AS35" s="31"/>
      <c r="AT35" s="22"/>
    </row>
    <row r="36" customFormat="false" ht="14.25" hidden="false" customHeight="true" outlineLevel="0" collapsed="false">
      <c r="B36" s="27"/>
      <c r="C36" s="104" t="s">
        <v>59</v>
      </c>
      <c r="D36" s="105" t="n">
        <f aca="false" t="array" ref="D36:D36">NPV(wacc,E34:N34)+D34</f>
        <v>88818.1427788524</v>
      </c>
      <c r="E36" s="106"/>
      <c r="F36" s="106"/>
      <c r="G36" s="106"/>
      <c r="H36" s="106"/>
      <c r="I36" s="106"/>
      <c r="J36" s="106"/>
      <c r="K36" s="106"/>
      <c r="L36" s="106"/>
      <c r="M36" s="106"/>
      <c r="N36" s="107"/>
      <c r="O36" s="27"/>
      <c r="Q36" s="29"/>
      <c r="R36" s="104" t="s">
        <v>59</v>
      </c>
      <c r="S36" s="105" t="n">
        <f aca="false" t="array" ref="S36:S36">NPV(wacc,T34:AC34)+S34</f>
        <v>-40852.1232478084</v>
      </c>
      <c r="T36" s="106"/>
      <c r="U36" s="106"/>
      <c r="V36" s="106"/>
      <c r="W36" s="106"/>
      <c r="X36" s="106"/>
      <c r="Y36" s="106"/>
      <c r="Z36" s="106"/>
      <c r="AA36" s="106"/>
      <c r="AB36" s="106"/>
      <c r="AC36" s="107"/>
      <c r="AD36" s="29"/>
      <c r="AF36" s="30"/>
      <c r="AG36" s="104" t="s">
        <v>59</v>
      </c>
      <c r="AH36" s="105" t="n">
        <f aca="false" t="array" ref="AH36:AH36">NPV(wacc,AI34:AR34)+AH34</f>
        <v>150065.832618553</v>
      </c>
      <c r="AI36" s="106"/>
      <c r="AJ36" s="106"/>
      <c r="AK36" s="106"/>
      <c r="AL36" s="106"/>
      <c r="AM36" s="106"/>
      <c r="AN36" s="106"/>
      <c r="AO36" s="106"/>
      <c r="AP36" s="106"/>
      <c r="AQ36" s="106"/>
      <c r="AR36" s="107"/>
      <c r="AS36" s="31"/>
      <c r="AT36" s="22"/>
    </row>
    <row r="37" customFormat="false" ht="14.25" hidden="false" customHeight="true" outlineLevel="0" collapsed="false">
      <c r="B37" s="27"/>
      <c r="C37" s="108" t="s">
        <v>60</v>
      </c>
      <c r="D37" s="109" t="n">
        <f aca="false">IRR(D34:N34)</f>
        <v>0.236127506152671</v>
      </c>
      <c r="F37" s="106"/>
      <c r="G37" s="106"/>
      <c r="H37" s="106"/>
      <c r="I37" s="106"/>
      <c r="J37" s="106"/>
      <c r="K37" s="106"/>
      <c r="L37" s="106"/>
      <c r="M37" s="106"/>
      <c r="N37" s="107"/>
      <c r="O37" s="27"/>
      <c r="Q37" s="29"/>
      <c r="R37" s="108" t="s">
        <v>60</v>
      </c>
      <c r="S37" s="109" t="n">
        <f aca="false">IRR(S34:AC34)</f>
        <v>0.0938868454939859</v>
      </c>
      <c r="U37" s="106"/>
      <c r="V37" s="106"/>
      <c r="W37" s="106"/>
      <c r="X37" s="106"/>
      <c r="Y37" s="106"/>
      <c r="Z37" s="106"/>
      <c r="AA37" s="106"/>
      <c r="AB37" s="106"/>
      <c r="AC37" s="107"/>
      <c r="AD37" s="29"/>
      <c r="AF37" s="30"/>
      <c r="AG37" s="108" t="s">
        <v>60</v>
      </c>
      <c r="AH37" s="109" t="n">
        <f aca="false">IRR(AH34:AR34)</f>
        <v>0.28644517182015</v>
      </c>
      <c r="AJ37" s="106"/>
      <c r="AK37" s="106"/>
      <c r="AL37" s="106"/>
      <c r="AM37" s="106"/>
      <c r="AN37" s="106"/>
      <c r="AO37" s="106"/>
      <c r="AP37" s="106"/>
      <c r="AQ37" s="106"/>
      <c r="AR37" s="107"/>
      <c r="AS37" s="31"/>
      <c r="AT37" s="22"/>
    </row>
    <row r="38" customFormat="false" ht="14.25" hidden="false" customHeight="true" outlineLevel="0" collapsed="false">
      <c r="B38" s="27"/>
      <c r="C38" s="110" t="s">
        <v>61</v>
      </c>
      <c r="D38" s="111" t="n">
        <f aca="false" t="array" ref="D38:D38">-NPV(wacc,E34:N34)/D34</f>
        <v>1.5417024180819</v>
      </c>
      <c r="F38" s="106"/>
      <c r="G38" s="106"/>
      <c r="H38" s="106"/>
      <c r="I38" s="106"/>
      <c r="J38" s="106"/>
      <c r="K38" s="106"/>
      <c r="L38" s="106"/>
      <c r="M38" s="106"/>
      <c r="N38" s="107"/>
      <c r="O38" s="27"/>
      <c r="Q38" s="29"/>
      <c r="R38" s="110" t="s">
        <v>61</v>
      </c>
      <c r="S38" s="111" t="n">
        <f aca="false" t="array" ref="S38:S38">-NPV(wacc,T34:AC34)/S34</f>
        <v>0.750842640312599</v>
      </c>
      <c r="U38" s="106"/>
      <c r="V38" s="106"/>
      <c r="W38" s="106"/>
      <c r="X38" s="106"/>
      <c r="Y38" s="106"/>
      <c r="Z38" s="106"/>
      <c r="AA38" s="106"/>
      <c r="AB38" s="106"/>
      <c r="AC38" s="107"/>
      <c r="AD38" s="29"/>
      <c r="AF38" s="30"/>
      <c r="AG38" s="110" t="s">
        <v>61</v>
      </c>
      <c r="AH38" s="111" t="n">
        <f aca="false" t="array" ref="AH38:AH38">-NPV(wacc,AI34:AR34)/AH34</f>
        <v>1.90548295524729</v>
      </c>
      <c r="AJ38" s="106"/>
      <c r="AK38" s="106"/>
      <c r="AL38" s="106"/>
      <c r="AM38" s="106"/>
      <c r="AN38" s="106"/>
      <c r="AO38" s="106"/>
      <c r="AP38" s="106"/>
      <c r="AQ38" s="106"/>
      <c r="AR38" s="107"/>
      <c r="AS38" s="31"/>
      <c r="AT38" s="22"/>
    </row>
    <row r="39" customFormat="false" ht="14.25" hidden="false" customHeight="true" outlineLevel="0" collapsed="false">
      <c r="B39" s="27"/>
      <c r="F39" s="106"/>
      <c r="G39" s="106"/>
      <c r="H39" s="106"/>
      <c r="I39" s="106"/>
      <c r="J39" s="106"/>
      <c r="K39" s="106"/>
      <c r="L39" s="106"/>
      <c r="M39" s="106"/>
      <c r="N39" s="107"/>
      <c r="O39" s="27"/>
      <c r="Q39" s="29"/>
      <c r="U39" s="106"/>
      <c r="V39" s="106"/>
      <c r="W39" s="106"/>
      <c r="X39" s="106"/>
      <c r="Y39" s="106"/>
      <c r="Z39" s="106"/>
      <c r="AA39" s="106"/>
      <c r="AB39" s="106"/>
      <c r="AC39" s="107"/>
      <c r="AD39" s="29"/>
      <c r="AF39" s="30"/>
      <c r="AJ39" s="106"/>
      <c r="AK39" s="106"/>
      <c r="AL39" s="106"/>
      <c r="AM39" s="106"/>
      <c r="AN39" s="106"/>
      <c r="AO39" s="106"/>
      <c r="AP39" s="106"/>
      <c r="AQ39" s="106"/>
      <c r="AR39" s="107"/>
      <c r="AS39" s="31"/>
      <c r="AT39" s="22"/>
    </row>
    <row r="40" customFormat="false" ht="14.25" hidden="false" customHeight="true" outlineLevel="0" collapsed="false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1"/>
      <c r="AT40" s="22"/>
    </row>
    <row r="41" customFormat="false" ht="14.25" hidden="false" customHeight="true" outlineLevel="0" collapsed="false">
      <c r="AS41" s="22"/>
      <c r="AT41" s="22"/>
    </row>
    <row r="42" customFormat="false" ht="14.25" hidden="false" customHeight="true" outlineLevel="0" collapsed="false">
      <c r="AS42" s="22"/>
      <c r="AT42" s="22"/>
    </row>
    <row r="43" customFormat="false" ht="14.25" hidden="false" customHeight="true" outlineLevel="0" collapsed="false">
      <c r="AS43" s="22"/>
      <c r="AT43" s="22"/>
    </row>
    <row r="44" customFormat="false" ht="14.25" hidden="false" customHeight="true" outlineLevel="0" collapsed="false">
      <c r="AS44" s="22"/>
      <c r="AT44" s="22"/>
    </row>
    <row r="45" customFormat="false" ht="14.25" hidden="false" customHeight="true" outlineLevel="0" collapsed="false">
      <c r="AS45" s="22"/>
      <c r="AT45" s="22"/>
    </row>
    <row r="46" customFormat="false" ht="14.25" hidden="false" customHeight="true" outlineLevel="0" collapsed="false">
      <c r="AS46" s="22"/>
      <c r="AT46" s="22"/>
    </row>
    <row r="47" customFormat="false" ht="14.25" hidden="false" customHeight="true" outlineLevel="0" collapsed="false">
      <c r="AS47" s="22"/>
      <c r="AT47" s="22"/>
    </row>
    <row r="48" customFormat="false" ht="14.25" hidden="false" customHeight="true" outlineLevel="0" collapsed="false">
      <c r="AS48" s="22"/>
      <c r="AT48" s="22"/>
    </row>
    <row r="49" customFormat="false" ht="14.25" hidden="false" customHeight="true" outlineLevel="0" collapsed="false">
      <c r="AS49" s="22"/>
      <c r="AT49" s="22"/>
    </row>
    <row r="50" customFormat="false" ht="14.25" hidden="false" customHeight="true" outlineLevel="0" collapsed="false">
      <c r="AS50" s="22"/>
      <c r="AT50" s="22"/>
    </row>
    <row r="51" customFormat="false" ht="14.25" hidden="false" customHeight="true" outlineLevel="0" collapsed="false">
      <c r="AS51" s="22"/>
      <c r="AT51" s="22"/>
    </row>
    <row r="52" customFormat="false" ht="14.25" hidden="false" customHeight="true" outlineLevel="0" collapsed="false">
      <c r="AS52" s="22"/>
      <c r="AT52" s="22"/>
    </row>
    <row r="53" customFormat="false" ht="14.25" hidden="false" customHeight="true" outlineLevel="0" collapsed="false">
      <c r="AS53" s="22"/>
      <c r="AT53" s="22"/>
    </row>
    <row r="54" customFormat="false" ht="14.25" hidden="false" customHeight="true" outlineLevel="0" collapsed="false">
      <c r="AS54" s="22"/>
      <c r="AT54" s="22"/>
    </row>
    <row r="55" customFormat="false" ht="14.25" hidden="false" customHeight="true" outlineLevel="0" collapsed="false">
      <c r="AS55" s="22"/>
      <c r="AT55" s="22"/>
    </row>
    <row r="56" customFormat="false" ht="14.25" hidden="false" customHeight="true" outlineLevel="0" collapsed="false">
      <c r="AS56" s="22"/>
      <c r="AT56" s="22"/>
    </row>
    <row r="57" customFormat="false" ht="14.25" hidden="false" customHeight="true" outlineLevel="0" collapsed="false">
      <c r="AS57" s="22"/>
      <c r="AT57" s="22"/>
    </row>
    <row r="58" customFormat="false" ht="14.25" hidden="false" customHeight="true" outlineLevel="0" collapsed="false">
      <c r="AS58" s="22"/>
      <c r="AT58" s="22"/>
    </row>
    <row r="59" customFormat="false" ht="14.25" hidden="false" customHeight="true" outlineLevel="0" collapsed="false">
      <c r="AS59" s="22"/>
      <c r="AT59" s="22"/>
    </row>
    <row r="60" customFormat="false" ht="14.25" hidden="false" customHeight="true" outlineLevel="0" collapsed="false">
      <c r="AS60" s="22"/>
      <c r="AT60" s="22"/>
    </row>
    <row r="61" customFormat="false" ht="14.25" hidden="false" customHeight="true" outlineLevel="0" collapsed="false">
      <c r="AS61" s="22"/>
      <c r="AT61" s="22"/>
    </row>
    <row r="62" customFormat="false" ht="14.25" hidden="false" customHeight="true" outlineLevel="0" collapsed="false">
      <c r="AS62" s="22"/>
      <c r="AT62" s="22"/>
    </row>
    <row r="63" customFormat="false" ht="14.25" hidden="false" customHeight="true" outlineLevel="0" collapsed="false">
      <c r="AS63" s="22"/>
      <c r="AT63" s="22"/>
    </row>
    <row r="64" customFormat="false" ht="14.25" hidden="false" customHeight="true" outlineLevel="0" collapsed="false">
      <c r="AS64" s="22"/>
      <c r="AT64" s="22"/>
    </row>
    <row r="65" customFormat="false" ht="14.25" hidden="false" customHeight="true" outlineLevel="0" collapsed="false">
      <c r="AS65" s="22"/>
      <c r="AT65" s="22"/>
    </row>
    <row r="66" customFormat="false" ht="14.25" hidden="false" customHeight="true" outlineLevel="0" collapsed="false">
      <c r="AS66" s="22"/>
      <c r="AT66" s="22"/>
    </row>
    <row r="67" customFormat="false" ht="14.25" hidden="false" customHeight="true" outlineLevel="0" collapsed="false">
      <c r="AS67" s="22"/>
      <c r="AT67" s="22"/>
    </row>
    <row r="68" customFormat="false" ht="14.25" hidden="false" customHeight="true" outlineLevel="0" collapsed="false">
      <c r="AS68" s="22"/>
      <c r="AT68" s="22"/>
    </row>
    <row r="69" customFormat="false" ht="14.25" hidden="false" customHeight="true" outlineLevel="0" collapsed="false">
      <c r="AS69" s="22"/>
      <c r="AT69" s="22"/>
    </row>
    <row r="70" customFormat="false" ht="14.25" hidden="false" customHeight="true" outlineLevel="0" collapsed="false">
      <c r="AS70" s="22"/>
      <c r="AT70" s="22"/>
    </row>
    <row r="71" customFormat="false" ht="14.25" hidden="false" customHeight="true" outlineLevel="0" collapsed="false">
      <c r="AS71" s="22"/>
      <c r="AT71" s="22"/>
    </row>
    <row r="72" customFormat="false" ht="14.25" hidden="false" customHeight="true" outlineLevel="0" collapsed="false">
      <c r="AS72" s="22"/>
      <c r="AT72" s="22"/>
    </row>
    <row r="73" customFormat="false" ht="14.25" hidden="false" customHeight="true" outlineLevel="0" collapsed="false">
      <c r="AS73" s="22"/>
      <c r="AT73" s="22"/>
    </row>
    <row r="74" customFormat="false" ht="14.25" hidden="false" customHeight="true" outlineLevel="0" collapsed="false">
      <c r="AS74" s="22"/>
      <c r="AT74" s="22"/>
    </row>
    <row r="75" customFormat="false" ht="14.25" hidden="false" customHeight="true" outlineLevel="0" collapsed="false">
      <c r="AS75" s="22"/>
      <c r="AT75" s="22"/>
    </row>
    <row r="76" customFormat="false" ht="14.25" hidden="false" customHeight="true" outlineLevel="0" collapsed="false">
      <c r="AS76" s="22"/>
      <c r="AT76" s="22"/>
    </row>
    <row r="77" customFormat="false" ht="14.25" hidden="false" customHeight="true" outlineLevel="0" collapsed="false">
      <c r="AS77" s="22"/>
      <c r="AT77" s="22"/>
    </row>
    <row r="78" customFormat="false" ht="14.25" hidden="false" customHeight="true" outlineLevel="0" collapsed="false">
      <c r="AS78" s="22"/>
      <c r="AT78" s="22"/>
    </row>
    <row r="79" customFormat="false" ht="14.25" hidden="false" customHeight="true" outlineLevel="0" collapsed="false">
      <c r="AS79" s="22"/>
      <c r="AT79" s="22"/>
    </row>
    <row r="80" customFormat="false" ht="14.25" hidden="false" customHeight="true" outlineLevel="0" collapsed="false">
      <c r="AS80" s="22"/>
      <c r="AT80" s="22"/>
    </row>
    <row r="81" customFormat="false" ht="14.25" hidden="false" customHeight="true" outlineLevel="0" collapsed="false">
      <c r="AS81" s="22"/>
      <c r="AT81" s="22"/>
    </row>
    <row r="82" customFormat="false" ht="14.25" hidden="false" customHeight="true" outlineLevel="0" collapsed="false">
      <c r="AS82" s="22"/>
      <c r="AT82" s="22"/>
    </row>
    <row r="83" customFormat="false" ht="14.25" hidden="false" customHeight="true" outlineLevel="0" collapsed="false">
      <c r="AS83" s="22"/>
      <c r="AT83" s="22"/>
    </row>
    <row r="84" customFormat="false" ht="14.25" hidden="false" customHeight="true" outlineLevel="0" collapsed="false">
      <c r="AS84" s="22"/>
      <c r="AT84" s="22"/>
    </row>
    <row r="85" customFormat="false" ht="14.25" hidden="false" customHeight="true" outlineLevel="0" collapsed="false">
      <c r="AS85" s="22"/>
      <c r="AT85" s="22"/>
    </row>
    <row r="86" customFormat="false" ht="14.25" hidden="false" customHeight="true" outlineLevel="0" collapsed="false">
      <c r="AS86" s="22"/>
      <c r="AT86" s="22"/>
    </row>
    <row r="87" customFormat="false" ht="14.25" hidden="false" customHeight="true" outlineLevel="0" collapsed="false">
      <c r="AS87" s="22"/>
      <c r="AT87" s="22"/>
    </row>
    <row r="88" customFormat="false" ht="14.25" hidden="false" customHeight="true" outlineLevel="0" collapsed="false">
      <c r="AS88" s="22"/>
      <c r="AT88" s="22"/>
    </row>
    <row r="89" customFormat="false" ht="14.25" hidden="false" customHeight="true" outlineLevel="0" collapsed="false">
      <c r="AS89" s="22"/>
      <c r="AT89" s="22"/>
    </row>
    <row r="90" customFormat="false" ht="14.25" hidden="false" customHeight="true" outlineLevel="0" collapsed="false">
      <c r="AS90" s="22"/>
      <c r="AT90" s="22"/>
    </row>
    <row r="91" customFormat="false" ht="14.25" hidden="false" customHeight="true" outlineLevel="0" collapsed="false">
      <c r="AS91" s="22"/>
      <c r="AT91" s="22"/>
    </row>
    <row r="92" customFormat="false" ht="14.25" hidden="false" customHeight="true" outlineLevel="0" collapsed="false">
      <c r="AS92" s="22"/>
      <c r="AT92" s="22"/>
    </row>
    <row r="93" customFormat="false" ht="14.25" hidden="false" customHeight="true" outlineLevel="0" collapsed="false">
      <c r="AS93" s="22"/>
      <c r="AT93" s="22"/>
    </row>
    <row r="94" customFormat="false" ht="14.25" hidden="false" customHeight="true" outlineLevel="0" collapsed="false">
      <c r="AS94" s="22"/>
      <c r="AT94" s="22"/>
    </row>
    <row r="95" customFormat="false" ht="14.25" hidden="false" customHeight="true" outlineLevel="0" collapsed="false">
      <c r="AS95" s="22"/>
      <c r="AT95" s="22"/>
    </row>
    <row r="96" customFormat="false" ht="14.25" hidden="false" customHeight="true" outlineLevel="0" collapsed="false">
      <c r="AS96" s="22"/>
      <c r="AT96" s="22"/>
    </row>
    <row r="97" customFormat="false" ht="14.25" hidden="false" customHeight="true" outlineLevel="0" collapsed="false">
      <c r="AS97" s="22"/>
      <c r="AT97" s="22"/>
    </row>
    <row r="98" customFormat="false" ht="14.25" hidden="false" customHeight="true" outlineLevel="0" collapsed="false">
      <c r="AS98" s="22"/>
      <c r="AT98" s="22"/>
    </row>
    <row r="99" customFormat="false" ht="14.25" hidden="false" customHeight="true" outlineLevel="0" collapsed="false">
      <c r="AS99" s="22"/>
      <c r="AT99" s="22"/>
    </row>
    <row r="100" customFormat="false" ht="14.25" hidden="false" customHeight="true" outlineLevel="0" collapsed="false">
      <c r="AS100" s="22"/>
      <c r="AT100" s="22"/>
    </row>
    <row r="101" customFormat="false" ht="14.25" hidden="false" customHeight="true" outlineLevel="0" collapsed="false">
      <c r="AS101" s="22"/>
      <c r="AT101" s="22"/>
    </row>
    <row r="102" customFormat="false" ht="14.25" hidden="false" customHeight="true" outlineLevel="0" collapsed="false">
      <c r="AS102" s="22"/>
      <c r="AT102" s="22"/>
    </row>
    <row r="103" customFormat="false" ht="14.25" hidden="false" customHeight="true" outlineLevel="0" collapsed="false">
      <c r="AS103" s="22"/>
      <c r="AT103" s="22"/>
    </row>
    <row r="104" customFormat="false" ht="14.25" hidden="false" customHeight="true" outlineLevel="0" collapsed="false">
      <c r="AS104" s="22"/>
      <c r="AT104" s="22"/>
    </row>
    <row r="105" customFormat="false" ht="14.25" hidden="false" customHeight="true" outlineLevel="0" collapsed="false">
      <c r="AS105" s="22"/>
      <c r="AT105" s="22"/>
    </row>
    <row r="106" customFormat="false" ht="14.25" hidden="false" customHeight="true" outlineLevel="0" collapsed="false">
      <c r="AS106" s="22"/>
      <c r="AT106" s="22"/>
    </row>
    <row r="107" customFormat="false" ht="14.25" hidden="false" customHeight="true" outlineLevel="0" collapsed="false">
      <c r="AS107" s="22"/>
      <c r="AT107" s="22"/>
    </row>
    <row r="108" customFormat="false" ht="14.25" hidden="false" customHeight="true" outlineLevel="0" collapsed="false">
      <c r="AS108" s="22"/>
      <c r="AT108" s="22"/>
    </row>
    <row r="109" customFormat="false" ht="14.25" hidden="false" customHeight="true" outlineLevel="0" collapsed="false">
      <c r="AS109" s="22"/>
      <c r="AT109" s="22"/>
    </row>
    <row r="110" customFormat="false" ht="14.25" hidden="false" customHeight="true" outlineLevel="0" collapsed="false">
      <c r="AS110" s="22"/>
      <c r="AT110" s="22"/>
    </row>
    <row r="111" customFormat="false" ht="14.25" hidden="false" customHeight="true" outlineLevel="0" collapsed="false">
      <c r="AS111" s="22"/>
      <c r="AT111" s="22"/>
    </row>
    <row r="112" customFormat="false" ht="14.25" hidden="false" customHeight="true" outlineLevel="0" collapsed="false">
      <c r="AS112" s="22"/>
      <c r="AT112" s="22"/>
    </row>
    <row r="113" customFormat="false" ht="14.25" hidden="false" customHeight="true" outlineLevel="0" collapsed="false">
      <c r="AS113" s="22"/>
      <c r="AT113" s="22"/>
    </row>
    <row r="114" customFormat="false" ht="14.25" hidden="false" customHeight="true" outlineLevel="0" collapsed="false">
      <c r="AS114" s="22"/>
      <c r="AT114" s="22"/>
    </row>
    <row r="115" customFormat="false" ht="14.25" hidden="false" customHeight="true" outlineLevel="0" collapsed="false">
      <c r="AS115" s="22"/>
      <c r="AT115" s="22"/>
    </row>
    <row r="116" customFormat="false" ht="14.25" hidden="false" customHeight="true" outlineLevel="0" collapsed="false">
      <c r="AS116" s="22"/>
      <c r="AT116" s="22"/>
    </row>
    <row r="117" customFormat="false" ht="14.25" hidden="false" customHeight="true" outlineLevel="0" collapsed="false">
      <c r="AS117" s="22"/>
      <c r="AT117" s="22"/>
    </row>
    <row r="118" customFormat="false" ht="14.25" hidden="false" customHeight="true" outlineLevel="0" collapsed="false">
      <c r="AS118" s="22"/>
      <c r="AT118" s="22"/>
    </row>
    <row r="119" customFormat="false" ht="14.25" hidden="false" customHeight="true" outlineLevel="0" collapsed="false">
      <c r="AS119" s="22"/>
      <c r="AT119" s="22"/>
    </row>
    <row r="120" customFormat="false" ht="14.25" hidden="false" customHeight="true" outlineLevel="0" collapsed="false">
      <c r="AS120" s="22"/>
      <c r="AT120" s="22"/>
    </row>
    <row r="121" customFormat="false" ht="14.25" hidden="false" customHeight="true" outlineLevel="0" collapsed="false">
      <c r="AS121" s="22"/>
      <c r="AT121" s="22"/>
    </row>
    <row r="122" customFormat="false" ht="14.25" hidden="false" customHeight="true" outlineLevel="0" collapsed="false">
      <c r="AS122" s="22"/>
      <c r="AT122" s="22"/>
    </row>
    <row r="123" customFormat="false" ht="14.25" hidden="false" customHeight="true" outlineLevel="0" collapsed="false">
      <c r="AS123" s="22"/>
      <c r="AT123" s="22"/>
    </row>
    <row r="124" customFormat="false" ht="14.25" hidden="false" customHeight="true" outlineLevel="0" collapsed="false">
      <c r="AS124" s="22"/>
      <c r="AT124" s="22"/>
    </row>
    <row r="125" customFormat="false" ht="14.25" hidden="false" customHeight="true" outlineLevel="0" collapsed="false">
      <c r="AS125" s="22"/>
      <c r="AT125" s="22"/>
    </row>
    <row r="126" customFormat="false" ht="14.25" hidden="false" customHeight="true" outlineLevel="0" collapsed="false">
      <c r="AS126" s="22"/>
      <c r="AT126" s="22"/>
    </row>
    <row r="127" customFormat="false" ht="14.25" hidden="false" customHeight="true" outlineLevel="0" collapsed="false">
      <c r="AS127" s="22"/>
      <c r="AT127" s="22"/>
    </row>
    <row r="128" customFormat="false" ht="14.25" hidden="false" customHeight="true" outlineLevel="0" collapsed="false">
      <c r="AS128" s="22"/>
      <c r="AT128" s="22"/>
    </row>
    <row r="129" customFormat="false" ht="14.25" hidden="false" customHeight="true" outlineLevel="0" collapsed="false">
      <c r="AS129" s="22"/>
      <c r="AT129" s="22"/>
    </row>
    <row r="130" customFormat="false" ht="14.25" hidden="false" customHeight="true" outlineLevel="0" collapsed="false">
      <c r="AS130" s="22"/>
      <c r="AT130" s="22"/>
    </row>
    <row r="131" customFormat="false" ht="14.25" hidden="false" customHeight="true" outlineLevel="0" collapsed="false">
      <c r="AS131" s="22"/>
      <c r="AT131" s="22"/>
    </row>
    <row r="132" customFormat="false" ht="14.25" hidden="false" customHeight="true" outlineLevel="0" collapsed="false">
      <c r="AS132" s="22"/>
      <c r="AT132" s="22"/>
    </row>
    <row r="133" customFormat="false" ht="14.25" hidden="false" customHeight="true" outlineLevel="0" collapsed="false">
      <c r="AS133" s="22"/>
      <c r="AT133" s="22"/>
    </row>
    <row r="134" customFormat="false" ht="14.25" hidden="false" customHeight="true" outlineLevel="0" collapsed="false">
      <c r="AS134" s="22"/>
      <c r="AT134" s="22"/>
    </row>
    <row r="135" customFormat="false" ht="14.25" hidden="false" customHeight="true" outlineLevel="0" collapsed="false">
      <c r="AS135" s="22"/>
      <c r="AT135" s="22"/>
    </row>
    <row r="136" customFormat="false" ht="14.25" hidden="false" customHeight="true" outlineLevel="0" collapsed="false">
      <c r="AS136" s="22"/>
      <c r="AT136" s="22"/>
    </row>
    <row r="137" customFormat="false" ht="14.25" hidden="false" customHeight="true" outlineLevel="0" collapsed="false">
      <c r="AS137" s="22"/>
      <c r="AT137" s="22"/>
    </row>
    <row r="138" customFormat="false" ht="14.25" hidden="false" customHeight="true" outlineLevel="0" collapsed="false">
      <c r="AS138" s="22"/>
      <c r="AT138" s="22"/>
    </row>
    <row r="139" customFormat="false" ht="14.25" hidden="false" customHeight="true" outlineLevel="0" collapsed="false">
      <c r="AS139" s="22"/>
      <c r="AT139" s="22"/>
    </row>
    <row r="140" customFormat="false" ht="14.25" hidden="false" customHeight="true" outlineLevel="0" collapsed="false">
      <c r="AS140" s="22"/>
      <c r="AT140" s="22"/>
    </row>
    <row r="141" customFormat="false" ht="14.25" hidden="false" customHeight="true" outlineLevel="0" collapsed="false">
      <c r="AS141" s="22"/>
      <c r="AT141" s="22"/>
    </row>
    <row r="142" customFormat="false" ht="14.25" hidden="false" customHeight="true" outlineLevel="0" collapsed="false">
      <c r="AS142" s="22"/>
      <c r="AT142" s="22"/>
    </row>
    <row r="143" customFormat="false" ht="14.25" hidden="false" customHeight="true" outlineLevel="0" collapsed="false">
      <c r="AS143" s="22"/>
      <c r="AT143" s="22"/>
    </row>
    <row r="144" customFormat="false" ht="14.25" hidden="false" customHeight="true" outlineLevel="0" collapsed="false">
      <c r="AS144" s="22"/>
      <c r="AT144" s="22"/>
    </row>
    <row r="145" customFormat="false" ht="14.25" hidden="false" customHeight="true" outlineLevel="0" collapsed="false">
      <c r="AS145" s="22"/>
      <c r="AT145" s="22"/>
    </row>
    <row r="146" customFormat="false" ht="14.25" hidden="false" customHeight="true" outlineLevel="0" collapsed="false">
      <c r="AS146" s="22"/>
      <c r="AT146" s="22"/>
    </row>
    <row r="147" customFormat="false" ht="14.25" hidden="false" customHeight="true" outlineLevel="0" collapsed="false">
      <c r="AS147" s="22"/>
      <c r="AT147" s="22"/>
    </row>
    <row r="148" customFormat="false" ht="14.25" hidden="false" customHeight="true" outlineLevel="0" collapsed="false">
      <c r="AS148" s="22"/>
      <c r="AT148" s="22"/>
    </row>
    <row r="149" customFormat="false" ht="14.25" hidden="false" customHeight="true" outlineLevel="0" collapsed="false">
      <c r="AS149" s="22"/>
      <c r="AT149" s="22"/>
    </row>
    <row r="150" customFormat="false" ht="14.25" hidden="false" customHeight="true" outlineLevel="0" collapsed="false">
      <c r="AS150" s="22"/>
      <c r="AT150" s="22"/>
    </row>
    <row r="151" customFormat="false" ht="14.25" hidden="false" customHeight="true" outlineLevel="0" collapsed="false">
      <c r="AS151" s="22"/>
      <c r="AT151" s="22"/>
    </row>
    <row r="152" customFormat="false" ht="14.25" hidden="false" customHeight="true" outlineLevel="0" collapsed="false">
      <c r="AS152" s="22"/>
      <c r="AT152" s="22"/>
    </row>
    <row r="153" customFormat="false" ht="14.25" hidden="false" customHeight="true" outlineLevel="0" collapsed="false">
      <c r="AS153" s="22"/>
      <c r="AT153" s="22"/>
    </row>
    <row r="154" customFormat="false" ht="14.25" hidden="false" customHeight="true" outlineLevel="0" collapsed="false">
      <c r="AS154" s="22"/>
      <c r="AT154" s="22"/>
    </row>
    <row r="155" customFormat="false" ht="14.25" hidden="false" customHeight="true" outlineLevel="0" collapsed="false">
      <c r="AS155" s="22"/>
      <c r="AT155" s="22"/>
    </row>
    <row r="156" customFormat="false" ht="14.25" hidden="false" customHeight="true" outlineLevel="0" collapsed="false">
      <c r="AS156" s="22"/>
      <c r="AT156" s="22"/>
    </row>
    <row r="157" customFormat="false" ht="14.25" hidden="false" customHeight="true" outlineLevel="0" collapsed="false">
      <c r="AS157" s="22"/>
      <c r="AT157" s="22"/>
    </row>
    <row r="158" customFormat="false" ht="14.25" hidden="false" customHeight="true" outlineLevel="0" collapsed="false">
      <c r="AS158" s="22"/>
      <c r="AT158" s="22"/>
    </row>
    <row r="159" customFormat="false" ht="14.25" hidden="false" customHeight="true" outlineLevel="0" collapsed="false">
      <c r="AS159" s="22"/>
      <c r="AT159" s="22"/>
    </row>
    <row r="160" customFormat="false" ht="14.25" hidden="false" customHeight="true" outlineLevel="0" collapsed="false">
      <c r="AS160" s="22"/>
      <c r="AT160" s="22"/>
    </row>
    <row r="161" customFormat="false" ht="14.25" hidden="false" customHeight="true" outlineLevel="0" collapsed="false">
      <c r="AS161" s="22"/>
      <c r="AT161" s="22"/>
    </row>
    <row r="162" customFormat="false" ht="14.25" hidden="false" customHeight="true" outlineLevel="0" collapsed="false">
      <c r="AS162" s="22"/>
      <c r="AT162" s="22"/>
    </row>
    <row r="163" customFormat="false" ht="14.25" hidden="false" customHeight="true" outlineLevel="0" collapsed="false">
      <c r="AS163" s="22"/>
      <c r="AT163" s="22"/>
    </row>
    <row r="164" customFormat="false" ht="14.25" hidden="false" customHeight="true" outlineLevel="0" collapsed="false">
      <c r="AS164" s="22"/>
      <c r="AT164" s="22"/>
    </row>
    <row r="165" customFormat="false" ht="14.25" hidden="false" customHeight="true" outlineLevel="0" collapsed="false">
      <c r="AS165" s="22"/>
      <c r="AT165" s="22"/>
    </row>
    <row r="166" customFormat="false" ht="14.25" hidden="false" customHeight="true" outlineLevel="0" collapsed="false">
      <c r="AS166" s="22"/>
      <c r="AT166" s="22"/>
    </row>
    <row r="167" customFormat="false" ht="14.25" hidden="false" customHeight="true" outlineLevel="0" collapsed="false">
      <c r="AS167" s="22"/>
      <c r="AT167" s="22"/>
    </row>
    <row r="168" customFormat="false" ht="14.25" hidden="false" customHeight="true" outlineLevel="0" collapsed="false">
      <c r="AS168" s="22"/>
      <c r="AT168" s="22"/>
    </row>
    <row r="169" customFormat="false" ht="14.25" hidden="false" customHeight="true" outlineLevel="0" collapsed="false">
      <c r="AS169" s="22"/>
      <c r="AT169" s="22"/>
    </row>
    <row r="170" customFormat="false" ht="14.25" hidden="false" customHeight="true" outlineLevel="0" collapsed="false">
      <c r="AS170" s="22"/>
      <c r="AT170" s="22"/>
    </row>
    <row r="171" customFormat="false" ht="14.25" hidden="false" customHeight="true" outlineLevel="0" collapsed="false">
      <c r="AS171" s="22"/>
      <c r="AT171" s="22"/>
    </row>
    <row r="172" customFormat="false" ht="14.25" hidden="false" customHeight="true" outlineLevel="0" collapsed="false">
      <c r="AS172" s="22"/>
      <c r="AT172" s="22"/>
    </row>
    <row r="173" customFormat="false" ht="14.25" hidden="false" customHeight="true" outlineLevel="0" collapsed="false">
      <c r="AS173" s="22"/>
      <c r="AT173" s="22"/>
    </row>
    <row r="174" customFormat="false" ht="14.25" hidden="false" customHeight="true" outlineLevel="0" collapsed="false">
      <c r="AS174" s="22"/>
      <c r="AT174" s="22"/>
    </row>
    <row r="175" customFormat="false" ht="14.25" hidden="false" customHeight="true" outlineLevel="0" collapsed="false">
      <c r="AS175" s="22"/>
      <c r="AT175" s="22"/>
    </row>
    <row r="176" customFormat="false" ht="14.25" hidden="false" customHeight="true" outlineLevel="0" collapsed="false">
      <c r="AS176" s="22"/>
      <c r="AT176" s="22"/>
    </row>
    <row r="177" customFormat="false" ht="14.25" hidden="false" customHeight="true" outlineLevel="0" collapsed="false">
      <c r="AS177" s="22"/>
      <c r="AT177" s="22"/>
    </row>
    <row r="178" customFormat="false" ht="14.25" hidden="false" customHeight="true" outlineLevel="0" collapsed="false">
      <c r="AS178" s="22"/>
      <c r="AT178" s="22"/>
    </row>
    <row r="179" customFormat="false" ht="14.25" hidden="false" customHeight="true" outlineLevel="0" collapsed="false">
      <c r="AS179" s="22"/>
      <c r="AT179" s="22"/>
    </row>
    <row r="180" customFormat="false" ht="14.25" hidden="false" customHeight="true" outlineLevel="0" collapsed="false">
      <c r="AS180" s="22"/>
      <c r="AT180" s="22"/>
    </row>
    <row r="181" customFormat="false" ht="14.25" hidden="false" customHeight="true" outlineLevel="0" collapsed="false">
      <c r="AS181" s="22"/>
      <c r="AT181" s="22"/>
    </row>
    <row r="182" customFormat="false" ht="14.25" hidden="false" customHeight="true" outlineLevel="0" collapsed="false">
      <c r="AS182" s="22"/>
      <c r="AT182" s="22"/>
    </row>
    <row r="183" customFormat="false" ht="14.25" hidden="false" customHeight="true" outlineLevel="0" collapsed="false">
      <c r="AS183" s="22"/>
      <c r="AT183" s="22"/>
    </row>
    <row r="184" customFormat="false" ht="14.25" hidden="false" customHeight="true" outlineLevel="0" collapsed="false">
      <c r="AS184" s="22"/>
      <c r="AT184" s="22"/>
    </row>
    <row r="185" customFormat="false" ht="14.25" hidden="false" customHeight="true" outlineLevel="0" collapsed="false">
      <c r="AS185" s="22"/>
      <c r="AT185" s="22"/>
    </row>
    <row r="186" customFormat="false" ht="14.25" hidden="false" customHeight="true" outlineLevel="0" collapsed="false">
      <c r="AS186" s="22"/>
      <c r="AT186" s="22"/>
    </row>
    <row r="187" customFormat="false" ht="14.25" hidden="false" customHeight="true" outlineLevel="0" collapsed="false">
      <c r="AS187" s="22"/>
      <c r="AT187" s="22"/>
    </row>
    <row r="188" customFormat="false" ht="14.25" hidden="false" customHeight="true" outlineLevel="0" collapsed="false">
      <c r="AS188" s="22"/>
      <c r="AT188" s="22"/>
    </row>
    <row r="189" customFormat="false" ht="14.25" hidden="false" customHeight="true" outlineLevel="0" collapsed="false">
      <c r="AS189" s="22"/>
      <c r="AT189" s="22"/>
    </row>
    <row r="190" customFormat="false" ht="14.25" hidden="false" customHeight="true" outlineLevel="0" collapsed="false">
      <c r="AS190" s="22"/>
      <c r="AT190" s="22"/>
    </row>
    <row r="191" customFormat="false" ht="14.25" hidden="false" customHeight="true" outlineLevel="0" collapsed="false">
      <c r="AS191" s="22"/>
      <c r="AT191" s="22"/>
    </row>
    <row r="192" customFormat="false" ht="14.25" hidden="false" customHeight="true" outlineLevel="0" collapsed="false">
      <c r="AS192" s="22"/>
      <c r="AT192" s="22"/>
    </row>
    <row r="193" customFormat="false" ht="14.25" hidden="false" customHeight="true" outlineLevel="0" collapsed="false">
      <c r="AS193" s="22"/>
      <c r="AT193" s="22"/>
    </row>
    <row r="194" customFormat="false" ht="14.25" hidden="false" customHeight="true" outlineLevel="0" collapsed="false">
      <c r="AS194" s="22"/>
      <c r="AT194" s="22"/>
    </row>
    <row r="195" customFormat="false" ht="14.25" hidden="false" customHeight="true" outlineLevel="0" collapsed="false">
      <c r="AS195" s="22"/>
      <c r="AT195" s="22"/>
    </row>
    <row r="196" customFormat="false" ht="14.25" hidden="false" customHeight="true" outlineLevel="0" collapsed="false">
      <c r="AS196" s="22"/>
      <c r="AT196" s="22"/>
    </row>
    <row r="197" customFormat="false" ht="14.25" hidden="false" customHeight="true" outlineLevel="0" collapsed="false">
      <c r="AS197" s="22"/>
      <c r="AT197" s="22"/>
    </row>
    <row r="198" customFormat="false" ht="14.25" hidden="false" customHeight="true" outlineLevel="0" collapsed="false">
      <c r="AS198" s="22"/>
      <c r="AT198" s="22"/>
    </row>
    <row r="199" customFormat="false" ht="14.25" hidden="false" customHeight="true" outlineLevel="0" collapsed="false">
      <c r="AS199" s="22"/>
      <c r="AT199" s="22"/>
    </row>
    <row r="200" customFormat="false" ht="14.25" hidden="false" customHeight="true" outlineLevel="0" collapsed="false">
      <c r="AS200" s="22"/>
      <c r="AT200" s="22"/>
    </row>
    <row r="201" customFormat="false" ht="14.25" hidden="false" customHeight="true" outlineLevel="0" collapsed="false">
      <c r="AS201" s="22"/>
      <c r="AT201" s="22"/>
    </row>
    <row r="202" customFormat="false" ht="14.25" hidden="false" customHeight="true" outlineLevel="0" collapsed="false">
      <c r="AS202" s="22"/>
      <c r="AT202" s="22"/>
    </row>
    <row r="203" customFormat="false" ht="14.25" hidden="false" customHeight="true" outlineLevel="0" collapsed="false">
      <c r="AS203" s="22"/>
      <c r="AT203" s="22"/>
    </row>
    <row r="204" customFormat="false" ht="14.25" hidden="false" customHeight="true" outlineLevel="0" collapsed="false">
      <c r="AS204" s="22"/>
      <c r="AT204" s="22"/>
    </row>
    <row r="205" customFormat="false" ht="14.25" hidden="false" customHeight="true" outlineLevel="0" collapsed="false">
      <c r="AS205" s="22"/>
      <c r="AT205" s="22"/>
    </row>
    <row r="206" customFormat="false" ht="14.25" hidden="false" customHeight="true" outlineLevel="0" collapsed="false">
      <c r="AS206" s="22"/>
      <c r="AT206" s="22"/>
    </row>
    <row r="207" customFormat="false" ht="14.25" hidden="false" customHeight="true" outlineLevel="0" collapsed="false">
      <c r="AS207" s="22"/>
      <c r="AT207" s="22"/>
    </row>
    <row r="208" customFormat="false" ht="14.25" hidden="false" customHeight="true" outlineLevel="0" collapsed="false">
      <c r="AS208" s="22"/>
      <c r="AT208" s="22"/>
    </row>
    <row r="209" customFormat="false" ht="14.25" hidden="false" customHeight="true" outlineLevel="0" collapsed="false">
      <c r="AS209" s="22"/>
      <c r="AT209" s="22"/>
    </row>
    <row r="210" customFormat="false" ht="14.25" hidden="false" customHeight="true" outlineLevel="0" collapsed="false">
      <c r="AS210" s="22"/>
      <c r="AT210" s="22"/>
    </row>
    <row r="211" customFormat="false" ht="14.25" hidden="false" customHeight="true" outlineLevel="0" collapsed="false">
      <c r="AS211" s="22"/>
      <c r="AT211" s="22"/>
    </row>
    <row r="212" customFormat="false" ht="14.25" hidden="false" customHeight="true" outlineLevel="0" collapsed="false">
      <c r="AS212" s="22"/>
      <c r="AT212" s="22"/>
    </row>
    <row r="213" customFormat="false" ht="14.25" hidden="false" customHeight="true" outlineLevel="0" collapsed="false">
      <c r="AS213" s="22"/>
      <c r="AT213" s="22"/>
    </row>
    <row r="214" customFormat="false" ht="14.25" hidden="false" customHeight="true" outlineLevel="0" collapsed="false">
      <c r="AS214" s="22"/>
      <c r="AT214" s="22"/>
    </row>
    <row r="215" customFormat="false" ht="14.25" hidden="false" customHeight="true" outlineLevel="0" collapsed="false">
      <c r="AS215" s="22"/>
      <c r="AT215" s="22"/>
    </row>
    <row r="216" customFormat="false" ht="14.25" hidden="false" customHeight="true" outlineLevel="0" collapsed="false">
      <c r="AS216" s="22"/>
      <c r="AT216" s="22"/>
    </row>
    <row r="217" customFormat="false" ht="14.25" hidden="false" customHeight="true" outlineLevel="0" collapsed="false">
      <c r="AS217" s="22"/>
      <c r="AT217" s="22"/>
    </row>
    <row r="218" customFormat="false" ht="14.25" hidden="false" customHeight="true" outlineLevel="0" collapsed="false">
      <c r="AS218" s="22"/>
      <c r="AT218" s="22"/>
    </row>
    <row r="219" customFormat="false" ht="14.25" hidden="false" customHeight="true" outlineLevel="0" collapsed="false">
      <c r="AS219" s="22"/>
      <c r="AT219" s="22"/>
    </row>
    <row r="220" customFormat="false" ht="14.25" hidden="false" customHeight="true" outlineLevel="0" collapsed="false">
      <c r="AS220" s="22"/>
      <c r="AT220" s="22"/>
    </row>
    <row r="221" customFormat="false" ht="14.25" hidden="false" customHeight="true" outlineLevel="0" collapsed="false">
      <c r="AS221" s="22"/>
      <c r="AT221" s="22"/>
    </row>
    <row r="222" customFormat="false" ht="14.25" hidden="false" customHeight="true" outlineLevel="0" collapsed="false">
      <c r="AS222" s="22"/>
      <c r="AT222" s="22"/>
    </row>
    <row r="223" customFormat="false" ht="14.25" hidden="false" customHeight="true" outlineLevel="0" collapsed="false">
      <c r="AS223" s="22"/>
      <c r="AT223" s="22"/>
    </row>
    <row r="224" customFormat="false" ht="14.25" hidden="false" customHeight="true" outlineLevel="0" collapsed="false">
      <c r="AS224" s="22"/>
      <c r="AT224" s="22"/>
    </row>
    <row r="225" customFormat="false" ht="14.25" hidden="false" customHeight="true" outlineLevel="0" collapsed="false">
      <c r="AS225" s="22"/>
      <c r="AT225" s="22"/>
    </row>
    <row r="226" customFormat="false" ht="14.25" hidden="false" customHeight="true" outlineLevel="0" collapsed="false">
      <c r="AS226" s="22"/>
      <c r="AT226" s="22"/>
    </row>
    <row r="227" customFormat="false" ht="14.25" hidden="false" customHeight="true" outlineLevel="0" collapsed="false">
      <c r="AS227" s="22"/>
      <c r="AT227" s="22"/>
    </row>
    <row r="228" customFormat="false" ht="14.25" hidden="false" customHeight="true" outlineLevel="0" collapsed="false">
      <c r="AS228" s="22"/>
      <c r="AT228" s="22"/>
    </row>
    <row r="229" customFormat="false" ht="14.25" hidden="false" customHeight="true" outlineLevel="0" collapsed="false">
      <c r="AS229" s="22"/>
      <c r="AT229" s="22"/>
    </row>
    <row r="230" customFormat="false" ht="14.25" hidden="false" customHeight="true" outlineLevel="0" collapsed="false">
      <c r="AS230" s="22"/>
      <c r="AT230" s="22"/>
    </row>
    <row r="231" customFormat="false" ht="14.25" hidden="false" customHeight="true" outlineLevel="0" collapsed="false">
      <c r="AS231" s="22"/>
      <c r="AT231" s="22"/>
    </row>
    <row r="232" customFormat="false" ht="14.25" hidden="false" customHeight="true" outlineLevel="0" collapsed="false">
      <c r="AS232" s="22"/>
      <c r="AT232" s="22"/>
    </row>
    <row r="233" customFormat="false" ht="14.25" hidden="false" customHeight="true" outlineLevel="0" collapsed="false">
      <c r="AS233" s="22"/>
      <c r="AT233" s="22"/>
    </row>
    <row r="234" customFormat="false" ht="14.25" hidden="false" customHeight="true" outlineLevel="0" collapsed="false">
      <c r="AS234" s="22"/>
      <c r="AT234" s="22"/>
    </row>
    <row r="235" customFormat="false" ht="14.25" hidden="false" customHeight="true" outlineLevel="0" collapsed="false">
      <c r="AS235" s="22"/>
      <c r="AT235" s="22"/>
    </row>
    <row r="236" customFormat="false" ht="14.25" hidden="false" customHeight="true" outlineLevel="0" collapsed="false">
      <c r="AS236" s="22"/>
      <c r="AT236" s="22"/>
    </row>
    <row r="237" customFormat="false" ht="14.25" hidden="false" customHeight="true" outlineLevel="0" collapsed="false">
      <c r="AS237" s="22"/>
      <c r="AT237" s="22"/>
    </row>
    <row r="238" customFormat="false" ht="14.25" hidden="false" customHeight="true" outlineLevel="0" collapsed="false">
      <c r="AS238" s="22"/>
      <c r="AT238" s="22"/>
    </row>
    <row r="239" customFormat="false" ht="14.25" hidden="false" customHeight="true" outlineLevel="0" collapsed="false">
      <c r="AS239" s="22"/>
      <c r="AT239" s="22"/>
    </row>
    <row r="240" customFormat="false" ht="14.25" hidden="false" customHeight="true" outlineLevel="0" collapsed="false">
      <c r="AS240" s="22"/>
      <c r="AT240" s="22"/>
    </row>
    <row r="241" customFormat="false" ht="14.25" hidden="false" customHeight="true" outlineLevel="0" collapsed="false">
      <c r="AS241" s="22"/>
      <c r="AT241" s="22"/>
    </row>
    <row r="242" customFormat="false" ht="14.25" hidden="false" customHeight="true" outlineLevel="0" collapsed="false">
      <c r="AS242" s="22"/>
      <c r="AT242" s="22"/>
    </row>
    <row r="243" customFormat="false" ht="14.25" hidden="false" customHeight="true" outlineLevel="0" collapsed="false">
      <c r="AS243" s="22"/>
      <c r="AT243" s="22"/>
    </row>
    <row r="244" customFormat="false" ht="14.25" hidden="false" customHeight="true" outlineLevel="0" collapsed="false">
      <c r="AS244" s="22"/>
      <c r="AT244" s="22"/>
    </row>
    <row r="245" customFormat="false" ht="14.25" hidden="false" customHeight="true" outlineLevel="0" collapsed="false">
      <c r="AS245" s="22"/>
      <c r="AT245" s="22"/>
    </row>
    <row r="246" customFormat="false" ht="14.25" hidden="false" customHeight="true" outlineLevel="0" collapsed="false">
      <c r="AS246" s="22"/>
      <c r="AT246" s="22"/>
    </row>
    <row r="247" customFormat="false" ht="14.25" hidden="false" customHeight="true" outlineLevel="0" collapsed="false">
      <c r="AS247" s="22"/>
      <c r="AT247" s="22"/>
    </row>
    <row r="248" customFormat="false" ht="14.25" hidden="false" customHeight="true" outlineLevel="0" collapsed="false">
      <c r="AS248" s="22"/>
      <c r="AT248" s="22"/>
    </row>
    <row r="249" customFormat="false" ht="14.25" hidden="false" customHeight="true" outlineLevel="0" collapsed="false">
      <c r="AS249" s="22"/>
      <c r="AT249" s="22"/>
    </row>
    <row r="250" customFormat="false" ht="14.25" hidden="false" customHeight="true" outlineLevel="0" collapsed="false">
      <c r="AS250" s="22"/>
      <c r="AT250" s="22"/>
    </row>
    <row r="251" customFormat="false" ht="14.25" hidden="false" customHeight="true" outlineLevel="0" collapsed="false">
      <c r="AS251" s="22"/>
      <c r="AT251" s="22"/>
    </row>
    <row r="252" customFormat="false" ht="14.25" hidden="false" customHeight="true" outlineLevel="0" collapsed="false">
      <c r="AS252" s="22"/>
      <c r="AT252" s="22"/>
    </row>
    <row r="253" customFormat="false" ht="14.25" hidden="false" customHeight="true" outlineLevel="0" collapsed="false">
      <c r="AS253" s="22"/>
      <c r="AT253" s="22"/>
    </row>
    <row r="254" customFormat="false" ht="14.25" hidden="false" customHeight="true" outlineLevel="0" collapsed="false">
      <c r="AS254" s="22"/>
      <c r="AT254" s="22"/>
    </row>
    <row r="255" customFormat="false" ht="14.25" hidden="false" customHeight="true" outlineLevel="0" collapsed="false">
      <c r="AS255" s="22"/>
      <c r="AT255" s="22"/>
    </row>
    <row r="256" customFormat="false" ht="14.25" hidden="false" customHeight="true" outlineLevel="0" collapsed="false">
      <c r="AS256" s="22"/>
      <c r="AT256" s="22"/>
    </row>
    <row r="257" customFormat="false" ht="14.25" hidden="false" customHeight="true" outlineLevel="0" collapsed="false">
      <c r="AS257" s="22"/>
      <c r="AT257" s="22"/>
    </row>
    <row r="258" customFormat="false" ht="14.25" hidden="false" customHeight="true" outlineLevel="0" collapsed="false">
      <c r="AS258" s="22"/>
      <c r="AT258" s="22"/>
    </row>
    <row r="259" customFormat="false" ht="14.25" hidden="false" customHeight="true" outlineLevel="0" collapsed="false">
      <c r="AS259" s="22"/>
      <c r="AT259" s="22"/>
    </row>
    <row r="260" customFormat="false" ht="14.25" hidden="false" customHeight="true" outlineLevel="0" collapsed="false">
      <c r="AS260" s="22"/>
      <c r="AT260" s="22"/>
    </row>
    <row r="261" customFormat="false" ht="14.25" hidden="false" customHeight="true" outlineLevel="0" collapsed="false">
      <c r="AS261" s="22"/>
      <c r="AT261" s="22"/>
    </row>
    <row r="262" customFormat="false" ht="14.25" hidden="false" customHeight="true" outlineLevel="0" collapsed="false">
      <c r="AS262" s="22"/>
      <c r="AT262" s="22"/>
    </row>
    <row r="263" customFormat="false" ht="14.25" hidden="false" customHeight="true" outlineLevel="0" collapsed="false">
      <c r="AS263" s="22"/>
      <c r="AT263" s="22"/>
    </row>
    <row r="264" customFormat="false" ht="14.25" hidden="false" customHeight="true" outlineLevel="0" collapsed="false">
      <c r="AS264" s="22"/>
      <c r="AT264" s="22"/>
    </row>
    <row r="265" customFormat="false" ht="14.25" hidden="false" customHeight="true" outlineLevel="0" collapsed="false">
      <c r="AS265" s="22"/>
      <c r="AT265" s="22"/>
    </row>
    <row r="266" customFormat="false" ht="14.25" hidden="false" customHeight="true" outlineLevel="0" collapsed="false">
      <c r="AS266" s="22"/>
      <c r="AT266" s="22"/>
    </row>
    <row r="267" customFormat="false" ht="14.25" hidden="false" customHeight="true" outlineLevel="0" collapsed="false">
      <c r="AS267" s="22"/>
      <c r="AT267" s="22"/>
    </row>
    <row r="268" customFormat="false" ht="14.25" hidden="false" customHeight="true" outlineLevel="0" collapsed="false">
      <c r="AS268" s="22"/>
      <c r="AT268" s="22"/>
    </row>
    <row r="269" customFormat="false" ht="14.25" hidden="false" customHeight="true" outlineLevel="0" collapsed="false">
      <c r="AS269" s="22"/>
      <c r="AT269" s="22"/>
    </row>
    <row r="270" customFormat="false" ht="14.25" hidden="false" customHeight="true" outlineLevel="0" collapsed="false">
      <c r="AS270" s="22"/>
      <c r="AT270" s="22"/>
    </row>
    <row r="271" customFormat="false" ht="14.25" hidden="false" customHeight="true" outlineLevel="0" collapsed="false">
      <c r="AS271" s="22"/>
      <c r="AT271" s="22"/>
    </row>
    <row r="272" customFormat="false" ht="14.25" hidden="false" customHeight="true" outlineLevel="0" collapsed="false">
      <c r="AS272" s="22"/>
      <c r="AT272" s="22"/>
    </row>
    <row r="273" customFormat="false" ht="14.25" hidden="false" customHeight="true" outlineLevel="0" collapsed="false">
      <c r="AS273" s="22"/>
      <c r="AT273" s="22"/>
    </row>
    <row r="274" customFormat="false" ht="14.25" hidden="false" customHeight="true" outlineLevel="0" collapsed="false">
      <c r="AS274" s="22"/>
      <c r="AT274" s="22"/>
    </row>
    <row r="275" customFormat="false" ht="14.25" hidden="false" customHeight="true" outlineLevel="0" collapsed="false">
      <c r="AS275" s="22"/>
      <c r="AT275" s="22"/>
    </row>
    <row r="276" customFormat="false" ht="14.25" hidden="false" customHeight="true" outlineLevel="0" collapsed="false">
      <c r="AS276" s="22"/>
      <c r="AT276" s="22"/>
    </row>
    <row r="277" customFormat="false" ht="14.25" hidden="false" customHeight="true" outlineLevel="0" collapsed="false">
      <c r="AS277" s="22"/>
      <c r="AT277" s="22"/>
    </row>
    <row r="278" customFormat="false" ht="14.25" hidden="false" customHeight="true" outlineLevel="0" collapsed="false">
      <c r="AS278" s="22"/>
      <c r="AT278" s="22"/>
    </row>
    <row r="279" customFormat="false" ht="14.25" hidden="false" customHeight="true" outlineLevel="0" collapsed="false">
      <c r="AS279" s="22"/>
      <c r="AT279" s="22"/>
    </row>
    <row r="280" customFormat="false" ht="14.25" hidden="false" customHeight="true" outlineLevel="0" collapsed="false">
      <c r="AS280" s="22"/>
      <c r="AT280" s="22"/>
    </row>
    <row r="281" customFormat="false" ht="14.25" hidden="false" customHeight="true" outlineLevel="0" collapsed="false">
      <c r="AS281" s="22"/>
      <c r="AT281" s="22"/>
    </row>
    <row r="282" customFormat="false" ht="14.25" hidden="false" customHeight="true" outlineLevel="0" collapsed="false">
      <c r="AS282" s="22"/>
      <c r="AT282" s="22"/>
    </row>
    <row r="283" customFormat="false" ht="14.25" hidden="false" customHeight="true" outlineLevel="0" collapsed="false">
      <c r="AS283" s="22"/>
      <c r="AT283" s="22"/>
    </row>
    <row r="284" customFormat="false" ht="14.25" hidden="false" customHeight="true" outlineLevel="0" collapsed="false">
      <c r="AS284" s="22"/>
      <c r="AT284" s="22"/>
    </row>
    <row r="285" customFormat="false" ht="14.25" hidden="false" customHeight="true" outlineLevel="0" collapsed="false">
      <c r="AS285" s="22"/>
      <c r="AT285" s="22"/>
    </row>
    <row r="286" customFormat="false" ht="14.25" hidden="false" customHeight="true" outlineLevel="0" collapsed="false">
      <c r="AS286" s="22"/>
      <c r="AT286" s="22"/>
    </row>
    <row r="287" customFormat="false" ht="14.25" hidden="false" customHeight="true" outlineLevel="0" collapsed="false">
      <c r="AS287" s="22"/>
      <c r="AT287" s="22"/>
    </row>
    <row r="288" customFormat="false" ht="14.25" hidden="false" customHeight="true" outlineLevel="0" collapsed="false">
      <c r="AS288" s="22"/>
      <c r="AT288" s="22"/>
    </row>
    <row r="289" customFormat="false" ht="14.25" hidden="false" customHeight="true" outlineLevel="0" collapsed="false">
      <c r="AS289" s="22"/>
      <c r="AT289" s="22"/>
    </row>
    <row r="290" customFormat="false" ht="14.25" hidden="false" customHeight="true" outlineLevel="0" collapsed="false">
      <c r="AS290" s="22"/>
      <c r="AT290" s="22"/>
    </row>
    <row r="291" customFormat="false" ht="14.25" hidden="false" customHeight="true" outlineLevel="0" collapsed="false">
      <c r="AS291" s="22"/>
      <c r="AT291" s="22"/>
    </row>
    <row r="292" customFormat="false" ht="14.25" hidden="false" customHeight="true" outlineLevel="0" collapsed="false">
      <c r="AS292" s="22"/>
      <c r="AT292" s="22"/>
    </row>
    <row r="293" customFormat="false" ht="14.25" hidden="false" customHeight="true" outlineLevel="0" collapsed="false">
      <c r="AS293" s="22"/>
      <c r="AT293" s="22"/>
    </row>
    <row r="294" customFormat="false" ht="14.25" hidden="false" customHeight="true" outlineLevel="0" collapsed="false">
      <c r="AS294" s="22"/>
      <c r="AT294" s="22"/>
    </row>
    <row r="295" customFormat="false" ht="14.25" hidden="false" customHeight="true" outlineLevel="0" collapsed="false">
      <c r="AS295" s="22"/>
      <c r="AT295" s="22"/>
    </row>
    <row r="296" customFormat="false" ht="14.25" hidden="false" customHeight="true" outlineLevel="0" collapsed="false">
      <c r="AS296" s="22"/>
      <c r="AT296" s="22"/>
    </row>
    <row r="297" customFormat="false" ht="14.25" hidden="false" customHeight="true" outlineLevel="0" collapsed="false">
      <c r="AS297" s="22"/>
      <c r="AT297" s="22"/>
    </row>
    <row r="298" customFormat="false" ht="14.25" hidden="false" customHeight="true" outlineLevel="0" collapsed="false">
      <c r="AS298" s="22"/>
      <c r="AT298" s="22"/>
    </row>
    <row r="299" customFormat="false" ht="14.25" hidden="false" customHeight="true" outlineLevel="0" collapsed="false">
      <c r="AS299" s="22"/>
      <c r="AT299" s="22"/>
    </row>
    <row r="300" customFormat="false" ht="14.25" hidden="false" customHeight="true" outlineLevel="0" collapsed="false">
      <c r="AS300" s="22"/>
      <c r="AT300" s="22"/>
    </row>
    <row r="301" customFormat="false" ht="14.25" hidden="false" customHeight="true" outlineLevel="0" collapsed="false">
      <c r="AS301" s="22"/>
      <c r="AT301" s="22"/>
    </row>
    <row r="302" customFormat="false" ht="14.25" hidden="false" customHeight="true" outlineLevel="0" collapsed="false">
      <c r="AS302" s="22"/>
      <c r="AT302" s="22"/>
    </row>
    <row r="303" customFormat="false" ht="14.25" hidden="false" customHeight="true" outlineLevel="0" collapsed="false">
      <c r="AS303" s="22"/>
      <c r="AT303" s="22"/>
    </row>
    <row r="304" customFormat="false" ht="14.25" hidden="false" customHeight="true" outlineLevel="0" collapsed="false">
      <c r="AS304" s="22"/>
      <c r="AT304" s="22"/>
    </row>
    <row r="305" customFormat="false" ht="14.25" hidden="false" customHeight="true" outlineLevel="0" collapsed="false">
      <c r="AS305" s="22"/>
      <c r="AT305" s="22"/>
    </row>
    <row r="306" customFormat="false" ht="14.25" hidden="false" customHeight="true" outlineLevel="0" collapsed="false">
      <c r="AS306" s="22"/>
      <c r="AT306" s="22"/>
    </row>
    <row r="307" customFormat="false" ht="14.25" hidden="false" customHeight="true" outlineLevel="0" collapsed="false">
      <c r="AS307" s="22"/>
      <c r="AT307" s="22"/>
    </row>
    <row r="308" customFormat="false" ht="14.25" hidden="false" customHeight="true" outlineLevel="0" collapsed="false">
      <c r="AS308" s="22"/>
      <c r="AT308" s="22"/>
    </row>
    <row r="309" customFormat="false" ht="14.25" hidden="false" customHeight="true" outlineLevel="0" collapsed="false">
      <c r="AS309" s="22"/>
      <c r="AT309" s="22"/>
    </row>
    <row r="310" customFormat="false" ht="14.25" hidden="false" customHeight="true" outlineLevel="0" collapsed="false">
      <c r="AS310" s="22"/>
      <c r="AT310" s="22"/>
    </row>
    <row r="311" customFormat="false" ht="14.25" hidden="false" customHeight="true" outlineLevel="0" collapsed="false">
      <c r="AS311" s="22"/>
      <c r="AT311" s="22"/>
    </row>
    <row r="312" customFormat="false" ht="14.25" hidden="false" customHeight="true" outlineLevel="0" collapsed="false">
      <c r="AS312" s="22"/>
      <c r="AT312" s="22"/>
    </row>
    <row r="313" customFormat="false" ht="14.25" hidden="false" customHeight="true" outlineLevel="0" collapsed="false">
      <c r="AS313" s="22"/>
      <c r="AT313" s="22"/>
    </row>
    <row r="314" customFormat="false" ht="14.25" hidden="false" customHeight="true" outlineLevel="0" collapsed="false">
      <c r="AS314" s="22"/>
      <c r="AT314" s="22"/>
    </row>
    <row r="315" customFormat="false" ht="14.25" hidden="false" customHeight="true" outlineLevel="0" collapsed="false">
      <c r="AS315" s="22"/>
      <c r="AT315" s="22"/>
    </row>
    <row r="316" customFormat="false" ht="14.25" hidden="false" customHeight="true" outlineLevel="0" collapsed="false">
      <c r="AS316" s="22"/>
      <c r="AT316" s="22"/>
    </row>
    <row r="317" customFormat="false" ht="14.25" hidden="false" customHeight="true" outlineLevel="0" collapsed="false">
      <c r="AS317" s="22"/>
      <c r="AT317" s="22"/>
    </row>
    <row r="318" customFormat="false" ht="14.25" hidden="false" customHeight="true" outlineLevel="0" collapsed="false">
      <c r="AS318" s="22"/>
      <c r="AT318" s="22"/>
    </row>
    <row r="319" customFormat="false" ht="14.25" hidden="false" customHeight="true" outlineLevel="0" collapsed="false">
      <c r="AS319" s="22"/>
      <c r="AT319" s="22"/>
    </row>
    <row r="320" customFormat="false" ht="14.25" hidden="false" customHeight="true" outlineLevel="0" collapsed="false">
      <c r="AS320" s="22"/>
      <c r="AT320" s="22"/>
    </row>
    <row r="321" customFormat="false" ht="14.25" hidden="false" customHeight="true" outlineLevel="0" collapsed="false">
      <c r="AS321" s="22"/>
      <c r="AT321" s="22"/>
    </row>
    <row r="322" customFormat="false" ht="14.25" hidden="false" customHeight="true" outlineLevel="0" collapsed="false">
      <c r="AS322" s="22"/>
      <c r="AT322" s="22"/>
    </row>
    <row r="323" customFormat="false" ht="14.25" hidden="false" customHeight="true" outlineLevel="0" collapsed="false">
      <c r="AS323" s="22"/>
      <c r="AT323" s="22"/>
    </row>
    <row r="324" customFormat="false" ht="14.25" hidden="false" customHeight="true" outlineLevel="0" collapsed="false">
      <c r="AS324" s="22"/>
      <c r="AT324" s="22"/>
    </row>
    <row r="325" customFormat="false" ht="14.25" hidden="false" customHeight="true" outlineLevel="0" collapsed="false">
      <c r="AS325" s="22"/>
      <c r="AT325" s="22"/>
    </row>
    <row r="326" customFormat="false" ht="14.25" hidden="false" customHeight="true" outlineLevel="0" collapsed="false">
      <c r="AS326" s="22"/>
      <c r="AT326" s="22"/>
    </row>
    <row r="327" customFormat="false" ht="14.25" hidden="false" customHeight="true" outlineLevel="0" collapsed="false">
      <c r="AS327" s="22"/>
      <c r="AT327" s="22"/>
    </row>
    <row r="328" customFormat="false" ht="14.25" hidden="false" customHeight="true" outlineLevel="0" collapsed="false">
      <c r="AS328" s="22"/>
      <c r="AT328" s="22"/>
    </row>
    <row r="329" customFormat="false" ht="14.25" hidden="false" customHeight="true" outlineLevel="0" collapsed="false">
      <c r="AS329" s="22"/>
      <c r="AT329" s="22"/>
    </row>
    <row r="330" customFormat="false" ht="14.25" hidden="false" customHeight="true" outlineLevel="0" collapsed="false">
      <c r="AS330" s="22"/>
      <c r="AT330" s="22"/>
    </row>
    <row r="331" customFormat="false" ht="14.25" hidden="false" customHeight="true" outlineLevel="0" collapsed="false">
      <c r="AS331" s="22"/>
      <c r="AT331" s="22"/>
    </row>
    <row r="332" customFormat="false" ht="14.25" hidden="false" customHeight="true" outlineLevel="0" collapsed="false">
      <c r="AS332" s="22"/>
      <c r="AT332" s="22"/>
    </row>
    <row r="333" customFormat="false" ht="14.25" hidden="false" customHeight="true" outlineLevel="0" collapsed="false">
      <c r="AS333" s="22"/>
      <c r="AT333" s="22"/>
    </row>
    <row r="334" customFormat="false" ht="14.25" hidden="false" customHeight="true" outlineLevel="0" collapsed="false">
      <c r="AS334" s="22"/>
      <c r="AT334" s="22"/>
    </row>
    <row r="335" customFormat="false" ht="14.25" hidden="false" customHeight="true" outlineLevel="0" collapsed="false">
      <c r="AS335" s="22"/>
      <c r="AT335" s="22"/>
    </row>
    <row r="336" customFormat="false" ht="14.25" hidden="false" customHeight="true" outlineLevel="0" collapsed="false">
      <c r="AS336" s="22"/>
      <c r="AT336" s="22"/>
    </row>
    <row r="337" customFormat="false" ht="14.25" hidden="false" customHeight="true" outlineLevel="0" collapsed="false">
      <c r="AS337" s="22"/>
      <c r="AT337" s="22"/>
    </row>
    <row r="338" customFormat="false" ht="14.25" hidden="false" customHeight="true" outlineLevel="0" collapsed="false">
      <c r="AS338" s="22"/>
      <c r="AT338" s="22"/>
    </row>
    <row r="339" customFormat="false" ht="14.25" hidden="false" customHeight="true" outlineLevel="0" collapsed="false">
      <c r="AS339" s="22"/>
      <c r="AT339" s="22"/>
    </row>
    <row r="340" customFormat="false" ht="14.25" hidden="false" customHeight="true" outlineLevel="0" collapsed="false">
      <c r="AS340" s="22"/>
      <c r="AT340" s="22"/>
    </row>
    <row r="341" customFormat="false" ht="14.25" hidden="false" customHeight="true" outlineLevel="0" collapsed="false">
      <c r="AS341" s="22"/>
      <c r="AT341" s="22"/>
    </row>
    <row r="342" customFormat="false" ht="14.25" hidden="false" customHeight="true" outlineLevel="0" collapsed="false">
      <c r="AS342" s="22"/>
      <c r="AT342" s="22"/>
    </row>
    <row r="343" customFormat="false" ht="14.25" hidden="false" customHeight="true" outlineLevel="0" collapsed="false">
      <c r="AS343" s="22"/>
      <c r="AT343" s="22"/>
    </row>
    <row r="344" customFormat="false" ht="14.25" hidden="false" customHeight="true" outlineLevel="0" collapsed="false">
      <c r="AS344" s="22"/>
      <c r="AT344" s="22"/>
    </row>
    <row r="345" customFormat="false" ht="14.25" hidden="false" customHeight="true" outlineLevel="0" collapsed="false">
      <c r="AS345" s="22"/>
      <c r="AT345" s="22"/>
    </row>
    <row r="346" customFormat="false" ht="14.25" hidden="false" customHeight="true" outlineLevel="0" collapsed="false">
      <c r="AS346" s="22"/>
      <c r="AT346" s="22"/>
    </row>
    <row r="347" customFormat="false" ht="14.25" hidden="false" customHeight="true" outlineLevel="0" collapsed="false">
      <c r="AS347" s="22"/>
      <c r="AT347" s="22"/>
    </row>
    <row r="348" customFormat="false" ht="14.25" hidden="false" customHeight="true" outlineLevel="0" collapsed="false">
      <c r="AS348" s="22"/>
      <c r="AT348" s="22"/>
    </row>
    <row r="349" customFormat="false" ht="14.25" hidden="false" customHeight="true" outlineLevel="0" collapsed="false">
      <c r="AS349" s="22"/>
      <c r="AT349" s="22"/>
    </row>
    <row r="350" customFormat="false" ht="14.25" hidden="false" customHeight="true" outlineLevel="0" collapsed="false">
      <c r="AS350" s="22"/>
      <c r="AT350" s="22"/>
    </row>
    <row r="351" customFormat="false" ht="14.25" hidden="false" customHeight="true" outlineLevel="0" collapsed="false">
      <c r="AS351" s="22"/>
      <c r="AT351" s="22"/>
    </row>
    <row r="352" customFormat="false" ht="14.25" hidden="false" customHeight="true" outlineLevel="0" collapsed="false">
      <c r="AS352" s="22"/>
      <c r="AT352" s="22"/>
    </row>
    <row r="353" customFormat="false" ht="14.25" hidden="false" customHeight="true" outlineLevel="0" collapsed="false">
      <c r="AS353" s="22"/>
      <c r="AT353" s="22"/>
    </row>
    <row r="354" customFormat="false" ht="14.25" hidden="false" customHeight="true" outlineLevel="0" collapsed="false">
      <c r="AS354" s="22"/>
      <c r="AT354" s="22"/>
    </row>
    <row r="355" customFormat="false" ht="14.25" hidden="false" customHeight="true" outlineLevel="0" collapsed="false">
      <c r="AS355" s="22"/>
      <c r="AT355" s="22"/>
    </row>
    <row r="356" customFormat="false" ht="14.25" hidden="false" customHeight="true" outlineLevel="0" collapsed="false">
      <c r="AS356" s="22"/>
      <c r="AT356" s="22"/>
    </row>
    <row r="357" customFormat="false" ht="14.25" hidden="false" customHeight="true" outlineLevel="0" collapsed="false">
      <c r="AS357" s="22"/>
      <c r="AT357" s="22"/>
    </row>
    <row r="358" customFormat="false" ht="14.25" hidden="false" customHeight="true" outlineLevel="0" collapsed="false">
      <c r="AS358" s="22"/>
      <c r="AT358" s="22"/>
    </row>
    <row r="359" customFormat="false" ht="14.25" hidden="false" customHeight="true" outlineLevel="0" collapsed="false">
      <c r="AS359" s="22"/>
      <c r="AT359" s="22"/>
    </row>
    <row r="360" customFormat="false" ht="14.25" hidden="false" customHeight="true" outlineLevel="0" collapsed="false">
      <c r="AS360" s="22"/>
      <c r="AT360" s="22"/>
    </row>
    <row r="361" customFormat="false" ht="14.25" hidden="false" customHeight="true" outlineLevel="0" collapsed="false">
      <c r="AS361" s="22"/>
      <c r="AT361" s="22"/>
    </row>
    <row r="362" customFormat="false" ht="14.25" hidden="false" customHeight="true" outlineLevel="0" collapsed="false">
      <c r="AS362" s="22"/>
      <c r="AT362" s="22"/>
    </row>
    <row r="363" customFormat="false" ht="14.25" hidden="false" customHeight="true" outlineLevel="0" collapsed="false">
      <c r="AS363" s="22"/>
      <c r="AT363" s="22"/>
    </row>
    <row r="364" customFormat="false" ht="14.25" hidden="false" customHeight="true" outlineLevel="0" collapsed="false">
      <c r="AS364" s="22"/>
      <c r="AT364" s="22"/>
    </row>
    <row r="365" customFormat="false" ht="14.25" hidden="false" customHeight="true" outlineLevel="0" collapsed="false">
      <c r="AS365" s="22"/>
      <c r="AT365" s="22"/>
    </row>
    <row r="366" customFormat="false" ht="14.25" hidden="false" customHeight="true" outlineLevel="0" collapsed="false">
      <c r="AS366" s="22"/>
      <c r="AT366" s="22"/>
    </row>
    <row r="367" customFormat="false" ht="14.25" hidden="false" customHeight="true" outlineLevel="0" collapsed="false">
      <c r="AS367" s="22"/>
      <c r="AT367" s="22"/>
    </row>
    <row r="368" customFormat="false" ht="14.25" hidden="false" customHeight="true" outlineLevel="0" collapsed="false">
      <c r="AS368" s="22"/>
      <c r="AT368" s="22"/>
    </row>
    <row r="369" customFormat="false" ht="14.25" hidden="false" customHeight="true" outlineLevel="0" collapsed="false">
      <c r="AS369" s="22"/>
      <c r="AT369" s="22"/>
    </row>
    <row r="370" customFormat="false" ht="14.25" hidden="false" customHeight="true" outlineLevel="0" collapsed="false">
      <c r="AS370" s="22"/>
      <c r="AT370" s="22"/>
    </row>
    <row r="371" customFormat="false" ht="14.25" hidden="false" customHeight="true" outlineLevel="0" collapsed="false">
      <c r="AS371" s="22"/>
      <c r="AT371" s="22"/>
    </row>
    <row r="372" customFormat="false" ht="14.25" hidden="false" customHeight="true" outlineLevel="0" collapsed="false">
      <c r="AS372" s="22"/>
      <c r="AT372" s="22"/>
    </row>
    <row r="373" customFormat="false" ht="14.25" hidden="false" customHeight="true" outlineLevel="0" collapsed="false">
      <c r="AS373" s="22"/>
      <c r="AT373" s="22"/>
    </row>
    <row r="374" customFormat="false" ht="14.25" hidden="false" customHeight="true" outlineLevel="0" collapsed="false">
      <c r="AS374" s="22"/>
      <c r="AT374" s="22"/>
    </row>
    <row r="375" customFormat="false" ht="14.25" hidden="false" customHeight="true" outlineLevel="0" collapsed="false">
      <c r="AS375" s="22"/>
      <c r="AT375" s="22"/>
    </row>
    <row r="376" customFormat="false" ht="14.25" hidden="false" customHeight="true" outlineLevel="0" collapsed="false">
      <c r="AS376" s="22"/>
      <c r="AT376" s="22"/>
    </row>
    <row r="377" customFormat="false" ht="14.25" hidden="false" customHeight="true" outlineLevel="0" collapsed="false">
      <c r="AS377" s="22"/>
      <c r="AT377" s="22"/>
    </row>
    <row r="378" customFormat="false" ht="14.25" hidden="false" customHeight="true" outlineLevel="0" collapsed="false">
      <c r="AS378" s="22"/>
      <c r="AT378" s="22"/>
    </row>
    <row r="379" customFormat="false" ht="14.25" hidden="false" customHeight="true" outlineLevel="0" collapsed="false">
      <c r="AS379" s="22"/>
      <c r="AT379" s="22"/>
    </row>
    <row r="380" customFormat="false" ht="14.25" hidden="false" customHeight="true" outlineLevel="0" collapsed="false">
      <c r="AS380" s="22"/>
      <c r="AT380" s="22"/>
    </row>
    <row r="381" customFormat="false" ht="14.25" hidden="false" customHeight="true" outlineLevel="0" collapsed="false">
      <c r="AS381" s="22"/>
      <c r="AT381" s="22"/>
    </row>
    <row r="382" customFormat="false" ht="14.25" hidden="false" customHeight="true" outlineLevel="0" collapsed="false">
      <c r="AS382" s="22"/>
      <c r="AT382" s="22"/>
    </row>
    <row r="383" customFormat="false" ht="14.25" hidden="false" customHeight="true" outlineLevel="0" collapsed="false">
      <c r="AS383" s="22"/>
      <c r="AT383" s="22"/>
    </row>
    <row r="384" customFormat="false" ht="14.25" hidden="false" customHeight="true" outlineLevel="0" collapsed="false">
      <c r="AS384" s="22"/>
      <c r="AT384" s="22"/>
    </row>
    <row r="385" customFormat="false" ht="14.25" hidden="false" customHeight="true" outlineLevel="0" collapsed="false">
      <c r="AS385" s="22"/>
      <c r="AT385" s="22"/>
    </row>
    <row r="386" customFormat="false" ht="14.25" hidden="false" customHeight="true" outlineLevel="0" collapsed="false">
      <c r="AS386" s="22"/>
      <c r="AT386" s="22"/>
    </row>
    <row r="387" customFormat="false" ht="14.25" hidden="false" customHeight="true" outlineLevel="0" collapsed="false">
      <c r="AS387" s="22"/>
      <c r="AT387" s="22"/>
    </row>
    <row r="388" customFormat="false" ht="14.25" hidden="false" customHeight="true" outlineLevel="0" collapsed="false">
      <c r="AS388" s="22"/>
      <c r="AT388" s="22"/>
    </row>
    <row r="389" customFormat="false" ht="14.25" hidden="false" customHeight="true" outlineLevel="0" collapsed="false">
      <c r="AS389" s="22"/>
      <c r="AT389" s="22"/>
    </row>
    <row r="390" customFormat="false" ht="14.25" hidden="false" customHeight="true" outlineLevel="0" collapsed="false">
      <c r="AS390" s="22"/>
      <c r="AT390" s="22"/>
    </row>
    <row r="391" customFormat="false" ht="14.25" hidden="false" customHeight="true" outlineLevel="0" collapsed="false">
      <c r="AS391" s="22"/>
      <c r="AT391" s="22"/>
    </row>
    <row r="392" customFormat="false" ht="14.25" hidden="false" customHeight="true" outlineLevel="0" collapsed="false">
      <c r="AS392" s="22"/>
      <c r="AT392" s="22"/>
    </row>
    <row r="393" customFormat="false" ht="14.25" hidden="false" customHeight="true" outlineLevel="0" collapsed="false">
      <c r="AS393" s="22"/>
      <c r="AT393" s="22"/>
    </row>
    <row r="394" customFormat="false" ht="14.25" hidden="false" customHeight="true" outlineLevel="0" collapsed="false">
      <c r="AS394" s="22"/>
      <c r="AT394" s="22"/>
    </row>
    <row r="395" customFormat="false" ht="14.25" hidden="false" customHeight="true" outlineLevel="0" collapsed="false">
      <c r="AS395" s="22"/>
      <c r="AT395" s="22"/>
    </row>
    <row r="396" customFormat="false" ht="14.25" hidden="false" customHeight="true" outlineLevel="0" collapsed="false">
      <c r="AS396" s="22"/>
      <c r="AT396" s="22"/>
    </row>
    <row r="397" customFormat="false" ht="14.25" hidden="false" customHeight="true" outlineLevel="0" collapsed="false">
      <c r="AS397" s="22"/>
      <c r="AT397" s="22"/>
    </row>
    <row r="398" customFormat="false" ht="14.25" hidden="false" customHeight="true" outlineLevel="0" collapsed="false">
      <c r="AS398" s="22"/>
      <c r="AT398" s="22"/>
    </row>
    <row r="399" customFormat="false" ht="14.25" hidden="false" customHeight="true" outlineLevel="0" collapsed="false">
      <c r="AS399" s="22"/>
      <c r="AT399" s="22"/>
    </row>
    <row r="400" customFormat="false" ht="14.25" hidden="false" customHeight="true" outlineLevel="0" collapsed="false">
      <c r="AS400" s="22"/>
      <c r="AT400" s="22"/>
    </row>
    <row r="401" customFormat="false" ht="14.25" hidden="false" customHeight="true" outlineLevel="0" collapsed="false">
      <c r="AS401" s="22"/>
      <c r="AT401" s="22"/>
    </row>
    <row r="402" customFormat="false" ht="14.25" hidden="false" customHeight="true" outlineLevel="0" collapsed="false">
      <c r="AS402" s="22"/>
      <c r="AT402" s="22"/>
    </row>
    <row r="403" customFormat="false" ht="14.25" hidden="false" customHeight="true" outlineLevel="0" collapsed="false">
      <c r="AS403" s="22"/>
      <c r="AT403" s="22"/>
    </row>
    <row r="404" customFormat="false" ht="14.25" hidden="false" customHeight="true" outlineLevel="0" collapsed="false">
      <c r="AS404" s="22"/>
      <c r="AT404" s="22"/>
    </row>
    <row r="405" customFormat="false" ht="14.25" hidden="false" customHeight="true" outlineLevel="0" collapsed="false">
      <c r="AS405" s="22"/>
      <c r="AT405" s="22"/>
    </row>
    <row r="406" customFormat="false" ht="14.25" hidden="false" customHeight="true" outlineLevel="0" collapsed="false">
      <c r="AS406" s="22"/>
      <c r="AT406" s="22"/>
    </row>
    <row r="407" customFormat="false" ht="14.25" hidden="false" customHeight="true" outlineLevel="0" collapsed="false">
      <c r="AS407" s="22"/>
      <c r="AT407" s="22"/>
    </row>
    <row r="408" customFormat="false" ht="14.25" hidden="false" customHeight="true" outlineLevel="0" collapsed="false">
      <c r="AS408" s="22"/>
      <c r="AT408" s="22"/>
    </row>
    <row r="409" customFormat="false" ht="14.25" hidden="false" customHeight="true" outlineLevel="0" collapsed="false">
      <c r="AS409" s="22"/>
      <c r="AT409" s="22"/>
    </row>
    <row r="410" customFormat="false" ht="14.25" hidden="false" customHeight="true" outlineLevel="0" collapsed="false">
      <c r="AS410" s="22"/>
      <c r="AT410" s="22"/>
    </row>
    <row r="411" customFormat="false" ht="14.25" hidden="false" customHeight="true" outlineLevel="0" collapsed="false">
      <c r="AS411" s="22"/>
      <c r="AT411" s="22"/>
    </row>
    <row r="412" customFormat="false" ht="14.25" hidden="false" customHeight="true" outlineLevel="0" collapsed="false">
      <c r="AS412" s="22"/>
      <c r="AT412" s="22"/>
    </row>
    <row r="413" customFormat="false" ht="14.25" hidden="false" customHeight="true" outlineLevel="0" collapsed="false">
      <c r="AS413" s="22"/>
      <c r="AT413" s="22"/>
    </row>
    <row r="414" customFormat="false" ht="14.25" hidden="false" customHeight="true" outlineLevel="0" collapsed="false">
      <c r="AS414" s="22"/>
      <c r="AT414" s="22"/>
    </row>
    <row r="415" customFormat="false" ht="14.25" hidden="false" customHeight="true" outlineLevel="0" collapsed="false">
      <c r="AS415" s="22"/>
      <c r="AT415" s="22"/>
    </row>
    <row r="416" customFormat="false" ht="14.25" hidden="false" customHeight="true" outlineLevel="0" collapsed="false">
      <c r="AS416" s="22"/>
      <c r="AT416" s="22"/>
    </row>
    <row r="417" customFormat="false" ht="14.25" hidden="false" customHeight="true" outlineLevel="0" collapsed="false">
      <c r="AS417" s="22"/>
      <c r="AT417" s="22"/>
    </row>
    <row r="418" customFormat="false" ht="14.25" hidden="false" customHeight="true" outlineLevel="0" collapsed="false">
      <c r="AS418" s="22"/>
      <c r="AT418" s="22"/>
    </row>
    <row r="419" customFormat="false" ht="14.25" hidden="false" customHeight="true" outlineLevel="0" collapsed="false">
      <c r="AS419" s="22"/>
      <c r="AT419" s="22"/>
    </row>
    <row r="420" customFormat="false" ht="14.25" hidden="false" customHeight="true" outlineLevel="0" collapsed="false">
      <c r="AS420" s="22"/>
      <c r="AT420" s="22"/>
    </row>
    <row r="421" customFormat="false" ht="14.25" hidden="false" customHeight="true" outlineLevel="0" collapsed="false">
      <c r="AS421" s="22"/>
      <c r="AT421" s="22"/>
    </row>
    <row r="422" customFormat="false" ht="14.25" hidden="false" customHeight="true" outlineLevel="0" collapsed="false">
      <c r="AS422" s="22"/>
      <c r="AT422" s="22"/>
    </row>
    <row r="423" customFormat="false" ht="14.25" hidden="false" customHeight="true" outlineLevel="0" collapsed="false">
      <c r="AS423" s="22"/>
      <c r="AT423" s="22"/>
    </row>
    <row r="424" customFormat="false" ht="14.25" hidden="false" customHeight="true" outlineLevel="0" collapsed="false">
      <c r="AS424" s="22"/>
      <c r="AT424" s="22"/>
    </row>
    <row r="425" customFormat="false" ht="14.25" hidden="false" customHeight="true" outlineLevel="0" collapsed="false">
      <c r="AS425" s="22"/>
      <c r="AT425" s="22"/>
    </row>
    <row r="426" customFormat="false" ht="14.25" hidden="false" customHeight="true" outlineLevel="0" collapsed="false">
      <c r="AS426" s="22"/>
      <c r="AT426" s="22"/>
    </row>
    <row r="427" customFormat="false" ht="14.25" hidden="false" customHeight="true" outlineLevel="0" collapsed="false">
      <c r="AS427" s="22"/>
      <c r="AT427" s="22"/>
    </row>
    <row r="428" customFormat="false" ht="14.25" hidden="false" customHeight="true" outlineLevel="0" collapsed="false">
      <c r="AS428" s="22"/>
      <c r="AT428" s="22"/>
    </row>
    <row r="429" customFormat="false" ht="14.25" hidden="false" customHeight="true" outlineLevel="0" collapsed="false">
      <c r="AS429" s="22"/>
      <c r="AT429" s="22"/>
    </row>
    <row r="430" customFormat="false" ht="14.25" hidden="false" customHeight="true" outlineLevel="0" collapsed="false">
      <c r="AS430" s="22"/>
      <c r="AT430" s="22"/>
    </row>
    <row r="431" customFormat="false" ht="14.25" hidden="false" customHeight="true" outlineLevel="0" collapsed="false">
      <c r="AS431" s="22"/>
      <c r="AT431" s="22"/>
    </row>
    <row r="432" customFormat="false" ht="14.25" hidden="false" customHeight="true" outlineLevel="0" collapsed="false">
      <c r="AS432" s="22"/>
      <c r="AT432" s="22"/>
    </row>
    <row r="433" customFormat="false" ht="14.25" hidden="false" customHeight="true" outlineLevel="0" collapsed="false">
      <c r="AS433" s="22"/>
      <c r="AT433" s="22"/>
    </row>
    <row r="434" customFormat="false" ht="14.25" hidden="false" customHeight="true" outlineLevel="0" collapsed="false">
      <c r="AS434" s="22"/>
      <c r="AT434" s="22"/>
    </row>
    <row r="435" customFormat="false" ht="14.25" hidden="false" customHeight="true" outlineLevel="0" collapsed="false">
      <c r="AS435" s="22"/>
      <c r="AT435" s="22"/>
    </row>
    <row r="436" customFormat="false" ht="14.25" hidden="false" customHeight="true" outlineLevel="0" collapsed="false">
      <c r="AS436" s="22"/>
      <c r="AT436" s="22"/>
    </row>
    <row r="437" customFormat="false" ht="14.25" hidden="false" customHeight="true" outlineLevel="0" collapsed="false">
      <c r="AS437" s="22"/>
      <c r="AT437" s="22"/>
    </row>
    <row r="438" customFormat="false" ht="14.25" hidden="false" customHeight="true" outlineLevel="0" collapsed="false">
      <c r="AS438" s="22"/>
      <c r="AT438" s="22"/>
    </row>
    <row r="439" customFormat="false" ht="14.25" hidden="false" customHeight="true" outlineLevel="0" collapsed="false">
      <c r="AS439" s="22"/>
      <c r="AT439" s="22"/>
    </row>
    <row r="440" customFormat="false" ht="14.25" hidden="false" customHeight="true" outlineLevel="0" collapsed="false">
      <c r="AS440" s="22"/>
      <c r="AT440" s="22"/>
    </row>
    <row r="441" customFormat="false" ht="14.25" hidden="false" customHeight="true" outlineLevel="0" collapsed="false">
      <c r="AS441" s="22"/>
      <c r="AT441" s="22"/>
    </row>
    <row r="442" customFormat="false" ht="14.25" hidden="false" customHeight="true" outlineLevel="0" collapsed="false">
      <c r="AS442" s="22"/>
      <c r="AT442" s="22"/>
    </row>
    <row r="443" customFormat="false" ht="14.25" hidden="false" customHeight="true" outlineLevel="0" collapsed="false">
      <c r="AS443" s="22"/>
      <c r="AT443" s="22"/>
    </row>
    <row r="444" customFormat="false" ht="14.25" hidden="false" customHeight="true" outlineLevel="0" collapsed="false">
      <c r="AS444" s="22"/>
      <c r="AT444" s="22"/>
    </row>
    <row r="445" customFormat="false" ht="14.25" hidden="false" customHeight="true" outlineLevel="0" collapsed="false">
      <c r="AS445" s="22"/>
      <c r="AT445" s="22"/>
    </row>
    <row r="446" customFormat="false" ht="14.25" hidden="false" customHeight="true" outlineLevel="0" collapsed="false">
      <c r="AS446" s="22"/>
      <c r="AT446" s="22"/>
    </row>
    <row r="447" customFormat="false" ht="14.25" hidden="false" customHeight="true" outlineLevel="0" collapsed="false">
      <c r="AS447" s="22"/>
      <c r="AT447" s="22"/>
    </row>
    <row r="448" customFormat="false" ht="14.25" hidden="false" customHeight="true" outlineLevel="0" collapsed="false">
      <c r="AS448" s="22"/>
      <c r="AT448" s="22"/>
    </row>
    <row r="449" customFormat="false" ht="14.25" hidden="false" customHeight="true" outlineLevel="0" collapsed="false">
      <c r="AS449" s="22"/>
      <c r="AT449" s="22"/>
    </row>
    <row r="450" customFormat="false" ht="14.25" hidden="false" customHeight="true" outlineLevel="0" collapsed="false">
      <c r="AS450" s="22"/>
      <c r="AT450" s="22"/>
    </row>
    <row r="451" customFormat="false" ht="14.25" hidden="false" customHeight="true" outlineLevel="0" collapsed="false">
      <c r="AS451" s="22"/>
      <c r="AT451" s="22"/>
    </row>
    <row r="452" customFormat="false" ht="14.25" hidden="false" customHeight="true" outlineLevel="0" collapsed="false">
      <c r="AS452" s="22"/>
      <c r="AT452" s="22"/>
    </row>
    <row r="453" customFormat="false" ht="14.25" hidden="false" customHeight="true" outlineLevel="0" collapsed="false">
      <c r="AS453" s="22"/>
      <c r="AT453" s="22"/>
    </row>
    <row r="454" customFormat="false" ht="14.25" hidden="false" customHeight="true" outlineLevel="0" collapsed="false">
      <c r="AS454" s="22"/>
      <c r="AT454" s="22"/>
    </row>
    <row r="455" customFormat="false" ht="14.25" hidden="false" customHeight="true" outlineLevel="0" collapsed="false">
      <c r="AS455" s="22"/>
      <c r="AT455" s="22"/>
    </row>
    <row r="456" customFormat="false" ht="14.25" hidden="false" customHeight="true" outlineLevel="0" collapsed="false">
      <c r="AS456" s="22"/>
      <c r="AT456" s="22"/>
    </row>
    <row r="457" customFormat="false" ht="14.25" hidden="false" customHeight="true" outlineLevel="0" collapsed="false">
      <c r="AS457" s="22"/>
      <c r="AT457" s="22"/>
    </row>
    <row r="458" customFormat="false" ht="14.25" hidden="false" customHeight="true" outlineLevel="0" collapsed="false">
      <c r="AS458" s="22"/>
      <c r="AT458" s="22"/>
    </row>
    <row r="459" customFormat="false" ht="14.25" hidden="false" customHeight="true" outlineLevel="0" collapsed="false">
      <c r="AS459" s="22"/>
      <c r="AT459" s="22"/>
    </row>
    <row r="460" customFormat="false" ht="14.25" hidden="false" customHeight="true" outlineLevel="0" collapsed="false">
      <c r="AS460" s="22"/>
      <c r="AT460" s="22"/>
    </row>
    <row r="461" customFormat="false" ht="14.25" hidden="false" customHeight="true" outlineLevel="0" collapsed="false">
      <c r="AS461" s="22"/>
      <c r="AT461" s="22"/>
    </row>
    <row r="462" customFormat="false" ht="14.25" hidden="false" customHeight="true" outlineLevel="0" collapsed="false">
      <c r="AS462" s="22"/>
      <c r="AT462" s="22"/>
    </row>
    <row r="463" customFormat="false" ht="14.25" hidden="false" customHeight="true" outlineLevel="0" collapsed="false">
      <c r="AS463" s="22"/>
      <c r="AT463" s="22"/>
    </row>
    <row r="464" customFormat="false" ht="14.25" hidden="false" customHeight="true" outlineLevel="0" collapsed="false">
      <c r="AS464" s="22"/>
      <c r="AT464" s="22"/>
    </row>
    <row r="465" customFormat="false" ht="14.25" hidden="false" customHeight="true" outlineLevel="0" collapsed="false">
      <c r="AS465" s="22"/>
      <c r="AT465" s="22"/>
    </row>
    <row r="466" customFormat="false" ht="14.25" hidden="false" customHeight="true" outlineLevel="0" collapsed="false">
      <c r="AS466" s="22"/>
      <c r="AT466" s="22"/>
    </row>
    <row r="467" customFormat="false" ht="14.25" hidden="false" customHeight="true" outlineLevel="0" collapsed="false">
      <c r="AS467" s="22"/>
      <c r="AT467" s="22"/>
    </row>
    <row r="468" customFormat="false" ht="14.25" hidden="false" customHeight="true" outlineLevel="0" collapsed="false">
      <c r="AS468" s="22"/>
      <c r="AT468" s="22"/>
    </row>
    <row r="469" customFormat="false" ht="14.25" hidden="false" customHeight="true" outlineLevel="0" collapsed="false">
      <c r="AS469" s="22"/>
      <c r="AT469" s="22"/>
    </row>
    <row r="470" customFormat="false" ht="14.25" hidden="false" customHeight="true" outlineLevel="0" collapsed="false">
      <c r="AS470" s="22"/>
      <c r="AT470" s="22"/>
    </row>
    <row r="471" customFormat="false" ht="14.25" hidden="false" customHeight="true" outlineLevel="0" collapsed="false">
      <c r="AS471" s="22"/>
      <c r="AT471" s="22"/>
    </row>
    <row r="472" customFormat="false" ht="14.25" hidden="false" customHeight="true" outlineLevel="0" collapsed="false">
      <c r="AS472" s="22"/>
      <c r="AT472" s="22"/>
    </row>
    <row r="473" customFormat="false" ht="14.25" hidden="false" customHeight="true" outlineLevel="0" collapsed="false">
      <c r="AS473" s="22"/>
      <c r="AT473" s="22"/>
    </row>
    <row r="474" customFormat="false" ht="14.25" hidden="false" customHeight="true" outlineLevel="0" collapsed="false">
      <c r="AS474" s="22"/>
      <c r="AT474" s="22"/>
    </row>
    <row r="475" customFormat="false" ht="14.25" hidden="false" customHeight="true" outlineLevel="0" collapsed="false">
      <c r="AS475" s="22"/>
      <c r="AT475" s="22"/>
    </row>
    <row r="476" customFormat="false" ht="14.25" hidden="false" customHeight="true" outlineLevel="0" collapsed="false">
      <c r="AS476" s="22"/>
      <c r="AT476" s="22"/>
    </row>
    <row r="477" customFormat="false" ht="14.25" hidden="false" customHeight="true" outlineLevel="0" collapsed="false">
      <c r="AS477" s="22"/>
      <c r="AT477" s="22"/>
    </row>
    <row r="478" customFormat="false" ht="14.25" hidden="false" customHeight="true" outlineLevel="0" collapsed="false">
      <c r="AS478" s="22"/>
      <c r="AT478" s="22"/>
    </row>
    <row r="479" customFormat="false" ht="14.25" hidden="false" customHeight="true" outlineLevel="0" collapsed="false">
      <c r="AS479" s="22"/>
      <c r="AT479" s="22"/>
    </row>
    <row r="480" customFormat="false" ht="14.25" hidden="false" customHeight="true" outlineLevel="0" collapsed="false">
      <c r="AS480" s="22"/>
      <c r="AT480" s="22"/>
    </row>
    <row r="481" customFormat="false" ht="14.25" hidden="false" customHeight="true" outlineLevel="0" collapsed="false">
      <c r="AS481" s="22"/>
      <c r="AT481" s="22"/>
    </row>
    <row r="482" customFormat="false" ht="14.25" hidden="false" customHeight="true" outlineLevel="0" collapsed="false">
      <c r="AS482" s="22"/>
      <c r="AT482" s="22"/>
    </row>
    <row r="483" customFormat="false" ht="14.25" hidden="false" customHeight="true" outlineLevel="0" collapsed="false">
      <c r="AS483" s="22"/>
      <c r="AT483" s="22"/>
    </row>
    <row r="484" customFormat="false" ht="14.25" hidden="false" customHeight="true" outlineLevel="0" collapsed="false">
      <c r="AS484" s="22"/>
      <c r="AT484" s="22"/>
    </row>
    <row r="485" customFormat="false" ht="14.25" hidden="false" customHeight="true" outlineLevel="0" collapsed="false">
      <c r="AS485" s="22"/>
      <c r="AT485" s="22"/>
    </row>
    <row r="486" customFormat="false" ht="14.25" hidden="false" customHeight="true" outlineLevel="0" collapsed="false">
      <c r="AS486" s="22"/>
      <c r="AT486" s="22"/>
    </row>
    <row r="487" customFormat="false" ht="14.25" hidden="false" customHeight="true" outlineLevel="0" collapsed="false">
      <c r="AS487" s="22"/>
      <c r="AT487" s="22"/>
    </row>
    <row r="488" customFormat="false" ht="14.25" hidden="false" customHeight="true" outlineLevel="0" collapsed="false">
      <c r="AS488" s="22"/>
      <c r="AT488" s="22"/>
    </row>
    <row r="489" customFormat="false" ht="14.25" hidden="false" customHeight="true" outlineLevel="0" collapsed="false">
      <c r="AS489" s="22"/>
      <c r="AT489" s="22"/>
    </row>
    <row r="490" customFormat="false" ht="14.25" hidden="false" customHeight="true" outlineLevel="0" collapsed="false">
      <c r="AS490" s="22"/>
      <c r="AT490" s="22"/>
    </row>
    <row r="491" customFormat="false" ht="14.25" hidden="false" customHeight="true" outlineLevel="0" collapsed="false">
      <c r="AS491" s="22"/>
      <c r="AT491" s="22"/>
    </row>
    <row r="492" customFormat="false" ht="14.25" hidden="false" customHeight="true" outlineLevel="0" collapsed="false">
      <c r="AS492" s="22"/>
      <c r="AT492" s="22"/>
    </row>
    <row r="493" customFormat="false" ht="14.25" hidden="false" customHeight="true" outlineLevel="0" collapsed="false">
      <c r="AS493" s="22"/>
      <c r="AT493" s="22"/>
    </row>
    <row r="494" customFormat="false" ht="14.25" hidden="false" customHeight="true" outlineLevel="0" collapsed="false">
      <c r="AS494" s="22"/>
      <c r="AT494" s="22"/>
    </row>
    <row r="495" customFormat="false" ht="14.25" hidden="false" customHeight="true" outlineLevel="0" collapsed="false">
      <c r="AS495" s="22"/>
      <c r="AT495" s="22"/>
    </row>
    <row r="496" customFormat="false" ht="14.25" hidden="false" customHeight="true" outlineLevel="0" collapsed="false">
      <c r="AS496" s="22"/>
      <c r="AT496" s="22"/>
    </row>
    <row r="497" customFormat="false" ht="14.25" hidden="false" customHeight="true" outlineLevel="0" collapsed="false">
      <c r="AS497" s="22"/>
      <c r="AT497" s="22"/>
    </row>
    <row r="498" customFormat="false" ht="14.25" hidden="false" customHeight="true" outlineLevel="0" collapsed="false">
      <c r="AS498" s="22"/>
      <c r="AT498" s="22"/>
    </row>
    <row r="499" customFormat="false" ht="14.25" hidden="false" customHeight="true" outlineLevel="0" collapsed="false">
      <c r="AS499" s="22"/>
      <c r="AT499" s="22"/>
    </row>
    <row r="500" customFormat="false" ht="14.25" hidden="false" customHeight="true" outlineLevel="0" collapsed="false">
      <c r="AS500" s="22"/>
      <c r="AT500" s="22"/>
    </row>
    <row r="501" customFormat="false" ht="14.25" hidden="false" customHeight="true" outlineLevel="0" collapsed="false">
      <c r="AS501" s="22"/>
      <c r="AT501" s="22"/>
    </row>
    <row r="502" customFormat="false" ht="14.25" hidden="false" customHeight="true" outlineLevel="0" collapsed="false">
      <c r="AS502" s="22"/>
      <c r="AT502" s="22"/>
    </row>
    <row r="503" customFormat="false" ht="14.25" hidden="false" customHeight="true" outlineLevel="0" collapsed="false">
      <c r="AS503" s="22"/>
      <c r="AT503" s="22"/>
    </row>
    <row r="504" customFormat="false" ht="14.25" hidden="false" customHeight="true" outlineLevel="0" collapsed="false">
      <c r="AS504" s="22"/>
      <c r="AT504" s="22"/>
    </row>
    <row r="505" customFormat="false" ht="14.25" hidden="false" customHeight="true" outlineLevel="0" collapsed="false">
      <c r="AS505" s="22"/>
      <c r="AT505" s="22"/>
    </row>
    <row r="506" customFormat="false" ht="14.25" hidden="false" customHeight="true" outlineLevel="0" collapsed="false">
      <c r="AS506" s="22"/>
      <c r="AT506" s="22"/>
    </row>
    <row r="507" customFormat="false" ht="14.25" hidden="false" customHeight="true" outlineLevel="0" collapsed="false">
      <c r="AS507" s="22"/>
      <c r="AT507" s="22"/>
    </row>
    <row r="508" customFormat="false" ht="14.25" hidden="false" customHeight="true" outlineLevel="0" collapsed="false">
      <c r="AS508" s="22"/>
      <c r="AT508" s="22"/>
    </row>
    <row r="509" customFormat="false" ht="14.25" hidden="false" customHeight="true" outlineLevel="0" collapsed="false">
      <c r="AS509" s="22"/>
      <c r="AT509" s="22"/>
    </row>
    <row r="510" customFormat="false" ht="14.25" hidden="false" customHeight="true" outlineLevel="0" collapsed="false">
      <c r="AS510" s="22"/>
      <c r="AT510" s="22"/>
    </row>
    <row r="511" customFormat="false" ht="14.25" hidden="false" customHeight="true" outlineLevel="0" collapsed="false">
      <c r="AS511" s="22"/>
      <c r="AT511" s="22"/>
    </row>
    <row r="512" customFormat="false" ht="14.25" hidden="false" customHeight="true" outlineLevel="0" collapsed="false">
      <c r="AS512" s="22"/>
      <c r="AT512" s="22"/>
    </row>
    <row r="513" customFormat="false" ht="14.25" hidden="false" customHeight="true" outlineLevel="0" collapsed="false">
      <c r="AS513" s="22"/>
      <c r="AT513" s="22"/>
    </row>
    <row r="514" customFormat="false" ht="14.25" hidden="false" customHeight="true" outlineLevel="0" collapsed="false">
      <c r="AS514" s="22"/>
      <c r="AT514" s="22"/>
    </row>
    <row r="515" customFormat="false" ht="14.25" hidden="false" customHeight="true" outlineLevel="0" collapsed="false">
      <c r="AS515" s="22"/>
      <c r="AT515" s="22"/>
    </row>
    <row r="516" customFormat="false" ht="14.25" hidden="false" customHeight="true" outlineLevel="0" collapsed="false">
      <c r="AS516" s="22"/>
      <c r="AT516" s="22"/>
    </row>
    <row r="517" customFormat="false" ht="14.25" hidden="false" customHeight="true" outlineLevel="0" collapsed="false">
      <c r="AS517" s="22"/>
      <c r="AT517" s="22"/>
    </row>
    <row r="518" customFormat="false" ht="14.25" hidden="false" customHeight="true" outlineLevel="0" collapsed="false">
      <c r="AS518" s="22"/>
      <c r="AT518" s="22"/>
    </row>
    <row r="519" customFormat="false" ht="14.25" hidden="false" customHeight="true" outlineLevel="0" collapsed="false">
      <c r="AS519" s="22"/>
      <c r="AT519" s="22"/>
    </row>
    <row r="520" customFormat="false" ht="14.25" hidden="false" customHeight="true" outlineLevel="0" collapsed="false">
      <c r="AS520" s="22"/>
      <c r="AT520" s="22"/>
    </row>
    <row r="521" customFormat="false" ht="14.25" hidden="false" customHeight="true" outlineLevel="0" collapsed="false">
      <c r="AS521" s="22"/>
      <c r="AT521" s="22"/>
    </row>
    <row r="522" customFormat="false" ht="14.25" hidden="false" customHeight="true" outlineLevel="0" collapsed="false">
      <c r="AS522" s="22"/>
      <c r="AT522" s="22"/>
    </row>
    <row r="523" customFormat="false" ht="14.25" hidden="false" customHeight="true" outlineLevel="0" collapsed="false">
      <c r="AS523" s="22"/>
      <c r="AT523" s="22"/>
    </row>
    <row r="524" customFormat="false" ht="14.25" hidden="false" customHeight="true" outlineLevel="0" collapsed="false">
      <c r="AS524" s="22"/>
      <c r="AT524" s="22"/>
    </row>
    <row r="525" customFormat="false" ht="14.25" hidden="false" customHeight="true" outlineLevel="0" collapsed="false">
      <c r="AS525" s="22"/>
      <c r="AT525" s="22"/>
    </row>
    <row r="526" customFormat="false" ht="14.25" hidden="false" customHeight="true" outlineLevel="0" collapsed="false">
      <c r="AS526" s="22"/>
      <c r="AT526" s="22"/>
    </row>
    <row r="527" customFormat="false" ht="14.25" hidden="false" customHeight="true" outlineLevel="0" collapsed="false">
      <c r="AS527" s="22"/>
      <c r="AT527" s="22"/>
    </row>
    <row r="528" customFormat="false" ht="14.25" hidden="false" customHeight="true" outlineLevel="0" collapsed="false">
      <c r="AS528" s="22"/>
      <c r="AT528" s="22"/>
    </row>
    <row r="529" customFormat="false" ht="14.25" hidden="false" customHeight="true" outlineLevel="0" collapsed="false">
      <c r="AS529" s="22"/>
      <c r="AT529" s="22"/>
    </row>
    <row r="530" customFormat="false" ht="14.25" hidden="false" customHeight="true" outlineLevel="0" collapsed="false">
      <c r="AS530" s="22"/>
      <c r="AT530" s="22"/>
    </row>
    <row r="531" customFormat="false" ht="14.25" hidden="false" customHeight="true" outlineLevel="0" collapsed="false">
      <c r="AS531" s="22"/>
      <c r="AT531" s="22"/>
    </row>
    <row r="532" customFormat="false" ht="14.25" hidden="false" customHeight="true" outlineLevel="0" collapsed="false">
      <c r="AS532" s="22"/>
      <c r="AT532" s="22"/>
    </row>
    <row r="533" customFormat="false" ht="14.25" hidden="false" customHeight="true" outlineLevel="0" collapsed="false">
      <c r="AS533" s="22"/>
      <c r="AT533" s="22"/>
    </row>
    <row r="534" customFormat="false" ht="14.25" hidden="false" customHeight="true" outlineLevel="0" collapsed="false">
      <c r="AS534" s="22"/>
      <c r="AT534" s="22"/>
    </row>
    <row r="535" customFormat="false" ht="14.25" hidden="false" customHeight="true" outlineLevel="0" collapsed="false">
      <c r="AS535" s="22"/>
      <c r="AT535" s="22"/>
    </row>
    <row r="536" customFormat="false" ht="14.25" hidden="false" customHeight="true" outlineLevel="0" collapsed="false">
      <c r="AS536" s="22"/>
      <c r="AT536" s="22"/>
    </row>
    <row r="537" customFormat="false" ht="14.25" hidden="false" customHeight="true" outlineLevel="0" collapsed="false">
      <c r="AS537" s="22"/>
      <c r="AT537" s="22"/>
    </row>
    <row r="538" customFormat="false" ht="14.25" hidden="false" customHeight="true" outlineLevel="0" collapsed="false">
      <c r="AS538" s="22"/>
      <c r="AT538" s="22"/>
    </row>
    <row r="539" customFormat="false" ht="14.25" hidden="false" customHeight="true" outlineLevel="0" collapsed="false">
      <c r="AS539" s="22"/>
      <c r="AT539" s="22"/>
    </row>
    <row r="540" customFormat="false" ht="14.25" hidden="false" customHeight="true" outlineLevel="0" collapsed="false">
      <c r="AS540" s="22"/>
      <c r="AT540" s="22"/>
    </row>
    <row r="541" customFormat="false" ht="14.25" hidden="false" customHeight="true" outlineLevel="0" collapsed="false">
      <c r="AS541" s="22"/>
      <c r="AT541" s="22"/>
    </row>
    <row r="542" customFormat="false" ht="14.25" hidden="false" customHeight="true" outlineLevel="0" collapsed="false">
      <c r="AS542" s="22"/>
      <c r="AT542" s="22"/>
    </row>
    <row r="543" customFormat="false" ht="14.25" hidden="false" customHeight="true" outlineLevel="0" collapsed="false">
      <c r="AS543" s="22"/>
      <c r="AT543" s="22"/>
    </row>
    <row r="544" customFormat="false" ht="14.25" hidden="false" customHeight="true" outlineLevel="0" collapsed="false">
      <c r="AS544" s="22"/>
      <c r="AT544" s="22"/>
    </row>
    <row r="545" customFormat="false" ht="14.25" hidden="false" customHeight="true" outlineLevel="0" collapsed="false">
      <c r="AS545" s="22"/>
      <c r="AT545" s="22"/>
    </row>
    <row r="546" customFormat="false" ht="14.25" hidden="false" customHeight="true" outlineLevel="0" collapsed="false">
      <c r="AS546" s="22"/>
      <c r="AT546" s="22"/>
    </row>
    <row r="547" customFormat="false" ht="14.25" hidden="false" customHeight="true" outlineLevel="0" collapsed="false">
      <c r="AS547" s="22"/>
      <c r="AT547" s="22"/>
    </row>
    <row r="548" customFormat="false" ht="14.25" hidden="false" customHeight="true" outlineLevel="0" collapsed="false">
      <c r="AS548" s="22"/>
      <c r="AT548" s="22"/>
    </row>
    <row r="549" customFormat="false" ht="14.25" hidden="false" customHeight="true" outlineLevel="0" collapsed="false">
      <c r="AS549" s="22"/>
      <c r="AT549" s="22"/>
    </row>
    <row r="550" customFormat="false" ht="14.25" hidden="false" customHeight="true" outlineLevel="0" collapsed="false">
      <c r="AS550" s="22"/>
      <c r="AT550" s="22"/>
    </row>
    <row r="551" customFormat="false" ht="14.25" hidden="false" customHeight="true" outlineLevel="0" collapsed="false">
      <c r="AS551" s="22"/>
      <c r="AT551" s="22"/>
    </row>
    <row r="552" customFormat="false" ht="14.25" hidden="false" customHeight="true" outlineLevel="0" collapsed="false">
      <c r="AS552" s="22"/>
      <c r="AT552" s="22"/>
    </row>
    <row r="553" customFormat="false" ht="14.25" hidden="false" customHeight="true" outlineLevel="0" collapsed="false">
      <c r="AS553" s="22"/>
      <c r="AT553" s="22"/>
    </row>
    <row r="554" customFormat="false" ht="14.25" hidden="false" customHeight="true" outlineLevel="0" collapsed="false">
      <c r="AS554" s="22"/>
      <c r="AT554" s="22"/>
    </row>
    <row r="555" customFormat="false" ht="14.25" hidden="false" customHeight="true" outlineLevel="0" collapsed="false">
      <c r="AS555" s="22"/>
      <c r="AT555" s="22"/>
    </row>
    <row r="556" customFormat="false" ht="14.25" hidden="false" customHeight="true" outlineLevel="0" collapsed="false">
      <c r="AS556" s="22"/>
      <c r="AT556" s="22"/>
    </row>
    <row r="557" customFormat="false" ht="14.25" hidden="false" customHeight="true" outlineLevel="0" collapsed="false">
      <c r="AS557" s="22"/>
      <c r="AT557" s="22"/>
    </row>
    <row r="558" customFormat="false" ht="14.25" hidden="false" customHeight="true" outlineLevel="0" collapsed="false">
      <c r="AS558" s="22"/>
      <c r="AT558" s="22"/>
    </row>
    <row r="559" customFormat="false" ht="14.25" hidden="false" customHeight="true" outlineLevel="0" collapsed="false">
      <c r="AS559" s="22"/>
      <c r="AT559" s="22"/>
    </row>
    <row r="560" customFormat="false" ht="14.25" hidden="false" customHeight="true" outlineLevel="0" collapsed="false">
      <c r="AS560" s="22"/>
      <c r="AT560" s="22"/>
    </row>
    <row r="561" customFormat="false" ht="14.25" hidden="false" customHeight="true" outlineLevel="0" collapsed="false">
      <c r="AS561" s="22"/>
      <c r="AT561" s="22"/>
    </row>
    <row r="562" customFormat="false" ht="14.25" hidden="false" customHeight="true" outlineLevel="0" collapsed="false">
      <c r="AS562" s="22"/>
      <c r="AT562" s="22"/>
    </row>
    <row r="563" customFormat="false" ht="14.25" hidden="false" customHeight="true" outlineLevel="0" collapsed="false">
      <c r="AS563" s="22"/>
      <c r="AT563" s="22"/>
    </row>
    <row r="564" customFormat="false" ht="14.25" hidden="false" customHeight="true" outlineLevel="0" collapsed="false">
      <c r="AS564" s="22"/>
      <c r="AT564" s="22"/>
    </row>
    <row r="565" customFormat="false" ht="14.25" hidden="false" customHeight="true" outlineLevel="0" collapsed="false">
      <c r="AS565" s="22"/>
      <c r="AT565" s="22"/>
    </row>
    <row r="566" customFormat="false" ht="14.25" hidden="false" customHeight="true" outlineLevel="0" collapsed="false">
      <c r="AS566" s="22"/>
      <c r="AT566" s="22"/>
    </row>
    <row r="567" customFormat="false" ht="14.25" hidden="false" customHeight="true" outlineLevel="0" collapsed="false">
      <c r="AS567" s="22"/>
      <c r="AT567" s="22"/>
    </row>
    <row r="568" customFormat="false" ht="14.25" hidden="false" customHeight="true" outlineLevel="0" collapsed="false">
      <c r="AS568" s="22"/>
      <c r="AT568" s="22"/>
    </row>
    <row r="569" customFormat="false" ht="14.25" hidden="false" customHeight="true" outlineLevel="0" collapsed="false">
      <c r="AS569" s="22"/>
      <c r="AT569" s="22"/>
    </row>
    <row r="570" customFormat="false" ht="14.25" hidden="false" customHeight="true" outlineLevel="0" collapsed="false">
      <c r="AS570" s="22"/>
      <c r="AT570" s="22"/>
    </row>
    <row r="571" customFormat="false" ht="14.25" hidden="false" customHeight="true" outlineLevel="0" collapsed="false">
      <c r="AS571" s="22"/>
      <c r="AT571" s="22"/>
    </row>
    <row r="572" customFormat="false" ht="14.25" hidden="false" customHeight="true" outlineLevel="0" collapsed="false">
      <c r="AS572" s="22"/>
      <c r="AT572" s="22"/>
    </row>
    <row r="573" customFormat="false" ht="14.25" hidden="false" customHeight="true" outlineLevel="0" collapsed="false">
      <c r="AS573" s="22"/>
      <c r="AT573" s="22"/>
    </row>
    <row r="574" customFormat="false" ht="14.25" hidden="false" customHeight="true" outlineLevel="0" collapsed="false">
      <c r="AS574" s="22"/>
      <c r="AT574" s="22"/>
    </row>
    <row r="575" customFormat="false" ht="14.25" hidden="false" customHeight="true" outlineLevel="0" collapsed="false">
      <c r="AS575" s="22"/>
      <c r="AT575" s="22"/>
    </row>
    <row r="576" customFormat="false" ht="14.25" hidden="false" customHeight="true" outlineLevel="0" collapsed="false">
      <c r="AS576" s="22"/>
      <c r="AT576" s="22"/>
    </row>
    <row r="577" customFormat="false" ht="14.25" hidden="false" customHeight="true" outlineLevel="0" collapsed="false">
      <c r="AS577" s="22"/>
      <c r="AT577" s="22"/>
    </row>
    <row r="578" customFormat="false" ht="14.25" hidden="false" customHeight="true" outlineLevel="0" collapsed="false">
      <c r="AS578" s="22"/>
      <c r="AT578" s="22"/>
    </row>
    <row r="579" customFormat="false" ht="14.25" hidden="false" customHeight="true" outlineLevel="0" collapsed="false">
      <c r="AS579" s="22"/>
      <c r="AT579" s="22"/>
    </row>
    <row r="580" customFormat="false" ht="14.25" hidden="false" customHeight="true" outlineLevel="0" collapsed="false">
      <c r="AS580" s="22"/>
      <c r="AT580" s="22"/>
    </row>
    <row r="581" customFormat="false" ht="14.25" hidden="false" customHeight="true" outlineLevel="0" collapsed="false">
      <c r="AS581" s="22"/>
      <c r="AT581" s="22"/>
    </row>
    <row r="582" customFormat="false" ht="14.25" hidden="false" customHeight="true" outlineLevel="0" collapsed="false">
      <c r="AS582" s="22"/>
      <c r="AT582" s="22"/>
    </row>
    <row r="583" customFormat="false" ht="14.25" hidden="false" customHeight="true" outlineLevel="0" collapsed="false">
      <c r="AS583" s="22"/>
      <c r="AT583" s="22"/>
    </row>
    <row r="584" customFormat="false" ht="14.25" hidden="false" customHeight="true" outlineLevel="0" collapsed="false">
      <c r="AS584" s="22"/>
      <c r="AT584" s="22"/>
    </row>
    <row r="585" customFormat="false" ht="14.25" hidden="false" customHeight="true" outlineLevel="0" collapsed="false">
      <c r="AS585" s="22"/>
      <c r="AT585" s="22"/>
    </row>
    <row r="586" customFormat="false" ht="14.25" hidden="false" customHeight="true" outlineLevel="0" collapsed="false">
      <c r="AS586" s="22"/>
      <c r="AT586" s="22"/>
    </row>
    <row r="587" customFormat="false" ht="14.25" hidden="false" customHeight="true" outlineLevel="0" collapsed="false">
      <c r="AS587" s="22"/>
      <c r="AT587" s="22"/>
    </row>
    <row r="588" customFormat="false" ht="14.25" hidden="false" customHeight="true" outlineLevel="0" collapsed="false">
      <c r="AS588" s="22"/>
      <c r="AT588" s="22"/>
    </row>
    <row r="589" customFormat="false" ht="14.25" hidden="false" customHeight="true" outlineLevel="0" collapsed="false">
      <c r="AS589" s="22"/>
      <c r="AT589" s="22"/>
    </row>
    <row r="590" customFormat="false" ht="14.25" hidden="false" customHeight="true" outlineLevel="0" collapsed="false">
      <c r="AS590" s="22"/>
      <c r="AT590" s="22"/>
    </row>
    <row r="591" customFormat="false" ht="14.25" hidden="false" customHeight="true" outlineLevel="0" collapsed="false">
      <c r="AS591" s="22"/>
      <c r="AT591" s="22"/>
    </row>
    <row r="592" customFormat="false" ht="14.25" hidden="false" customHeight="true" outlineLevel="0" collapsed="false">
      <c r="AS592" s="22"/>
      <c r="AT592" s="22"/>
    </row>
    <row r="593" customFormat="false" ht="14.25" hidden="false" customHeight="true" outlineLevel="0" collapsed="false">
      <c r="AS593" s="22"/>
      <c r="AT593" s="22"/>
    </row>
    <row r="594" customFormat="false" ht="14.25" hidden="false" customHeight="true" outlineLevel="0" collapsed="false">
      <c r="AS594" s="22"/>
      <c r="AT594" s="22"/>
    </row>
    <row r="595" customFormat="false" ht="14.25" hidden="false" customHeight="true" outlineLevel="0" collapsed="false">
      <c r="AS595" s="22"/>
      <c r="AT595" s="22"/>
    </row>
    <row r="596" customFormat="false" ht="14.25" hidden="false" customHeight="true" outlineLevel="0" collapsed="false">
      <c r="AS596" s="22"/>
      <c r="AT596" s="22"/>
    </row>
    <row r="597" customFormat="false" ht="14.25" hidden="false" customHeight="true" outlineLevel="0" collapsed="false">
      <c r="AS597" s="22"/>
      <c r="AT597" s="22"/>
    </row>
    <row r="598" customFormat="false" ht="14.25" hidden="false" customHeight="true" outlineLevel="0" collapsed="false">
      <c r="AS598" s="22"/>
      <c r="AT598" s="22"/>
    </row>
    <row r="599" customFormat="false" ht="14.25" hidden="false" customHeight="true" outlineLevel="0" collapsed="false">
      <c r="AS599" s="22"/>
      <c r="AT599" s="22"/>
    </row>
    <row r="600" customFormat="false" ht="14.25" hidden="false" customHeight="true" outlineLevel="0" collapsed="false">
      <c r="AS600" s="22"/>
      <c r="AT600" s="22"/>
    </row>
    <row r="601" customFormat="false" ht="14.25" hidden="false" customHeight="true" outlineLevel="0" collapsed="false">
      <c r="AS601" s="22"/>
      <c r="AT601" s="22"/>
    </row>
    <row r="602" customFormat="false" ht="14.25" hidden="false" customHeight="true" outlineLevel="0" collapsed="false">
      <c r="AS602" s="22"/>
      <c r="AT602" s="22"/>
    </row>
    <row r="603" customFormat="false" ht="14.25" hidden="false" customHeight="true" outlineLevel="0" collapsed="false">
      <c r="AS603" s="22"/>
      <c r="AT603" s="22"/>
    </row>
    <row r="604" customFormat="false" ht="14.25" hidden="false" customHeight="true" outlineLevel="0" collapsed="false">
      <c r="AS604" s="22"/>
      <c r="AT604" s="22"/>
    </row>
    <row r="605" customFormat="false" ht="14.25" hidden="false" customHeight="true" outlineLevel="0" collapsed="false">
      <c r="AS605" s="22"/>
      <c r="AT605" s="22"/>
    </row>
    <row r="606" customFormat="false" ht="14.25" hidden="false" customHeight="true" outlineLevel="0" collapsed="false">
      <c r="AS606" s="22"/>
      <c r="AT606" s="22"/>
    </row>
    <row r="607" customFormat="false" ht="14.25" hidden="false" customHeight="true" outlineLevel="0" collapsed="false">
      <c r="AS607" s="22"/>
      <c r="AT607" s="22"/>
    </row>
    <row r="608" customFormat="false" ht="14.25" hidden="false" customHeight="true" outlineLevel="0" collapsed="false">
      <c r="AS608" s="22"/>
      <c r="AT608" s="22"/>
    </row>
    <row r="609" customFormat="false" ht="14.25" hidden="false" customHeight="true" outlineLevel="0" collapsed="false">
      <c r="AS609" s="22"/>
      <c r="AT609" s="22"/>
    </row>
    <row r="610" customFormat="false" ht="14.25" hidden="false" customHeight="true" outlineLevel="0" collapsed="false">
      <c r="AS610" s="22"/>
      <c r="AT610" s="22"/>
    </row>
    <row r="611" customFormat="false" ht="14.25" hidden="false" customHeight="true" outlineLevel="0" collapsed="false">
      <c r="AS611" s="22"/>
      <c r="AT611" s="22"/>
    </row>
    <row r="612" customFormat="false" ht="14.25" hidden="false" customHeight="true" outlineLevel="0" collapsed="false">
      <c r="AS612" s="22"/>
      <c r="AT612" s="22"/>
    </row>
    <row r="613" customFormat="false" ht="14.25" hidden="false" customHeight="true" outlineLevel="0" collapsed="false">
      <c r="AS613" s="22"/>
      <c r="AT613" s="22"/>
    </row>
    <row r="614" customFormat="false" ht="14.25" hidden="false" customHeight="true" outlineLevel="0" collapsed="false">
      <c r="AS614" s="22"/>
      <c r="AT614" s="22"/>
    </row>
    <row r="615" customFormat="false" ht="14.25" hidden="false" customHeight="true" outlineLevel="0" collapsed="false">
      <c r="AS615" s="22"/>
      <c r="AT615" s="22"/>
    </row>
    <row r="616" customFormat="false" ht="14.25" hidden="false" customHeight="true" outlineLevel="0" collapsed="false">
      <c r="AS616" s="22"/>
      <c r="AT616" s="22"/>
    </row>
    <row r="617" customFormat="false" ht="14.25" hidden="false" customHeight="true" outlineLevel="0" collapsed="false">
      <c r="AS617" s="22"/>
      <c r="AT617" s="22"/>
    </row>
    <row r="618" customFormat="false" ht="14.25" hidden="false" customHeight="true" outlineLevel="0" collapsed="false">
      <c r="AS618" s="22"/>
      <c r="AT618" s="22"/>
    </row>
    <row r="619" customFormat="false" ht="14.25" hidden="false" customHeight="true" outlineLevel="0" collapsed="false">
      <c r="AS619" s="22"/>
      <c r="AT619" s="22"/>
    </row>
    <row r="620" customFormat="false" ht="14.25" hidden="false" customHeight="true" outlineLevel="0" collapsed="false">
      <c r="AS620" s="22"/>
      <c r="AT620" s="22"/>
    </row>
    <row r="621" customFormat="false" ht="14.25" hidden="false" customHeight="true" outlineLevel="0" collapsed="false">
      <c r="AS621" s="22"/>
      <c r="AT621" s="22"/>
    </row>
    <row r="622" customFormat="false" ht="14.25" hidden="false" customHeight="true" outlineLevel="0" collapsed="false">
      <c r="AS622" s="22"/>
      <c r="AT622" s="22"/>
    </row>
    <row r="623" customFormat="false" ht="14.25" hidden="false" customHeight="true" outlineLevel="0" collapsed="false">
      <c r="AS623" s="22"/>
      <c r="AT623" s="22"/>
    </row>
    <row r="624" customFormat="false" ht="14.25" hidden="false" customHeight="true" outlineLevel="0" collapsed="false">
      <c r="AS624" s="22"/>
      <c r="AT624" s="22"/>
    </row>
    <row r="625" customFormat="false" ht="14.25" hidden="false" customHeight="true" outlineLevel="0" collapsed="false">
      <c r="AS625" s="22"/>
      <c r="AT625" s="22"/>
    </row>
    <row r="626" customFormat="false" ht="14.25" hidden="false" customHeight="true" outlineLevel="0" collapsed="false">
      <c r="AS626" s="22"/>
      <c r="AT626" s="22"/>
    </row>
    <row r="627" customFormat="false" ht="14.25" hidden="false" customHeight="true" outlineLevel="0" collapsed="false">
      <c r="AS627" s="22"/>
      <c r="AT627" s="22"/>
    </row>
    <row r="628" customFormat="false" ht="14.25" hidden="false" customHeight="true" outlineLevel="0" collapsed="false">
      <c r="AS628" s="22"/>
      <c r="AT628" s="22"/>
    </row>
    <row r="629" customFormat="false" ht="14.25" hidden="false" customHeight="true" outlineLevel="0" collapsed="false">
      <c r="AS629" s="22"/>
      <c r="AT629" s="22"/>
    </row>
    <row r="630" customFormat="false" ht="14.25" hidden="false" customHeight="true" outlineLevel="0" collapsed="false">
      <c r="AS630" s="22"/>
      <c r="AT630" s="22"/>
    </row>
    <row r="631" customFormat="false" ht="14.25" hidden="false" customHeight="true" outlineLevel="0" collapsed="false">
      <c r="AS631" s="22"/>
      <c r="AT631" s="22"/>
    </row>
    <row r="632" customFormat="false" ht="14.25" hidden="false" customHeight="true" outlineLevel="0" collapsed="false">
      <c r="AS632" s="22"/>
      <c r="AT632" s="22"/>
    </row>
    <row r="633" customFormat="false" ht="14.25" hidden="false" customHeight="true" outlineLevel="0" collapsed="false">
      <c r="AS633" s="22"/>
      <c r="AT633" s="22"/>
    </row>
    <row r="634" customFormat="false" ht="14.25" hidden="false" customHeight="true" outlineLevel="0" collapsed="false">
      <c r="AS634" s="22"/>
      <c r="AT634" s="22"/>
    </row>
    <row r="635" customFormat="false" ht="14.25" hidden="false" customHeight="true" outlineLevel="0" collapsed="false">
      <c r="AS635" s="22"/>
      <c r="AT635" s="22"/>
    </row>
    <row r="636" customFormat="false" ht="14.25" hidden="false" customHeight="true" outlineLevel="0" collapsed="false">
      <c r="AS636" s="22"/>
      <c r="AT636" s="22"/>
    </row>
    <row r="637" customFormat="false" ht="14.25" hidden="false" customHeight="true" outlineLevel="0" collapsed="false">
      <c r="AS637" s="22"/>
      <c r="AT637" s="22"/>
    </row>
    <row r="638" customFormat="false" ht="14.25" hidden="false" customHeight="true" outlineLevel="0" collapsed="false">
      <c r="AS638" s="22"/>
      <c r="AT638" s="22"/>
    </row>
    <row r="639" customFormat="false" ht="14.25" hidden="false" customHeight="true" outlineLevel="0" collapsed="false">
      <c r="AS639" s="22"/>
      <c r="AT639" s="22"/>
    </row>
    <row r="640" customFormat="false" ht="14.25" hidden="false" customHeight="true" outlineLevel="0" collapsed="false">
      <c r="AS640" s="22"/>
      <c r="AT640" s="22"/>
    </row>
    <row r="641" customFormat="false" ht="14.25" hidden="false" customHeight="true" outlineLevel="0" collapsed="false">
      <c r="AS641" s="22"/>
      <c r="AT641" s="22"/>
    </row>
    <row r="642" customFormat="false" ht="14.25" hidden="false" customHeight="true" outlineLevel="0" collapsed="false">
      <c r="AS642" s="22"/>
      <c r="AT642" s="22"/>
    </row>
    <row r="643" customFormat="false" ht="14.25" hidden="false" customHeight="true" outlineLevel="0" collapsed="false">
      <c r="AS643" s="22"/>
      <c r="AT643" s="22"/>
    </row>
    <row r="644" customFormat="false" ht="14.25" hidden="false" customHeight="true" outlineLevel="0" collapsed="false">
      <c r="AS644" s="22"/>
      <c r="AT644" s="22"/>
    </row>
    <row r="645" customFormat="false" ht="14.25" hidden="false" customHeight="true" outlineLevel="0" collapsed="false">
      <c r="AS645" s="22"/>
      <c r="AT645" s="22"/>
    </row>
    <row r="646" customFormat="false" ht="14.25" hidden="false" customHeight="true" outlineLevel="0" collapsed="false">
      <c r="AS646" s="22"/>
      <c r="AT646" s="22"/>
    </row>
    <row r="647" customFormat="false" ht="14.25" hidden="false" customHeight="true" outlineLevel="0" collapsed="false">
      <c r="AS647" s="22"/>
      <c r="AT647" s="22"/>
    </row>
    <row r="648" customFormat="false" ht="14.25" hidden="false" customHeight="true" outlineLevel="0" collapsed="false">
      <c r="AS648" s="22"/>
      <c r="AT648" s="22"/>
    </row>
    <row r="649" customFormat="false" ht="14.25" hidden="false" customHeight="true" outlineLevel="0" collapsed="false">
      <c r="AS649" s="22"/>
      <c r="AT649" s="22"/>
    </row>
    <row r="650" customFormat="false" ht="14.25" hidden="false" customHeight="true" outlineLevel="0" collapsed="false">
      <c r="AS650" s="22"/>
      <c r="AT650" s="22"/>
    </row>
    <row r="651" customFormat="false" ht="14.25" hidden="false" customHeight="true" outlineLevel="0" collapsed="false">
      <c r="AS651" s="22"/>
      <c r="AT651" s="22"/>
    </row>
    <row r="652" customFormat="false" ht="14.25" hidden="false" customHeight="true" outlineLevel="0" collapsed="false">
      <c r="AS652" s="22"/>
      <c r="AT652" s="22"/>
    </row>
    <row r="653" customFormat="false" ht="14.25" hidden="false" customHeight="true" outlineLevel="0" collapsed="false">
      <c r="AS653" s="22"/>
      <c r="AT653" s="22"/>
    </row>
    <row r="654" customFormat="false" ht="14.25" hidden="false" customHeight="true" outlineLevel="0" collapsed="false">
      <c r="AS654" s="22"/>
      <c r="AT654" s="22"/>
    </row>
    <row r="655" customFormat="false" ht="14.25" hidden="false" customHeight="true" outlineLevel="0" collapsed="false">
      <c r="AS655" s="22"/>
      <c r="AT655" s="22"/>
    </row>
    <row r="656" customFormat="false" ht="14.25" hidden="false" customHeight="true" outlineLevel="0" collapsed="false">
      <c r="AS656" s="22"/>
      <c r="AT656" s="22"/>
    </row>
    <row r="657" customFormat="false" ht="14.25" hidden="false" customHeight="true" outlineLevel="0" collapsed="false">
      <c r="AS657" s="22"/>
      <c r="AT657" s="22"/>
    </row>
    <row r="658" customFormat="false" ht="14.25" hidden="false" customHeight="true" outlineLevel="0" collapsed="false">
      <c r="AS658" s="22"/>
      <c r="AT658" s="22"/>
    </row>
    <row r="659" customFormat="false" ht="14.25" hidden="false" customHeight="true" outlineLevel="0" collapsed="false">
      <c r="AS659" s="22"/>
      <c r="AT659" s="22"/>
    </row>
    <row r="660" customFormat="false" ht="14.25" hidden="false" customHeight="true" outlineLevel="0" collapsed="false">
      <c r="AS660" s="22"/>
      <c r="AT660" s="22"/>
    </row>
    <row r="661" customFormat="false" ht="14.25" hidden="false" customHeight="true" outlineLevel="0" collapsed="false">
      <c r="AS661" s="22"/>
      <c r="AT661" s="22"/>
    </row>
    <row r="662" customFormat="false" ht="14.25" hidden="false" customHeight="true" outlineLevel="0" collapsed="false">
      <c r="AS662" s="22"/>
      <c r="AT662" s="22"/>
    </row>
    <row r="663" customFormat="false" ht="14.25" hidden="false" customHeight="true" outlineLevel="0" collapsed="false">
      <c r="AS663" s="22"/>
      <c r="AT663" s="22"/>
    </row>
    <row r="664" customFormat="false" ht="14.25" hidden="false" customHeight="true" outlineLevel="0" collapsed="false">
      <c r="AS664" s="22"/>
      <c r="AT664" s="22"/>
    </row>
    <row r="665" customFormat="false" ht="14.25" hidden="false" customHeight="true" outlineLevel="0" collapsed="false">
      <c r="AS665" s="22"/>
      <c r="AT665" s="22"/>
    </row>
    <row r="666" customFormat="false" ht="14.25" hidden="false" customHeight="true" outlineLevel="0" collapsed="false">
      <c r="AS666" s="22"/>
      <c r="AT666" s="22"/>
    </row>
    <row r="667" customFormat="false" ht="14.25" hidden="false" customHeight="true" outlineLevel="0" collapsed="false">
      <c r="AS667" s="22"/>
      <c r="AT667" s="22"/>
    </row>
    <row r="668" customFormat="false" ht="14.25" hidden="false" customHeight="true" outlineLevel="0" collapsed="false">
      <c r="AS668" s="22"/>
      <c r="AT668" s="22"/>
    </row>
    <row r="669" customFormat="false" ht="14.25" hidden="false" customHeight="true" outlineLevel="0" collapsed="false">
      <c r="AS669" s="22"/>
      <c r="AT669" s="22"/>
    </row>
    <row r="670" customFormat="false" ht="14.25" hidden="false" customHeight="true" outlineLevel="0" collapsed="false">
      <c r="AS670" s="22"/>
      <c r="AT670" s="22"/>
    </row>
    <row r="671" customFormat="false" ht="14.25" hidden="false" customHeight="true" outlineLevel="0" collapsed="false">
      <c r="AS671" s="22"/>
      <c r="AT671" s="22"/>
    </row>
    <row r="672" customFormat="false" ht="14.25" hidden="false" customHeight="true" outlineLevel="0" collapsed="false">
      <c r="AS672" s="22"/>
      <c r="AT672" s="22"/>
    </row>
    <row r="673" customFormat="false" ht="14.25" hidden="false" customHeight="true" outlineLevel="0" collapsed="false">
      <c r="AS673" s="22"/>
      <c r="AT673" s="22"/>
    </row>
    <row r="674" customFormat="false" ht="14.25" hidden="false" customHeight="true" outlineLevel="0" collapsed="false">
      <c r="AS674" s="22"/>
      <c r="AT674" s="22"/>
    </row>
    <row r="675" customFormat="false" ht="14.25" hidden="false" customHeight="true" outlineLevel="0" collapsed="false">
      <c r="AS675" s="22"/>
      <c r="AT675" s="22"/>
    </row>
    <row r="676" customFormat="false" ht="14.25" hidden="false" customHeight="true" outlineLevel="0" collapsed="false">
      <c r="AS676" s="22"/>
      <c r="AT676" s="22"/>
    </row>
    <row r="677" customFormat="false" ht="14.25" hidden="false" customHeight="true" outlineLevel="0" collapsed="false">
      <c r="AS677" s="22"/>
      <c r="AT677" s="22"/>
    </row>
    <row r="678" customFormat="false" ht="14.25" hidden="false" customHeight="true" outlineLevel="0" collapsed="false">
      <c r="AS678" s="22"/>
      <c r="AT678" s="22"/>
    </row>
    <row r="679" customFormat="false" ht="14.25" hidden="false" customHeight="true" outlineLevel="0" collapsed="false">
      <c r="AS679" s="22"/>
      <c r="AT679" s="22"/>
    </row>
    <row r="680" customFormat="false" ht="14.25" hidden="false" customHeight="true" outlineLevel="0" collapsed="false">
      <c r="AS680" s="22"/>
      <c r="AT680" s="22"/>
    </row>
    <row r="681" customFormat="false" ht="14.25" hidden="false" customHeight="true" outlineLevel="0" collapsed="false">
      <c r="AS681" s="22"/>
      <c r="AT681" s="22"/>
    </row>
    <row r="682" customFormat="false" ht="14.25" hidden="false" customHeight="true" outlineLevel="0" collapsed="false">
      <c r="AS682" s="22"/>
      <c r="AT682" s="22"/>
    </row>
    <row r="683" customFormat="false" ht="14.25" hidden="false" customHeight="true" outlineLevel="0" collapsed="false">
      <c r="AS683" s="22"/>
      <c r="AT683" s="22"/>
    </row>
    <row r="684" customFormat="false" ht="14.25" hidden="false" customHeight="true" outlineLevel="0" collapsed="false">
      <c r="AS684" s="22"/>
      <c r="AT684" s="22"/>
    </row>
    <row r="685" customFormat="false" ht="14.25" hidden="false" customHeight="true" outlineLevel="0" collapsed="false">
      <c r="AS685" s="22"/>
      <c r="AT685" s="22"/>
    </row>
    <row r="686" customFormat="false" ht="14.25" hidden="false" customHeight="true" outlineLevel="0" collapsed="false">
      <c r="AS686" s="22"/>
      <c r="AT686" s="22"/>
    </row>
    <row r="687" customFormat="false" ht="14.25" hidden="false" customHeight="true" outlineLevel="0" collapsed="false">
      <c r="AS687" s="22"/>
      <c r="AT687" s="22"/>
    </row>
    <row r="688" customFormat="false" ht="14.25" hidden="false" customHeight="true" outlineLevel="0" collapsed="false">
      <c r="AS688" s="22"/>
      <c r="AT688" s="22"/>
    </row>
    <row r="689" customFormat="false" ht="14.25" hidden="false" customHeight="true" outlineLevel="0" collapsed="false">
      <c r="AS689" s="22"/>
      <c r="AT689" s="22"/>
    </row>
    <row r="690" customFormat="false" ht="14.25" hidden="false" customHeight="true" outlineLevel="0" collapsed="false">
      <c r="AS690" s="22"/>
      <c r="AT690" s="22"/>
    </row>
    <row r="691" customFormat="false" ht="14.25" hidden="false" customHeight="true" outlineLevel="0" collapsed="false">
      <c r="AS691" s="22"/>
      <c r="AT691" s="22"/>
    </row>
    <row r="692" customFormat="false" ht="14.25" hidden="false" customHeight="true" outlineLevel="0" collapsed="false">
      <c r="AS692" s="22"/>
      <c r="AT692" s="22"/>
    </row>
    <row r="693" customFormat="false" ht="14.25" hidden="false" customHeight="true" outlineLevel="0" collapsed="false">
      <c r="AS693" s="22"/>
      <c r="AT693" s="22"/>
    </row>
    <row r="694" customFormat="false" ht="14.25" hidden="false" customHeight="true" outlineLevel="0" collapsed="false">
      <c r="AS694" s="22"/>
      <c r="AT694" s="22"/>
    </row>
    <row r="695" customFormat="false" ht="14.25" hidden="false" customHeight="true" outlineLevel="0" collapsed="false">
      <c r="AS695" s="22"/>
      <c r="AT695" s="22"/>
    </row>
    <row r="696" customFormat="false" ht="14.25" hidden="false" customHeight="true" outlineLevel="0" collapsed="false">
      <c r="AS696" s="22"/>
      <c r="AT696" s="22"/>
    </row>
    <row r="697" customFormat="false" ht="14.25" hidden="false" customHeight="true" outlineLevel="0" collapsed="false">
      <c r="AS697" s="22"/>
      <c r="AT697" s="22"/>
    </row>
    <row r="698" customFormat="false" ht="14.25" hidden="false" customHeight="true" outlineLevel="0" collapsed="false">
      <c r="AS698" s="22"/>
      <c r="AT698" s="22"/>
    </row>
    <row r="699" customFormat="false" ht="14.25" hidden="false" customHeight="true" outlineLevel="0" collapsed="false">
      <c r="AS699" s="22"/>
      <c r="AT699" s="22"/>
    </row>
    <row r="700" customFormat="false" ht="14.25" hidden="false" customHeight="true" outlineLevel="0" collapsed="false">
      <c r="AS700" s="22"/>
      <c r="AT700" s="22"/>
    </row>
    <row r="701" customFormat="false" ht="14.25" hidden="false" customHeight="true" outlineLevel="0" collapsed="false">
      <c r="AS701" s="22"/>
      <c r="AT701" s="22"/>
    </row>
    <row r="702" customFormat="false" ht="14.25" hidden="false" customHeight="true" outlineLevel="0" collapsed="false">
      <c r="AS702" s="22"/>
      <c r="AT702" s="22"/>
    </row>
    <row r="703" customFormat="false" ht="14.25" hidden="false" customHeight="true" outlineLevel="0" collapsed="false">
      <c r="AS703" s="22"/>
      <c r="AT703" s="22"/>
    </row>
    <row r="704" customFormat="false" ht="14.25" hidden="false" customHeight="true" outlineLevel="0" collapsed="false">
      <c r="AS704" s="22"/>
      <c r="AT704" s="22"/>
    </row>
    <row r="705" customFormat="false" ht="14.25" hidden="false" customHeight="true" outlineLevel="0" collapsed="false">
      <c r="AS705" s="22"/>
      <c r="AT705" s="22"/>
    </row>
    <row r="706" customFormat="false" ht="14.25" hidden="false" customHeight="true" outlineLevel="0" collapsed="false">
      <c r="AS706" s="22"/>
      <c r="AT706" s="22"/>
    </row>
    <row r="707" customFormat="false" ht="14.25" hidden="false" customHeight="true" outlineLevel="0" collapsed="false">
      <c r="AS707" s="22"/>
      <c r="AT707" s="22"/>
    </row>
    <row r="708" customFormat="false" ht="14.25" hidden="false" customHeight="true" outlineLevel="0" collapsed="false">
      <c r="AS708" s="22"/>
      <c r="AT708" s="22"/>
    </row>
    <row r="709" customFormat="false" ht="14.25" hidden="false" customHeight="true" outlineLevel="0" collapsed="false">
      <c r="AS709" s="22"/>
      <c r="AT709" s="22"/>
    </row>
    <row r="710" customFormat="false" ht="14.25" hidden="false" customHeight="true" outlineLevel="0" collapsed="false">
      <c r="AS710" s="22"/>
      <c r="AT710" s="22"/>
    </row>
    <row r="711" customFormat="false" ht="14.25" hidden="false" customHeight="true" outlineLevel="0" collapsed="false">
      <c r="AS711" s="22"/>
      <c r="AT711" s="22"/>
    </row>
    <row r="712" customFormat="false" ht="14.25" hidden="false" customHeight="true" outlineLevel="0" collapsed="false">
      <c r="AS712" s="22"/>
      <c r="AT712" s="22"/>
    </row>
    <row r="713" customFormat="false" ht="14.25" hidden="false" customHeight="true" outlineLevel="0" collapsed="false">
      <c r="AS713" s="22"/>
      <c r="AT713" s="22"/>
    </row>
    <row r="714" customFormat="false" ht="14.25" hidden="false" customHeight="true" outlineLevel="0" collapsed="false">
      <c r="AS714" s="22"/>
      <c r="AT714" s="22"/>
    </row>
    <row r="715" customFormat="false" ht="14.25" hidden="false" customHeight="true" outlineLevel="0" collapsed="false">
      <c r="AS715" s="22"/>
      <c r="AT715" s="22"/>
    </row>
    <row r="716" customFormat="false" ht="14.25" hidden="false" customHeight="true" outlineLevel="0" collapsed="false">
      <c r="AS716" s="22"/>
      <c r="AT716" s="22"/>
    </row>
    <row r="717" customFormat="false" ht="14.25" hidden="false" customHeight="true" outlineLevel="0" collapsed="false">
      <c r="AS717" s="22"/>
      <c r="AT717" s="22"/>
    </row>
    <row r="718" customFormat="false" ht="14.25" hidden="false" customHeight="true" outlineLevel="0" collapsed="false">
      <c r="AS718" s="22"/>
      <c r="AT718" s="22"/>
    </row>
    <row r="719" customFormat="false" ht="14.25" hidden="false" customHeight="true" outlineLevel="0" collapsed="false">
      <c r="AS719" s="22"/>
      <c r="AT719" s="22"/>
    </row>
    <row r="720" customFormat="false" ht="14.25" hidden="false" customHeight="true" outlineLevel="0" collapsed="false">
      <c r="AS720" s="22"/>
      <c r="AT720" s="22"/>
    </row>
    <row r="721" customFormat="false" ht="14.25" hidden="false" customHeight="true" outlineLevel="0" collapsed="false">
      <c r="AS721" s="22"/>
      <c r="AT721" s="22"/>
    </row>
    <row r="722" customFormat="false" ht="14.25" hidden="false" customHeight="true" outlineLevel="0" collapsed="false">
      <c r="AS722" s="22"/>
      <c r="AT722" s="22"/>
    </row>
    <row r="723" customFormat="false" ht="14.25" hidden="false" customHeight="true" outlineLevel="0" collapsed="false">
      <c r="AS723" s="22"/>
      <c r="AT723" s="22"/>
    </row>
    <row r="724" customFormat="false" ht="14.25" hidden="false" customHeight="true" outlineLevel="0" collapsed="false">
      <c r="AS724" s="22"/>
      <c r="AT724" s="22"/>
    </row>
    <row r="725" customFormat="false" ht="14.25" hidden="false" customHeight="true" outlineLevel="0" collapsed="false">
      <c r="AS725" s="22"/>
      <c r="AT725" s="22"/>
    </row>
    <row r="726" customFormat="false" ht="14.25" hidden="false" customHeight="true" outlineLevel="0" collapsed="false">
      <c r="AS726" s="22"/>
      <c r="AT726" s="22"/>
    </row>
    <row r="727" customFormat="false" ht="14.25" hidden="false" customHeight="true" outlineLevel="0" collapsed="false">
      <c r="AS727" s="22"/>
      <c r="AT727" s="22"/>
    </row>
    <row r="728" customFormat="false" ht="14.25" hidden="false" customHeight="true" outlineLevel="0" collapsed="false">
      <c r="AS728" s="22"/>
      <c r="AT728" s="22"/>
    </row>
    <row r="729" customFormat="false" ht="14.25" hidden="false" customHeight="true" outlineLevel="0" collapsed="false">
      <c r="AS729" s="22"/>
      <c r="AT729" s="22"/>
    </row>
    <row r="730" customFormat="false" ht="14.25" hidden="false" customHeight="true" outlineLevel="0" collapsed="false">
      <c r="AS730" s="22"/>
      <c r="AT730" s="22"/>
    </row>
    <row r="731" customFormat="false" ht="14.25" hidden="false" customHeight="true" outlineLevel="0" collapsed="false">
      <c r="AS731" s="22"/>
      <c r="AT731" s="22"/>
    </row>
    <row r="732" customFormat="false" ht="14.25" hidden="false" customHeight="true" outlineLevel="0" collapsed="false">
      <c r="AS732" s="22"/>
      <c r="AT732" s="22"/>
    </row>
    <row r="733" customFormat="false" ht="14.25" hidden="false" customHeight="true" outlineLevel="0" collapsed="false">
      <c r="AS733" s="22"/>
      <c r="AT733" s="22"/>
    </row>
    <row r="734" customFormat="false" ht="14.25" hidden="false" customHeight="true" outlineLevel="0" collapsed="false">
      <c r="AS734" s="22"/>
      <c r="AT734" s="22"/>
    </row>
    <row r="735" customFormat="false" ht="14.25" hidden="false" customHeight="true" outlineLevel="0" collapsed="false">
      <c r="AS735" s="22"/>
      <c r="AT735" s="22"/>
    </row>
    <row r="736" customFormat="false" ht="14.25" hidden="false" customHeight="true" outlineLevel="0" collapsed="false">
      <c r="AS736" s="22"/>
      <c r="AT736" s="22"/>
    </row>
    <row r="737" customFormat="false" ht="14.25" hidden="false" customHeight="true" outlineLevel="0" collapsed="false">
      <c r="AS737" s="22"/>
      <c r="AT737" s="22"/>
    </row>
    <row r="738" customFormat="false" ht="14.25" hidden="false" customHeight="true" outlineLevel="0" collapsed="false">
      <c r="AS738" s="22"/>
      <c r="AT738" s="22"/>
    </row>
    <row r="739" customFormat="false" ht="14.25" hidden="false" customHeight="true" outlineLevel="0" collapsed="false">
      <c r="AS739" s="22"/>
      <c r="AT739" s="22"/>
    </row>
    <row r="740" customFormat="false" ht="14.25" hidden="false" customHeight="true" outlineLevel="0" collapsed="false">
      <c r="AS740" s="22"/>
      <c r="AT740" s="22"/>
    </row>
    <row r="741" customFormat="false" ht="14.25" hidden="false" customHeight="true" outlineLevel="0" collapsed="false">
      <c r="AS741" s="22"/>
      <c r="AT741" s="22"/>
    </row>
    <row r="742" customFormat="false" ht="14.25" hidden="false" customHeight="true" outlineLevel="0" collapsed="false">
      <c r="AS742" s="22"/>
      <c r="AT742" s="22"/>
    </row>
    <row r="743" customFormat="false" ht="14.25" hidden="false" customHeight="true" outlineLevel="0" collapsed="false">
      <c r="AS743" s="22"/>
      <c r="AT743" s="22"/>
    </row>
    <row r="744" customFormat="false" ht="14.25" hidden="false" customHeight="true" outlineLevel="0" collapsed="false">
      <c r="AS744" s="22"/>
      <c r="AT744" s="22"/>
    </row>
    <row r="745" customFormat="false" ht="14.25" hidden="false" customHeight="true" outlineLevel="0" collapsed="false">
      <c r="AS745" s="22"/>
      <c r="AT745" s="22"/>
    </row>
    <row r="746" customFormat="false" ht="14.25" hidden="false" customHeight="true" outlineLevel="0" collapsed="false">
      <c r="AS746" s="22"/>
      <c r="AT746" s="22"/>
    </row>
    <row r="747" customFormat="false" ht="14.25" hidden="false" customHeight="true" outlineLevel="0" collapsed="false">
      <c r="AS747" s="22"/>
      <c r="AT747" s="22"/>
    </row>
    <row r="748" customFormat="false" ht="14.25" hidden="false" customHeight="true" outlineLevel="0" collapsed="false">
      <c r="AS748" s="22"/>
      <c r="AT748" s="22"/>
    </row>
    <row r="749" customFormat="false" ht="14.25" hidden="false" customHeight="true" outlineLevel="0" collapsed="false">
      <c r="AS749" s="22"/>
      <c r="AT749" s="22"/>
    </row>
    <row r="750" customFormat="false" ht="14.25" hidden="false" customHeight="true" outlineLevel="0" collapsed="false">
      <c r="AS750" s="22"/>
      <c r="AT750" s="22"/>
    </row>
    <row r="751" customFormat="false" ht="14.25" hidden="false" customHeight="true" outlineLevel="0" collapsed="false">
      <c r="AS751" s="22"/>
      <c r="AT751" s="22"/>
    </row>
    <row r="752" customFormat="false" ht="14.25" hidden="false" customHeight="true" outlineLevel="0" collapsed="false">
      <c r="AS752" s="22"/>
      <c r="AT752" s="22"/>
    </row>
    <row r="753" customFormat="false" ht="14.25" hidden="false" customHeight="true" outlineLevel="0" collapsed="false">
      <c r="AS753" s="22"/>
      <c r="AT753" s="22"/>
    </row>
    <row r="754" customFormat="false" ht="14.25" hidden="false" customHeight="true" outlineLevel="0" collapsed="false">
      <c r="AS754" s="22"/>
      <c r="AT754" s="22"/>
    </row>
    <row r="755" customFormat="false" ht="14.25" hidden="false" customHeight="true" outlineLevel="0" collapsed="false">
      <c r="AS755" s="22"/>
      <c r="AT755" s="22"/>
    </row>
    <row r="756" customFormat="false" ht="14.25" hidden="false" customHeight="true" outlineLevel="0" collapsed="false">
      <c r="AS756" s="22"/>
      <c r="AT756" s="22"/>
    </row>
    <row r="757" customFormat="false" ht="14.25" hidden="false" customHeight="true" outlineLevel="0" collapsed="false">
      <c r="AS757" s="22"/>
      <c r="AT757" s="22"/>
    </row>
    <row r="758" customFormat="false" ht="14.25" hidden="false" customHeight="true" outlineLevel="0" collapsed="false">
      <c r="AS758" s="22"/>
      <c r="AT758" s="22"/>
    </row>
    <row r="759" customFormat="false" ht="14.25" hidden="false" customHeight="true" outlineLevel="0" collapsed="false">
      <c r="AS759" s="22"/>
      <c r="AT759" s="22"/>
    </row>
    <row r="760" customFormat="false" ht="14.25" hidden="false" customHeight="true" outlineLevel="0" collapsed="false">
      <c r="AS760" s="22"/>
      <c r="AT760" s="22"/>
    </row>
    <row r="761" customFormat="false" ht="14.25" hidden="false" customHeight="true" outlineLevel="0" collapsed="false">
      <c r="AS761" s="22"/>
      <c r="AT761" s="22"/>
    </row>
    <row r="762" customFormat="false" ht="14.25" hidden="false" customHeight="true" outlineLevel="0" collapsed="false">
      <c r="AS762" s="22"/>
      <c r="AT762" s="22"/>
    </row>
    <row r="763" customFormat="false" ht="14.25" hidden="false" customHeight="true" outlineLevel="0" collapsed="false">
      <c r="AS763" s="22"/>
      <c r="AT763" s="22"/>
    </row>
    <row r="764" customFormat="false" ht="14.25" hidden="false" customHeight="true" outlineLevel="0" collapsed="false">
      <c r="AS764" s="22"/>
      <c r="AT764" s="22"/>
    </row>
    <row r="765" customFormat="false" ht="14.25" hidden="false" customHeight="true" outlineLevel="0" collapsed="false">
      <c r="AS765" s="22"/>
      <c r="AT765" s="22"/>
    </row>
    <row r="766" customFormat="false" ht="14.25" hidden="false" customHeight="true" outlineLevel="0" collapsed="false">
      <c r="AS766" s="22"/>
      <c r="AT766" s="22"/>
    </row>
    <row r="767" customFormat="false" ht="14.25" hidden="false" customHeight="true" outlineLevel="0" collapsed="false">
      <c r="AS767" s="22"/>
      <c r="AT767" s="22"/>
    </row>
    <row r="768" customFormat="false" ht="14.25" hidden="false" customHeight="true" outlineLevel="0" collapsed="false">
      <c r="AS768" s="22"/>
      <c r="AT768" s="22"/>
    </row>
    <row r="769" customFormat="false" ht="14.25" hidden="false" customHeight="true" outlineLevel="0" collapsed="false">
      <c r="AS769" s="22"/>
      <c r="AT769" s="22"/>
    </row>
    <row r="770" customFormat="false" ht="14.25" hidden="false" customHeight="true" outlineLevel="0" collapsed="false">
      <c r="AS770" s="22"/>
      <c r="AT770" s="22"/>
    </row>
    <row r="771" customFormat="false" ht="14.25" hidden="false" customHeight="true" outlineLevel="0" collapsed="false">
      <c r="AS771" s="22"/>
      <c r="AT771" s="22"/>
    </row>
    <row r="772" customFormat="false" ht="14.25" hidden="false" customHeight="true" outlineLevel="0" collapsed="false">
      <c r="AS772" s="22"/>
      <c r="AT772" s="22"/>
    </row>
    <row r="773" customFormat="false" ht="14.25" hidden="false" customHeight="true" outlineLevel="0" collapsed="false">
      <c r="AS773" s="22"/>
      <c r="AT773" s="22"/>
    </row>
    <row r="774" customFormat="false" ht="14.25" hidden="false" customHeight="true" outlineLevel="0" collapsed="false">
      <c r="AS774" s="22"/>
      <c r="AT774" s="22"/>
    </row>
    <row r="775" customFormat="false" ht="14.25" hidden="false" customHeight="true" outlineLevel="0" collapsed="false">
      <c r="AS775" s="22"/>
      <c r="AT775" s="22"/>
    </row>
    <row r="776" customFormat="false" ht="14.25" hidden="false" customHeight="true" outlineLevel="0" collapsed="false">
      <c r="AS776" s="22"/>
      <c r="AT776" s="22"/>
    </row>
    <row r="777" customFormat="false" ht="14.25" hidden="false" customHeight="true" outlineLevel="0" collapsed="false">
      <c r="AS777" s="22"/>
      <c r="AT777" s="22"/>
    </row>
    <row r="778" customFormat="false" ht="14.25" hidden="false" customHeight="true" outlineLevel="0" collapsed="false">
      <c r="AS778" s="22"/>
      <c r="AT778" s="22"/>
    </row>
    <row r="779" customFormat="false" ht="14.25" hidden="false" customHeight="true" outlineLevel="0" collapsed="false">
      <c r="AS779" s="22"/>
      <c r="AT779" s="22"/>
    </row>
    <row r="780" customFormat="false" ht="14.25" hidden="false" customHeight="true" outlineLevel="0" collapsed="false">
      <c r="AS780" s="22"/>
      <c r="AT780" s="22"/>
    </row>
    <row r="781" customFormat="false" ht="14.25" hidden="false" customHeight="true" outlineLevel="0" collapsed="false">
      <c r="AS781" s="22"/>
      <c r="AT781" s="22"/>
    </row>
    <row r="782" customFormat="false" ht="14.25" hidden="false" customHeight="true" outlineLevel="0" collapsed="false">
      <c r="AS782" s="22"/>
      <c r="AT782" s="22"/>
    </row>
    <row r="783" customFormat="false" ht="14.25" hidden="false" customHeight="true" outlineLevel="0" collapsed="false">
      <c r="AS783" s="22"/>
      <c r="AT783" s="22"/>
    </row>
    <row r="784" customFormat="false" ht="14.25" hidden="false" customHeight="true" outlineLevel="0" collapsed="false">
      <c r="AS784" s="22"/>
      <c r="AT784" s="22"/>
    </row>
    <row r="785" customFormat="false" ht="14.25" hidden="false" customHeight="true" outlineLevel="0" collapsed="false">
      <c r="AS785" s="22"/>
      <c r="AT785" s="22"/>
    </row>
    <row r="786" customFormat="false" ht="14.25" hidden="false" customHeight="true" outlineLevel="0" collapsed="false">
      <c r="AS786" s="22"/>
      <c r="AT786" s="22"/>
    </row>
    <row r="787" customFormat="false" ht="14.25" hidden="false" customHeight="true" outlineLevel="0" collapsed="false">
      <c r="AS787" s="22"/>
      <c r="AT787" s="22"/>
    </row>
    <row r="788" customFormat="false" ht="14.25" hidden="false" customHeight="true" outlineLevel="0" collapsed="false">
      <c r="AS788" s="22"/>
      <c r="AT788" s="22"/>
    </row>
    <row r="789" customFormat="false" ht="14.25" hidden="false" customHeight="true" outlineLevel="0" collapsed="false">
      <c r="AS789" s="22"/>
      <c r="AT789" s="22"/>
    </row>
    <row r="790" customFormat="false" ht="14.25" hidden="false" customHeight="true" outlineLevel="0" collapsed="false">
      <c r="AS790" s="22"/>
      <c r="AT790" s="22"/>
    </row>
    <row r="791" customFormat="false" ht="14.25" hidden="false" customHeight="true" outlineLevel="0" collapsed="false">
      <c r="AS791" s="22"/>
      <c r="AT791" s="22"/>
    </row>
    <row r="792" customFormat="false" ht="14.25" hidden="false" customHeight="true" outlineLevel="0" collapsed="false">
      <c r="AS792" s="22"/>
      <c r="AT792" s="22"/>
    </row>
    <row r="793" customFormat="false" ht="14.25" hidden="false" customHeight="true" outlineLevel="0" collapsed="false">
      <c r="AS793" s="22"/>
      <c r="AT793" s="22"/>
    </row>
    <row r="794" customFormat="false" ht="14.25" hidden="false" customHeight="true" outlineLevel="0" collapsed="false">
      <c r="AS794" s="22"/>
      <c r="AT794" s="22"/>
    </row>
    <row r="795" customFormat="false" ht="14.25" hidden="false" customHeight="true" outlineLevel="0" collapsed="false">
      <c r="AS795" s="22"/>
      <c r="AT795" s="22"/>
    </row>
    <row r="796" customFormat="false" ht="14.25" hidden="false" customHeight="true" outlineLevel="0" collapsed="false">
      <c r="AS796" s="22"/>
      <c r="AT796" s="22"/>
    </row>
    <row r="797" customFormat="false" ht="14.25" hidden="false" customHeight="true" outlineLevel="0" collapsed="false">
      <c r="AS797" s="22"/>
      <c r="AT797" s="22"/>
    </row>
    <row r="798" customFormat="false" ht="14.25" hidden="false" customHeight="true" outlineLevel="0" collapsed="false">
      <c r="AS798" s="22"/>
      <c r="AT798" s="22"/>
    </row>
    <row r="799" customFormat="false" ht="14.25" hidden="false" customHeight="true" outlineLevel="0" collapsed="false">
      <c r="AS799" s="22"/>
      <c r="AT799" s="22"/>
    </row>
    <row r="800" customFormat="false" ht="14.25" hidden="false" customHeight="true" outlineLevel="0" collapsed="false">
      <c r="AS800" s="22"/>
      <c r="AT800" s="22"/>
    </row>
    <row r="801" customFormat="false" ht="14.25" hidden="false" customHeight="true" outlineLevel="0" collapsed="false">
      <c r="AS801" s="22"/>
      <c r="AT801" s="22"/>
    </row>
    <row r="802" customFormat="false" ht="14.25" hidden="false" customHeight="true" outlineLevel="0" collapsed="false">
      <c r="AS802" s="22"/>
      <c r="AT802" s="22"/>
    </row>
    <row r="803" customFormat="false" ht="14.25" hidden="false" customHeight="true" outlineLevel="0" collapsed="false">
      <c r="AS803" s="22"/>
      <c r="AT803" s="22"/>
    </row>
    <row r="804" customFormat="false" ht="14.25" hidden="false" customHeight="true" outlineLevel="0" collapsed="false">
      <c r="AS804" s="22"/>
      <c r="AT804" s="22"/>
    </row>
    <row r="805" customFormat="false" ht="14.25" hidden="false" customHeight="true" outlineLevel="0" collapsed="false">
      <c r="AS805" s="22"/>
      <c r="AT805" s="22"/>
    </row>
    <row r="806" customFormat="false" ht="14.25" hidden="false" customHeight="true" outlineLevel="0" collapsed="false">
      <c r="AS806" s="22"/>
      <c r="AT806" s="22"/>
    </row>
    <row r="807" customFormat="false" ht="14.25" hidden="false" customHeight="true" outlineLevel="0" collapsed="false">
      <c r="AS807" s="22"/>
      <c r="AT807" s="22"/>
    </row>
    <row r="808" customFormat="false" ht="14.25" hidden="false" customHeight="true" outlineLevel="0" collapsed="false">
      <c r="AS808" s="22"/>
      <c r="AT808" s="22"/>
    </row>
    <row r="809" customFormat="false" ht="14.25" hidden="false" customHeight="true" outlineLevel="0" collapsed="false">
      <c r="AS809" s="22"/>
      <c r="AT809" s="22"/>
    </row>
    <row r="810" customFormat="false" ht="14.25" hidden="false" customHeight="true" outlineLevel="0" collapsed="false">
      <c r="AS810" s="22"/>
      <c r="AT810" s="22"/>
    </row>
    <row r="811" customFormat="false" ht="14.25" hidden="false" customHeight="true" outlineLevel="0" collapsed="false">
      <c r="AS811" s="22"/>
      <c r="AT811" s="22"/>
    </row>
    <row r="812" customFormat="false" ht="14.25" hidden="false" customHeight="true" outlineLevel="0" collapsed="false">
      <c r="AS812" s="22"/>
      <c r="AT812" s="22"/>
    </row>
    <row r="813" customFormat="false" ht="14.25" hidden="false" customHeight="true" outlineLevel="0" collapsed="false">
      <c r="AS813" s="22"/>
      <c r="AT813" s="22"/>
    </row>
    <row r="814" customFormat="false" ht="14.25" hidden="false" customHeight="true" outlineLevel="0" collapsed="false">
      <c r="AS814" s="22"/>
      <c r="AT814" s="22"/>
    </row>
    <row r="815" customFormat="false" ht="14.25" hidden="false" customHeight="true" outlineLevel="0" collapsed="false">
      <c r="AS815" s="22"/>
      <c r="AT815" s="22"/>
    </row>
    <row r="816" customFormat="false" ht="14.25" hidden="false" customHeight="true" outlineLevel="0" collapsed="false">
      <c r="AS816" s="22"/>
      <c r="AT816" s="22"/>
    </row>
    <row r="817" customFormat="false" ht="14.25" hidden="false" customHeight="true" outlineLevel="0" collapsed="false">
      <c r="AS817" s="22"/>
      <c r="AT817" s="22"/>
    </row>
    <row r="818" customFormat="false" ht="14.25" hidden="false" customHeight="true" outlineLevel="0" collapsed="false">
      <c r="AS818" s="22"/>
      <c r="AT818" s="22"/>
    </row>
    <row r="819" customFormat="false" ht="14.25" hidden="false" customHeight="true" outlineLevel="0" collapsed="false">
      <c r="AS819" s="22"/>
      <c r="AT819" s="22"/>
    </row>
    <row r="820" customFormat="false" ht="14.25" hidden="false" customHeight="true" outlineLevel="0" collapsed="false">
      <c r="AS820" s="22"/>
      <c r="AT820" s="22"/>
    </row>
    <row r="821" customFormat="false" ht="14.25" hidden="false" customHeight="true" outlineLevel="0" collapsed="false">
      <c r="AS821" s="22"/>
      <c r="AT821" s="22"/>
    </row>
    <row r="822" customFormat="false" ht="14.25" hidden="false" customHeight="true" outlineLevel="0" collapsed="false">
      <c r="AS822" s="22"/>
      <c r="AT822" s="22"/>
    </row>
    <row r="823" customFormat="false" ht="14.25" hidden="false" customHeight="true" outlineLevel="0" collapsed="false">
      <c r="AS823" s="22"/>
      <c r="AT823" s="22"/>
    </row>
    <row r="824" customFormat="false" ht="14.25" hidden="false" customHeight="true" outlineLevel="0" collapsed="false">
      <c r="AS824" s="22"/>
      <c r="AT824" s="22"/>
    </row>
    <row r="825" customFormat="false" ht="14.25" hidden="false" customHeight="true" outlineLevel="0" collapsed="false">
      <c r="AS825" s="22"/>
      <c r="AT825" s="22"/>
    </row>
    <row r="826" customFormat="false" ht="14.25" hidden="false" customHeight="true" outlineLevel="0" collapsed="false">
      <c r="AS826" s="22"/>
      <c r="AT826" s="22"/>
    </row>
    <row r="827" customFormat="false" ht="14.25" hidden="false" customHeight="true" outlineLevel="0" collapsed="false">
      <c r="AS827" s="22"/>
      <c r="AT827" s="22"/>
    </row>
    <row r="828" customFormat="false" ht="14.25" hidden="false" customHeight="true" outlineLevel="0" collapsed="false">
      <c r="AS828" s="22"/>
      <c r="AT828" s="22"/>
    </row>
    <row r="829" customFormat="false" ht="14.25" hidden="false" customHeight="true" outlineLevel="0" collapsed="false">
      <c r="AS829" s="22"/>
      <c r="AT829" s="22"/>
    </row>
    <row r="830" customFormat="false" ht="14.25" hidden="false" customHeight="true" outlineLevel="0" collapsed="false">
      <c r="AS830" s="22"/>
      <c r="AT830" s="22"/>
    </row>
    <row r="831" customFormat="false" ht="14.25" hidden="false" customHeight="true" outlineLevel="0" collapsed="false">
      <c r="AS831" s="22"/>
      <c r="AT831" s="22"/>
    </row>
    <row r="832" customFormat="false" ht="14.25" hidden="false" customHeight="true" outlineLevel="0" collapsed="false">
      <c r="AS832" s="22"/>
      <c r="AT832" s="22"/>
    </row>
    <row r="833" customFormat="false" ht="14.25" hidden="false" customHeight="true" outlineLevel="0" collapsed="false">
      <c r="AS833" s="22"/>
      <c r="AT833" s="22"/>
    </row>
    <row r="834" customFormat="false" ht="14.25" hidden="false" customHeight="true" outlineLevel="0" collapsed="false">
      <c r="AS834" s="22"/>
      <c r="AT834" s="22"/>
    </row>
    <row r="835" customFormat="false" ht="14.25" hidden="false" customHeight="true" outlineLevel="0" collapsed="false">
      <c r="AS835" s="22"/>
      <c r="AT835" s="22"/>
    </row>
    <row r="836" customFormat="false" ht="14.25" hidden="false" customHeight="true" outlineLevel="0" collapsed="false">
      <c r="AS836" s="22"/>
      <c r="AT836" s="22"/>
    </row>
    <row r="837" customFormat="false" ht="14.25" hidden="false" customHeight="true" outlineLevel="0" collapsed="false">
      <c r="AS837" s="22"/>
      <c r="AT837" s="22"/>
    </row>
    <row r="838" customFormat="false" ht="14.25" hidden="false" customHeight="true" outlineLevel="0" collapsed="false">
      <c r="AS838" s="22"/>
      <c r="AT838" s="22"/>
    </row>
    <row r="839" customFormat="false" ht="14.25" hidden="false" customHeight="true" outlineLevel="0" collapsed="false">
      <c r="AS839" s="22"/>
      <c r="AT839" s="22"/>
    </row>
    <row r="840" customFormat="false" ht="14.25" hidden="false" customHeight="true" outlineLevel="0" collapsed="false">
      <c r="AS840" s="22"/>
      <c r="AT840" s="22"/>
    </row>
    <row r="841" customFormat="false" ht="14.25" hidden="false" customHeight="true" outlineLevel="0" collapsed="false">
      <c r="AS841" s="22"/>
      <c r="AT841" s="22"/>
    </row>
    <row r="842" customFormat="false" ht="14.25" hidden="false" customHeight="true" outlineLevel="0" collapsed="false">
      <c r="AS842" s="22"/>
      <c r="AT842" s="22"/>
    </row>
    <row r="843" customFormat="false" ht="14.25" hidden="false" customHeight="true" outlineLevel="0" collapsed="false">
      <c r="AS843" s="22"/>
      <c r="AT843" s="22"/>
    </row>
    <row r="844" customFormat="false" ht="14.25" hidden="false" customHeight="true" outlineLevel="0" collapsed="false">
      <c r="AS844" s="22"/>
      <c r="AT844" s="22"/>
    </row>
    <row r="845" customFormat="false" ht="14.25" hidden="false" customHeight="true" outlineLevel="0" collapsed="false">
      <c r="AS845" s="22"/>
      <c r="AT845" s="22"/>
    </row>
    <row r="846" customFormat="false" ht="14.25" hidden="false" customHeight="true" outlineLevel="0" collapsed="false">
      <c r="AS846" s="22"/>
      <c r="AT846" s="22"/>
    </row>
    <row r="847" customFormat="false" ht="14.25" hidden="false" customHeight="true" outlineLevel="0" collapsed="false">
      <c r="AS847" s="22"/>
      <c r="AT847" s="22"/>
    </row>
    <row r="848" customFormat="false" ht="14.25" hidden="false" customHeight="true" outlineLevel="0" collapsed="false">
      <c r="AS848" s="22"/>
      <c r="AT848" s="22"/>
    </row>
    <row r="849" customFormat="false" ht="14.25" hidden="false" customHeight="true" outlineLevel="0" collapsed="false">
      <c r="AS849" s="22"/>
      <c r="AT849" s="22"/>
    </row>
    <row r="850" customFormat="false" ht="14.25" hidden="false" customHeight="true" outlineLevel="0" collapsed="false">
      <c r="AS850" s="22"/>
      <c r="AT850" s="22"/>
    </row>
    <row r="851" customFormat="false" ht="14.25" hidden="false" customHeight="true" outlineLevel="0" collapsed="false">
      <c r="AS851" s="22"/>
      <c r="AT851" s="22"/>
    </row>
    <row r="852" customFormat="false" ht="14.25" hidden="false" customHeight="true" outlineLevel="0" collapsed="false">
      <c r="AS852" s="22"/>
      <c r="AT852" s="22"/>
    </row>
    <row r="853" customFormat="false" ht="14.25" hidden="false" customHeight="true" outlineLevel="0" collapsed="false">
      <c r="AS853" s="22"/>
      <c r="AT853" s="22"/>
    </row>
    <row r="854" customFormat="false" ht="14.25" hidden="false" customHeight="true" outlineLevel="0" collapsed="false">
      <c r="AS854" s="22"/>
      <c r="AT854" s="22"/>
    </row>
    <row r="855" customFormat="false" ht="14.25" hidden="false" customHeight="true" outlineLevel="0" collapsed="false">
      <c r="AS855" s="22"/>
      <c r="AT855" s="22"/>
    </row>
    <row r="856" customFormat="false" ht="14.25" hidden="false" customHeight="true" outlineLevel="0" collapsed="false">
      <c r="AS856" s="22"/>
      <c r="AT856" s="22"/>
    </row>
    <row r="857" customFormat="false" ht="14.25" hidden="false" customHeight="true" outlineLevel="0" collapsed="false">
      <c r="AS857" s="22"/>
      <c r="AT857" s="22"/>
    </row>
    <row r="858" customFormat="false" ht="14.25" hidden="false" customHeight="true" outlineLevel="0" collapsed="false">
      <c r="AS858" s="22"/>
      <c r="AT858" s="22"/>
    </row>
    <row r="859" customFormat="false" ht="14.25" hidden="false" customHeight="true" outlineLevel="0" collapsed="false">
      <c r="AS859" s="22"/>
      <c r="AT859" s="22"/>
    </row>
    <row r="860" customFormat="false" ht="14.25" hidden="false" customHeight="true" outlineLevel="0" collapsed="false">
      <c r="AS860" s="22"/>
      <c r="AT860" s="22"/>
    </row>
    <row r="861" customFormat="false" ht="14.25" hidden="false" customHeight="true" outlineLevel="0" collapsed="false">
      <c r="AS861" s="22"/>
      <c r="AT861" s="22"/>
    </row>
    <row r="862" customFormat="false" ht="14.25" hidden="false" customHeight="true" outlineLevel="0" collapsed="false">
      <c r="AS862" s="22"/>
      <c r="AT862" s="22"/>
    </row>
    <row r="863" customFormat="false" ht="14.25" hidden="false" customHeight="true" outlineLevel="0" collapsed="false">
      <c r="AS863" s="22"/>
      <c r="AT863" s="22"/>
    </row>
    <row r="864" customFormat="false" ht="14.25" hidden="false" customHeight="true" outlineLevel="0" collapsed="false">
      <c r="AS864" s="22"/>
      <c r="AT864" s="22"/>
    </row>
    <row r="865" customFormat="false" ht="14.25" hidden="false" customHeight="true" outlineLevel="0" collapsed="false">
      <c r="AS865" s="22"/>
      <c r="AT865" s="22"/>
    </row>
    <row r="866" customFormat="false" ht="14.25" hidden="false" customHeight="true" outlineLevel="0" collapsed="false">
      <c r="AS866" s="22"/>
      <c r="AT866" s="22"/>
    </row>
    <row r="867" customFormat="false" ht="14.25" hidden="false" customHeight="true" outlineLevel="0" collapsed="false">
      <c r="AS867" s="22"/>
      <c r="AT867" s="22"/>
    </row>
    <row r="868" customFormat="false" ht="14.25" hidden="false" customHeight="true" outlineLevel="0" collapsed="false">
      <c r="AS868" s="22"/>
      <c r="AT868" s="22"/>
    </row>
    <row r="869" customFormat="false" ht="14.25" hidden="false" customHeight="true" outlineLevel="0" collapsed="false">
      <c r="AS869" s="22"/>
      <c r="AT869" s="22"/>
    </row>
    <row r="870" customFormat="false" ht="14.25" hidden="false" customHeight="true" outlineLevel="0" collapsed="false">
      <c r="AS870" s="22"/>
      <c r="AT870" s="22"/>
    </row>
    <row r="871" customFormat="false" ht="14.25" hidden="false" customHeight="true" outlineLevel="0" collapsed="false">
      <c r="AS871" s="22"/>
      <c r="AT871" s="22"/>
    </row>
    <row r="872" customFormat="false" ht="14.25" hidden="false" customHeight="true" outlineLevel="0" collapsed="false">
      <c r="AS872" s="22"/>
      <c r="AT872" s="22"/>
    </row>
    <row r="873" customFormat="false" ht="14.25" hidden="false" customHeight="true" outlineLevel="0" collapsed="false">
      <c r="AS873" s="22"/>
      <c r="AT873" s="22"/>
    </row>
    <row r="874" customFormat="false" ht="14.25" hidden="false" customHeight="true" outlineLevel="0" collapsed="false">
      <c r="AS874" s="22"/>
      <c r="AT874" s="22"/>
    </row>
    <row r="875" customFormat="false" ht="14.25" hidden="false" customHeight="true" outlineLevel="0" collapsed="false">
      <c r="AS875" s="22"/>
      <c r="AT875" s="22"/>
    </row>
    <row r="876" customFormat="false" ht="14.25" hidden="false" customHeight="true" outlineLevel="0" collapsed="false">
      <c r="AS876" s="22"/>
      <c r="AT876" s="22"/>
    </row>
    <row r="877" customFormat="false" ht="14.25" hidden="false" customHeight="true" outlineLevel="0" collapsed="false">
      <c r="AS877" s="22"/>
      <c r="AT877" s="22"/>
    </row>
    <row r="878" customFormat="false" ht="14.25" hidden="false" customHeight="true" outlineLevel="0" collapsed="false">
      <c r="AS878" s="22"/>
      <c r="AT878" s="22"/>
    </row>
    <row r="879" customFormat="false" ht="14.25" hidden="false" customHeight="true" outlineLevel="0" collapsed="false">
      <c r="AS879" s="22"/>
      <c r="AT879" s="22"/>
    </row>
    <row r="880" customFormat="false" ht="14.25" hidden="false" customHeight="true" outlineLevel="0" collapsed="false">
      <c r="AS880" s="22"/>
      <c r="AT880" s="22"/>
    </row>
    <row r="881" customFormat="false" ht="14.25" hidden="false" customHeight="true" outlineLevel="0" collapsed="false">
      <c r="AS881" s="22"/>
      <c r="AT881" s="22"/>
    </row>
    <row r="882" customFormat="false" ht="14.25" hidden="false" customHeight="true" outlineLevel="0" collapsed="false">
      <c r="AS882" s="22"/>
      <c r="AT882" s="22"/>
    </row>
    <row r="883" customFormat="false" ht="14.25" hidden="false" customHeight="true" outlineLevel="0" collapsed="false">
      <c r="AS883" s="22"/>
      <c r="AT883" s="22"/>
    </row>
    <row r="884" customFormat="false" ht="14.25" hidden="false" customHeight="true" outlineLevel="0" collapsed="false">
      <c r="AS884" s="22"/>
      <c r="AT884" s="22"/>
    </row>
    <row r="885" customFormat="false" ht="14.25" hidden="false" customHeight="true" outlineLevel="0" collapsed="false">
      <c r="AS885" s="22"/>
      <c r="AT885" s="22"/>
    </row>
    <row r="886" customFormat="false" ht="14.25" hidden="false" customHeight="true" outlineLevel="0" collapsed="false">
      <c r="AS886" s="22"/>
      <c r="AT886" s="22"/>
    </row>
    <row r="887" customFormat="false" ht="14.25" hidden="false" customHeight="true" outlineLevel="0" collapsed="false">
      <c r="AS887" s="22"/>
      <c r="AT887" s="22"/>
    </row>
    <row r="888" customFormat="false" ht="14.25" hidden="false" customHeight="true" outlineLevel="0" collapsed="false">
      <c r="AS888" s="22"/>
      <c r="AT888" s="22"/>
    </row>
    <row r="889" customFormat="false" ht="14.25" hidden="false" customHeight="true" outlineLevel="0" collapsed="false">
      <c r="AS889" s="22"/>
      <c r="AT889" s="22"/>
    </row>
    <row r="890" customFormat="false" ht="14.25" hidden="false" customHeight="true" outlineLevel="0" collapsed="false">
      <c r="AS890" s="22"/>
      <c r="AT890" s="22"/>
    </row>
    <row r="891" customFormat="false" ht="14.25" hidden="false" customHeight="true" outlineLevel="0" collapsed="false">
      <c r="AS891" s="22"/>
      <c r="AT891" s="22"/>
    </row>
    <row r="892" customFormat="false" ht="14.25" hidden="false" customHeight="true" outlineLevel="0" collapsed="false">
      <c r="AS892" s="22"/>
      <c r="AT892" s="22"/>
    </row>
    <row r="893" customFormat="false" ht="14.25" hidden="false" customHeight="true" outlineLevel="0" collapsed="false">
      <c r="AS893" s="22"/>
      <c r="AT893" s="22"/>
    </row>
    <row r="894" customFormat="false" ht="14.25" hidden="false" customHeight="true" outlineLevel="0" collapsed="false">
      <c r="AS894" s="22"/>
      <c r="AT894" s="22"/>
    </row>
    <row r="895" customFormat="false" ht="14.25" hidden="false" customHeight="true" outlineLevel="0" collapsed="false">
      <c r="AS895" s="22"/>
      <c r="AT895" s="22"/>
    </row>
    <row r="896" customFormat="false" ht="14.25" hidden="false" customHeight="true" outlineLevel="0" collapsed="false">
      <c r="AS896" s="22"/>
      <c r="AT896" s="22"/>
    </row>
    <row r="897" customFormat="false" ht="14.25" hidden="false" customHeight="true" outlineLevel="0" collapsed="false">
      <c r="AS897" s="22"/>
      <c r="AT897" s="22"/>
    </row>
    <row r="898" customFormat="false" ht="14.25" hidden="false" customHeight="true" outlineLevel="0" collapsed="false">
      <c r="AS898" s="22"/>
      <c r="AT898" s="22"/>
    </row>
    <row r="899" customFormat="false" ht="14.25" hidden="false" customHeight="true" outlineLevel="0" collapsed="false">
      <c r="AS899" s="22"/>
      <c r="AT899" s="22"/>
    </row>
    <row r="900" customFormat="false" ht="14.25" hidden="false" customHeight="true" outlineLevel="0" collapsed="false">
      <c r="AS900" s="22"/>
      <c r="AT900" s="22"/>
    </row>
    <row r="901" customFormat="false" ht="14.25" hidden="false" customHeight="true" outlineLevel="0" collapsed="false">
      <c r="AS901" s="22"/>
      <c r="AT901" s="22"/>
    </row>
    <row r="902" customFormat="false" ht="14.25" hidden="false" customHeight="true" outlineLevel="0" collapsed="false">
      <c r="AS902" s="22"/>
      <c r="AT902" s="22"/>
    </row>
    <row r="903" customFormat="false" ht="14.25" hidden="false" customHeight="true" outlineLevel="0" collapsed="false">
      <c r="AS903" s="22"/>
      <c r="AT903" s="22"/>
    </row>
    <row r="904" customFormat="false" ht="14.25" hidden="false" customHeight="true" outlineLevel="0" collapsed="false">
      <c r="AS904" s="22"/>
      <c r="AT904" s="22"/>
    </row>
    <row r="905" customFormat="false" ht="14.25" hidden="false" customHeight="true" outlineLevel="0" collapsed="false">
      <c r="AS905" s="22"/>
      <c r="AT905" s="22"/>
    </row>
    <row r="906" customFormat="false" ht="14.25" hidden="false" customHeight="true" outlineLevel="0" collapsed="false">
      <c r="AS906" s="22"/>
      <c r="AT906" s="22"/>
    </row>
    <row r="907" customFormat="false" ht="14.25" hidden="false" customHeight="true" outlineLevel="0" collapsed="false">
      <c r="AS907" s="22"/>
      <c r="AT907" s="22"/>
    </row>
    <row r="908" customFormat="false" ht="14.25" hidden="false" customHeight="true" outlineLevel="0" collapsed="false">
      <c r="AS908" s="22"/>
      <c r="AT908" s="22"/>
    </row>
    <row r="909" customFormat="false" ht="14.25" hidden="false" customHeight="true" outlineLevel="0" collapsed="false">
      <c r="AS909" s="22"/>
      <c r="AT909" s="22"/>
    </row>
    <row r="910" customFormat="false" ht="14.25" hidden="false" customHeight="true" outlineLevel="0" collapsed="false">
      <c r="AS910" s="22"/>
      <c r="AT910" s="22"/>
    </row>
    <row r="911" customFormat="false" ht="14.25" hidden="false" customHeight="true" outlineLevel="0" collapsed="false">
      <c r="AS911" s="22"/>
      <c r="AT911" s="22"/>
    </row>
    <row r="912" customFormat="false" ht="14.25" hidden="false" customHeight="true" outlineLevel="0" collapsed="false">
      <c r="AS912" s="22"/>
      <c r="AT912" s="22"/>
    </row>
    <row r="913" customFormat="false" ht="14.25" hidden="false" customHeight="true" outlineLevel="0" collapsed="false">
      <c r="AS913" s="22"/>
      <c r="AT913" s="22"/>
    </row>
    <row r="914" customFormat="false" ht="14.25" hidden="false" customHeight="true" outlineLevel="0" collapsed="false">
      <c r="AS914" s="22"/>
      <c r="AT914" s="22"/>
    </row>
    <row r="915" customFormat="false" ht="14.25" hidden="false" customHeight="true" outlineLevel="0" collapsed="false">
      <c r="AS915" s="22"/>
      <c r="AT915" s="22"/>
    </row>
    <row r="916" customFormat="false" ht="14.25" hidden="false" customHeight="true" outlineLevel="0" collapsed="false">
      <c r="AS916" s="22"/>
      <c r="AT916" s="22"/>
    </row>
    <row r="917" customFormat="false" ht="14.25" hidden="false" customHeight="true" outlineLevel="0" collapsed="false">
      <c r="AS917" s="22"/>
      <c r="AT917" s="22"/>
    </row>
    <row r="918" customFormat="false" ht="14.25" hidden="false" customHeight="true" outlineLevel="0" collapsed="false">
      <c r="AS918" s="22"/>
      <c r="AT918" s="22"/>
    </row>
    <row r="919" customFormat="false" ht="14.25" hidden="false" customHeight="true" outlineLevel="0" collapsed="false">
      <c r="AS919" s="22"/>
      <c r="AT919" s="22"/>
    </row>
    <row r="920" customFormat="false" ht="14.25" hidden="false" customHeight="true" outlineLevel="0" collapsed="false">
      <c r="AS920" s="22"/>
      <c r="AT920" s="22"/>
    </row>
    <row r="921" customFormat="false" ht="14.25" hidden="false" customHeight="true" outlineLevel="0" collapsed="false">
      <c r="AS921" s="22"/>
      <c r="AT921" s="22"/>
    </row>
    <row r="922" customFormat="false" ht="14.25" hidden="false" customHeight="true" outlineLevel="0" collapsed="false">
      <c r="AS922" s="22"/>
      <c r="AT922" s="22"/>
    </row>
    <row r="923" customFormat="false" ht="14.25" hidden="false" customHeight="true" outlineLevel="0" collapsed="false">
      <c r="AS923" s="22"/>
      <c r="AT923" s="22"/>
    </row>
    <row r="924" customFormat="false" ht="14.25" hidden="false" customHeight="true" outlineLevel="0" collapsed="false">
      <c r="AS924" s="22"/>
      <c r="AT924" s="22"/>
    </row>
    <row r="925" customFormat="false" ht="14.25" hidden="false" customHeight="true" outlineLevel="0" collapsed="false">
      <c r="AS925" s="22"/>
      <c r="AT925" s="22"/>
    </row>
    <row r="926" customFormat="false" ht="14.25" hidden="false" customHeight="true" outlineLevel="0" collapsed="false">
      <c r="AS926" s="22"/>
      <c r="AT926" s="22"/>
    </row>
    <row r="927" customFormat="false" ht="14.25" hidden="false" customHeight="true" outlineLevel="0" collapsed="false">
      <c r="AS927" s="22"/>
      <c r="AT927" s="22"/>
    </row>
    <row r="928" customFormat="false" ht="14.25" hidden="false" customHeight="true" outlineLevel="0" collapsed="false">
      <c r="AS928" s="22"/>
      <c r="AT928" s="22"/>
    </row>
    <row r="929" customFormat="false" ht="14.25" hidden="false" customHeight="true" outlineLevel="0" collapsed="false">
      <c r="AS929" s="22"/>
      <c r="AT929" s="22"/>
    </row>
    <row r="930" customFormat="false" ht="14.25" hidden="false" customHeight="true" outlineLevel="0" collapsed="false">
      <c r="AS930" s="22"/>
      <c r="AT930" s="22"/>
    </row>
    <row r="931" customFormat="false" ht="14.25" hidden="false" customHeight="true" outlineLevel="0" collapsed="false">
      <c r="AS931" s="22"/>
      <c r="AT931" s="22"/>
    </row>
    <row r="932" customFormat="false" ht="14.25" hidden="false" customHeight="true" outlineLevel="0" collapsed="false">
      <c r="AS932" s="22"/>
      <c r="AT932" s="22"/>
    </row>
    <row r="933" customFormat="false" ht="14.25" hidden="false" customHeight="true" outlineLevel="0" collapsed="false">
      <c r="AS933" s="22"/>
      <c r="AT933" s="22"/>
    </row>
    <row r="934" customFormat="false" ht="14.25" hidden="false" customHeight="true" outlineLevel="0" collapsed="false">
      <c r="AS934" s="22"/>
      <c r="AT934" s="22"/>
    </row>
    <row r="935" customFormat="false" ht="14.25" hidden="false" customHeight="true" outlineLevel="0" collapsed="false">
      <c r="AS935" s="22"/>
      <c r="AT935" s="22"/>
    </row>
    <row r="936" customFormat="false" ht="14.25" hidden="false" customHeight="true" outlineLevel="0" collapsed="false">
      <c r="AS936" s="22"/>
      <c r="AT936" s="22"/>
    </row>
    <row r="937" customFormat="false" ht="14.25" hidden="false" customHeight="true" outlineLevel="0" collapsed="false">
      <c r="AS937" s="22"/>
      <c r="AT937" s="22"/>
    </row>
    <row r="938" customFormat="false" ht="14.25" hidden="false" customHeight="true" outlineLevel="0" collapsed="false">
      <c r="AS938" s="22"/>
      <c r="AT938" s="22"/>
    </row>
    <row r="939" customFormat="false" ht="14.25" hidden="false" customHeight="true" outlineLevel="0" collapsed="false">
      <c r="AS939" s="22"/>
      <c r="AT939" s="22"/>
    </row>
    <row r="940" customFormat="false" ht="14.25" hidden="false" customHeight="true" outlineLevel="0" collapsed="false">
      <c r="AS940" s="22"/>
      <c r="AT940" s="22"/>
    </row>
    <row r="941" customFormat="false" ht="14.25" hidden="false" customHeight="true" outlineLevel="0" collapsed="false">
      <c r="AS941" s="22"/>
      <c r="AT941" s="2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2:O2"/>
    <mergeCell ref="Q2:AD2"/>
    <mergeCell ref="AF2:AS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74EA7"/>
    <pageSetUpPr fitToPage="false"/>
  </sheetPr>
  <dimension ref="A1:AF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.5"/>
    <col collapsed="false" customWidth="true" hidden="false" outlineLevel="0" max="7" min="7" style="0" width="2.5"/>
    <col collapsed="false" customWidth="true" hidden="false" outlineLevel="0" max="12" min="12" style="0" width="2.5"/>
    <col collapsed="false" customWidth="true" hidden="false" outlineLevel="0" max="17" min="17" style="0" width="2.5"/>
    <col collapsed="false" customWidth="true" hidden="false" outlineLevel="0" max="23" min="23" style="0" width="2.5"/>
    <col collapsed="false" customWidth="true" hidden="false" outlineLevel="0" max="31" min="31" style="0" width="2.5"/>
  </cols>
  <sheetData>
    <row r="1" customFormat="false" ht="13.8" hidden="false" customHeight="false" outlineLevel="0" collapsed="false">
      <c r="A1" s="112"/>
      <c r="B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customFormat="false" ht="13.8" hidden="false" customHeight="false" outlineLevel="0" collapsed="false">
      <c r="A2" s="113"/>
      <c r="B2" s="113" t="s">
        <v>62</v>
      </c>
      <c r="C2" s="113"/>
      <c r="D2" s="113"/>
      <c r="E2" s="113"/>
      <c r="F2" s="113"/>
      <c r="G2" s="113"/>
      <c r="H2" s="114" t="s">
        <v>63</v>
      </c>
      <c r="I2" s="114"/>
      <c r="J2" s="113"/>
      <c r="K2" s="112"/>
      <c r="L2" s="113"/>
      <c r="M2" s="114" t="s">
        <v>64</v>
      </c>
      <c r="N2" s="114"/>
      <c r="O2" s="114"/>
      <c r="P2" s="114"/>
      <c r="Q2" s="113"/>
      <c r="R2" s="114" t="s">
        <v>65</v>
      </c>
      <c r="S2" s="114"/>
      <c r="T2" s="112"/>
      <c r="U2" s="112"/>
      <c r="V2" s="112"/>
      <c r="W2" s="113"/>
      <c r="X2" s="114" t="s">
        <v>66</v>
      </c>
      <c r="Y2" s="114"/>
      <c r="Z2" s="114"/>
      <c r="AA2" s="114"/>
      <c r="AB2" s="113"/>
      <c r="AC2" s="113"/>
      <c r="AD2" s="113"/>
      <c r="AE2" s="113"/>
      <c r="AF2" s="113"/>
    </row>
    <row r="3" customFormat="false" ht="13.8" hidden="false" customHeight="false" outlineLevel="0" collapsed="false">
      <c r="A3" s="112"/>
      <c r="B3" s="115" t="s">
        <v>67</v>
      </c>
      <c r="C3" s="116" t="n">
        <f aca="false">SUM('General Info'!H3:H9)</f>
        <v>61800</v>
      </c>
      <c r="D3" s="115" t="s">
        <v>68</v>
      </c>
      <c r="E3" s="117" t="n">
        <v>2</v>
      </c>
      <c r="F3" s="112"/>
      <c r="G3" s="112"/>
      <c r="H3" s="115" t="s">
        <v>69</v>
      </c>
      <c r="I3" s="118" t="n">
        <f aca="false">(C3-C4)/C5</f>
        <v>6180</v>
      </c>
      <c r="J3" s="112"/>
      <c r="K3" s="112"/>
      <c r="L3" s="112"/>
      <c r="M3" s="115" t="s">
        <v>70</v>
      </c>
      <c r="N3" s="118" t="n">
        <f aca="false">1/C5*E3</f>
        <v>0.2</v>
      </c>
      <c r="O3" s="112"/>
      <c r="P3" s="112"/>
      <c r="Q3" s="112"/>
      <c r="R3" s="115" t="s">
        <v>71</v>
      </c>
      <c r="S3" s="118" t="n">
        <f aca="false">C5*(C5+1)/2</f>
        <v>55</v>
      </c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</row>
    <row r="4" customFormat="false" ht="13.8" hidden="false" customHeight="false" outlineLevel="0" collapsed="false">
      <c r="A4" s="112"/>
      <c r="B4" s="115" t="s">
        <v>72</v>
      </c>
      <c r="C4" s="117" t="n">
        <v>0</v>
      </c>
      <c r="D4" s="115"/>
      <c r="E4" s="115"/>
      <c r="F4" s="115"/>
      <c r="G4" s="112"/>
      <c r="H4" s="115" t="s">
        <v>73</v>
      </c>
      <c r="I4" s="119" t="n">
        <f aca="false">SLN(C3,C4,C5)</f>
        <v>6180</v>
      </c>
      <c r="J4" s="112"/>
      <c r="K4" s="112"/>
      <c r="L4" s="112"/>
      <c r="M4" s="115" t="s">
        <v>74</v>
      </c>
      <c r="N4" s="119" t="n">
        <f aca="false">DDB(C3,,C5,10,E3)</f>
        <v>1658.931118</v>
      </c>
      <c r="O4" s="112"/>
      <c r="P4" s="112"/>
      <c r="Q4" s="112"/>
      <c r="R4" s="115" t="s">
        <v>75</v>
      </c>
      <c r="S4" s="119" t="n">
        <f aca="false">SYD(C3,C4,C5,10)</f>
        <v>1123.636364</v>
      </c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</row>
    <row r="5" customFormat="false" ht="13.8" hidden="false" customHeight="false" outlineLevel="0" collapsed="false">
      <c r="A5" s="112"/>
      <c r="B5" s="115" t="s">
        <v>76</v>
      </c>
      <c r="C5" s="117" t="n">
        <v>10</v>
      </c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</row>
    <row r="6" customFormat="false" ht="13.8" hidden="false" customHeight="false" outlineLevel="0" collapsed="false">
      <c r="A6" s="112"/>
      <c r="B6" s="112"/>
      <c r="C6" s="112"/>
      <c r="D6" s="113"/>
      <c r="E6" s="113"/>
      <c r="F6" s="113"/>
      <c r="G6" s="112"/>
      <c r="H6" s="113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20" t="s">
        <v>77</v>
      </c>
      <c r="AA6" s="120"/>
      <c r="AB6" s="120" t="s">
        <v>78</v>
      </c>
      <c r="AC6" s="120"/>
      <c r="AD6" s="120"/>
      <c r="AE6" s="112"/>
      <c r="AF6" s="112"/>
    </row>
    <row r="7" s="122" customFormat="true" ht="13.8" hidden="false" customHeight="false" outlineLevel="0" collapsed="false">
      <c r="A7" s="113"/>
      <c r="B7" s="121" t="s">
        <v>79</v>
      </c>
      <c r="C7" s="121" t="s">
        <v>73</v>
      </c>
      <c r="D7" s="121" t="s">
        <v>74</v>
      </c>
      <c r="E7" s="121" t="s">
        <v>75</v>
      </c>
      <c r="F7" s="121" t="s">
        <v>80</v>
      </c>
      <c r="G7" s="113"/>
      <c r="H7" s="121" t="s">
        <v>79</v>
      </c>
      <c r="I7" s="121" t="s">
        <v>81</v>
      </c>
      <c r="J7" s="121" t="s">
        <v>82</v>
      </c>
      <c r="K7" s="121" t="s">
        <v>83</v>
      </c>
      <c r="L7" s="113"/>
      <c r="M7" s="121" t="s">
        <v>79</v>
      </c>
      <c r="N7" s="121" t="s">
        <v>81</v>
      </c>
      <c r="O7" s="121" t="s">
        <v>55</v>
      </c>
      <c r="P7" s="121" t="s">
        <v>83</v>
      </c>
      <c r="Q7" s="113"/>
      <c r="R7" s="121" t="s">
        <v>79</v>
      </c>
      <c r="S7" s="121" t="s">
        <v>81</v>
      </c>
      <c r="T7" s="121" t="s">
        <v>84</v>
      </c>
      <c r="U7" s="121" t="s">
        <v>55</v>
      </c>
      <c r="V7" s="121" t="s">
        <v>83</v>
      </c>
      <c r="W7" s="113"/>
      <c r="X7" s="121" t="s">
        <v>79</v>
      </c>
      <c r="Y7" s="121" t="s">
        <v>81</v>
      </c>
      <c r="Z7" s="121" t="s">
        <v>55</v>
      </c>
      <c r="AA7" s="121" t="s">
        <v>83</v>
      </c>
      <c r="AB7" s="121" t="s">
        <v>85</v>
      </c>
      <c r="AC7" s="121" t="s">
        <v>86</v>
      </c>
      <c r="AD7" s="121" t="s">
        <v>83</v>
      </c>
      <c r="AE7" s="113"/>
      <c r="AF7" s="113"/>
    </row>
    <row r="8" customFormat="false" ht="13.8" hidden="false" customHeight="false" outlineLevel="0" collapsed="false">
      <c r="A8" s="112"/>
      <c r="B8" s="123" t="n">
        <v>1</v>
      </c>
      <c r="C8" s="124" t="n">
        <f aca="false">SLN($C$3,$C$4,$C$5)</f>
        <v>6180</v>
      </c>
      <c r="D8" s="125" t="n">
        <f aca="false">DDB($C$3,$C$4,$C$5,B8,$E$3)</f>
        <v>12360</v>
      </c>
      <c r="E8" s="126" t="n">
        <f aca="false">SYD($C$3,$C$4,$C$5,B8)</f>
        <v>11236.3636363636</v>
      </c>
      <c r="F8" s="127" t="n">
        <f aca="false">AB8</f>
        <v>12360</v>
      </c>
      <c r="G8" s="112"/>
      <c r="H8" s="123" t="n">
        <v>1</v>
      </c>
      <c r="I8" s="128" t="n">
        <f aca="false">C3</f>
        <v>61800</v>
      </c>
      <c r="J8" s="128" t="n">
        <f aca="false">$I$3</f>
        <v>6180</v>
      </c>
      <c r="K8" s="128" t="n">
        <f aca="false">I8-J8</f>
        <v>55620</v>
      </c>
      <c r="L8" s="112"/>
      <c r="M8" s="123" t="n">
        <v>1</v>
      </c>
      <c r="N8" s="128" t="n">
        <f aca="false">$C$3</f>
        <v>61800</v>
      </c>
      <c r="O8" s="128" t="n">
        <f aca="false">N8*$N$3</f>
        <v>12360</v>
      </c>
      <c r="P8" s="128" t="n">
        <f aca="false">N8-O8</f>
        <v>49440</v>
      </c>
      <c r="Q8" s="112"/>
      <c r="R8" s="123" t="n">
        <v>1</v>
      </c>
      <c r="S8" s="129" t="n">
        <f aca="false">($C$5-R8+1)/$S$3</f>
        <v>0.181818181818182</v>
      </c>
      <c r="T8" s="128" t="n">
        <f aca="false">C3-C4</f>
        <v>61800</v>
      </c>
      <c r="U8" s="128" t="n">
        <f aca="false">T8*S8</f>
        <v>11236.3636363636</v>
      </c>
      <c r="V8" s="128" t="n">
        <f aca="false">C3-U8</f>
        <v>50563.63636</v>
      </c>
      <c r="W8" s="112"/>
      <c r="X8" s="123" t="n">
        <v>1</v>
      </c>
      <c r="Y8" s="128" t="n">
        <f aca="false">$C$3</f>
        <v>61800</v>
      </c>
      <c r="Z8" s="128" t="n">
        <f aca="false">Y8*$N$3</f>
        <v>12360</v>
      </c>
      <c r="AA8" s="128" t="n">
        <f aca="false">Y8-Z8</f>
        <v>49440</v>
      </c>
      <c r="AB8" s="130" t="n">
        <f aca="false">Z8</f>
        <v>12360</v>
      </c>
      <c r="AC8" s="131"/>
      <c r="AD8" s="128" t="n">
        <f aca="false">Y8-AB8</f>
        <v>49440</v>
      </c>
      <c r="AE8" s="112"/>
      <c r="AF8" s="112"/>
    </row>
    <row r="9" customFormat="false" ht="13.8" hidden="false" customHeight="false" outlineLevel="0" collapsed="false">
      <c r="A9" s="112"/>
      <c r="B9" s="123" t="n">
        <v>2</v>
      </c>
      <c r="C9" s="124" t="n">
        <f aca="false">SLN($C$3,$C$4,$C$5)</f>
        <v>6180</v>
      </c>
      <c r="D9" s="132" t="n">
        <f aca="false">DDB($C$3,$C$4,$C$5,B9,$E$3)</f>
        <v>9887.99999999999</v>
      </c>
      <c r="E9" s="133" t="n">
        <f aca="false">SYD($C$3,$C$4,$C$5,B9)</f>
        <v>10112.7272727273</v>
      </c>
      <c r="F9" s="134" t="n">
        <f aca="false">AB9</f>
        <v>9888</v>
      </c>
      <c r="G9" s="112"/>
      <c r="H9" s="123" t="n">
        <v>2</v>
      </c>
      <c r="I9" s="128" t="n">
        <f aca="false">K8</f>
        <v>55620</v>
      </c>
      <c r="J9" s="128" t="n">
        <f aca="false">$I$3</f>
        <v>6180</v>
      </c>
      <c r="K9" s="128" t="n">
        <f aca="false">I9-J9</f>
        <v>49440</v>
      </c>
      <c r="L9" s="112"/>
      <c r="M9" s="123" t="n">
        <v>2</v>
      </c>
      <c r="N9" s="128" t="n">
        <f aca="false">P8</f>
        <v>49440</v>
      </c>
      <c r="O9" s="128" t="n">
        <f aca="false">N9*$N$3</f>
        <v>9888</v>
      </c>
      <c r="P9" s="128" t="n">
        <f aca="false">N9-O9</f>
        <v>39552</v>
      </c>
      <c r="Q9" s="112"/>
      <c r="R9" s="123" t="n">
        <v>2</v>
      </c>
      <c r="S9" s="129" t="n">
        <f aca="false">($C$5-R9+1)/$S$3</f>
        <v>0.163636363636364</v>
      </c>
      <c r="T9" s="128" t="n">
        <f aca="false">T8</f>
        <v>61800</v>
      </c>
      <c r="U9" s="128" t="n">
        <f aca="false">T9*S9</f>
        <v>10112.7272727273</v>
      </c>
      <c r="V9" s="128" t="n">
        <f aca="false">V8-U9</f>
        <v>40450.9090872727</v>
      </c>
      <c r="W9" s="112"/>
      <c r="X9" s="123" t="n">
        <v>2</v>
      </c>
      <c r="Y9" s="128" t="n">
        <f aca="false">AA8</f>
        <v>49440</v>
      </c>
      <c r="Z9" s="128" t="n">
        <f aca="false">Y9*$N$3</f>
        <v>9888</v>
      </c>
      <c r="AA9" s="128" t="n">
        <f aca="false">Y9-Z9</f>
        <v>39552</v>
      </c>
      <c r="AB9" s="130" t="n">
        <f aca="false">IF(Z9&gt;AC9,Z9,AC9)</f>
        <v>9888</v>
      </c>
      <c r="AC9" s="135" t="n">
        <f aca="false">Y9/9</f>
        <v>5493.333333</v>
      </c>
      <c r="AD9" s="128" t="n">
        <f aca="false">Y9-AB9</f>
        <v>39552</v>
      </c>
      <c r="AE9" s="112"/>
      <c r="AF9" s="112"/>
    </row>
    <row r="10" customFormat="false" ht="13.8" hidden="false" customHeight="false" outlineLevel="0" collapsed="false">
      <c r="A10" s="112"/>
      <c r="B10" s="123" t="n">
        <v>3</v>
      </c>
      <c r="C10" s="124" t="n">
        <f aca="false">SLN($C$3,$C$4,$C$5)</f>
        <v>6180</v>
      </c>
      <c r="D10" s="136" t="n">
        <f aca="false">DDB($C$3,$C$4,$C$5,B10,$E$3)</f>
        <v>7910.4</v>
      </c>
      <c r="E10" s="137" t="n">
        <f aca="false">SYD($C$3,$C$4,$C$5,B10)</f>
        <v>8989.09090909091</v>
      </c>
      <c r="F10" s="136" t="n">
        <f aca="false">AB10</f>
        <v>7910.4</v>
      </c>
      <c r="G10" s="112"/>
      <c r="H10" s="123" t="n">
        <v>3</v>
      </c>
      <c r="I10" s="128" t="n">
        <f aca="false">K9</f>
        <v>49440</v>
      </c>
      <c r="J10" s="128" t="n">
        <f aca="false">$I$3</f>
        <v>6180</v>
      </c>
      <c r="K10" s="128" t="n">
        <f aca="false">I10-J10</f>
        <v>43260</v>
      </c>
      <c r="L10" s="112"/>
      <c r="M10" s="123" t="n">
        <v>3</v>
      </c>
      <c r="N10" s="128" t="n">
        <f aca="false">P9</f>
        <v>39552</v>
      </c>
      <c r="O10" s="128" t="n">
        <f aca="false">N10*$N$3</f>
        <v>7910.4</v>
      </c>
      <c r="P10" s="128" t="n">
        <f aca="false">N10-O10</f>
        <v>31641.6</v>
      </c>
      <c r="Q10" s="112"/>
      <c r="R10" s="123" t="n">
        <v>3</v>
      </c>
      <c r="S10" s="129" t="n">
        <f aca="false">($C$5-R10+1)/$S$3</f>
        <v>0.145454545454545</v>
      </c>
      <c r="T10" s="128" t="n">
        <f aca="false">T9</f>
        <v>61800</v>
      </c>
      <c r="U10" s="128" t="n">
        <f aca="false">T10*S10</f>
        <v>8989.09090909091</v>
      </c>
      <c r="V10" s="128" t="n">
        <f aca="false">V9-U10</f>
        <v>31461.8181781818</v>
      </c>
      <c r="W10" s="112"/>
      <c r="X10" s="123" t="n">
        <v>3</v>
      </c>
      <c r="Y10" s="128" t="n">
        <f aca="false">AA9</f>
        <v>39552</v>
      </c>
      <c r="Z10" s="128" t="n">
        <f aca="false">Y10*$N$3</f>
        <v>7910.4</v>
      </c>
      <c r="AA10" s="128" t="n">
        <f aca="false">Y10-Z10</f>
        <v>31641.6</v>
      </c>
      <c r="AB10" s="130" t="n">
        <f aca="false">IF(Z10&gt;AC10,Z10,AC10)</f>
        <v>7910.4</v>
      </c>
      <c r="AC10" s="135" t="n">
        <f aca="false">Y10/8</f>
        <v>4944</v>
      </c>
      <c r="AD10" s="128" t="n">
        <f aca="false">Y10-AB10</f>
        <v>31641.6</v>
      </c>
      <c r="AE10" s="112"/>
      <c r="AF10" s="112"/>
    </row>
    <row r="11" customFormat="false" ht="13.8" hidden="false" customHeight="false" outlineLevel="0" collapsed="false">
      <c r="A11" s="112"/>
      <c r="B11" s="123" t="n">
        <v>4</v>
      </c>
      <c r="C11" s="124" t="n">
        <f aca="false">SLN($C$3,$C$4,$C$5)</f>
        <v>6180</v>
      </c>
      <c r="D11" s="138" t="n">
        <f aca="false">DDB($C$3,$C$4,$C$5,B11,$E$3)</f>
        <v>6328.32</v>
      </c>
      <c r="E11" s="139" t="n">
        <f aca="false">SYD($C$3,$C$4,$C$5,B11)</f>
        <v>7865.45454545455</v>
      </c>
      <c r="F11" s="138" t="n">
        <f aca="false">AB11</f>
        <v>6328.32</v>
      </c>
      <c r="G11" s="112"/>
      <c r="H11" s="123" t="n">
        <v>4</v>
      </c>
      <c r="I11" s="128" t="n">
        <f aca="false">K10</f>
        <v>43260</v>
      </c>
      <c r="J11" s="128" t="n">
        <f aca="false">$I$3</f>
        <v>6180</v>
      </c>
      <c r="K11" s="128" t="n">
        <f aca="false">I11-J11</f>
        <v>37080</v>
      </c>
      <c r="L11" s="112"/>
      <c r="M11" s="123" t="n">
        <v>4</v>
      </c>
      <c r="N11" s="128" t="n">
        <f aca="false">P10</f>
        <v>31641.6</v>
      </c>
      <c r="O11" s="128" t="n">
        <f aca="false">N11*$N$3</f>
        <v>6328.32</v>
      </c>
      <c r="P11" s="128" t="n">
        <f aca="false">N11-O11</f>
        <v>25313.28</v>
      </c>
      <c r="Q11" s="112"/>
      <c r="R11" s="123" t="n">
        <v>4</v>
      </c>
      <c r="S11" s="129" t="n">
        <f aca="false">($C$5-R11+1)/$S$3</f>
        <v>0.127272727272727</v>
      </c>
      <c r="T11" s="128" t="n">
        <f aca="false">T10</f>
        <v>61800</v>
      </c>
      <c r="U11" s="128" t="n">
        <f aca="false">T11*S11</f>
        <v>7865.45454545455</v>
      </c>
      <c r="V11" s="128" t="n">
        <f aca="false">V10-U11</f>
        <v>23596.3636327273</v>
      </c>
      <c r="W11" s="112"/>
      <c r="X11" s="123" t="n">
        <v>4</v>
      </c>
      <c r="Y11" s="128" t="n">
        <f aca="false">AA10</f>
        <v>31641.6</v>
      </c>
      <c r="Z11" s="128" t="n">
        <f aca="false">Y11*$N$3</f>
        <v>6328.32</v>
      </c>
      <c r="AA11" s="128" t="n">
        <f aca="false">Y11-Z11</f>
        <v>25313.28</v>
      </c>
      <c r="AB11" s="130" t="n">
        <f aca="false">IF(Z11&gt;AC11,Z11,AC11)</f>
        <v>6328.32</v>
      </c>
      <c r="AC11" s="135" t="n">
        <f aca="false">Y11/7</f>
        <v>4520.228571</v>
      </c>
      <c r="AD11" s="128" t="n">
        <f aca="false">Y11-AB11</f>
        <v>25313.28</v>
      </c>
      <c r="AE11" s="112"/>
      <c r="AF11" s="112"/>
    </row>
    <row r="12" customFormat="false" ht="13.8" hidden="false" customHeight="false" outlineLevel="0" collapsed="false">
      <c r="A12" s="112"/>
      <c r="B12" s="123" t="n">
        <v>5</v>
      </c>
      <c r="C12" s="124" t="n">
        <f aca="false">SLN($C$3,$C$4,$C$5)</f>
        <v>6180</v>
      </c>
      <c r="D12" s="140" t="n">
        <f aca="false">DDB($C$3,$C$4,$C$5,B12,$E$3)</f>
        <v>5062.656</v>
      </c>
      <c r="E12" s="141" t="n">
        <f aca="false">SYD($C$3,$C$4,$C$5,B12)</f>
        <v>6741.81818181818</v>
      </c>
      <c r="F12" s="140" t="n">
        <f aca="false">AB12</f>
        <v>5062.656</v>
      </c>
      <c r="G12" s="112"/>
      <c r="H12" s="123" t="n">
        <v>5</v>
      </c>
      <c r="I12" s="128" t="n">
        <f aca="false">K11</f>
        <v>37080</v>
      </c>
      <c r="J12" s="128" t="n">
        <f aca="false">$I$3</f>
        <v>6180</v>
      </c>
      <c r="K12" s="128" t="n">
        <f aca="false">I12-J12</f>
        <v>30900</v>
      </c>
      <c r="L12" s="112"/>
      <c r="M12" s="123" t="n">
        <v>5</v>
      </c>
      <c r="N12" s="128" t="n">
        <f aca="false">P11</f>
        <v>25313.28</v>
      </c>
      <c r="O12" s="128" t="n">
        <f aca="false">N12*$N$3</f>
        <v>5062.656</v>
      </c>
      <c r="P12" s="128" t="n">
        <f aca="false">N12-O12</f>
        <v>20250.624</v>
      </c>
      <c r="Q12" s="112"/>
      <c r="R12" s="123" t="n">
        <v>5</v>
      </c>
      <c r="S12" s="129" t="n">
        <f aca="false">($C$5-R12+1)/$S$3</f>
        <v>0.109090909090909</v>
      </c>
      <c r="T12" s="128" t="n">
        <f aca="false">T11</f>
        <v>61800</v>
      </c>
      <c r="U12" s="128" t="n">
        <f aca="false">T12*S12</f>
        <v>6741.81818181818</v>
      </c>
      <c r="V12" s="128" t="n">
        <f aca="false">V11-U12</f>
        <v>16854.5454509091</v>
      </c>
      <c r="W12" s="112"/>
      <c r="X12" s="123" t="n">
        <v>5</v>
      </c>
      <c r="Y12" s="128" t="n">
        <f aca="false">AA11</f>
        <v>25313.28</v>
      </c>
      <c r="Z12" s="128" t="n">
        <f aca="false">Y12*$N$3</f>
        <v>5062.656</v>
      </c>
      <c r="AA12" s="128" t="n">
        <f aca="false">Y12-Z12</f>
        <v>20250.624</v>
      </c>
      <c r="AB12" s="130" t="n">
        <f aca="false">IF(Z12&gt;AC12,Z12,AC12)</f>
        <v>5062.656</v>
      </c>
      <c r="AC12" s="135" t="n">
        <f aca="false">Y12/6</f>
        <v>4218.88</v>
      </c>
      <c r="AD12" s="128" t="n">
        <f aca="false">Y12-AB12</f>
        <v>20250.624</v>
      </c>
      <c r="AE12" s="112"/>
      <c r="AF12" s="112"/>
    </row>
    <row r="13" customFormat="false" ht="13.8" hidden="false" customHeight="false" outlineLevel="0" collapsed="false">
      <c r="A13" s="112"/>
      <c r="B13" s="123" t="n">
        <v>6</v>
      </c>
      <c r="C13" s="124" t="n">
        <f aca="false">SLN($C$3,$C$4,$C$5)</f>
        <v>6180</v>
      </c>
      <c r="D13" s="142" t="n">
        <f aca="false">DDB($C$3,$C$4,$C$5,B13,$E$3)</f>
        <v>4050.1248</v>
      </c>
      <c r="E13" s="143" t="n">
        <f aca="false">SYD($C$3,$C$4,$C$5,B13)</f>
        <v>5618.18181818182</v>
      </c>
      <c r="F13" s="142" t="n">
        <f aca="false">AB13</f>
        <v>4050.1248</v>
      </c>
      <c r="G13" s="112"/>
      <c r="H13" s="123" t="n">
        <v>6</v>
      </c>
      <c r="I13" s="128" t="n">
        <f aca="false">K12</f>
        <v>30900</v>
      </c>
      <c r="J13" s="128" t="n">
        <f aca="false">$I$3</f>
        <v>6180</v>
      </c>
      <c r="K13" s="128" t="n">
        <f aca="false">I13-J13</f>
        <v>24720</v>
      </c>
      <c r="L13" s="112"/>
      <c r="M13" s="123" t="n">
        <v>6</v>
      </c>
      <c r="N13" s="128" t="n">
        <f aca="false">P12</f>
        <v>20250.624</v>
      </c>
      <c r="O13" s="128" t="n">
        <f aca="false">N13*$N$3</f>
        <v>4050.1248</v>
      </c>
      <c r="P13" s="128" t="n">
        <f aca="false">N13-O13</f>
        <v>16200.4992</v>
      </c>
      <c r="Q13" s="112"/>
      <c r="R13" s="123" t="n">
        <v>6</v>
      </c>
      <c r="S13" s="129" t="n">
        <f aca="false">($C$5-R13+1)/$S$3</f>
        <v>0.0909090909090909</v>
      </c>
      <c r="T13" s="128" t="n">
        <f aca="false">T12</f>
        <v>61800</v>
      </c>
      <c r="U13" s="128" t="n">
        <f aca="false">T13*S13</f>
        <v>5618.18181818182</v>
      </c>
      <c r="V13" s="128" t="n">
        <f aca="false">V12-U13</f>
        <v>11236.3636327273</v>
      </c>
      <c r="W13" s="112"/>
      <c r="X13" s="123" t="n">
        <v>6</v>
      </c>
      <c r="Y13" s="128" t="n">
        <f aca="false">AA12</f>
        <v>20250.624</v>
      </c>
      <c r="Z13" s="128" t="n">
        <f aca="false">Y13*$N$3</f>
        <v>4050.1248</v>
      </c>
      <c r="AA13" s="128" t="n">
        <f aca="false">Y13-Z13</f>
        <v>16200.4992</v>
      </c>
      <c r="AB13" s="144" t="n">
        <f aca="false">IF(Z13&gt;AC13,Z13,AC13)</f>
        <v>4050.1248</v>
      </c>
      <c r="AC13" s="135" t="n">
        <f aca="false">Y13/5</f>
        <v>4050.1248</v>
      </c>
      <c r="AD13" s="128" t="n">
        <f aca="false">Y13-AB13</f>
        <v>16200.4992</v>
      </c>
      <c r="AE13" s="112"/>
      <c r="AF13" s="112"/>
    </row>
    <row r="14" customFormat="false" ht="13.8" hidden="false" customHeight="false" outlineLevel="0" collapsed="false">
      <c r="A14" s="112"/>
      <c r="B14" s="123" t="n">
        <v>7</v>
      </c>
      <c r="C14" s="124" t="n">
        <f aca="false">SLN($C$3,$C$4,$C$5)</f>
        <v>6180</v>
      </c>
      <c r="D14" s="145" t="n">
        <f aca="false">DDB($C$3,$C$4,$C$5,B14,$E$3)</f>
        <v>3240.09984</v>
      </c>
      <c r="E14" s="146" t="n">
        <f aca="false">SYD($C$3,$C$4,$C$5,B14)</f>
        <v>4494.54545454546</v>
      </c>
      <c r="F14" s="142" t="n">
        <f aca="false">AB14</f>
        <v>4050.1248</v>
      </c>
      <c r="G14" s="112"/>
      <c r="H14" s="123" t="n">
        <v>7</v>
      </c>
      <c r="I14" s="128" t="n">
        <f aca="false">K13</f>
        <v>24720</v>
      </c>
      <c r="J14" s="128" t="n">
        <f aca="false">$I$3</f>
        <v>6180</v>
      </c>
      <c r="K14" s="128" t="n">
        <f aca="false">I14-J14</f>
        <v>18540</v>
      </c>
      <c r="L14" s="112"/>
      <c r="M14" s="123" t="n">
        <v>7</v>
      </c>
      <c r="N14" s="128" t="n">
        <f aca="false">P13</f>
        <v>16200.4992</v>
      </c>
      <c r="O14" s="128" t="n">
        <f aca="false">N14*$N$3</f>
        <v>3240.09984</v>
      </c>
      <c r="P14" s="128" t="n">
        <f aca="false">N14-O14</f>
        <v>12960.39936</v>
      </c>
      <c r="Q14" s="112"/>
      <c r="R14" s="123" t="n">
        <v>7</v>
      </c>
      <c r="S14" s="129" t="n">
        <f aca="false">($C$5-R14+1)/$S$3</f>
        <v>0.0727272727272727</v>
      </c>
      <c r="T14" s="128" t="n">
        <f aca="false">T13</f>
        <v>61800</v>
      </c>
      <c r="U14" s="128" t="n">
        <f aca="false">T14*S14</f>
        <v>4494.54545454545</v>
      </c>
      <c r="V14" s="128" t="n">
        <f aca="false">V13-U14</f>
        <v>6741.81817818182</v>
      </c>
      <c r="W14" s="112"/>
      <c r="X14" s="123" t="n">
        <v>7</v>
      </c>
      <c r="Y14" s="128" t="n">
        <f aca="false">AA13</f>
        <v>16200.4992</v>
      </c>
      <c r="Z14" s="128" t="n">
        <f aca="false">Y14*$N$3</f>
        <v>3240.09984</v>
      </c>
      <c r="AA14" s="128" t="n">
        <f aca="false">Y14-Z14</f>
        <v>12960.39936</v>
      </c>
      <c r="AB14" s="144" t="n">
        <f aca="false">IF(Z14&gt;AC14,Z14,AC14)</f>
        <v>4050.1248</v>
      </c>
      <c r="AC14" s="135" t="n">
        <f aca="false">Y14/4</f>
        <v>4050.1248</v>
      </c>
      <c r="AD14" s="128" t="n">
        <f aca="false">Y14-AB14</f>
        <v>12150.3744</v>
      </c>
      <c r="AE14" s="112"/>
      <c r="AF14" s="112"/>
    </row>
    <row r="15" customFormat="false" ht="13.8" hidden="false" customHeight="false" outlineLevel="0" collapsed="false">
      <c r="A15" s="112"/>
      <c r="B15" s="123" t="n">
        <v>8</v>
      </c>
      <c r="C15" s="124" t="n">
        <f aca="false">SLN($C$3,$C$4,$C$5)</f>
        <v>6180</v>
      </c>
      <c r="D15" s="147" t="n">
        <f aca="false">DDB($C$3,$C$4,$C$5,B15,$E$3)</f>
        <v>2592.079872</v>
      </c>
      <c r="E15" s="148" t="n">
        <f aca="false">SYD($C$3,$C$4,$C$5,B15)</f>
        <v>3370.90909090909</v>
      </c>
      <c r="F15" s="149" t="n">
        <f aca="false">AB15</f>
        <v>4320.13312</v>
      </c>
      <c r="G15" s="112"/>
      <c r="H15" s="123" t="n">
        <v>8</v>
      </c>
      <c r="I15" s="128" t="n">
        <f aca="false">K14</f>
        <v>18540</v>
      </c>
      <c r="J15" s="128" t="n">
        <f aca="false">$I$3</f>
        <v>6180</v>
      </c>
      <c r="K15" s="128" t="n">
        <f aca="false">I15-J15</f>
        <v>12360</v>
      </c>
      <c r="L15" s="112"/>
      <c r="M15" s="123" t="n">
        <v>8</v>
      </c>
      <c r="N15" s="128" t="n">
        <f aca="false">P14</f>
        <v>12960.39936</v>
      </c>
      <c r="O15" s="128" t="n">
        <f aca="false">N15*$N$3</f>
        <v>2592.079872</v>
      </c>
      <c r="P15" s="128" t="n">
        <f aca="false">N15-O15</f>
        <v>10368.319488</v>
      </c>
      <c r="Q15" s="112"/>
      <c r="R15" s="123" t="n">
        <v>8</v>
      </c>
      <c r="S15" s="129" t="n">
        <f aca="false">($C$5-R15+1)/$S$3</f>
        <v>0.0545454545454545</v>
      </c>
      <c r="T15" s="128" t="n">
        <f aca="false">T14</f>
        <v>61800</v>
      </c>
      <c r="U15" s="128" t="n">
        <f aca="false">T15*S15</f>
        <v>3370.90909090909</v>
      </c>
      <c r="V15" s="128" t="n">
        <f aca="false">V14-U15</f>
        <v>3370.90908727273</v>
      </c>
      <c r="W15" s="112"/>
      <c r="X15" s="123" t="n">
        <v>8</v>
      </c>
      <c r="Y15" s="128" t="n">
        <f aca="false">AA14</f>
        <v>12960.39936</v>
      </c>
      <c r="Z15" s="128" t="n">
        <f aca="false">Y15*$N$3</f>
        <v>2592.079872</v>
      </c>
      <c r="AA15" s="128" t="n">
        <f aca="false">Y15-Z15</f>
        <v>10368.319488</v>
      </c>
      <c r="AB15" s="144" t="n">
        <f aca="false">IF(Z15&gt;AC15,Z15,AC15)</f>
        <v>4320.13312</v>
      </c>
      <c r="AC15" s="135" t="n">
        <f aca="false">Y15/3</f>
        <v>4320.13312</v>
      </c>
      <c r="AD15" s="128" t="n">
        <f aca="false">Y15-AB15</f>
        <v>8640.26624</v>
      </c>
      <c r="AE15" s="112"/>
      <c r="AF15" s="112"/>
    </row>
    <row r="16" customFormat="false" ht="13.8" hidden="false" customHeight="false" outlineLevel="0" collapsed="false">
      <c r="A16" s="112"/>
      <c r="B16" s="123" t="n">
        <v>9</v>
      </c>
      <c r="C16" s="124" t="n">
        <f aca="false">SLN($C$3,$C$4,$C$5)</f>
        <v>6180</v>
      </c>
      <c r="D16" s="150" t="n">
        <f aca="false">DDB($C$3,$C$4,$C$5,B16,$E$3)</f>
        <v>2073.6638976</v>
      </c>
      <c r="E16" s="151" t="n">
        <f aca="false">SYD($C$3,$C$4,$C$5,B16)</f>
        <v>2247.27272727273</v>
      </c>
      <c r="F16" s="152" t="n">
        <f aca="false">AB16</f>
        <v>5184.159744</v>
      </c>
      <c r="G16" s="112"/>
      <c r="H16" s="123" t="n">
        <v>9</v>
      </c>
      <c r="I16" s="128" t="n">
        <f aca="false">K15</f>
        <v>12360</v>
      </c>
      <c r="J16" s="128" t="n">
        <f aca="false">$I$3</f>
        <v>6180</v>
      </c>
      <c r="K16" s="128" t="n">
        <f aca="false">I16-J16</f>
        <v>6180</v>
      </c>
      <c r="L16" s="112"/>
      <c r="M16" s="123" t="n">
        <v>9</v>
      </c>
      <c r="N16" s="128" t="n">
        <f aca="false">P15</f>
        <v>10368.319488</v>
      </c>
      <c r="O16" s="128" t="n">
        <f aca="false">N16*$N$3</f>
        <v>2073.6638976</v>
      </c>
      <c r="P16" s="128" t="n">
        <f aca="false">N16-O16</f>
        <v>8294.6555904</v>
      </c>
      <c r="Q16" s="112"/>
      <c r="R16" s="123" t="n">
        <v>9</v>
      </c>
      <c r="S16" s="129" t="n">
        <f aca="false">($C$5-R16+1)/$S$3</f>
        <v>0.0363636363636364</v>
      </c>
      <c r="T16" s="128" t="n">
        <f aca="false">T15</f>
        <v>61800</v>
      </c>
      <c r="U16" s="128" t="n">
        <f aca="false">T16*S16</f>
        <v>2247.27272727273</v>
      </c>
      <c r="V16" s="128" t="n">
        <f aca="false">V15-U16</f>
        <v>1123.63636</v>
      </c>
      <c r="W16" s="112"/>
      <c r="X16" s="123" t="n">
        <v>9</v>
      </c>
      <c r="Y16" s="128" t="n">
        <f aca="false">AA15</f>
        <v>10368.319488</v>
      </c>
      <c r="Z16" s="128" t="n">
        <f aca="false">Y16*$N$3</f>
        <v>2073.6638976</v>
      </c>
      <c r="AA16" s="128" t="n">
        <f aca="false">Y16-Z16</f>
        <v>8294.6555904</v>
      </c>
      <c r="AB16" s="144" t="n">
        <f aca="false">IF(Z16&gt;AC16,Z16,AC16)</f>
        <v>5184.159744</v>
      </c>
      <c r="AC16" s="135" t="n">
        <f aca="false">Y16/2</f>
        <v>5184.159744</v>
      </c>
      <c r="AD16" s="128" t="n">
        <f aca="false">Y16-AB16</f>
        <v>5184.159744</v>
      </c>
      <c r="AE16" s="112"/>
      <c r="AF16" s="112"/>
    </row>
    <row r="17" customFormat="false" ht="13.8" hidden="false" customHeight="false" outlineLevel="0" collapsed="false">
      <c r="A17" s="112"/>
      <c r="B17" s="123" t="n">
        <v>10</v>
      </c>
      <c r="C17" s="124" t="n">
        <f aca="false">SLN($C$3,$C$4,$C$5)</f>
        <v>6180</v>
      </c>
      <c r="D17" s="153" t="n">
        <f aca="false">DDB($C$3,$C$4,$C$5,B17,$E$3)</f>
        <v>1658.93111808</v>
      </c>
      <c r="E17" s="154" t="n">
        <f aca="false">SYD($C$3,$C$4,$C$5,B17)</f>
        <v>1123.63636363636</v>
      </c>
      <c r="F17" s="155" t="n">
        <f aca="false">AB17</f>
        <v>8294.65559</v>
      </c>
      <c r="G17" s="112"/>
      <c r="H17" s="123" t="n">
        <v>10</v>
      </c>
      <c r="I17" s="128" t="n">
        <f aca="false">K16</f>
        <v>6180</v>
      </c>
      <c r="J17" s="128" t="n">
        <f aca="false">$I$3</f>
        <v>6180</v>
      </c>
      <c r="K17" s="128" t="n">
        <f aca="false">I17-J17</f>
        <v>0</v>
      </c>
      <c r="L17" s="112"/>
      <c r="M17" s="123" t="n">
        <v>10</v>
      </c>
      <c r="N17" s="128" t="n">
        <f aca="false">P16</f>
        <v>8294.6555904</v>
      </c>
      <c r="O17" s="128" t="n">
        <f aca="false">N17*$N$3</f>
        <v>1658.93111808</v>
      </c>
      <c r="P17" s="128" t="n">
        <f aca="false">N17-O17</f>
        <v>6635.72447232</v>
      </c>
      <c r="Q17" s="112"/>
      <c r="R17" s="123" t="n">
        <v>10</v>
      </c>
      <c r="S17" s="129" t="n">
        <f aca="false">($C$5-R17+1)/$S$3</f>
        <v>0.0181818181818182</v>
      </c>
      <c r="T17" s="128" t="n">
        <f aca="false">T16</f>
        <v>61800</v>
      </c>
      <c r="U17" s="128" t="n">
        <f aca="false">T17*S17</f>
        <v>1123.63636363636</v>
      </c>
      <c r="V17" s="128" t="n">
        <f aca="false">V16-U17</f>
        <v>-3.63636081601726E-006</v>
      </c>
      <c r="W17" s="112"/>
      <c r="X17" s="123" t="n">
        <v>10</v>
      </c>
      <c r="Y17" s="128" t="n">
        <f aca="false">AA16</f>
        <v>8294.6555904</v>
      </c>
      <c r="Z17" s="128" t="n">
        <f aca="false">Y17*$N$3</f>
        <v>1658.93111808</v>
      </c>
      <c r="AA17" s="128" t="n">
        <f aca="false">Y17-Z17</f>
        <v>6635.72447232</v>
      </c>
      <c r="AB17" s="144" t="n">
        <f aca="false">IF(Z17&gt;AC17,Z17,AC17)</f>
        <v>8294.65559</v>
      </c>
      <c r="AC17" s="135" t="n">
        <f aca="false">Y17/1</f>
        <v>8294.65559</v>
      </c>
      <c r="AD17" s="128" t="n">
        <f aca="false">Y17-AB17</f>
        <v>3.9999940781854E-007</v>
      </c>
      <c r="AE17" s="112"/>
      <c r="AF17" s="112"/>
    </row>
    <row r="18" customFormat="false" ht="13.8" hidden="false" customHeight="false" outlineLevel="0" collapsed="false">
      <c r="A18" s="112"/>
      <c r="B18" s="156" t="s">
        <v>87</v>
      </c>
      <c r="C18" s="112"/>
      <c r="D18" s="112"/>
      <c r="E18" s="112"/>
      <c r="F18" s="112" t="n">
        <f aca="false">AB18</f>
        <v>0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</row>
    <row r="19" customFormat="false" ht="13.8" hidden="false" customHeight="false" outlineLevel="0" collapsed="false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</row>
    <row r="20" customFormat="false" ht="13.8" hidden="false" customHeight="false" outlineLevel="0" collapsed="false">
      <c r="A20" s="112"/>
      <c r="B20" s="121" t="s">
        <v>88</v>
      </c>
      <c r="C20" s="121" t="s">
        <v>89</v>
      </c>
      <c r="D20" s="121"/>
      <c r="E20" s="121"/>
      <c r="F20" s="121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</row>
    <row r="21" customFormat="false" ht="13.8" hidden="false" customHeight="false" outlineLevel="0" collapsed="false">
      <c r="A21" s="112"/>
      <c r="B21" s="157" t="n">
        <v>44256</v>
      </c>
      <c r="C21" s="158" t="n">
        <f aca="false">SUM(C8:C10)</f>
        <v>18540</v>
      </c>
      <c r="D21" s="159" t="n">
        <f aca="false">SUM(D8:D10)</f>
        <v>30158.4</v>
      </c>
      <c r="E21" s="160" t="n">
        <f aca="false">SUM(E8:E10)</f>
        <v>30338.1818181818</v>
      </c>
      <c r="F21" s="159" t="n">
        <f aca="false">SUM(F8:F10)</f>
        <v>30158.4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</row>
    <row r="22" customFormat="false" ht="13.8" hidden="false" customHeight="false" outlineLevel="0" collapsed="false">
      <c r="A22" s="112"/>
      <c r="B22" s="157" t="n">
        <v>44317</v>
      </c>
      <c r="C22" s="161" t="n">
        <f aca="false">SUM(C8:C12)</f>
        <v>30900</v>
      </c>
      <c r="D22" s="162" t="n">
        <f aca="false">SUM(D8:D12)</f>
        <v>41549.376</v>
      </c>
      <c r="E22" s="163" t="n">
        <f aca="false">SUM(E8:E12)</f>
        <v>44945.4545454545</v>
      </c>
      <c r="F22" s="162" t="n">
        <f aca="false">SUM(F8:F12)</f>
        <v>41549.376</v>
      </c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</row>
    <row r="23" customFormat="false" ht="13.8" hidden="false" customHeight="false" outlineLevel="0" collapsed="false">
      <c r="A23" s="112"/>
      <c r="B23" s="157" t="n">
        <v>44378</v>
      </c>
      <c r="C23" s="164" t="n">
        <f aca="false">SUM(C8:C14)</f>
        <v>43260</v>
      </c>
      <c r="D23" s="165" t="n">
        <f aca="false">SUM(D8:D14)</f>
        <v>48839.60064</v>
      </c>
      <c r="E23" s="166" t="n">
        <f aca="false">SUM(E8:E14)</f>
        <v>55058.1818181818</v>
      </c>
      <c r="F23" s="167" t="n">
        <f aca="false">SUM(F8:F14)</f>
        <v>49649.6256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</row>
    <row r="24" customFormat="false" ht="13.8" hidden="false" customHeight="false" outlineLevel="0" collapsed="false">
      <c r="A24" s="112"/>
      <c r="B24" s="157" t="n">
        <v>44470</v>
      </c>
      <c r="C24" s="168" t="n">
        <f aca="false">SUM(C8:C17)</f>
        <v>61800</v>
      </c>
      <c r="D24" s="166" t="n">
        <f aca="false">SUM(D8:D17)</f>
        <v>55164.27552768</v>
      </c>
      <c r="E24" s="168" t="n">
        <f aca="false">SUM(E8:E17)</f>
        <v>61800</v>
      </c>
      <c r="F24" s="169" t="n">
        <f aca="false">SUM(F8:F17)</f>
        <v>67448.574054</v>
      </c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customFormat="false" ht="13.8" hidden="false" customHeight="false" outlineLevel="0" collapsed="false">
      <c r="A25" s="112"/>
      <c r="B25" s="156" t="s">
        <v>87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</row>
    <row r="26" customFormat="false" ht="13.8" hidden="false" customHeight="false" outlineLevel="0" collapsed="false">
      <c r="A26" s="112"/>
      <c r="B26" s="112"/>
      <c r="C26" s="170"/>
      <c r="D26" s="170"/>
      <c r="E26" s="170"/>
      <c r="F26" s="170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</row>
    <row r="27" customFormat="false" ht="13.8" hidden="false" customHeight="false" outlineLevel="0" collapsed="false">
      <c r="A27" s="112"/>
      <c r="B27" s="112"/>
      <c r="C27" s="170"/>
      <c r="D27" s="170"/>
      <c r="E27" s="170"/>
      <c r="F27" s="170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</row>
    <row r="28" customFormat="false" ht="13.8" hidden="false" customHeight="false" outlineLevel="0" collapsed="false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customFormat="false" ht="13.8" hidden="false" customHeight="false" outlineLevel="0" collapsed="false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</row>
    <row r="30" customFormat="false" ht="13.8" hidden="false" customHeight="false" outlineLevel="0" collapsed="false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</row>
    <row r="31" customFormat="false" ht="13.8" hidden="false" customHeight="false" outlineLevel="0" collapsed="false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</row>
    <row r="32" customFormat="false" ht="13.8" hidden="false" customHeight="false" outlineLevel="0" collapsed="false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</row>
    <row r="33" customFormat="false" ht="13.8" hidden="false" customHeight="false" outlineLevel="0" collapsed="false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</row>
    <row r="34" customFormat="false" ht="13.8" hidden="false" customHeight="false" outlineLevel="0" collapsed="false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</row>
    <row r="35" customFormat="false" ht="13.8" hidden="false" customHeight="false" outlineLevel="0" collapsed="false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</row>
    <row r="36" customFormat="false" ht="13.8" hidden="false" customHeight="false" outlineLevel="0" collapsed="false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</row>
    <row r="37" customFormat="false" ht="13.8" hidden="false" customHeight="false" outlineLevel="0" collapsed="false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</row>
    <row r="38" customFormat="false" ht="13.8" hidden="false" customHeight="false" outlineLevel="0" collapsed="false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</row>
    <row r="39" customFormat="false" ht="13.8" hidden="false" customHeight="false" outlineLevel="0" collapsed="false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</row>
    <row r="40" customFormat="false" ht="13.8" hidden="false" customHeight="false" outlineLevel="0" collapsed="false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</row>
    <row r="41" customFormat="false" ht="13.8" hidden="false" customHeight="false" outlineLevel="0" collapsed="false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</row>
    <row r="42" customFormat="false" ht="13.8" hidden="false" customHeight="false" outlineLevel="0" collapsed="false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</row>
    <row r="43" customFormat="false" ht="13.8" hidden="false" customHeight="false" outlineLevel="0" collapsed="false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</row>
    <row r="44" customFormat="false" ht="13.8" hidden="false" customHeight="false" outlineLevel="0" collapsed="false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</row>
    <row r="45" customFormat="false" ht="13.8" hidden="false" customHeight="false" outlineLevel="0" collapsed="false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</row>
    <row r="46" customFormat="false" ht="13.8" hidden="false" customHeight="false" outlineLevel="0" collapsed="false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</row>
    <row r="47" customFormat="false" ht="13.8" hidden="false" customHeight="false" outlineLevel="0" collapsed="false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</row>
    <row r="48" customFormat="false" ht="13.8" hidden="false" customHeight="false" outlineLevel="0" collapsed="false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</row>
    <row r="49" customFormat="false" ht="13.8" hidden="false" customHeight="false" outlineLevel="0" collapsed="false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</row>
    <row r="50" customFormat="false" ht="13.8" hidden="false" customHeight="false" outlineLevel="0" collapsed="false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</row>
    <row r="51" customFormat="false" ht="13.8" hidden="false" customHeight="false" outlineLevel="0" collapsed="false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</row>
    <row r="52" customFormat="false" ht="13.8" hidden="false" customHeight="false" outlineLevel="0" collapsed="false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</row>
    <row r="53" customFormat="false" ht="13.8" hidden="false" customHeight="false" outlineLevel="0" collapsed="false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</row>
    <row r="54" customFormat="false" ht="13.8" hidden="false" customHeight="false" outlineLevel="0" collapsed="false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</row>
    <row r="55" customFormat="false" ht="13.8" hidden="false" customHeight="false" outlineLevel="0" collapsed="false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</row>
    <row r="56" customFormat="false" ht="13.8" hidden="false" customHeight="false" outlineLevel="0" collapsed="false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</row>
    <row r="57" customFormat="false" ht="13.8" hidden="false" customHeight="false" outlineLevel="0" collapsed="false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</row>
    <row r="58" customFormat="false" ht="13.8" hidden="false" customHeight="false" outlineLevel="0" collapsed="false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</row>
    <row r="59" customFormat="false" ht="13.8" hidden="false" customHeight="false" outlineLevel="0" collapsed="false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</row>
    <row r="60" customFormat="false" ht="13.8" hidden="false" customHeight="false" outlineLevel="0" collapsed="false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</row>
    <row r="61" customFormat="false" ht="13.8" hidden="false" customHeight="false" outlineLevel="0" collapsed="false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</row>
    <row r="62" customFormat="false" ht="13.8" hidden="false" customHeight="false" outlineLevel="0" collapsed="false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</row>
    <row r="63" customFormat="false" ht="13.8" hidden="false" customHeight="false" outlineLevel="0" collapsed="false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</row>
    <row r="64" customFormat="false" ht="13.8" hidden="false" customHeight="false" outlineLevel="0" collapsed="false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</row>
    <row r="65" customFormat="false" ht="13.8" hidden="false" customHeight="false" outlineLevel="0" collapsed="false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</row>
    <row r="66" customFormat="false" ht="13.8" hidden="false" customHeight="false" outlineLevel="0" collapsed="false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</row>
    <row r="67" customFormat="false" ht="13.8" hidden="false" customHeight="false" outlineLevel="0" collapsed="false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</row>
    <row r="68" customFormat="false" ht="13.8" hidden="false" customHeight="false" outlineLevel="0" collapsed="false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</row>
    <row r="69" customFormat="false" ht="13.8" hidden="false" customHeight="false" outlineLevel="0" collapsed="false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</row>
    <row r="70" customFormat="false" ht="13.8" hidden="false" customHeight="false" outlineLevel="0" collapsed="false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</row>
    <row r="71" customFormat="false" ht="13.8" hidden="false" customHeight="false" outlineLevel="0" collapsed="false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</row>
    <row r="72" customFormat="false" ht="13.8" hidden="false" customHeight="false" outlineLevel="0" collapsed="false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</row>
    <row r="73" customFormat="false" ht="13.8" hidden="false" customHeight="false" outlineLevel="0" collapsed="false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</row>
    <row r="74" customFormat="false" ht="13.8" hidden="false" customHeight="false" outlineLevel="0" collapsed="false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</row>
    <row r="75" customFormat="false" ht="13.8" hidden="false" customHeight="false" outlineLevel="0" collapsed="false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</row>
    <row r="76" customFormat="false" ht="13.8" hidden="false" customHeight="false" outlineLevel="0" collapsed="false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</row>
    <row r="77" customFormat="false" ht="13.8" hidden="false" customHeight="false" outlineLevel="0" collapsed="false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</row>
    <row r="78" customFormat="false" ht="13.8" hidden="false" customHeight="false" outlineLevel="0" collapsed="false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</row>
    <row r="79" customFormat="false" ht="13.8" hidden="false" customHeight="false" outlineLevel="0" collapsed="false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</row>
    <row r="80" customFormat="false" ht="13.8" hidden="false" customHeight="false" outlineLevel="0" collapsed="false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</row>
    <row r="81" customFormat="false" ht="13.8" hidden="false" customHeight="false" outlineLevel="0" collapsed="false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</row>
    <row r="82" customFormat="false" ht="13.8" hidden="false" customHeight="false" outlineLevel="0" collapsed="false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</row>
    <row r="83" customFormat="false" ht="13.8" hidden="false" customHeight="false" outlineLevel="0" collapsed="false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</row>
    <row r="84" customFormat="false" ht="13.8" hidden="false" customHeight="false" outlineLevel="0" collapsed="false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</row>
    <row r="85" customFormat="false" ht="13.8" hidden="false" customHeight="false" outlineLevel="0" collapsed="false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</row>
    <row r="86" customFormat="false" ht="13.8" hidden="false" customHeight="false" outlineLevel="0" collapsed="false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</row>
    <row r="87" customFormat="false" ht="13.8" hidden="false" customHeight="false" outlineLevel="0" collapsed="false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</row>
    <row r="88" customFormat="false" ht="13.8" hidden="false" customHeight="false" outlineLevel="0" collapsed="false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</row>
    <row r="89" customFormat="false" ht="13.8" hidden="false" customHeight="false" outlineLevel="0" collapsed="false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</row>
    <row r="90" customFormat="false" ht="13.8" hidden="false" customHeight="false" outlineLevel="0" collapsed="false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</row>
    <row r="91" customFormat="false" ht="13.8" hidden="false" customHeight="false" outlineLevel="0" collapsed="false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</row>
    <row r="92" customFormat="false" ht="13.8" hidden="false" customHeight="false" outlineLevel="0" collapsed="false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</row>
    <row r="93" customFormat="false" ht="13.8" hidden="false" customHeight="false" outlineLevel="0" collapsed="false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</row>
    <row r="94" customFormat="false" ht="13.8" hidden="false" customHeight="false" outlineLevel="0" collapsed="false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</row>
    <row r="95" customFormat="false" ht="13.8" hidden="false" customHeight="false" outlineLevel="0" collapsed="false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</row>
    <row r="96" customFormat="false" ht="13.8" hidden="false" customHeight="false" outlineLevel="0" collapsed="false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</row>
    <row r="97" customFormat="false" ht="13.8" hidden="false" customHeight="false" outlineLevel="0" collapsed="false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</row>
    <row r="98" customFormat="false" ht="13.8" hidden="false" customHeight="false" outlineLevel="0" collapsed="false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</row>
    <row r="99" customFormat="false" ht="13.8" hidden="false" customHeight="false" outlineLevel="0" collapsed="false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</row>
    <row r="100" customFormat="false" ht="13.8" hidden="false" customHeight="false" outlineLevel="0" collapsed="false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</row>
    <row r="101" customFormat="false" ht="13.8" hidden="false" customHeight="false" outlineLevel="0" collapsed="false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</row>
    <row r="102" customFormat="false" ht="13.8" hidden="false" customHeight="false" outlineLevel="0" collapsed="false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</row>
    <row r="103" customFormat="false" ht="13.8" hidden="false" customHeight="false" outlineLevel="0" collapsed="false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</row>
    <row r="104" customFormat="false" ht="13.8" hidden="false" customHeight="false" outlineLevel="0" collapsed="false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</row>
    <row r="105" customFormat="false" ht="13.8" hidden="false" customHeight="false" outlineLevel="0" collapsed="false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</row>
    <row r="106" customFormat="false" ht="13.8" hidden="false" customHeight="false" outlineLevel="0" collapsed="false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</row>
    <row r="107" customFormat="false" ht="13.8" hidden="false" customHeight="false" outlineLevel="0" collapsed="false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</row>
    <row r="108" customFormat="false" ht="13.8" hidden="false" customHeight="false" outlineLevel="0" collapsed="false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</row>
    <row r="109" customFormat="false" ht="13.8" hidden="false" customHeight="false" outlineLevel="0" collapsed="false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</row>
    <row r="110" customFormat="false" ht="13.8" hidden="false" customHeight="false" outlineLevel="0" collapsed="false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</row>
    <row r="111" customFormat="false" ht="13.8" hidden="false" customHeight="false" outlineLevel="0" collapsed="false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</row>
    <row r="112" customFormat="false" ht="13.8" hidden="false" customHeight="false" outlineLevel="0" collapsed="false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</row>
    <row r="113" customFormat="false" ht="13.8" hidden="false" customHeight="false" outlineLevel="0" collapsed="false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</row>
    <row r="114" customFormat="false" ht="13.8" hidden="false" customHeight="false" outlineLevel="0" collapsed="false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</row>
    <row r="115" customFormat="false" ht="13.8" hidden="false" customHeight="false" outlineLevel="0" collapsed="false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</row>
    <row r="116" customFormat="false" ht="13.8" hidden="false" customHeight="false" outlineLevel="0" collapsed="false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</row>
    <row r="117" customFormat="false" ht="13.8" hidden="false" customHeight="false" outlineLevel="0" collapsed="false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</row>
    <row r="118" customFormat="false" ht="13.8" hidden="false" customHeight="false" outlineLevel="0" collapsed="false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</row>
    <row r="119" customFormat="false" ht="13.8" hidden="false" customHeight="false" outlineLevel="0" collapsed="false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</row>
    <row r="120" customFormat="false" ht="13.8" hidden="false" customHeight="false" outlineLevel="0" collapsed="false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</row>
    <row r="121" customFormat="false" ht="13.8" hidden="false" customHeight="false" outlineLevel="0" collapsed="false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</row>
    <row r="122" customFormat="false" ht="13.8" hidden="false" customHeight="false" outlineLevel="0" collapsed="false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</row>
    <row r="123" customFormat="false" ht="13.8" hidden="false" customHeight="false" outlineLevel="0" collapsed="false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</row>
    <row r="124" customFormat="false" ht="13.8" hidden="false" customHeight="false" outlineLevel="0" collapsed="false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  <c r="AF124" s="112"/>
    </row>
    <row r="125" customFormat="false" ht="13.8" hidden="false" customHeight="false" outlineLevel="0" collapsed="false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</row>
    <row r="126" customFormat="false" ht="13.8" hidden="false" customHeight="false" outlineLevel="0" collapsed="false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</row>
    <row r="127" customFormat="false" ht="13.8" hidden="false" customHeight="false" outlineLevel="0" collapsed="false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</row>
    <row r="128" customFormat="false" ht="13.8" hidden="false" customHeight="false" outlineLevel="0" collapsed="false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</row>
    <row r="129" customFormat="false" ht="13.8" hidden="false" customHeight="false" outlineLevel="0" collapsed="false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</row>
    <row r="130" customFormat="false" ht="13.8" hidden="false" customHeight="false" outlineLevel="0" collapsed="false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</row>
    <row r="131" customFormat="false" ht="13.8" hidden="false" customHeight="false" outlineLevel="0" collapsed="false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</row>
    <row r="132" customFormat="false" ht="13.8" hidden="false" customHeight="false" outlineLevel="0" collapsed="false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</row>
    <row r="133" customFormat="false" ht="13.8" hidden="false" customHeight="false" outlineLevel="0" collapsed="false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</row>
    <row r="134" customFormat="false" ht="13.8" hidden="false" customHeight="false" outlineLevel="0" collapsed="false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</row>
    <row r="135" customFormat="false" ht="13.8" hidden="false" customHeight="false" outlineLevel="0" collapsed="false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</row>
    <row r="136" customFormat="false" ht="13.8" hidden="false" customHeight="false" outlineLevel="0" collapsed="false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  <c r="AF136" s="112"/>
    </row>
    <row r="137" customFormat="false" ht="13.8" hidden="false" customHeight="false" outlineLevel="0" collapsed="false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/>
      <c r="AE137" s="112"/>
      <c r="AF137" s="112"/>
    </row>
    <row r="138" customFormat="false" ht="13.8" hidden="false" customHeight="false" outlineLevel="0" collapsed="false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</row>
    <row r="139" customFormat="false" ht="13.8" hidden="false" customHeight="false" outlineLevel="0" collapsed="false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</row>
    <row r="140" customFormat="false" ht="13.8" hidden="false" customHeight="false" outlineLevel="0" collapsed="false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</row>
    <row r="141" customFormat="false" ht="13.8" hidden="false" customHeight="false" outlineLevel="0" collapsed="false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</row>
    <row r="142" customFormat="false" ht="13.8" hidden="false" customHeight="false" outlineLevel="0" collapsed="false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</row>
    <row r="143" customFormat="false" ht="13.8" hidden="false" customHeight="false" outlineLevel="0" collapsed="false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</row>
    <row r="144" customFormat="false" ht="13.8" hidden="false" customHeight="false" outlineLevel="0" collapsed="false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</row>
    <row r="145" customFormat="false" ht="13.8" hidden="false" customHeight="false" outlineLevel="0" collapsed="false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</row>
    <row r="146" customFormat="false" ht="13.8" hidden="false" customHeight="false" outlineLevel="0" collapsed="false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</row>
    <row r="147" customFormat="false" ht="13.8" hidden="false" customHeight="false" outlineLevel="0" collapsed="false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</row>
    <row r="148" customFormat="false" ht="13.8" hidden="false" customHeight="false" outlineLevel="0" collapsed="false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</row>
    <row r="149" customFormat="false" ht="13.8" hidden="false" customHeight="false" outlineLevel="0" collapsed="false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</row>
    <row r="150" customFormat="false" ht="13.8" hidden="false" customHeight="false" outlineLevel="0" collapsed="false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</row>
    <row r="151" customFormat="false" ht="13.8" hidden="false" customHeight="false" outlineLevel="0" collapsed="false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</row>
    <row r="152" customFormat="false" ht="13.8" hidden="false" customHeight="false" outlineLevel="0" collapsed="false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</row>
    <row r="153" customFormat="false" ht="13.8" hidden="false" customHeight="false" outlineLevel="0" collapsed="false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</row>
    <row r="154" customFormat="false" ht="13.8" hidden="false" customHeight="false" outlineLevel="0" collapsed="false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</row>
    <row r="155" customFormat="false" ht="13.8" hidden="false" customHeight="false" outlineLevel="0" collapsed="false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</row>
    <row r="156" customFormat="false" ht="13.8" hidden="false" customHeight="false" outlineLevel="0" collapsed="false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</row>
    <row r="157" customFormat="false" ht="13.8" hidden="false" customHeight="false" outlineLevel="0" collapsed="false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</row>
    <row r="158" customFormat="false" ht="13.8" hidden="false" customHeight="false" outlineLevel="0" collapsed="false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</row>
    <row r="159" customFormat="false" ht="13.8" hidden="false" customHeight="false" outlineLevel="0" collapsed="false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</row>
    <row r="160" customFormat="false" ht="13.8" hidden="false" customHeight="false" outlineLevel="0" collapsed="false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</row>
    <row r="161" customFormat="false" ht="13.8" hidden="false" customHeight="false" outlineLevel="0" collapsed="false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</row>
    <row r="162" customFormat="false" ht="13.8" hidden="false" customHeight="false" outlineLevel="0" collapsed="false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</row>
    <row r="163" customFormat="false" ht="13.8" hidden="false" customHeight="false" outlineLevel="0" collapsed="false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</row>
    <row r="164" customFormat="false" ht="13.8" hidden="false" customHeight="false" outlineLevel="0" collapsed="false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</row>
    <row r="165" customFormat="false" ht="13.8" hidden="false" customHeight="false" outlineLevel="0" collapsed="false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</row>
    <row r="166" customFormat="false" ht="13.8" hidden="false" customHeight="false" outlineLevel="0" collapsed="false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</row>
    <row r="167" customFormat="false" ht="13.8" hidden="false" customHeight="false" outlineLevel="0" collapsed="false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</row>
    <row r="168" customFormat="false" ht="13.8" hidden="false" customHeight="false" outlineLevel="0" collapsed="false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</row>
    <row r="169" customFormat="false" ht="13.8" hidden="false" customHeight="false" outlineLevel="0" collapsed="false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</row>
    <row r="170" customFormat="false" ht="13.8" hidden="false" customHeight="false" outlineLevel="0" collapsed="false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</row>
    <row r="171" customFormat="false" ht="13.8" hidden="false" customHeight="false" outlineLevel="0" collapsed="false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</row>
    <row r="172" customFormat="false" ht="13.8" hidden="false" customHeight="false" outlineLevel="0" collapsed="false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</row>
    <row r="173" customFormat="false" ht="13.8" hidden="false" customHeight="false" outlineLevel="0" collapsed="false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</row>
    <row r="174" customFormat="false" ht="13.8" hidden="false" customHeight="false" outlineLevel="0" collapsed="false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</row>
    <row r="175" customFormat="false" ht="13.8" hidden="false" customHeight="false" outlineLevel="0" collapsed="false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</row>
    <row r="176" customFormat="false" ht="13.8" hidden="false" customHeight="false" outlineLevel="0" collapsed="false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</row>
    <row r="177" customFormat="false" ht="13.8" hidden="false" customHeight="false" outlineLevel="0" collapsed="false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</row>
    <row r="178" customFormat="false" ht="13.8" hidden="false" customHeight="false" outlineLevel="0" collapsed="false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</row>
    <row r="179" customFormat="false" ht="13.8" hidden="false" customHeight="false" outlineLevel="0" collapsed="false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</row>
    <row r="180" customFormat="false" ht="13.8" hidden="false" customHeight="false" outlineLevel="0" collapsed="false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</row>
    <row r="181" customFormat="false" ht="13.8" hidden="false" customHeight="false" outlineLevel="0" collapsed="false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</row>
    <row r="182" customFormat="false" ht="13.8" hidden="false" customHeight="false" outlineLevel="0" collapsed="false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</row>
    <row r="183" customFormat="false" ht="13.8" hidden="false" customHeight="false" outlineLevel="0" collapsed="false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</row>
    <row r="184" customFormat="false" ht="13.8" hidden="false" customHeight="false" outlineLevel="0" collapsed="false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</row>
    <row r="185" customFormat="false" ht="13.8" hidden="false" customHeight="false" outlineLevel="0" collapsed="false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</row>
    <row r="186" customFormat="false" ht="13.8" hidden="false" customHeight="false" outlineLevel="0" collapsed="false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</row>
    <row r="187" customFormat="false" ht="13.8" hidden="false" customHeight="false" outlineLevel="0" collapsed="false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</row>
    <row r="188" customFormat="false" ht="13.8" hidden="false" customHeight="false" outlineLevel="0" collapsed="false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</row>
    <row r="189" customFormat="false" ht="13.8" hidden="false" customHeight="false" outlineLevel="0" collapsed="false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</row>
    <row r="190" customFormat="false" ht="13.8" hidden="false" customHeight="false" outlineLevel="0" collapsed="false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</row>
    <row r="191" customFormat="false" ht="13.8" hidden="false" customHeight="false" outlineLevel="0" collapsed="false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</row>
    <row r="192" customFormat="false" ht="13.8" hidden="false" customHeight="false" outlineLevel="0" collapsed="false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</row>
    <row r="193" customFormat="false" ht="13.8" hidden="false" customHeight="false" outlineLevel="0" collapsed="false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</row>
    <row r="194" customFormat="false" ht="13.8" hidden="false" customHeight="false" outlineLevel="0" collapsed="false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</row>
    <row r="195" customFormat="false" ht="13.8" hidden="false" customHeight="false" outlineLevel="0" collapsed="false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</row>
    <row r="196" customFormat="false" ht="13.8" hidden="false" customHeight="false" outlineLevel="0" collapsed="false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</row>
    <row r="197" customFormat="false" ht="13.8" hidden="false" customHeight="false" outlineLevel="0" collapsed="false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</row>
    <row r="198" customFormat="false" ht="13.8" hidden="false" customHeight="false" outlineLevel="0" collapsed="false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</row>
    <row r="199" customFormat="false" ht="13.8" hidden="false" customHeight="false" outlineLevel="0" collapsed="false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</row>
    <row r="200" customFormat="false" ht="13.8" hidden="false" customHeight="false" outlineLevel="0" collapsed="false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</row>
    <row r="201" customFormat="false" ht="13.8" hidden="false" customHeight="false" outlineLevel="0" collapsed="false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</row>
    <row r="202" customFormat="false" ht="13.8" hidden="false" customHeight="false" outlineLevel="0" collapsed="false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</row>
    <row r="203" customFormat="false" ht="13.8" hidden="false" customHeight="false" outlineLevel="0" collapsed="false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</row>
    <row r="204" customFormat="false" ht="13.8" hidden="false" customHeight="false" outlineLevel="0" collapsed="false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</row>
    <row r="205" customFormat="false" ht="13.8" hidden="false" customHeight="false" outlineLevel="0" collapsed="false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</row>
    <row r="206" customFormat="false" ht="13.8" hidden="false" customHeight="false" outlineLevel="0" collapsed="false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</row>
    <row r="207" customFormat="false" ht="13.8" hidden="false" customHeight="false" outlineLevel="0" collapsed="false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</row>
    <row r="208" customFormat="false" ht="13.8" hidden="false" customHeight="false" outlineLevel="0" collapsed="false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</row>
    <row r="209" customFormat="false" ht="13.8" hidden="false" customHeight="false" outlineLevel="0" collapsed="false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</row>
    <row r="210" customFormat="false" ht="13.8" hidden="false" customHeight="false" outlineLevel="0" collapsed="false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</row>
    <row r="211" customFormat="false" ht="13.8" hidden="false" customHeight="false" outlineLevel="0" collapsed="false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</row>
    <row r="212" customFormat="false" ht="13.8" hidden="false" customHeight="false" outlineLevel="0" collapsed="false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</row>
    <row r="213" customFormat="false" ht="13.8" hidden="false" customHeight="false" outlineLevel="0" collapsed="false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</row>
    <row r="214" customFormat="false" ht="13.8" hidden="false" customHeight="false" outlineLevel="0" collapsed="false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</row>
    <row r="215" customFormat="false" ht="13.8" hidden="false" customHeight="false" outlineLevel="0" collapsed="false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</row>
    <row r="216" customFormat="false" ht="13.8" hidden="false" customHeight="false" outlineLevel="0" collapsed="false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</row>
    <row r="217" customFormat="false" ht="13.8" hidden="false" customHeight="false" outlineLevel="0" collapsed="false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</row>
    <row r="218" customFormat="false" ht="13.8" hidden="false" customHeight="false" outlineLevel="0" collapsed="false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</row>
    <row r="219" customFormat="false" ht="13.8" hidden="false" customHeight="false" outlineLevel="0" collapsed="false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</row>
    <row r="220" customFormat="false" ht="13.8" hidden="false" customHeight="false" outlineLevel="0" collapsed="false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</row>
    <row r="221" customFormat="false" ht="13.8" hidden="false" customHeight="false" outlineLevel="0" collapsed="false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</row>
    <row r="222" customFormat="false" ht="13.8" hidden="false" customHeight="false" outlineLevel="0" collapsed="false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</row>
    <row r="223" customFormat="false" ht="13.8" hidden="false" customHeight="false" outlineLevel="0" collapsed="false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</row>
    <row r="224" customFormat="false" ht="13.8" hidden="false" customHeight="false" outlineLevel="0" collapsed="false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</row>
    <row r="225" customFormat="false" ht="13.8" hidden="false" customHeight="false" outlineLevel="0" collapsed="false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</row>
    <row r="226" customFormat="false" ht="13.8" hidden="false" customHeight="false" outlineLevel="0" collapsed="false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</row>
    <row r="227" customFormat="false" ht="13.8" hidden="false" customHeight="false" outlineLevel="0" collapsed="false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</row>
    <row r="228" customFormat="false" ht="13.8" hidden="false" customHeight="false" outlineLevel="0" collapsed="false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</row>
    <row r="229" customFormat="false" ht="13.8" hidden="false" customHeight="false" outlineLevel="0" collapsed="false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</row>
    <row r="230" customFormat="false" ht="13.8" hidden="false" customHeight="false" outlineLevel="0" collapsed="false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</row>
    <row r="231" customFormat="false" ht="13.8" hidden="false" customHeight="false" outlineLevel="0" collapsed="false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</row>
    <row r="232" customFormat="false" ht="13.8" hidden="false" customHeight="false" outlineLevel="0" collapsed="false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</row>
    <row r="233" customFormat="false" ht="13.8" hidden="false" customHeight="false" outlineLevel="0" collapsed="false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</row>
    <row r="234" customFormat="false" ht="13.8" hidden="false" customHeight="false" outlineLevel="0" collapsed="false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</row>
    <row r="235" customFormat="false" ht="13.8" hidden="false" customHeight="false" outlineLevel="0" collapsed="false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</row>
    <row r="236" customFormat="false" ht="13.8" hidden="false" customHeight="false" outlineLevel="0" collapsed="false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</row>
    <row r="237" customFormat="false" ht="13.8" hidden="false" customHeight="false" outlineLevel="0" collapsed="false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</row>
    <row r="238" customFormat="false" ht="13.8" hidden="false" customHeight="false" outlineLevel="0" collapsed="false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</row>
    <row r="239" customFormat="false" ht="13.8" hidden="false" customHeight="false" outlineLevel="0" collapsed="false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</row>
    <row r="240" customFormat="false" ht="13.8" hidden="false" customHeight="false" outlineLevel="0" collapsed="false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</row>
    <row r="241" customFormat="false" ht="13.8" hidden="false" customHeight="false" outlineLevel="0" collapsed="false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</row>
    <row r="242" customFormat="false" ht="13.8" hidden="false" customHeight="false" outlineLevel="0" collapsed="false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</row>
    <row r="243" customFormat="false" ht="13.8" hidden="false" customHeight="false" outlineLevel="0" collapsed="false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</row>
    <row r="244" customFormat="false" ht="13.8" hidden="false" customHeight="false" outlineLevel="0" collapsed="false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</row>
    <row r="245" customFormat="false" ht="13.8" hidden="false" customHeight="false" outlineLevel="0" collapsed="false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</row>
    <row r="246" customFormat="false" ht="13.8" hidden="false" customHeight="false" outlineLevel="0" collapsed="false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</row>
    <row r="247" customFormat="false" ht="13.8" hidden="false" customHeight="false" outlineLevel="0" collapsed="false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</row>
    <row r="248" customFormat="false" ht="13.8" hidden="false" customHeight="false" outlineLevel="0" collapsed="false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</row>
    <row r="249" customFormat="false" ht="13.8" hidden="false" customHeight="false" outlineLevel="0" collapsed="false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</row>
    <row r="250" customFormat="false" ht="13.8" hidden="false" customHeight="false" outlineLevel="0" collapsed="false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</row>
    <row r="251" customFormat="false" ht="13.8" hidden="false" customHeight="false" outlineLevel="0" collapsed="false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</row>
    <row r="252" customFormat="false" ht="13.8" hidden="false" customHeight="false" outlineLevel="0" collapsed="false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</row>
    <row r="253" customFormat="false" ht="13.8" hidden="false" customHeight="false" outlineLevel="0" collapsed="false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</row>
    <row r="254" customFormat="false" ht="13.8" hidden="false" customHeight="false" outlineLevel="0" collapsed="false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</row>
    <row r="255" customFormat="false" ht="13.8" hidden="false" customHeight="false" outlineLevel="0" collapsed="false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</row>
    <row r="256" customFormat="false" ht="13.8" hidden="false" customHeight="false" outlineLevel="0" collapsed="false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</row>
    <row r="257" customFormat="false" ht="13.8" hidden="false" customHeight="false" outlineLevel="0" collapsed="false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</row>
    <row r="258" customFormat="false" ht="13.8" hidden="false" customHeight="false" outlineLevel="0" collapsed="false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</row>
    <row r="259" customFormat="false" ht="13.8" hidden="false" customHeight="false" outlineLevel="0" collapsed="false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</row>
    <row r="260" customFormat="false" ht="13.8" hidden="false" customHeight="false" outlineLevel="0" collapsed="false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</row>
    <row r="261" customFormat="false" ht="13.8" hidden="false" customHeight="false" outlineLevel="0" collapsed="false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</row>
    <row r="262" customFormat="false" ht="13.8" hidden="false" customHeight="false" outlineLevel="0" collapsed="false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</row>
    <row r="263" customFormat="false" ht="13.8" hidden="false" customHeight="false" outlineLevel="0" collapsed="false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</row>
    <row r="264" customFormat="false" ht="13.8" hidden="false" customHeight="false" outlineLevel="0" collapsed="false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</row>
    <row r="265" customFormat="false" ht="13.8" hidden="false" customHeight="false" outlineLevel="0" collapsed="false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</row>
    <row r="266" customFormat="false" ht="13.8" hidden="false" customHeight="false" outlineLevel="0" collapsed="false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</row>
    <row r="267" customFormat="false" ht="13.8" hidden="false" customHeight="false" outlineLevel="0" collapsed="false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</row>
    <row r="268" customFormat="false" ht="13.8" hidden="false" customHeight="false" outlineLevel="0" collapsed="false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</row>
    <row r="269" customFormat="false" ht="13.8" hidden="false" customHeight="false" outlineLevel="0" collapsed="false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</row>
    <row r="270" customFormat="false" ht="13.8" hidden="false" customHeight="false" outlineLevel="0" collapsed="false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</row>
    <row r="271" customFormat="false" ht="13.8" hidden="false" customHeight="false" outlineLevel="0" collapsed="false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</row>
    <row r="272" customFormat="false" ht="13.8" hidden="false" customHeight="false" outlineLevel="0" collapsed="false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</row>
    <row r="273" customFormat="false" ht="13.8" hidden="false" customHeight="false" outlineLevel="0" collapsed="false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</row>
    <row r="274" customFormat="false" ht="13.8" hidden="false" customHeight="false" outlineLevel="0" collapsed="false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</row>
    <row r="275" customFormat="false" ht="13.8" hidden="false" customHeight="false" outlineLevel="0" collapsed="false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</row>
    <row r="276" customFormat="false" ht="13.8" hidden="false" customHeight="false" outlineLevel="0" collapsed="false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</row>
    <row r="277" customFormat="false" ht="13.8" hidden="false" customHeight="false" outlineLevel="0" collapsed="false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</row>
    <row r="278" customFormat="false" ht="13.8" hidden="false" customHeight="false" outlineLevel="0" collapsed="false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</row>
    <row r="279" customFormat="false" ht="13.8" hidden="false" customHeight="false" outlineLevel="0" collapsed="false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</row>
    <row r="280" customFormat="false" ht="13.8" hidden="false" customHeight="false" outlineLevel="0" collapsed="false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</row>
    <row r="281" customFormat="false" ht="13.8" hidden="false" customHeight="false" outlineLevel="0" collapsed="false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</row>
    <row r="282" customFormat="false" ht="13.8" hidden="false" customHeight="false" outlineLevel="0" collapsed="false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</row>
    <row r="283" customFormat="false" ht="13.8" hidden="false" customHeight="false" outlineLevel="0" collapsed="false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</row>
    <row r="284" customFormat="false" ht="13.8" hidden="false" customHeight="false" outlineLevel="0" collapsed="false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</row>
    <row r="285" customFormat="false" ht="13.8" hidden="false" customHeight="false" outlineLevel="0" collapsed="false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</row>
    <row r="286" customFormat="false" ht="13.8" hidden="false" customHeight="false" outlineLevel="0" collapsed="false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</row>
    <row r="287" customFormat="false" ht="13.8" hidden="false" customHeight="false" outlineLevel="0" collapsed="false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</row>
    <row r="288" customFormat="false" ht="13.8" hidden="false" customHeight="false" outlineLevel="0" collapsed="false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</row>
    <row r="289" customFormat="false" ht="13.8" hidden="false" customHeight="false" outlineLevel="0" collapsed="false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</row>
    <row r="290" customFormat="false" ht="13.8" hidden="false" customHeight="false" outlineLevel="0" collapsed="false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</row>
    <row r="291" customFormat="false" ht="13.8" hidden="false" customHeight="false" outlineLevel="0" collapsed="false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</row>
    <row r="292" customFormat="false" ht="13.8" hidden="false" customHeight="false" outlineLevel="0" collapsed="false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</row>
    <row r="293" customFormat="false" ht="13.8" hidden="false" customHeight="false" outlineLevel="0" collapsed="false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</row>
    <row r="294" customFormat="false" ht="13.8" hidden="false" customHeight="false" outlineLevel="0" collapsed="false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</row>
    <row r="295" customFormat="false" ht="13.8" hidden="false" customHeight="false" outlineLevel="0" collapsed="false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</row>
    <row r="296" customFormat="false" ht="13.8" hidden="false" customHeight="false" outlineLevel="0" collapsed="false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</row>
    <row r="297" customFormat="false" ht="13.8" hidden="false" customHeight="false" outlineLevel="0" collapsed="false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</row>
    <row r="298" customFormat="false" ht="13.8" hidden="false" customHeight="false" outlineLevel="0" collapsed="false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</row>
    <row r="299" customFormat="false" ht="13.8" hidden="false" customHeight="false" outlineLevel="0" collapsed="false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</row>
    <row r="300" customFormat="false" ht="13.8" hidden="false" customHeight="false" outlineLevel="0" collapsed="false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</row>
    <row r="301" customFormat="false" ht="13.8" hidden="false" customHeight="false" outlineLevel="0" collapsed="false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</row>
    <row r="302" customFormat="false" ht="13.8" hidden="false" customHeight="false" outlineLevel="0" collapsed="false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</row>
    <row r="303" customFormat="false" ht="13.8" hidden="false" customHeight="false" outlineLevel="0" collapsed="false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</row>
    <row r="304" customFormat="false" ht="13.8" hidden="false" customHeight="false" outlineLevel="0" collapsed="false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</row>
    <row r="305" customFormat="false" ht="13.8" hidden="false" customHeight="false" outlineLevel="0" collapsed="false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</row>
    <row r="306" customFormat="false" ht="13.8" hidden="false" customHeight="false" outlineLevel="0" collapsed="false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</row>
    <row r="307" customFormat="false" ht="13.8" hidden="false" customHeight="false" outlineLevel="0" collapsed="false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</row>
    <row r="308" customFormat="false" ht="13.8" hidden="false" customHeight="false" outlineLevel="0" collapsed="false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</row>
    <row r="309" customFormat="false" ht="13.8" hidden="false" customHeight="false" outlineLevel="0" collapsed="false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</row>
    <row r="310" customFormat="false" ht="13.8" hidden="false" customHeight="false" outlineLevel="0" collapsed="false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</row>
    <row r="311" customFormat="false" ht="13.8" hidden="false" customHeight="false" outlineLevel="0" collapsed="false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</row>
    <row r="312" customFormat="false" ht="13.8" hidden="false" customHeight="false" outlineLevel="0" collapsed="false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</row>
    <row r="313" customFormat="false" ht="13.8" hidden="false" customHeight="false" outlineLevel="0" collapsed="false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</row>
    <row r="314" customFormat="false" ht="13.8" hidden="false" customHeight="false" outlineLevel="0" collapsed="false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</row>
    <row r="315" customFormat="false" ht="13.8" hidden="false" customHeight="false" outlineLevel="0" collapsed="false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</row>
    <row r="316" customFormat="false" ht="13.8" hidden="false" customHeight="false" outlineLevel="0" collapsed="false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</row>
    <row r="317" customFormat="false" ht="13.8" hidden="false" customHeight="false" outlineLevel="0" collapsed="false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</row>
    <row r="318" customFormat="false" ht="13.8" hidden="false" customHeight="false" outlineLevel="0" collapsed="false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</row>
    <row r="319" customFormat="false" ht="13.8" hidden="false" customHeight="false" outlineLevel="0" collapsed="false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</row>
    <row r="320" customFormat="false" ht="13.8" hidden="false" customHeight="false" outlineLevel="0" collapsed="false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</row>
    <row r="321" customFormat="false" ht="13.8" hidden="false" customHeight="false" outlineLevel="0" collapsed="false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</row>
    <row r="322" customFormat="false" ht="13.8" hidden="false" customHeight="false" outlineLevel="0" collapsed="false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</row>
    <row r="323" customFormat="false" ht="13.8" hidden="false" customHeight="false" outlineLevel="0" collapsed="false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</row>
    <row r="324" customFormat="false" ht="13.8" hidden="false" customHeight="false" outlineLevel="0" collapsed="false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</row>
    <row r="325" customFormat="false" ht="13.8" hidden="false" customHeight="false" outlineLevel="0" collapsed="false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</row>
    <row r="326" customFormat="false" ht="13.8" hidden="false" customHeight="false" outlineLevel="0" collapsed="false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</row>
    <row r="327" customFormat="false" ht="13.8" hidden="false" customHeight="false" outlineLevel="0" collapsed="false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</row>
    <row r="328" customFormat="false" ht="13.8" hidden="false" customHeight="false" outlineLevel="0" collapsed="false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</row>
    <row r="329" customFormat="false" ht="13.8" hidden="false" customHeight="false" outlineLevel="0" collapsed="false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</row>
    <row r="330" customFormat="false" ht="13.8" hidden="false" customHeight="false" outlineLevel="0" collapsed="false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</row>
    <row r="331" customFormat="false" ht="13.8" hidden="false" customHeight="false" outlineLevel="0" collapsed="false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</row>
    <row r="332" customFormat="false" ht="13.8" hidden="false" customHeight="false" outlineLevel="0" collapsed="false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</row>
    <row r="333" customFormat="false" ht="13.8" hidden="false" customHeight="false" outlineLevel="0" collapsed="false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</row>
    <row r="334" customFormat="false" ht="13.8" hidden="false" customHeight="false" outlineLevel="0" collapsed="false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</row>
    <row r="335" customFormat="false" ht="13.8" hidden="false" customHeight="false" outlineLevel="0" collapsed="false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</row>
    <row r="336" customFormat="false" ht="13.8" hidden="false" customHeight="false" outlineLevel="0" collapsed="false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</row>
    <row r="337" customFormat="false" ht="13.8" hidden="false" customHeight="false" outlineLevel="0" collapsed="false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</row>
    <row r="338" customFormat="false" ht="13.8" hidden="false" customHeight="false" outlineLevel="0" collapsed="false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</row>
    <row r="339" customFormat="false" ht="13.8" hidden="false" customHeight="false" outlineLevel="0" collapsed="false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</row>
    <row r="340" customFormat="false" ht="13.8" hidden="false" customHeight="false" outlineLevel="0" collapsed="false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</row>
    <row r="341" customFormat="false" ht="13.8" hidden="false" customHeight="false" outlineLevel="0" collapsed="false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</row>
    <row r="342" customFormat="false" ht="13.8" hidden="false" customHeight="false" outlineLevel="0" collapsed="false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</row>
    <row r="343" customFormat="false" ht="13.8" hidden="false" customHeight="false" outlineLevel="0" collapsed="false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</row>
    <row r="344" customFormat="false" ht="13.8" hidden="false" customHeight="false" outlineLevel="0" collapsed="false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</row>
    <row r="345" customFormat="false" ht="13.8" hidden="false" customHeight="false" outlineLevel="0" collapsed="false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</row>
    <row r="346" customFormat="false" ht="13.8" hidden="false" customHeight="false" outlineLevel="0" collapsed="false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</row>
    <row r="347" customFormat="false" ht="13.8" hidden="false" customHeight="false" outlineLevel="0" collapsed="false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</row>
    <row r="348" customFormat="false" ht="13.8" hidden="false" customHeight="false" outlineLevel="0" collapsed="false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</row>
    <row r="349" customFormat="false" ht="13.8" hidden="false" customHeight="false" outlineLevel="0" collapsed="false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</row>
    <row r="350" customFormat="false" ht="13.8" hidden="false" customHeight="false" outlineLevel="0" collapsed="false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</row>
    <row r="351" customFormat="false" ht="13.8" hidden="false" customHeight="false" outlineLevel="0" collapsed="false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</row>
    <row r="352" customFormat="false" ht="13.8" hidden="false" customHeight="false" outlineLevel="0" collapsed="false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</row>
    <row r="353" customFormat="false" ht="13.8" hidden="false" customHeight="false" outlineLevel="0" collapsed="false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</row>
    <row r="354" customFormat="false" ht="13.8" hidden="false" customHeight="false" outlineLevel="0" collapsed="false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</row>
    <row r="355" customFormat="false" ht="13.8" hidden="false" customHeight="false" outlineLevel="0" collapsed="false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</row>
    <row r="356" customFormat="false" ht="13.8" hidden="false" customHeight="false" outlineLevel="0" collapsed="false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</row>
    <row r="357" customFormat="false" ht="13.8" hidden="false" customHeight="false" outlineLevel="0" collapsed="false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</row>
    <row r="358" customFormat="false" ht="13.8" hidden="false" customHeight="false" outlineLevel="0" collapsed="false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</row>
    <row r="359" customFormat="false" ht="13.8" hidden="false" customHeight="false" outlineLevel="0" collapsed="false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</row>
    <row r="360" customFormat="false" ht="13.8" hidden="false" customHeight="false" outlineLevel="0" collapsed="false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</row>
    <row r="361" customFormat="false" ht="13.8" hidden="false" customHeight="false" outlineLevel="0" collapsed="false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</row>
    <row r="362" customFormat="false" ht="13.8" hidden="false" customHeight="false" outlineLevel="0" collapsed="false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</row>
    <row r="363" customFormat="false" ht="13.8" hidden="false" customHeight="false" outlineLevel="0" collapsed="false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</row>
    <row r="364" customFormat="false" ht="13.8" hidden="false" customHeight="false" outlineLevel="0" collapsed="false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</row>
    <row r="365" customFormat="false" ht="13.8" hidden="false" customHeight="false" outlineLevel="0" collapsed="false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</row>
    <row r="366" customFormat="false" ht="13.8" hidden="false" customHeight="false" outlineLevel="0" collapsed="false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</row>
    <row r="367" customFormat="false" ht="13.8" hidden="false" customHeight="false" outlineLevel="0" collapsed="false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</row>
    <row r="368" customFormat="false" ht="13.8" hidden="false" customHeight="false" outlineLevel="0" collapsed="false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</row>
    <row r="369" customFormat="false" ht="13.8" hidden="false" customHeight="false" outlineLevel="0" collapsed="false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</row>
    <row r="370" customFormat="false" ht="13.8" hidden="false" customHeight="false" outlineLevel="0" collapsed="false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</row>
    <row r="371" customFormat="false" ht="13.8" hidden="false" customHeight="false" outlineLevel="0" collapsed="false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</row>
    <row r="372" customFormat="false" ht="13.8" hidden="false" customHeight="false" outlineLevel="0" collapsed="false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</row>
    <row r="373" customFormat="false" ht="13.8" hidden="false" customHeight="false" outlineLevel="0" collapsed="false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</row>
    <row r="374" customFormat="false" ht="13.8" hidden="false" customHeight="false" outlineLevel="0" collapsed="false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</row>
    <row r="375" customFormat="false" ht="13.8" hidden="false" customHeight="false" outlineLevel="0" collapsed="false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</row>
    <row r="376" customFormat="false" ht="13.8" hidden="false" customHeight="false" outlineLevel="0" collapsed="false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</row>
    <row r="377" customFormat="false" ht="13.8" hidden="false" customHeight="false" outlineLevel="0" collapsed="false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</row>
    <row r="378" customFormat="false" ht="13.8" hidden="false" customHeight="false" outlineLevel="0" collapsed="false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</row>
    <row r="379" customFormat="false" ht="13.8" hidden="false" customHeight="false" outlineLevel="0" collapsed="false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</row>
    <row r="380" customFormat="false" ht="13.8" hidden="false" customHeight="false" outlineLevel="0" collapsed="false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</row>
    <row r="381" customFormat="false" ht="13.8" hidden="false" customHeight="false" outlineLevel="0" collapsed="false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</row>
    <row r="382" customFormat="false" ht="13.8" hidden="false" customHeight="false" outlineLevel="0" collapsed="false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</row>
    <row r="383" customFormat="false" ht="13.8" hidden="false" customHeight="false" outlineLevel="0" collapsed="false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</row>
    <row r="384" customFormat="false" ht="13.8" hidden="false" customHeight="false" outlineLevel="0" collapsed="false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</row>
    <row r="385" customFormat="false" ht="13.8" hidden="false" customHeight="false" outlineLevel="0" collapsed="false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</row>
    <row r="386" customFormat="false" ht="13.8" hidden="false" customHeight="false" outlineLevel="0" collapsed="false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</row>
    <row r="387" customFormat="false" ht="13.8" hidden="false" customHeight="false" outlineLevel="0" collapsed="false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</row>
    <row r="388" customFormat="false" ht="13.8" hidden="false" customHeight="false" outlineLevel="0" collapsed="false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</row>
    <row r="389" customFormat="false" ht="13.8" hidden="false" customHeight="false" outlineLevel="0" collapsed="false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</row>
    <row r="390" customFormat="false" ht="13.8" hidden="false" customHeight="false" outlineLevel="0" collapsed="false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</row>
    <row r="391" customFormat="false" ht="13.8" hidden="false" customHeight="false" outlineLevel="0" collapsed="false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</row>
    <row r="392" customFormat="false" ht="13.8" hidden="false" customHeight="false" outlineLevel="0" collapsed="false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</row>
    <row r="393" customFormat="false" ht="13.8" hidden="false" customHeight="false" outlineLevel="0" collapsed="false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</row>
    <row r="394" customFormat="false" ht="13.8" hidden="false" customHeight="false" outlineLevel="0" collapsed="false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</row>
    <row r="395" customFormat="false" ht="13.8" hidden="false" customHeight="false" outlineLevel="0" collapsed="false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</row>
    <row r="396" customFormat="false" ht="13.8" hidden="false" customHeight="false" outlineLevel="0" collapsed="false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</row>
    <row r="397" customFormat="false" ht="13.8" hidden="false" customHeight="false" outlineLevel="0" collapsed="false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</row>
    <row r="398" customFormat="false" ht="13.8" hidden="false" customHeight="false" outlineLevel="0" collapsed="false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</row>
    <row r="399" customFormat="false" ht="13.8" hidden="false" customHeight="false" outlineLevel="0" collapsed="false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</row>
    <row r="400" customFormat="false" ht="13.8" hidden="false" customHeight="false" outlineLevel="0" collapsed="false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</row>
    <row r="401" customFormat="false" ht="13.8" hidden="false" customHeight="false" outlineLevel="0" collapsed="false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</row>
    <row r="402" customFormat="false" ht="13.8" hidden="false" customHeight="false" outlineLevel="0" collapsed="false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</row>
    <row r="403" customFormat="false" ht="13.8" hidden="false" customHeight="false" outlineLevel="0" collapsed="false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</row>
    <row r="404" customFormat="false" ht="13.8" hidden="false" customHeight="false" outlineLevel="0" collapsed="false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</row>
    <row r="405" customFormat="false" ht="13.8" hidden="false" customHeight="false" outlineLevel="0" collapsed="false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</row>
    <row r="406" customFormat="false" ht="13.8" hidden="false" customHeight="false" outlineLevel="0" collapsed="false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</row>
    <row r="407" customFormat="false" ht="13.8" hidden="false" customHeight="false" outlineLevel="0" collapsed="false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</row>
    <row r="408" customFormat="false" ht="13.8" hidden="false" customHeight="false" outlineLevel="0" collapsed="false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</row>
    <row r="409" customFormat="false" ht="13.8" hidden="false" customHeight="false" outlineLevel="0" collapsed="false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</row>
    <row r="410" customFormat="false" ht="13.8" hidden="false" customHeight="false" outlineLevel="0" collapsed="false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</row>
    <row r="411" customFormat="false" ht="13.8" hidden="false" customHeight="false" outlineLevel="0" collapsed="false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</row>
    <row r="412" customFormat="false" ht="13.8" hidden="false" customHeight="false" outlineLevel="0" collapsed="false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</row>
    <row r="413" customFormat="false" ht="13.8" hidden="false" customHeight="false" outlineLevel="0" collapsed="false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</row>
    <row r="414" customFormat="false" ht="13.8" hidden="false" customHeight="false" outlineLevel="0" collapsed="false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</row>
    <row r="415" customFormat="false" ht="13.8" hidden="false" customHeight="false" outlineLevel="0" collapsed="false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</row>
    <row r="416" customFormat="false" ht="13.8" hidden="false" customHeight="false" outlineLevel="0" collapsed="false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</row>
    <row r="417" customFormat="false" ht="13.8" hidden="false" customHeight="false" outlineLevel="0" collapsed="false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</row>
    <row r="418" customFormat="false" ht="13.8" hidden="false" customHeight="false" outlineLevel="0" collapsed="false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</row>
    <row r="419" customFormat="false" ht="13.8" hidden="false" customHeight="false" outlineLevel="0" collapsed="false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</row>
    <row r="420" customFormat="false" ht="13.8" hidden="false" customHeight="false" outlineLevel="0" collapsed="false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</row>
    <row r="421" customFormat="false" ht="13.8" hidden="false" customHeight="false" outlineLevel="0" collapsed="false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</row>
    <row r="422" customFormat="false" ht="13.8" hidden="false" customHeight="false" outlineLevel="0" collapsed="false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</row>
    <row r="423" customFormat="false" ht="13.8" hidden="false" customHeight="false" outlineLevel="0" collapsed="false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</row>
    <row r="424" customFormat="false" ht="13.8" hidden="false" customHeight="false" outlineLevel="0" collapsed="false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</row>
    <row r="425" customFormat="false" ht="13.8" hidden="false" customHeight="false" outlineLevel="0" collapsed="false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</row>
    <row r="426" customFormat="false" ht="13.8" hidden="false" customHeight="false" outlineLevel="0" collapsed="false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</row>
    <row r="427" customFormat="false" ht="13.8" hidden="false" customHeight="false" outlineLevel="0" collapsed="false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</row>
    <row r="428" customFormat="false" ht="13.8" hidden="false" customHeight="false" outlineLevel="0" collapsed="false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</row>
    <row r="429" customFormat="false" ht="13.8" hidden="false" customHeight="false" outlineLevel="0" collapsed="false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</row>
    <row r="430" customFormat="false" ht="13.8" hidden="false" customHeight="false" outlineLevel="0" collapsed="false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</row>
    <row r="431" customFormat="false" ht="13.8" hidden="false" customHeight="false" outlineLevel="0" collapsed="false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</row>
    <row r="432" customFormat="false" ht="13.8" hidden="false" customHeight="false" outlineLevel="0" collapsed="false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</row>
    <row r="433" customFormat="false" ht="13.8" hidden="false" customHeight="false" outlineLevel="0" collapsed="false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</row>
    <row r="434" customFormat="false" ht="13.8" hidden="false" customHeight="false" outlineLevel="0" collapsed="false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</row>
    <row r="435" customFormat="false" ht="13.8" hidden="false" customHeight="false" outlineLevel="0" collapsed="false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</row>
    <row r="436" customFormat="false" ht="13.8" hidden="false" customHeight="false" outlineLevel="0" collapsed="false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</row>
    <row r="437" customFormat="false" ht="13.8" hidden="false" customHeight="false" outlineLevel="0" collapsed="false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</row>
    <row r="438" customFormat="false" ht="13.8" hidden="false" customHeight="false" outlineLevel="0" collapsed="false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</row>
    <row r="439" customFormat="false" ht="13.8" hidden="false" customHeight="false" outlineLevel="0" collapsed="false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</row>
    <row r="440" customFormat="false" ht="13.8" hidden="false" customHeight="false" outlineLevel="0" collapsed="false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</row>
    <row r="441" customFormat="false" ht="13.8" hidden="false" customHeight="false" outlineLevel="0" collapsed="false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</row>
    <row r="442" customFormat="false" ht="13.8" hidden="false" customHeight="false" outlineLevel="0" collapsed="false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</row>
    <row r="443" customFormat="false" ht="13.8" hidden="false" customHeight="false" outlineLevel="0" collapsed="false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</row>
    <row r="444" customFormat="false" ht="13.8" hidden="false" customHeight="false" outlineLevel="0" collapsed="false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</row>
    <row r="445" customFormat="false" ht="13.8" hidden="false" customHeight="false" outlineLevel="0" collapsed="false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</row>
    <row r="446" customFormat="false" ht="13.8" hidden="false" customHeight="false" outlineLevel="0" collapsed="false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</row>
    <row r="447" customFormat="false" ht="13.8" hidden="false" customHeight="false" outlineLevel="0" collapsed="false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</row>
    <row r="448" customFormat="false" ht="13.8" hidden="false" customHeight="false" outlineLevel="0" collapsed="false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</row>
    <row r="449" customFormat="false" ht="13.8" hidden="false" customHeight="false" outlineLevel="0" collapsed="false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</row>
    <row r="450" customFormat="false" ht="13.8" hidden="false" customHeight="false" outlineLevel="0" collapsed="false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</row>
    <row r="451" customFormat="false" ht="13.8" hidden="false" customHeight="false" outlineLevel="0" collapsed="false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</row>
    <row r="452" customFormat="false" ht="13.8" hidden="false" customHeight="false" outlineLevel="0" collapsed="false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</row>
    <row r="453" customFormat="false" ht="13.8" hidden="false" customHeight="false" outlineLevel="0" collapsed="false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</row>
    <row r="454" customFormat="false" ht="13.8" hidden="false" customHeight="false" outlineLevel="0" collapsed="false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</row>
    <row r="455" customFormat="false" ht="13.8" hidden="false" customHeight="false" outlineLevel="0" collapsed="false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</row>
    <row r="456" customFormat="false" ht="13.8" hidden="false" customHeight="false" outlineLevel="0" collapsed="false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</row>
    <row r="457" customFormat="false" ht="13.8" hidden="false" customHeight="false" outlineLevel="0" collapsed="false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</row>
    <row r="458" customFormat="false" ht="13.8" hidden="false" customHeight="false" outlineLevel="0" collapsed="false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</row>
    <row r="459" customFormat="false" ht="13.8" hidden="false" customHeight="false" outlineLevel="0" collapsed="false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</row>
    <row r="460" customFormat="false" ht="13.8" hidden="false" customHeight="false" outlineLevel="0" collapsed="false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</row>
    <row r="461" customFormat="false" ht="13.8" hidden="false" customHeight="false" outlineLevel="0" collapsed="false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</row>
    <row r="462" customFormat="false" ht="13.8" hidden="false" customHeight="false" outlineLevel="0" collapsed="false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</row>
    <row r="463" customFormat="false" ht="13.8" hidden="false" customHeight="false" outlineLevel="0" collapsed="false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</row>
    <row r="464" customFormat="false" ht="13.8" hidden="false" customHeight="false" outlineLevel="0" collapsed="false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</row>
    <row r="465" customFormat="false" ht="13.8" hidden="false" customHeight="false" outlineLevel="0" collapsed="false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</row>
    <row r="466" customFormat="false" ht="13.8" hidden="false" customHeight="false" outlineLevel="0" collapsed="false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</row>
    <row r="467" customFormat="false" ht="13.8" hidden="false" customHeight="false" outlineLevel="0" collapsed="false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</row>
    <row r="468" customFormat="false" ht="13.8" hidden="false" customHeight="false" outlineLevel="0" collapsed="false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</row>
    <row r="469" customFormat="false" ht="13.8" hidden="false" customHeight="false" outlineLevel="0" collapsed="false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</row>
    <row r="470" customFormat="false" ht="13.8" hidden="false" customHeight="false" outlineLevel="0" collapsed="false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</row>
    <row r="471" customFormat="false" ht="13.8" hidden="false" customHeight="false" outlineLevel="0" collapsed="false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</row>
    <row r="472" customFormat="false" ht="13.8" hidden="false" customHeight="false" outlineLevel="0" collapsed="false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</row>
    <row r="473" customFormat="false" ht="13.8" hidden="false" customHeight="false" outlineLevel="0" collapsed="false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</row>
    <row r="474" customFormat="false" ht="13.8" hidden="false" customHeight="false" outlineLevel="0" collapsed="false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</row>
    <row r="475" customFormat="false" ht="13.8" hidden="false" customHeight="false" outlineLevel="0" collapsed="false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</row>
    <row r="476" customFormat="false" ht="13.8" hidden="false" customHeight="false" outlineLevel="0" collapsed="false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</row>
    <row r="477" customFormat="false" ht="13.8" hidden="false" customHeight="false" outlineLevel="0" collapsed="false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</row>
    <row r="478" customFormat="false" ht="13.8" hidden="false" customHeight="false" outlineLevel="0" collapsed="false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</row>
    <row r="479" customFormat="false" ht="13.8" hidden="false" customHeight="false" outlineLevel="0" collapsed="false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</row>
    <row r="480" customFormat="false" ht="13.8" hidden="false" customHeight="false" outlineLevel="0" collapsed="false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</row>
    <row r="481" customFormat="false" ht="13.8" hidden="false" customHeight="false" outlineLevel="0" collapsed="false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</row>
    <row r="482" customFormat="false" ht="13.8" hidden="false" customHeight="false" outlineLevel="0" collapsed="false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</row>
    <row r="483" customFormat="false" ht="13.8" hidden="false" customHeight="false" outlineLevel="0" collapsed="false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</row>
    <row r="484" customFormat="false" ht="13.8" hidden="false" customHeight="false" outlineLevel="0" collapsed="false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</row>
    <row r="485" customFormat="false" ht="13.8" hidden="false" customHeight="false" outlineLevel="0" collapsed="false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</row>
    <row r="486" customFormat="false" ht="13.8" hidden="false" customHeight="false" outlineLevel="0" collapsed="false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</row>
    <row r="487" customFormat="false" ht="13.8" hidden="false" customHeight="false" outlineLevel="0" collapsed="false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</row>
    <row r="488" customFormat="false" ht="13.8" hidden="false" customHeight="false" outlineLevel="0" collapsed="false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</row>
    <row r="489" customFormat="false" ht="13.8" hidden="false" customHeight="false" outlineLevel="0" collapsed="false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</row>
    <row r="490" customFormat="false" ht="13.8" hidden="false" customHeight="false" outlineLevel="0" collapsed="false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</row>
    <row r="491" customFormat="false" ht="13.8" hidden="false" customHeight="false" outlineLevel="0" collapsed="false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</row>
    <row r="492" customFormat="false" ht="13.8" hidden="false" customHeight="false" outlineLevel="0" collapsed="false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</row>
    <row r="493" customFormat="false" ht="13.8" hidden="false" customHeight="false" outlineLevel="0" collapsed="false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</row>
    <row r="494" customFormat="false" ht="13.8" hidden="false" customHeight="false" outlineLevel="0" collapsed="false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</row>
    <row r="495" customFormat="false" ht="13.8" hidden="false" customHeight="false" outlineLevel="0" collapsed="false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</row>
    <row r="496" customFormat="false" ht="13.8" hidden="false" customHeight="false" outlineLevel="0" collapsed="false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</row>
    <row r="497" customFormat="false" ht="13.8" hidden="false" customHeight="false" outlineLevel="0" collapsed="false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</row>
    <row r="498" customFormat="false" ht="13.8" hidden="false" customHeight="false" outlineLevel="0" collapsed="false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</row>
    <row r="499" customFormat="false" ht="13.8" hidden="false" customHeight="false" outlineLevel="0" collapsed="false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</row>
    <row r="500" customFormat="false" ht="13.8" hidden="false" customHeight="false" outlineLevel="0" collapsed="false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</row>
    <row r="501" customFormat="false" ht="13.8" hidden="false" customHeight="false" outlineLevel="0" collapsed="false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</row>
    <row r="502" customFormat="false" ht="13.8" hidden="false" customHeight="false" outlineLevel="0" collapsed="false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</row>
    <row r="503" customFormat="false" ht="13.8" hidden="false" customHeight="false" outlineLevel="0" collapsed="false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</row>
    <row r="504" customFormat="false" ht="13.8" hidden="false" customHeight="false" outlineLevel="0" collapsed="false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</row>
    <row r="505" customFormat="false" ht="13.8" hidden="false" customHeight="false" outlineLevel="0" collapsed="false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</row>
    <row r="506" customFormat="false" ht="13.8" hidden="false" customHeight="false" outlineLevel="0" collapsed="false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</row>
    <row r="507" customFormat="false" ht="13.8" hidden="false" customHeight="false" outlineLevel="0" collapsed="false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</row>
    <row r="508" customFormat="false" ht="13.8" hidden="false" customHeight="false" outlineLevel="0" collapsed="false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</row>
    <row r="509" customFormat="false" ht="13.8" hidden="false" customHeight="false" outlineLevel="0" collapsed="false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</row>
    <row r="510" customFormat="false" ht="13.8" hidden="false" customHeight="false" outlineLevel="0" collapsed="false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</row>
    <row r="511" customFormat="false" ht="13.8" hidden="false" customHeight="false" outlineLevel="0" collapsed="false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</row>
    <row r="512" customFormat="false" ht="13.8" hidden="false" customHeight="false" outlineLevel="0" collapsed="false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</row>
    <row r="513" customFormat="false" ht="13.8" hidden="false" customHeight="false" outlineLevel="0" collapsed="false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</row>
    <row r="514" customFormat="false" ht="13.8" hidden="false" customHeight="false" outlineLevel="0" collapsed="false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</row>
    <row r="515" customFormat="false" ht="13.8" hidden="false" customHeight="false" outlineLevel="0" collapsed="false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</row>
    <row r="516" customFormat="false" ht="13.8" hidden="false" customHeight="false" outlineLevel="0" collapsed="false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</row>
    <row r="517" customFormat="false" ht="13.8" hidden="false" customHeight="false" outlineLevel="0" collapsed="false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</row>
    <row r="518" customFormat="false" ht="13.8" hidden="false" customHeight="false" outlineLevel="0" collapsed="false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</row>
    <row r="519" customFormat="false" ht="13.8" hidden="false" customHeight="false" outlineLevel="0" collapsed="false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</row>
    <row r="520" customFormat="false" ht="13.8" hidden="false" customHeight="false" outlineLevel="0" collapsed="false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</row>
    <row r="521" customFormat="false" ht="13.8" hidden="false" customHeight="false" outlineLevel="0" collapsed="false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</row>
    <row r="522" customFormat="false" ht="13.8" hidden="false" customHeight="false" outlineLevel="0" collapsed="false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</row>
    <row r="523" customFormat="false" ht="13.8" hidden="false" customHeight="false" outlineLevel="0" collapsed="false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</row>
    <row r="524" customFormat="false" ht="13.8" hidden="false" customHeight="false" outlineLevel="0" collapsed="false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</row>
    <row r="525" customFormat="false" ht="13.8" hidden="false" customHeight="false" outlineLevel="0" collapsed="false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</row>
    <row r="526" customFormat="false" ht="13.8" hidden="false" customHeight="false" outlineLevel="0" collapsed="false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</row>
    <row r="527" customFormat="false" ht="13.8" hidden="false" customHeight="false" outlineLevel="0" collapsed="false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</row>
    <row r="528" customFormat="false" ht="13.8" hidden="false" customHeight="false" outlineLevel="0" collapsed="false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</row>
    <row r="529" customFormat="false" ht="13.8" hidden="false" customHeight="false" outlineLevel="0" collapsed="false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</row>
    <row r="530" customFormat="false" ht="13.8" hidden="false" customHeight="false" outlineLevel="0" collapsed="false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</row>
    <row r="531" customFormat="false" ht="13.8" hidden="false" customHeight="false" outlineLevel="0" collapsed="false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</row>
    <row r="532" customFormat="false" ht="13.8" hidden="false" customHeight="false" outlineLevel="0" collapsed="false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</row>
    <row r="533" customFormat="false" ht="13.8" hidden="false" customHeight="false" outlineLevel="0" collapsed="false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</row>
    <row r="534" customFormat="false" ht="13.8" hidden="false" customHeight="false" outlineLevel="0" collapsed="false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</row>
    <row r="535" customFormat="false" ht="13.8" hidden="false" customHeight="false" outlineLevel="0" collapsed="false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</row>
    <row r="536" customFormat="false" ht="13.8" hidden="false" customHeight="false" outlineLevel="0" collapsed="false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</row>
    <row r="537" customFormat="false" ht="13.8" hidden="false" customHeight="false" outlineLevel="0" collapsed="false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</row>
    <row r="538" customFormat="false" ht="13.8" hidden="false" customHeight="false" outlineLevel="0" collapsed="false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</row>
    <row r="539" customFormat="false" ht="13.8" hidden="false" customHeight="false" outlineLevel="0" collapsed="false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</row>
    <row r="540" customFormat="false" ht="13.8" hidden="false" customHeight="false" outlineLevel="0" collapsed="false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</row>
    <row r="541" customFormat="false" ht="13.8" hidden="false" customHeight="false" outlineLevel="0" collapsed="false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</row>
    <row r="542" customFormat="false" ht="13.8" hidden="false" customHeight="false" outlineLevel="0" collapsed="false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</row>
    <row r="543" customFormat="false" ht="13.8" hidden="false" customHeight="false" outlineLevel="0" collapsed="false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</row>
    <row r="544" customFormat="false" ht="13.8" hidden="false" customHeight="false" outlineLevel="0" collapsed="false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</row>
    <row r="545" customFormat="false" ht="13.8" hidden="false" customHeight="false" outlineLevel="0" collapsed="false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</row>
    <row r="546" customFormat="false" ht="13.8" hidden="false" customHeight="false" outlineLevel="0" collapsed="false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</row>
    <row r="547" customFormat="false" ht="13.8" hidden="false" customHeight="false" outlineLevel="0" collapsed="false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</row>
    <row r="548" customFormat="false" ht="13.8" hidden="false" customHeight="false" outlineLevel="0" collapsed="false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</row>
    <row r="549" customFormat="false" ht="13.8" hidden="false" customHeight="false" outlineLevel="0" collapsed="false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</row>
    <row r="550" customFormat="false" ht="13.8" hidden="false" customHeight="false" outlineLevel="0" collapsed="false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</row>
    <row r="551" customFormat="false" ht="13.8" hidden="false" customHeight="false" outlineLevel="0" collapsed="false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</row>
    <row r="552" customFormat="false" ht="13.8" hidden="false" customHeight="false" outlineLevel="0" collapsed="false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</row>
    <row r="553" customFormat="false" ht="13.8" hidden="false" customHeight="false" outlineLevel="0" collapsed="false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</row>
    <row r="554" customFormat="false" ht="13.8" hidden="false" customHeight="false" outlineLevel="0" collapsed="false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</row>
    <row r="555" customFormat="false" ht="13.8" hidden="false" customHeight="false" outlineLevel="0" collapsed="false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</row>
    <row r="556" customFormat="false" ht="13.8" hidden="false" customHeight="false" outlineLevel="0" collapsed="false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</row>
    <row r="557" customFormat="false" ht="13.8" hidden="false" customHeight="false" outlineLevel="0" collapsed="false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</row>
    <row r="558" customFormat="false" ht="13.8" hidden="false" customHeight="false" outlineLevel="0" collapsed="false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</row>
    <row r="559" customFormat="false" ht="13.8" hidden="false" customHeight="false" outlineLevel="0" collapsed="false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</row>
    <row r="560" customFormat="false" ht="13.8" hidden="false" customHeight="false" outlineLevel="0" collapsed="false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</row>
    <row r="561" customFormat="false" ht="13.8" hidden="false" customHeight="false" outlineLevel="0" collapsed="false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</row>
    <row r="562" customFormat="false" ht="13.8" hidden="false" customHeight="false" outlineLevel="0" collapsed="false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</row>
    <row r="563" customFormat="false" ht="13.8" hidden="false" customHeight="false" outlineLevel="0" collapsed="false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</row>
    <row r="564" customFormat="false" ht="13.8" hidden="false" customHeight="false" outlineLevel="0" collapsed="false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</row>
    <row r="565" customFormat="false" ht="13.8" hidden="false" customHeight="false" outlineLevel="0" collapsed="false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</row>
    <row r="566" customFormat="false" ht="13.8" hidden="false" customHeight="false" outlineLevel="0" collapsed="false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</row>
    <row r="567" customFormat="false" ht="13.8" hidden="false" customHeight="false" outlineLevel="0" collapsed="false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</row>
    <row r="568" customFormat="false" ht="13.8" hidden="false" customHeight="false" outlineLevel="0" collapsed="false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</row>
    <row r="569" customFormat="false" ht="13.8" hidden="false" customHeight="false" outlineLevel="0" collapsed="false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</row>
    <row r="570" customFormat="false" ht="13.8" hidden="false" customHeight="false" outlineLevel="0" collapsed="false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</row>
    <row r="571" customFormat="false" ht="13.8" hidden="false" customHeight="false" outlineLevel="0" collapsed="false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</row>
    <row r="572" customFormat="false" ht="13.8" hidden="false" customHeight="false" outlineLevel="0" collapsed="false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</row>
    <row r="573" customFormat="false" ht="13.8" hidden="false" customHeight="false" outlineLevel="0" collapsed="false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</row>
    <row r="574" customFormat="false" ht="13.8" hidden="false" customHeight="false" outlineLevel="0" collapsed="false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</row>
    <row r="575" customFormat="false" ht="13.8" hidden="false" customHeight="false" outlineLevel="0" collapsed="false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</row>
    <row r="576" customFormat="false" ht="13.8" hidden="false" customHeight="false" outlineLevel="0" collapsed="false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</row>
    <row r="577" customFormat="false" ht="13.8" hidden="false" customHeight="false" outlineLevel="0" collapsed="false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</row>
    <row r="578" customFormat="false" ht="13.8" hidden="false" customHeight="false" outlineLevel="0" collapsed="false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</row>
    <row r="579" customFormat="false" ht="13.8" hidden="false" customHeight="false" outlineLevel="0" collapsed="false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  <c r="AA579" s="112"/>
      <c r="AB579" s="112"/>
      <c r="AC579" s="112"/>
      <c r="AD579" s="112"/>
      <c r="AE579" s="112"/>
      <c r="AF579" s="112"/>
    </row>
    <row r="580" customFormat="false" ht="13.8" hidden="false" customHeight="false" outlineLevel="0" collapsed="false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  <c r="AA580" s="112"/>
      <c r="AB580" s="112"/>
      <c r="AC580" s="112"/>
      <c r="AD580" s="112"/>
      <c r="AE580" s="112"/>
      <c r="AF580" s="112"/>
    </row>
    <row r="581" customFormat="false" ht="13.8" hidden="false" customHeight="false" outlineLevel="0" collapsed="false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  <c r="AA581" s="112"/>
      <c r="AB581" s="112"/>
      <c r="AC581" s="112"/>
      <c r="AD581" s="112"/>
      <c r="AE581" s="112"/>
      <c r="AF581" s="112"/>
    </row>
    <row r="582" customFormat="false" ht="13.8" hidden="false" customHeight="false" outlineLevel="0" collapsed="false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  <c r="AA582" s="112"/>
      <c r="AB582" s="112"/>
      <c r="AC582" s="112"/>
      <c r="AD582" s="112"/>
      <c r="AE582" s="112"/>
      <c r="AF582" s="112"/>
    </row>
    <row r="583" customFormat="false" ht="13.8" hidden="false" customHeight="false" outlineLevel="0" collapsed="false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  <c r="AA583" s="112"/>
      <c r="AB583" s="112"/>
      <c r="AC583" s="112"/>
      <c r="AD583" s="112"/>
      <c r="AE583" s="112"/>
      <c r="AF583" s="112"/>
    </row>
    <row r="584" customFormat="false" ht="13.8" hidden="false" customHeight="false" outlineLevel="0" collapsed="false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  <c r="AA584" s="112"/>
      <c r="AB584" s="112"/>
      <c r="AC584" s="112"/>
      <c r="AD584" s="112"/>
      <c r="AE584" s="112"/>
      <c r="AF584" s="112"/>
    </row>
    <row r="585" customFormat="false" ht="13.8" hidden="false" customHeight="false" outlineLevel="0" collapsed="false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  <c r="AA585" s="112"/>
      <c r="AB585" s="112"/>
      <c r="AC585" s="112"/>
      <c r="AD585" s="112"/>
      <c r="AE585" s="112"/>
      <c r="AF585" s="112"/>
    </row>
    <row r="586" customFormat="false" ht="13.8" hidden="false" customHeight="false" outlineLevel="0" collapsed="false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  <c r="AA586" s="112"/>
      <c r="AB586" s="112"/>
      <c r="AC586" s="112"/>
      <c r="AD586" s="112"/>
      <c r="AE586" s="112"/>
      <c r="AF586" s="112"/>
    </row>
    <row r="587" customFormat="false" ht="13.8" hidden="false" customHeight="false" outlineLevel="0" collapsed="false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  <c r="AA587" s="112"/>
      <c r="AB587" s="112"/>
      <c r="AC587" s="112"/>
      <c r="AD587" s="112"/>
      <c r="AE587" s="112"/>
      <c r="AF587" s="112"/>
    </row>
    <row r="588" customFormat="false" ht="13.8" hidden="false" customHeight="false" outlineLevel="0" collapsed="false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  <c r="AA588" s="112"/>
      <c r="AB588" s="112"/>
      <c r="AC588" s="112"/>
      <c r="AD588" s="112"/>
      <c r="AE588" s="112"/>
      <c r="AF588" s="112"/>
    </row>
    <row r="589" customFormat="false" ht="13.8" hidden="false" customHeight="false" outlineLevel="0" collapsed="false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  <c r="AA589" s="112"/>
      <c r="AB589" s="112"/>
      <c r="AC589" s="112"/>
      <c r="AD589" s="112"/>
      <c r="AE589" s="112"/>
      <c r="AF589" s="112"/>
    </row>
    <row r="590" customFormat="false" ht="13.8" hidden="false" customHeight="false" outlineLevel="0" collapsed="false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  <c r="AA590" s="112"/>
      <c r="AB590" s="112"/>
      <c r="AC590" s="112"/>
      <c r="AD590" s="112"/>
      <c r="AE590" s="112"/>
      <c r="AF590" s="112"/>
    </row>
    <row r="591" customFormat="false" ht="13.8" hidden="false" customHeight="false" outlineLevel="0" collapsed="false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  <c r="AA591" s="112"/>
      <c r="AB591" s="112"/>
      <c r="AC591" s="112"/>
      <c r="AD591" s="112"/>
      <c r="AE591" s="112"/>
      <c r="AF591" s="112"/>
    </row>
    <row r="592" customFormat="false" ht="13.8" hidden="false" customHeight="false" outlineLevel="0" collapsed="false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  <c r="AA592" s="112"/>
      <c r="AB592" s="112"/>
      <c r="AC592" s="112"/>
      <c r="AD592" s="112"/>
      <c r="AE592" s="112"/>
      <c r="AF592" s="112"/>
    </row>
    <row r="593" customFormat="false" ht="13.8" hidden="false" customHeight="false" outlineLevel="0" collapsed="false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  <c r="AA593" s="112"/>
      <c r="AB593" s="112"/>
      <c r="AC593" s="112"/>
      <c r="AD593" s="112"/>
      <c r="AE593" s="112"/>
      <c r="AF593" s="112"/>
    </row>
    <row r="594" customFormat="false" ht="13.8" hidden="false" customHeight="false" outlineLevel="0" collapsed="false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  <c r="AA594" s="112"/>
      <c r="AB594" s="112"/>
      <c r="AC594" s="112"/>
      <c r="AD594" s="112"/>
      <c r="AE594" s="112"/>
      <c r="AF594" s="112"/>
    </row>
    <row r="595" customFormat="false" ht="13.8" hidden="false" customHeight="false" outlineLevel="0" collapsed="false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  <c r="AA595" s="112"/>
      <c r="AB595" s="112"/>
      <c r="AC595" s="112"/>
      <c r="AD595" s="112"/>
      <c r="AE595" s="112"/>
      <c r="AF595" s="112"/>
    </row>
    <row r="596" customFormat="false" ht="13.8" hidden="false" customHeight="false" outlineLevel="0" collapsed="false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  <c r="AA596" s="112"/>
      <c r="AB596" s="112"/>
      <c r="AC596" s="112"/>
      <c r="AD596" s="112"/>
      <c r="AE596" s="112"/>
      <c r="AF596" s="112"/>
    </row>
    <row r="597" customFormat="false" ht="13.8" hidden="false" customHeight="false" outlineLevel="0" collapsed="false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  <c r="AA597" s="112"/>
      <c r="AB597" s="112"/>
      <c r="AC597" s="112"/>
      <c r="AD597" s="112"/>
      <c r="AE597" s="112"/>
      <c r="AF597" s="112"/>
    </row>
    <row r="598" customFormat="false" ht="13.8" hidden="false" customHeight="false" outlineLevel="0" collapsed="false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  <c r="AA598" s="112"/>
      <c r="AB598" s="112"/>
      <c r="AC598" s="112"/>
      <c r="AD598" s="112"/>
      <c r="AE598" s="112"/>
      <c r="AF598" s="112"/>
    </row>
    <row r="599" customFormat="false" ht="13.8" hidden="false" customHeight="false" outlineLevel="0" collapsed="false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  <c r="AA599" s="112"/>
      <c r="AB599" s="112"/>
      <c r="AC599" s="112"/>
      <c r="AD599" s="112"/>
      <c r="AE599" s="112"/>
      <c r="AF599" s="112"/>
    </row>
    <row r="600" customFormat="false" ht="13.8" hidden="false" customHeight="false" outlineLevel="0" collapsed="false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  <c r="AA600" s="112"/>
      <c r="AB600" s="112"/>
      <c r="AC600" s="112"/>
      <c r="AD600" s="112"/>
      <c r="AE600" s="112"/>
      <c r="AF600" s="112"/>
    </row>
    <row r="601" customFormat="false" ht="13.8" hidden="false" customHeight="false" outlineLevel="0" collapsed="false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  <c r="AA601" s="112"/>
      <c r="AB601" s="112"/>
      <c r="AC601" s="112"/>
      <c r="AD601" s="112"/>
      <c r="AE601" s="112"/>
      <c r="AF601" s="112"/>
    </row>
    <row r="602" customFormat="false" ht="13.8" hidden="false" customHeight="false" outlineLevel="0" collapsed="false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  <c r="AA602" s="112"/>
      <c r="AB602" s="112"/>
      <c r="AC602" s="112"/>
      <c r="AD602" s="112"/>
      <c r="AE602" s="112"/>
      <c r="AF602" s="112"/>
    </row>
    <row r="603" customFormat="false" ht="13.8" hidden="false" customHeight="false" outlineLevel="0" collapsed="false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  <c r="AA603" s="112"/>
      <c r="AB603" s="112"/>
      <c r="AC603" s="112"/>
      <c r="AD603" s="112"/>
      <c r="AE603" s="112"/>
      <c r="AF603" s="112"/>
    </row>
    <row r="604" customFormat="false" ht="13.8" hidden="false" customHeight="false" outlineLevel="0" collapsed="false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  <c r="AA604" s="112"/>
      <c r="AB604" s="112"/>
      <c r="AC604" s="112"/>
      <c r="AD604" s="112"/>
      <c r="AE604" s="112"/>
      <c r="AF604" s="112"/>
    </row>
    <row r="605" customFormat="false" ht="13.8" hidden="false" customHeight="false" outlineLevel="0" collapsed="false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  <c r="AA605" s="112"/>
      <c r="AB605" s="112"/>
      <c r="AC605" s="112"/>
      <c r="AD605" s="112"/>
      <c r="AE605" s="112"/>
      <c r="AF605" s="112"/>
    </row>
    <row r="606" customFormat="false" ht="13.8" hidden="false" customHeight="false" outlineLevel="0" collapsed="false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  <c r="AA606" s="112"/>
      <c r="AB606" s="112"/>
      <c r="AC606" s="112"/>
      <c r="AD606" s="112"/>
      <c r="AE606" s="112"/>
      <c r="AF606" s="112"/>
    </row>
    <row r="607" customFormat="false" ht="13.8" hidden="false" customHeight="false" outlineLevel="0" collapsed="false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  <c r="AA607" s="112"/>
      <c r="AB607" s="112"/>
      <c r="AC607" s="112"/>
      <c r="AD607" s="112"/>
      <c r="AE607" s="112"/>
      <c r="AF607" s="112"/>
    </row>
    <row r="608" customFormat="false" ht="13.8" hidden="false" customHeight="false" outlineLevel="0" collapsed="false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  <c r="AA608" s="112"/>
      <c r="AB608" s="112"/>
      <c r="AC608" s="112"/>
      <c r="AD608" s="112"/>
      <c r="AE608" s="112"/>
      <c r="AF608" s="112"/>
    </row>
    <row r="609" customFormat="false" ht="13.8" hidden="false" customHeight="false" outlineLevel="0" collapsed="false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  <c r="AA609" s="112"/>
      <c r="AB609" s="112"/>
      <c r="AC609" s="112"/>
      <c r="AD609" s="112"/>
      <c r="AE609" s="112"/>
      <c r="AF609" s="112"/>
    </row>
    <row r="610" customFormat="false" ht="13.8" hidden="false" customHeight="false" outlineLevel="0" collapsed="false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  <c r="AA610" s="112"/>
      <c r="AB610" s="112"/>
      <c r="AC610" s="112"/>
      <c r="AD610" s="112"/>
      <c r="AE610" s="112"/>
      <c r="AF610" s="112"/>
    </row>
    <row r="611" customFormat="false" ht="13.8" hidden="false" customHeight="false" outlineLevel="0" collapsed="false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  <c r="AA611" s="112"/>
      <c r="AB611" s="112"/>
      <c r="AC611" s="112"/>
      <c r="AD611" s="112"/>
      <c r="AE611" s="112"/>
      <c r="AF611" s="112"/>
    </row>
    <row r="612" customFormat="false" ht="13.8" hidden="false" customHeight="false" outlineLevel="0" collapsed="false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  <c r="AA612" s="112"/>
      <c r="AB612" s="112"/>
      <c r="AC612" s="112"/>
      <c r="AD612" s="112"/>
      <c r="AE612" s="112"/>
      <c r="AF612" s="112"/>
    </row>
    <row r="613" customFormat="false" ht="13.8" hidden="false" customHeight="false" outlineLevel="0" collapsed="false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  <c r="AA613" s="112"/>
      <c r="AB613" s="112"/>
      <c r="AC613" s="112"/>
      <c r="AD613" s="112"/>
      <c r="AE613" s="112"/>
      <c r="AF613" s="112"/>
    </row>
    <row r="614" customFormat="false" ht="13.8" hidden="false" customHeight="false" outlineLevel="0" collapsed="false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  <c r="AA614" s="112"/>
      <c r="AB614" s="112"/>
      <c r="AC614" s="112"/>
      <c r="AD614" s="112"/>
      <c r="AE614" s="112"/>
      <c r="AF614" s="112"/>
    </row>
    <row r="615" customFormat="false" ht="13.8" hidden="false" customHeight="false" outlineLevel="0" collapsed="false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  <c r="AA615" s="112"/>
      <c r="AB615" s="112"/>
      <c r="AC615" s="112"/>
      <c r="AD615" s="112"/>
      <c r="AE615" s="112"/>
      <c r="AF615" s="112"/>
    </row>
    <row r="616" customFormat="false" ht="13.8" hidden="false" customHeight="false" outlineLevel="0" collapsed="false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  <c r="AA616" s="112"/>
      <c r="AB616" s="112"/>
      <c r="AC616" s="112"/>
      <c r="AD616" s="112"/>
      <c r="AE616" s="112"/>
      <c r="AF616" s="112"/>
    </row>
    <row r="617" customFormat="false" ht="13.8" hidden="false" customHeight="false" outlineLevel="0" collapsed="false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  <c r="AA617" s="112"/>
      <c r="AB617" s="112"/>
      <c r="AC617" s="112"/>
      <c r="AD617" s="112"/>
      <c r="AE617" s="112"/>
      <c r="AF617" s="112"/>
    </row>
    <row r="618" customFormat="false" ht="13.8" hidden="false" customHeight="false" outlineLevel="0" collapsed="false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  <c r="AA618" s="112"/>
      <c r="AB618" s="112"/>
      <c r="AC618" s="112"/>
      <c r="AD618" s="112"/>
      <c r="AE618" s="112"/>
      <c r="AF618" s="112"/>
    </row>
    <row r="619" customFormat="false" ht="13.8" hidden="false" customHeight="false" outlineLevel="0" collapsed="false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  <c r="AA619" s="112"/>
      <c r="AB619" s="112"/>
      <c r="AC619" s="112"/>
      <c r="AD619" s="112"/>
      <c r="AE619" s="112"/>
      <c r="AF619" s="112"/>
    </row>
    <row r="620" customFormat="false" ht="13.8" hidden="false" customHeight="false" outlineLevel="0" collapsed="false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  <c r="AA620" s="112"/>
      <c r="AB620" s="112"/>
      <c r="AC620" s="112"/>
      <c r="AD620" s="112"/>
      <c r="AE620" s="112"/>
      <c r="AF620" s="112"/>
    </row>
    <row r="621" customFormat="false" ht="13.8" hidden="false" customHeight="false" outlineLevel="0" collapsed="false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  <c r="AA621" s="112"/>
      <c r="AB621" s="112"/>
      <c r="AC621" s="112"/>
      <c r="AD621" s="112"/>
      <c r="AE621" s="112"/>
      <c r="AF621" s="112"/>
    </row>
    <row r="622" customFormat="false" ht="13.8" hidden="false" customHeight="false" outlineLevel="0" collapsed="false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  <c r="AA622" s="112"/>
      <c r="AB622" s="112"/>
      <c r="AC622" s="112"/>
      <c r="AD622" s="112"/>
      <c r="AE622" s="112"/>
      <c r="AF622" s="112"/>
    </row>
    <row r="623" customFormat="false" ht="13.8" hidden="false" customHeight="false" outlineLevel="0" collapsed="false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  <c r="AA623" s="112"/>
      <c r="AB623" s="112"/>
      <c r="AC623" s="112"/>
      <c r="AD623" s="112"/>
      <c r="AE623" s="112"/>
      <c r="AF623" s="112"/>
    </row>
    <row r="624" customFormat="false" ht="13.8" hidden="false" customHeight="false" outlineLevel="0" collapsed="false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  <c r="AA624" s="112"/>
      <c r="AB624" s="112"/>
      <c r="AC624" s="112"/>
      <c r="AD624" s="112"/>
      <c r="AE624" s="112"/>
      <c r="AF624" s="112"/>
    </row>
    <row r="625" customFormat="false" ht="13.8" hidden="false" customHeight="false" outlineLevel="0" collapsed="false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  <c r="AA625" s="112"/>
      <c r="AB625" s="112"/>
      <c r="AC625" s="112"/>
      <c r="AD625" s="112"/>
      <c r="AE625" s="112"/>
      <c r="AF625" s="112"/>
    </row>
    <row r="626" customFormat="false" ht="13.8" hidden="false" customHeight="false" outlineLevel="0" collapsed="false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  <c r="AA626" s="112"/>
      <c r="AB626" s="112"/>
      <c r="AC626" s="112"/>
      <c r="AD626" s="112"/>
      <c r="AE626" s="112"/>
      <c r="AF626" s="112"/>
    </row>
    <row r="627" customFormat="false" ht="13.8" hidden="false" customHeight="false" outlineLevel="0" collapsed="false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  <c r="AA627" s="112"/>
      <c r="AB627" s="112"/>
      <c r="AC627" s="112"/>
      <c r="AD627" s="112"/>
      <c r="AE627" s="112"/>
      <c r="AF627" s="112"/>
    </row>
    <row r="628" customFormat="false" ht="13.8" hidden="false" customHeight="false" outlineLevel="0" collapsed="false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  <c r="AA628" s="112"/>
      <c r="AB628" s="112"/>
      <c r="AC628" s="112"/>
      <c r="AD628" s="112"/>
      <c r="AE628" s="112"/>
      <c r="AF628" s="112"/>
    </row>
    <row r="629" customFormat="false" ht="13.8" hidden="false" customHeight="false" outlineLevel="0" collapsed="false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  <c r="AA629" s="112"/>
      <c r="AB629" s="112"/>
      <c r="AC629" s="112"/>
      <c r="AD629" s="112"/>
      <c r="AE629" s="112"/>
      <c r="AF629" s="112"/>
    </row>
    <row r="630" customFormat="false" ht="13.8" hidden="false" customHeight="false" outlineLevel="0" collapsed="false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  <c r="AA630" s="112"/>
      <c r="AB630" s="112"/>
      <c r="AC630" s="112"/>
      <c r="AD630" s="112"/>
      <c r="AE630" s="112"/>
      <c r="AF630" s="112"/>
    </row>
    <row r="631" customFormat="false" ht="13.8" hidden="false" customHeight="false" outlineLevel="0" collapsed="false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  <c r="AA631" s="112"/>
      <c r="AB631" s="112"/>
      <c r="AC631" s="112"/>
      <c r="AD631" s="112"/>
      <c r="AE631" s="112"/>
      <c r="AF631" s="112"/>
    </row>
    <row r="632" customFormat="false" ht="13.8" hidden="false" customHeight="false" outlineLevel="0" collapsed="false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  <c r="AA632" s="112"/>
      <c r="AB632" s="112"/>
      <c r="AC632" s="112"/>
      <c r="AD632" s="112"/>
      <c r="AE632" s="112"/>
      <c r="AF632" s="112"/>
    </row>
    <row r="633" customFormat="false" ht="13.8" hidden="false" customHeight="false" outlineLevel="0" collapsed="false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  <c r="AA633" s="112"/>
      <c r="AB633" s="112"/>
      <c r="AC633" s="112"/>
      <c r="AD633" s="112"/>
      <c r="AE633" s="112"/>
      <c r="AF633" s="112"/>
    </row>
    <row r="634" customFormat="false" ht="13.8" hidden="false" customHeight="false" outlineLevel="0" collapsed="false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  <c r="AA634" s="112"/>
      <c r="AB634" s="112"/>
      <c r="AC634" s="112"/>
      <c r="AD634" s="112"/>
      <c r="AE634" s="112"/>
      <c r="AF634" s="112"/>
    </row>
    <row r="635" customFormat="false" ht="13.8" hidden="false" customHeight="false" outlineLevel="0" collapsed="false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  <c r="AA635" s="112"/>
      <c r="AB635" s="112"/>
      <c r="AC635" s="112"/>
      <c r="AD635" s="112"/>
      <c r="AE635" s="112"/>
      <c r="AF635" s="112"/>
    </row>
    <row r="636" customFormat="false" ht="13.8" hidden="false" customHeight="false" outlineLevel="0" collapsed="false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  <c r="AA636" s="112"/>
      <c r="AB636" s="112"/>
      <c r="AC636" s="112"/>
      <c r="AD636" s="112"/>
      <c r="AE636" s="112"/>
      <c r="AF636" s="112"/>
    </row>
    <row r="637" customFormat="false" ht="13.8" hidden="false" customHeight="false" outlineLevel="0" collapsed="false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  <c r="AA637" s="112"/>
      <c r="AB637" s="112"/>
      <c r="AC637" s="112"/>
      <c r="AD637" s="112"/>
      <c r="AE637" s="112"/>
      <c r="AF637" s="112"/>
    </row>
    <row r="638" customFormat="false" ht="13.8" hidden="false" customHeight="false" outlineLevel="0" collapsed="false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  <c r="AA638" s="112"/>
      <c r="AB638" s="112"/>
      <c r="AC638" s="112"/>
      <c r="AD638" s="112"/>
      <c r="AE638" s="112"/>
      <c r="AF638" s="112"/>
    </row>
    <row r="639" customFormat="false" ht="13.8" hidden="false" customHeight="false" outlineLevel="0" collapsed="false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  <c r="AA639" s="112"/>
      <c r="AB639" s="112"/>
      <c r="AC639" s="112"/>
      <c r="AD639" s="112"/>
      <c r="AE639" s="112"/>
      <c r="AF639" s="112"/>
    </row>
    <row r="640" customFormat="false" ht="13.8" hidden="false" customHeight="false" outlineLevel="0" collapsed="false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  <c r="AA640" s="112"/>
      <c r="AB640" s="112"/>
      <c r="AC640" s="112"/>
      <c r="AD640" s="112"/>
      <c r="AE640" s="112"/>
      <c r="AF640" s="112"/>
    </row>
    <row r="641" customFormat="false" ht="13.8" hidden="false" customHeight="false" outlineLevel="0" collapsed="false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  <c r="AA641" s="112"/>
      <c r="AB641" s="112"/>
      <c r="AC641" s="112"/>
      <c r="AD641" s="112"/>
      <c r="AE641" s="112"/>
      <c r="AF641" s="112"/>
    </row>
    <row r="642" customFormat="false" ht="13.8" hidden="false" customHeight="false" outlineLevel="0" collapsed="false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  <c r="AA642" s="112"/>
      <c r="AB642" s="112"/>
      <c r="AC642" s="112"/>
      <c r="AD642" s="112"/>
      <c r="AE642" s="112"/>
      <c r="AF642" s="112"/>
    </row>
    <row r="643" customFormat="false" ht="13.8" hidden="false" customHeight="false" outlineLevel="0" collapsed="false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  <c r="AA643" s="112"/>
      <c r="AB643" s="112"/>
      <c r="AC643" s="112"/>
      <c r="AD643" s="112"/>
      <c r="AE643" s="112"/>
      <c r="AF643" s="112"/>
    </row>
    <row r="644" customFormat="false" ht="13.8" hidden="false" customHeight="false" outlineLevel="0" collapsed="false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  <c r="AA644" s="112"/>
      <c r="AB644" s="112"/>
      <c r="AC644" s="112"/>
      <c r="AD644" s="112"/>
      <c r="AE644" s="112"/>
      <c r="AF644" s="112"/>
    </row>
    <row r="645" customFormat="false" ht="13.8" hidden="false" customHeight="false" outlineLevel="0" collapsed="false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  <c r="AA645" s="112"/>
      <c r="AB645" s="112"/>
      <c r="AC645" s="112"/>
      <c r="AD645" s="112"/>
      <c r="AE645" s="112"/>
      <c r="AF645" s="112"/>
    </row>
    <row r="646" customFormat="false" ht="13.8" hidden="false" customHeight="false" outlineLevel="0" collapsed="false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  <c r="AA646" s="112"/>
      <c r="AB646" s="112"/>
      <c r="AC646" s="112"/>
      <c r="AD646" s="112"/>
      <c r="AE646" s="112"/>
      <c r="AF646" s="112"/>
    </row>
    <row r="647" customFormat="false" ht="13.8" hidden="false" customHeight="false" outlineLevel="0" collapsed="false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  <c r="AA647" s="112"/>
      <c r="AB647" s="112"/>
      <c r="AC647" s="112"/>
      <c r="AD647" s="112"/>
      <c r="AE647" s="112"/>
      <c r="AF647" s="112"/>
    </row>
    <row r="648" customFormat="false" ht="13.8" hidden="false" customHeight="false" outlineLevel="0" collapsed="false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</row>
    <row r="649" customFormat="false" ht="13.8" hidden="false" customHeight="false" outlineLevel="0" collapsed="false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</row>
    <row r="650" customFormat="false" ht="13.8" hidden="false" customHeight="false" outlineLevel="0" collapsed="false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  <c r="AA650" s="112"/>
      <c r="AB650" s="112"/>
      <c r="AC650" s="112"/>
      <c r="AD650" s="112"/>
      <c r="AE650" s="112"/>
      <c r="AF650" s="112"/>
    </row>
    <row r="651" customFormat="false" ht="13.8" hidden="false" customHeight="false" outlineLevel="0" collapsed="false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  <c r="AA651" s="112"/>
      <c r="AB651" s="112"/>
      <c r="AC651" s="112"/>
      <c r="AD651" s="112"/>
      <c r="AE651" s="112"/>
      <c r="AF651" s="112"/>
    </row>
    <row r="652" customFormat="false" ht="13.8" hidden="false" customHeight="false" outlineLevel="0" collapsed="false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  <c r="AA652" s="112"/>
      <c r="AB652" s="112"/>
      <c r="AC652" s="112"/>
      <c r="AD652" s="112"/>
      <c r="AE652" s="112"/>
      <c r="AF652" s="112"/>
    </row>
    <row r="653" customFormat="false" ht="13.8" hidden="false" customHeight="false" outlineLevel="0" collapsed="false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  <c r="AA653" s="112"/>
      <c r="AB653" s="112"/>
      <c r="AC653" s="112"/>
      <c r="AD653" s="112"/>
      <c r="AE653" s="112"/>
      <c r="AF653" s="112"/>
    </row>
    <row r="654" customFormat="false" ht="13.8" hidden="false" customHeight="false" outlineLevel="0" collapsed="false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  <c r="AA654" s="112"/>
      <c r="AB654" s="112"/>
      <c r="AC654" s="112"/>
      <c r="AD654" s="112"/>
      <c r="AE654" s="112"/>
      <c r="AF654" s="112"/>
    </row>
    <row r="655" customFormat="false" ht="13.8" hidden="false" customHeight="false" outlineLevel="0" collapsed="false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  <c r="AA655" s="112"/>
      <c r="AB655" s="112"/>
      <c r="AC655" s="112"/>
      <c r="AD655" s="112"/>
      <c r="AE655" s="112"/>
      <c r="AF655" s="112"/>
    </row>
    <row r="656" customFormat="false" ht="13.8" hidden="false" customHeight="false" outlineLevel="0" collapsed="false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  <c r="AA656" s="112"/>
      <c r="AB656" s="112"/>
      <c r="AC656" s="112"/>
      <c r="AD656" s="112"/>
      <c r="AE656" s="112"/>
      <c r="AF656" s="112"/>
    </row>
    <row r="657" customFormat="false" ht="13.8" hidden="false" customHeight="false" outlineLevel="0" collapsed="false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  <c r="AA657" s="112"/>
      <c r="AB657" s="112"/>
      <c r="AC657" s="112"/>
      <c r="AD657" s="112"/>
      <c r="AE657" s="112"/>
      <c r="AF657" s="112"/>
    </row>
    <row r="658" customFormat="false" ht="13.8" hidden="false" customHeight="false" outlineLevel="0" collapsed="false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  <c r="AA658" s="112"/>
      <c r="AB658" s="112"/>
      <c r="AC658" s="112"/>
      <c r="AD658" s="112"/>
      <c r="AE658" s="112"/>
      <c r="AF658" s="112"/>
    </row>
    <row r="659" customFormat="false" ht="13.8" hidden="false" customHeight="false" outlineLevel="0" collapsed="false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  <c r="AA659" s="112"/>
      <c r="AB659" s="112"/>
      <c r="AC659" s="112"/>
      <c r="AD659" s="112"/>
      <c r="AE659" s="112"/>
      <c r="AF659" s="112"/>
    </row>
    <row r="660" customFormat="false" ht="13.8" hidden="false" customHeight="false" outlineLevel="0" collapsed="false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  <c r="AA660" s="112"/>
      <c r="AB660" s="112"/>
      <c r="AC660" s="112"/>
      <c r="AD660" s="112"/>
      <c r="AE660" s="112"/>
      <c r="AF660" s="112"/>
    </row>
    <row r="661" customFormat="false" ht="13.8" hidden="false" customHeight="false" outlineLevel="0" collapsed="false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  <c r="AA661" s="112"/>
      <c r="AB661" s="112"/>
      <c r="AC661" s="112"/>
      <c r="AD661" s="112"/>
      <c r="AE661" s="112"/>
      <c r="AF661" s="112"/>
    </row>
    <row r="662" customFormat="false" ht="13.8" hidden="false" customHeight="false" outlineLevel="0" collapsed="false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  <c r="AA662" s="112"/>
      <c r="AB662" s="112"/>
      <c r="AC662" s="112"/>
      <c r="AD662" s="112"/>
      <c r="AE662" s="112"/>
      <c r="AF662" s="112"/>
    </row>
    <row r="663" customFormat="false" ht="13.8" hidden="false" customHeight="false" outlineLevel="0" collapsed="false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  <c r="AA663" s="112"/>
      <c r="AB663" s="112"/>
      <c r="AC663" s="112"/>
      <c r="AD663" s="112"/>
      <c r="AE663" s="112"/>
      <c r="AF663" s="112"/>
    </row>
    <row r="664" customFormat="false" ht="13.8" hidden="false" customHeight="false" outlineLevel="0" collapsed="false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  <c r="AA664" s="112"/>
      <c r="AB664" s="112"/>
      <c r="AC664" s="112"/>
      <c r="AD664" s="112"/>
      <c r="AE664" s="112"/>
      <c r="AF664" s="112"/>
    </row>
    <row r="665" customFormat="false" ht="13.8" hidden="false" customHeight="false" outlineLevel="0" collapsed="false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  <c r="AA665" s="112"/>
      <c r="AB665" s="112"/>
      <c r="AC665" s="112"/>
      <c r="AD665" s="112"/>
      <c r="AE665" s="112"/>
      <c r="AF665" s="112"/>
    </row>
    <row r="666" customFormat="false" ht="13.8" hidden="false" customHeight="false" outlineLevel="0" collapsed="false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  <c r="AA666" s="112"/>
      <c r="AB666" s="112"/>
      <c r="AC666" s="112"/>
      <c r="AD666" s="112"/>
      <c r="AE666" s="112"/>
      <c r="AF666" s="112"/>
    </row>
    <row r="667" customFormat="false" ht="13.8" hidden="false" customHeight="false" outlineLevel="0" collapsed="false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  <c r="AA667" s="112"/>
      <c r="AB667" s="112"/>
      <c r="AC667" s="112"/>
      <c r="AD667" s="112"/>
      <c r="AE667" s="112"/>
      <c r="AF667" s="112"/>
    </row>
    <row r="668" customFormat="false" ht="13.8" hidden="false" customHeight="false" outlineLevel="0" collapsed="false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  <c r="AA668" s="112"/>
      <c r="AB668" s="112"/>
      <c r="AC668" s="112"/>
      <c r="AD668" s="112"/>
      <c r="AE668" s="112"/>
      <c r="AF668" s="112"/>
    </row>
    <row r="669" customFormat="false" ht="13.8" hidden="false" customHeight="false" outlineLevel="0" collapsed="false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  <c r="AA669" s="112"/>
      <c r="AB669" s="112"/>
      <c r="AC669" s="112"/>
      <c r="AD669" s="112"/>
      <c r="AE669" s="112"/>
      <c r="AF669" s="112"/>
    </row>
    <row r="670" customFormat="false" ht="13.8" hidden="false" customHeight="false" outlineLevel="0" collapsed="false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  <c r="AA670" s="112"/>
      <c r="AB670" s="112"/>
      <c r="AC670" s="112"/>
      <c r="AD670" s="112"/>
      <c r="AE670" s="112"/>
      <c r="AF670" s="112"/>
    </row>
    <row r="671" customFormat="false" ht="13.8" hidden="false" customHeight="false" outlineLevel="0" collapsed="false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12"/>
      <c r="AB671" s="112"/>
      <c r="AC671" s="112"/>
      <c r="AD671" s="112"/>
      <c r="AE671" s="112"/>
      <c r="AF671" s="112"/>
    </row>
    <row r="672" customFormat="false" ht="13.8" hidden="false" customHeight="false" outlineLevel="0" collapsed="false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12"/>
      <c r="AB672" s="112"/>
      <c r="AC672" s="112"/>
      <c r="AD672" s="112"/>
      <c r="AE672" s="112"/>
      <c r="AF672" s="112"/>
    </row>
    <row r="673" customFormat="false" ht="13.8" hidden="false" customHeight="false" outlineLevel="0" collapsed="false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12"/>
      <c r="AB673" s="112"/>
      <c r="AC673" s="112"/>
      <c r="AD673" s="112"/>
      <c r="AE673" s="112"/>
      <c r="AF673" s="112"/>
    </row>
    <row r="674" customFormat="false" ht="13.8" hidden="false" customHeight="false" outlineLevel="0" collapsed="false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  <c r="AA674" s="112"/>
      <c r="AB674" s="112"/>
      <c r="AC674" s="112"/>
      <c r="AD674" s="112"/>
      <c r="AE674" s="112"/>
      <c r="AF674" s="112"/>
    </row>
    <row r="675" customFormat="false" ht="13.8" hidden="false" customHeight="false" outlineLevel="0" collapsed="false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  <c r="AA675" s="112"/>
      <c r="AB675" s="112"/>
      <c r="AC675" s="112"/>
      <c r="AD675" s="112"/>
      <c r="AE675" s="112"/>
      <c r="AF675" s="112"/>
    </row>
    <row r="676" customFormat="false" ht="13.8" hidden="false" customHeight="false" outlineLevel="0" collapsed="false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  <c r="AA676" s="112"/>
      <c r="AB676" s="112"/>
      <c r="AC676" s="112"/>
      <c r="AD676" s="112"/>
      <c r="AE676" s="112"/>
      <c r="AF676" s="112"/>
    </row>
    <row r="677" customFormat="false" ht="13.8" hidden="false" customHeight="false" outlineLevel="0" collapsed="false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  <c r="AA677" s="112"/>
      <c r="AB677" s="112"/>
      <c r="AC677" s="112"/>
      <c r="AD677" s="112"/>
      <c r="AE677" s="112"/>
      <c r="AF677" s="112"/>
    </row>
    <row r="678" customFormat="false" ht="13.8" hidden="false" customHeight="false" outlineLevel="0" collapsed="false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  <c r="AA678" s="112"/>
      <c r="AB678" s="112"/>
      <c r="AC678" s="112"/>
      <c r="AD678" s="112"/>
      <c r="AE678" s="112"/>
      <c r="AF678" s="112"/>
    </row>
    <row r="679" customFormat="false" ht="13.8" hidden="false" customHeight="false" outlineLevel="0" collapsed="false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12"/>
      <c r="AB679" s="112"/>
      <c r="AC679" s="112"/>
      <c r="AD679" s="112"/>
      <c r="AE679" s="112"/>
      <c r="AF679" s="112"/>
    </row>
    <row r="680" customFormat="false" ht="13.8" hidden="false" customHeight="false" outlineLevel="0" collapsed="false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12"/>
      <c r="AB680" s="112"/>
      <c r="AC680" s="112"/>
      <c r="AD680" s="112"/>
      <c r="AE680" s="112"/>
      <c r="AF680" s="112"/>
    </row>
    <row r="681" customFormat="false" ht="13.8" hidden="false" customHeight="false" outlineLevel="0" collapsed="false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12"/>
      <c r="AB681" s="112"/>
      <c r="AC681" s="112"/>
      <c r="AD681" s="112"/>
      <c r="AE681" s="112"/>
      <c r="AF681" s="112"/>
    </row>
    <row r="682" customFormat="false" ht="13.8" hidden="false" customHeight="false" outlineLevel="0" collapsed="false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12"/>
      <c r="AB682" s="112"/>
      <c r="AC682" s="112"/>
      <c r="AD682" s="112"/>
      <c r="AE682" s="112"/>
      <c r="AF682" s="112"/>
    </row>
    <row r="683" customFormat="false" ht="13.8" hidden="false" customHeight="false" outlineLevel="0" collapsed="false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12"/>
      <c r="AB683" s="112"/>
      <c r="AC683" s="112"/>
      <c r="AD683" s="112"/>
      <c r="AE683" s="112"/>
      <c r="AF683" s="112"/>
    </row>
    <row r="684" customFormat="false" ht="13.8" hidden="false" customHeight="false" outlineLevel="0" collapsed="false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  <c r="AA684" s="112"/>
      <c r="AB684" s="112"/>
      <c r="AC684" s="112"/>
      <c r="AD684" s="112"/>
      <c r="AE684" s="112"/>
      <c r="AF684" s="112"/>
    </row>
    <row r="685" customFormat="false" ht="13.8" hidden="false" customHeight="false" outlineLevel="0" collapsed="false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12"/>
      <c r="AB685" s="112"/>
      <c r="AC685" s="112"/>
      <c r="AD685" s="112"/>
      <c r="AE685" s="112"/>
      <c r="AF685" s="112"/>
    </row>
    <row r="686" customFormat="false" ht="13.8" hidden="false" customHeight="false" outlineLevel="0" collapsed="false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12"/>
      <c r="AB686" s="112"/>
      <c r="AC686" s="112"/>
      <c r="AD686" s="112"/>
      <c r="AE686" s="112"/>
      <c r="AF686" s="112"/>
    </row>
    <row r="687" customFormat="false" ht="13.8" hidden="false" customHeight="false" outlineLevel="0" collapsed="false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  <c r="AA687" s="112"/>
      <c r="AB687" s="112"/>
      <c r="AC687" s="112"/>
      <c r="AD687" s="112"/>
      <c r="AE687" s="112"/>
      <c r="AF687" s="112"/>
    </row>
    <row r="688" customFormat="false" ht="13.8" hidden="false" customHeight="false" outlineLevel="0" collapsed="false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  <c r="AA688" s="112"/>
      <c r="AB688" s="112"/>
      <c r="AC688" s="112"/>
      <c r="AD688" s="112"/>
      <c r="AE688" s="112"/>
      <c r="AF688" s="112"/>
    </row>
    <row r="689" customFormat="false" ht="13.8" hidden="false" customHeight="false" outlineLevel="0" collapsed="false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  <c r="AA689" s="112"/>
      <c r="AB689" s="112"/>
      <c r="AC689" s="112"/>
      <c r="AD689" s="112"/>
      <c r="AE689" s="112"/>
      <c r="AF689" s="112"/>
    </row>
    <row r="690" customFormat="false" ht="13.8" hidden="false" customHeight="false" outlineLevel="0" collapsed="false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  <c r="AA690" s="112"/>
      <c r="AB690" s="112"/>
      <c r="AC690" s="112"/>
      <c r="AD690" s="112"/>
      <c r="AE690" s="112"/>
      <c r="AF690" s="112"/>
    </row>
    <row r="691" customFormat="false" ht="13.8" hidden="false" customHeight="false" outlineLevel="0" collapsed="false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  <c r="AA691" s="112"/>
      <c r="AB691" s="112"/>
      <c r="AC691" s="112"/>
      <c r="AD691" s="112"/>
      <c r="AE691" s="112"/>
      <c r="AF691" s="112"/>
    </row>
    <row r="692" customFormat="false" ht="13.8" hidden="false" customHeight="false" outlineLevel="0" collapsed="false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  <c r="AA692" s="112"/>
      <c r="AB692" s="112"/>
      <c r="AC692" s="112"/>
      <c r="AD692" s="112"/>
      <c r="AE692" s="112"/>
      <c r="AF692" s="112"/>
    </row>
    <row r="693" customFormat="false" ht="13.8" hidden="false" customHeight="false" outlineLevel="0" collapsed="false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  <c r="AA693" s="112"/>
      <c r="AB693" s="112"/>
      <c r="AC693" s="112"/>
      <c r="AD693" s="112"/>
      <c r="AE693" s="112"/>
      <c r="AF693" s="112"/>
    </row>
    <row r="694" customFormat="false" ht="13.8" hidden="false" customHeight="false" outlineLevel="0" collapsed="false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  <c r="AA694" s="112"/>
      <c r="AB694" s="112"/>
      <c r="AC694" s="112"/>
      <c r="AD694" s="112"/>
      <c r="AE694" s="112"/>
      <c r="AF694" s="112"/>
    </row>
    <row r="695" customFormat="false" ht="13.8" hidden="false" customHeight="false" outlineLevel="0" collapsed="false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  <c r="AA695" s="112"/>
      <c r="AB695" s="112"/>
      <c r="AC695" s="112"/>
      <c r="AD695" s="112"/>
      <c r="AE695" s="112"/>
      <c r="AF695" s="112"/>
    </row>
    <row r="696" customFormat="false" ht="13.8" hidden="false" customHeight="false" outlineLevel="0" collapsed="false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  <c r="AA696" s="112"/>
      <c r="AB696" s="112"/>
      <c r="AC696" s="112"/>
      <c r="AD696" s="112"/>
      <c r="AE696" s="112"/>
      <c r="AF696" s="112"/>
    </row>
    <row r="697" customFormat="false" ht="13.8" hidden="false" customHeight="false" outlineLevel="0" collapsed="false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  <c r="AA697" s="112"/>
      <c r="AB697" s="112"/>
      <c r="AC697" s="112"/>
      <c r="AD697" s="112"/>
      <c r="AE697" s="112"/>
      <c r="AF697" s="112"/>
    </row>
    <row r="698" customFormat="false" ht="13.8" hidden="false" customHeight="false" outlineLevel="0" collapsed="false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  <c r="AA698" s="112"/>
      <c r="AB698" s="112"/>
      <c r="AC698" s="112"/>
      <c r="AD698" s="112"/>
      <c r="AE698" s="112"/>
      <c r="AF698" s="112"/>
    </row>
    <row r="699" customFormat="false" ht="13.8" hidden="false" customHeight="false" outlineLevel="0" collapsed="false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  <c r="AA699" s="112"/>
      <c r="AB699" s="112"/>
      <c r="AC699" s="112"/>
      <c r="AD699" s="112"/>
      <c r="AE699" s="112"/>
      <c r="AF699" s="112"/>
    </row>
    <row r="700" customFormat="false" ht="13.8" hidden="false" customHeight="false" outlineLevel="0" collapsed="false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  <c r="AA700" s="112"/>
      <c r="AB700" s="112"/>
      <c r="AC700" s="112"/>
      <c r="AD700" s="112"/>
      <c r="AE700" s="112"/>
      <c r="AF700" s="112"/>
    </row>
    <row r="701" customFormat="false" ht="13.8" hidden="false" customHeight="false" outlineLevel="0" collapsed="false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  <c r="AA701" s="112"/>
      <c r="AB701" s="112"/>
      <c r="AC701" s="112"/>
      <c r="AD701" s="112"/>
      <c r="AE701" s="112"/>
      <c r="AF701" s="112"/>
    </row>
    <row r="702" customFormat="false" ht="13.8" hidden="false" customHeight="false" outlineLevel="0" collapsed="false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  <c r="AA702" s="112"/>
      <c r="AB702" s="112"/>
      <c r="AC702" s="112"/>
      <c r="AD702" s="112"/>
      <c r="AE702" s="112"/>
      <c r="AF702" s="112"/>
    </row>
    <row r="703" customFormat="false" ht="13.8" hidden="false" customHeight="false" outlineLevel="0" collapsed="false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  <c r="AA703" s="112"/>
      <c r="AB703" s="112"/>
      <c r="AC703" s="112"/>
      <c r="AD703" s="112"/>
      <c r="AE703" s="112"/>
      <c r="AF703" s="112"/>
    </row>
    <row r="704" customFormat="false" ht="13.8" hidden="false" customHeight="false" outlineLevel="0" collapsed="false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  <c r="AA704" s="112"/>
      <c r="AB704" s="112"/>
      <c r="AC704" s="112"/>
      <c r="AD704" s="112"/>
      <c r="AE704" s="112"/>
      <c r="AF704" s="112"/>
    </row>
    <row r="705" customFormat="false" ht="13.8" hidden="false" customHeight="false" outlineLevel="0" collapsed="false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  <c r="AA705" s="112"/>
      <c r="AB705" s="112"/>
      <c r="AC705" s="112"/>
      <c r="AD705" s="112"/>
      <c r="AE705" s="112"/>
      <c r="AF705" s="112"/>
    </row>
    <row r="706" customFormat="false" ht="13.8" hidden="false" customHeight="false" outlineLevel="0" collapsed="false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  <c r="AA706" s="112"/>
      <c r="AB706" s="112"/>
      <c r="AC706" s="112"/>
      <c r="AD706" s="112"/>
      <c r="AE706" s="112"/>
      <c r="AF706" s="112"/>
    </row>
    <row r="707" customFormat="false" ht="13.8" hidden="false" customHeight="false" outlineLevel="0" collapsed="false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  <c r="AA707" s="112"/>
      <c r="AB707" s="112"/>
      <c r="AC707" s="112"/>
      <c r="AD707" s="112"/>
      <c r="AE707" s="112"/>
      <c r="AF707" s="112"/>
    </row>
    <row r="708" customFormat="false" ht="13.8" hidden="false" customHeight="false" outlineLevel="0" collapsed="false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  <c r="AA708" s="112"/>
      <c r="AB708" s="112"/>
      <c r="AC708" s="112"/>
      <c r="AD708" s="112"/>
      <c r="AE708" s="112"/>
      <c r="AF708" s="112"/>
    </row>
    <row r="709" customFormat="false" ht="13.8" hidden="false" customHeight="false" outlineLevel="0" collapsed="false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  <c r="AA709" s="112"/>
      <c r="AB709" s="112"/>
      <c r="AC709" s="112"/>
      <c r="AD709" s="112"/>
      <c r="AE709" s="112"/>
      <c r="AF709" s="112"/>
    </row>
    <row r="710" customFormat="false" ht="13.8" hidden="false" customHeight="false" outlineLevel="0" collapsed="false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  <c r="AA710" s="112"/>
      <c r="AB710" s="112"/>
      <c r="AC710" s="112"/>
      <c r="AD710" s="112"/>
      <c r="AE710" s="112"/>
      <c r="AF710" s="112"/>
    </row>
    <row r="711" customFormat="false" ht="13.8" hidden="false" customHeight="false" outlineLevel="0" collapsed="false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</row>
    <row r="712" customFormat="false" ht="13.8" hidden="false" customHeight="false" outlineLevel="0" collapsed="false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  <c r="AA712" s="112"/>
      <c r="AB712" s="112"/>
      <c r="AC712" s="112"/>
      <c r="AD712" s="112"/>
      <c r="AE712" s="112"/>
      <c r="AF712" s="112"/>
    </row>
    <row r="713" customFormat="false" ht="13.8" hidden="false" customHeight="false" outlineLevel="0" collapsed="false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12"/>
      <c r="AB713" s="112"/>
      <c r="AC713" s="112"/>
      <c r="AD713" s="112"/>
      <c r="AE713" s="112"/>
      <c r="AF713" s="112"/>
    </row>
    <row r="714" customFormat="false" ht="13.8" hidden="false" customHeight="false" outlineLevel="0" collapsed="false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12"/>
      <c r="AB714" s="112"/>
      <c r="AC714" s="112"/>
      <c r="AD714" s="112"/>
      <c r="AE714" s="112"/>
      <c r="AF714" s="112"/>
    </row>
    <row r="715" customFormat="false" ht="13.8" hidden="false" customHeight="false" outlineLevel="0" collapsed="false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12"/>
      <c r="AB715" s="112"/>
      <c r="AC715" s="112"/>
      <c r="AD715" s="112"/>
      <c r="AE715" s="112"/>
      <c r="AF715" s="112"/>
    </row>
    <row r="716" customFormat="false" ht="13.8" hidden="false" customHeight="false" outlineLevel="0" collapsed="false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12"/>
      <c r="AB716" s="112"/>
      <c r="AC716" s="112"/>
      <c r="AD716" s="112"/>
      <c r="AE716" s="112"/>
      <c r="AF716" s="112"/>
    </row>
    <row r="717" customFormat="false" ht="13.8" hidden="false" customHeight="false" outlineLevel="0" collapsed="false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12"/>
      <c r="AB717" s="112"/>
      <c r="AC717" s="112"/>
      <c r="AD717" s="112"/>
      <c r="AE717" s="112"/>
      <c r="AF717" s="112"/>
    </row>
    <row r="718" customFormat="false" ht="13.8" hidden="false" customHeight="false" outlineLevel="0" collapsed="false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  <c r="AA718" s="112"/>
      <c r="AB718" s="112"/>
      <c r="AC718" s="112"/>
      <c r="AD718" s="112"/>
      <c r="AE718" s="112"/>
      <c r="AF718" s="112"/>
    </row>
    <row r="719" customFormat="false" ht="13.8" hidden="false" customHeight="false" outlineLevel="0" collapsed="false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  <c r="AA719" s="112"/>
      <c r="AB719" s="112"/>
      <c r="AC719" s="112"/>
      <c r="AD719" s="112"/>
      <c r="AE719" s="112"/>
      <c r="AF719" s="112"/>
    </row>
    <row r="720" customFormat="false" ht="13.8" hidden="false" customHeight="false" outlineLevel="0" collapsed="false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12"/>
      <c r="AB720" s="112"/>
      <c r="AC720" s="112"/>
      <c r="AD720" s="112"/>
      <c r="AE720" s="112"/>
      <c r="AF720" s="112"/>
    </row>
    <row r="721" customFormat="false" ht="13.8" hidden="false" customHeight="false" outlineLevel="0" collapsed="false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12"/>
      <c r="AB721" s="112"/>
      <c r="AC721" s="112"/>
      <c r="AD721" s="112"/>
      <c r="AE721" s="112"/>
      <c r="AF721" s="112"/>
    </row>
    <row r="722" customFormat="false" ht="13.8" hidden="false" customHeight="false" outlineLevel="0" collapsed="false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  <c r="AA722" s="112"/>
      <c r="AB722" s="112"/>
      <c r="AC722" s="112"/>
      <c r="AD722" s="112"/>
      <c r="AE722" s="112"/>
      <c r="AF722" s="112"/>
    </row>
    <row r="723" customFormat="false" ht="13.8" hidden="false" customHeight="false" outlineLevel="0" collapsed="false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  <c r="AA723" s="112"/>
      <c r="AB723" s="112"/>
      <c r="AC723" s="112"/>
      <c r="AD723" s="112"/>
      <c r="AE723" s="112"/>
      <c r="AF723" s="112"/>
    </row>
    <row r="724" customFormat="false" ht="13.8" hidden="false" customHeight="false" outlineLevel="0" collapsed="false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  <c r="AA724" s="112"/>
      <c r="AB724" s="112"/>
      <c r="AC724" s="112"/>
      <c r="AD724" s="112"/>
      <c r="AE724" s="112"/>
      <c r="AF724" s="112"/>
    </row>
    <row r="725" customFormat="false" ht="13.8" hidden="false" customHeight="false" outlineLevel="0" collapsed="false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  <c r="AA725" s="112"/>
      <c r="AB725" s="112"/>
      <c r="AC725" s="112"/>
      <c r="AD725" s="112"/>
      <c r="AE725" s="112"/>
      <c r="AF725" s="112"/>
    </row>
    <row r="726" customFormat="false" ht="13.8" hidden="false" customHeight="false" outlineLevel="0" collapsed="false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  <c r="AA726" s="112"/>
      <c r="AB726" s="112"/>
      <c r="AC726" s="112"/>
      <c r="AD726" s="112"/>
      <c r="AE726" s="112"/>
      <c r="AF726" s="112"/>
    </row>
    <row r="727" customFormat="false" ht="13.8" hidden="false" customHeight="false" outlineLevel="0" collapsed="false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  <c r="AA727" s="112"/>
      <c r="AB727" s="112"/>
      <c r="AC727" s="112"/>
      <c r="AD727" s="112"/>
      <c r="AE727" s="112"/>
      <c r="AF727" s="112"/>
    </row>
    <row r="728" customFormat="false" ht="13.8" hidden="false" customHeight="false" outlineLevel="0" collapsed="false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  <c r="AA728" s="112"/>
      <c r="AB728" s="112"/>
      <c r="AC728" s="112"/>
      <c r="AD728" s="112"/>
      <c r="AE728" s="112"/>
      <c r="AF728" s="112"/>
    </row>
    <row r="729" customFormat="false" ht="13.8" hidden="false" customHeight="false" outlineLevel="0" collapsed="false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  <c r="AA729" s="112"/>
      <c r="AB729" s="112"/>
      <c r="AC729" s="112"/>
      <c r="AD729" s="112"/>
      <c r="AE729" s="112"/>
      <c r="AF729" s="112"/>
    </row>
    <row r="730" customFormat="false" ht="13.8" hidden="false" customHeight="false" outlineLevel="0" collapsed="false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</row>
    <row r="731" customFormat="false" ht="13.8" hidden="false" customHeight="false" outlineLevel="0" collapsed="false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  <c r="AA731" s="112"/>
      <c r="AB731" s="112"/>
      <c r="AC731" s="112"/>
      <c r="AD731" s="112"/>
      <c r="AE731" s="112"/>
      <c r="AF731" s="112"/>
    </row>
    <row r="732" customFormat="false" ht="13.8" hidden="false" customHeight="false" outlineLevel="0" collapsed="false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  <c r="AA732" s="112"/>
      <c r="AB732" s="112"/>
      <c r="AC732" s="112"/>
      <c r="AD732" s="112"/>
      <c r="AE732" s="112"/>
      <c r="AF732" s="112"/>
    </row>
    <row r="733" customFormat="false" ht="13.8" hidden="false" customHeight="false" outlineLevel="0" collapsed="false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  <c r="AA733" s="112"/>
      <c r="AB733" s="112"/>
      <c r="AC733" s="112"/>
      <c r="AD733" s="112"/>
      <c r="AE733" s="112"/>
      <c r="AF733" s="112"/>
    </row>
    <row r="734" customFormat="false" ht="13.8" hidden="false" customHeight="false" outlineLevel="0" collapsed="false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12"/>
      <c r="AB734" s="112"/>
      <c r="AC734" s="112"/>
      <c r="AD734" s="112"/>
      <c r="AE734" s="112"/>
      <c r="AF734" s="112"/>
    </row>
    <row r="735" customFormat="false" ht="13.8" hidden="false" customHeight="false" outlineLevel="0" collapsed="false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12"/>
      <c r="AB735" s="112"/>
      <c r="AC735" s="112"/>
      <c r="AD735" s="112"/>
      <c r="AE735" s="112"/>
      <c r="AF735" s="112"/>
    </row>
    <row r="736" customFormat="false" ht="13.8" hidden="false" customHeight="false" outlineLevel="0" collapsed="false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12"/>
      <c r="AB736" s="112"/>
      <c r="AC736" s="112"/>
      <c r="AD736" s="112"/>
      <c r="AE736" s="112"/>
      <c r="AF736" s="112"/>
    </row>
    <row r="737" customFormat="false" ht="13.8" hidden="false" customHeight="false" outlineLevel="0" collapsed="false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12"/>
      <c r="AB737" s="112"/>
      <c r="AC737" s="112"/>
      <c r="AD737" s="112"/>
      <c r="AE737" s="112"/>
      <c r="AF737" s="112"/>
    </row>
    <row r="738" customFormat="false" ht="13.8" hidden="false" customHeight="false" outlineLevel="0" collapsed="false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12"/>
      <c r="AB738" s="112"/>
      <c r="AC738" s="112"/>
      <c r="AD738" s="112"/>
      <c r="AE738" s="112"/>
      <c r="AF738" s="112"/>
    </row>
    <row r="739" customFormat="false" ht="13.8" hidden="false" customHeight="false" outlineLevel="0" collapsed="false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12"/>
      <c r="AB739" s="112"/>
      <c r="AC739" s="112"/>
      <c r="AD739" s="112"/>
      <c r="AE739" s="112"/>
      <c r="AF739" s="112"/>
    </row>
    <row r="740" customFormat="false" ht="13.8" hidden="false" customHeight="false" outlineLevel="0" collapsed="false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12"/>
      <c r="AB740" s="112"/>
      <c r="AC740" s="112"/>
      <c r="AD740" s="112"/>
      <c r="AE740" s="112"/>
      <c r="AF740" s="112"/>
    </row>
    <row r="741" customFormat="false" ht="13.8" hidden="false" customHeight="false" outlineLevel="0" collapsed="false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12"/>
      <c r="AB741" s="112"/>
      <c r="AC741" s="112"/>
      <c r="AD741" s="112"/>
      <c r="AE741" s="112"/>
      <c r="AF741" s="112"/>
    </row>
    <row r="742" customFormat="false" ht="13.8" hidden="false" customHeight="false" outlineLevel="0" collapsed="false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12"/>
      <c r="AB742" s="112"/>
      <c r="AC742" s="112"/>
      <c r="AD742" s="112"/>
      <c r="AE742" s="112"/>
      <c r="AF742" s="112"/>
    </row>
    <row r="743" customFormat="false" ht="13.8" hidden="false" customHeight="false" outlineLevel="0" collapsed="false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12"/>
      <c r="AB743" s="112"/>
      <c r="AC743" s="112"/>
      <c r="AD743" s="112"/>
      <c r="AE743" s="112"/>
      <c r="AF743" s="112"/>
    </row>
    <row r="744" customFormat="false" ht="13.8" hidden="false" customHeight="false" outlineLevel="0" collapsed="false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12"/>
      <c r="AB744" s="112"/>
      <c r="AC744" s="112"/>
      <c r="AD744" s="112"/>
      <c r="AE744" s="112"/>
      <c r="AF744" s="112"/>
    </row>
    <row r="745" customFormat="false" ht="13.8" hidden="false" customHeight="false" outlineLevel="0" collapsed="false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  <c r="AA745" s="112"/>
      <c r="AB745" s="112"/>
      <c r="AC745" s="112"/>
      <c r="AD745" s="112"/>
      <c r="AE745" s="112"/>
      <c r="AF745" s="112"/>
    </row>
    <row r="746" customFormat="false" ht="13.8" hidden="false" customHeight="false" outlineLevel="0" collapsed="false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  <c r="AA746" s="112"/>
      <c r="AB746" s="112"/>
      <c r="AC746" s="112"/>
      <c r="AD746" s="112"/>
      <c r="AE746" s="112"/>
      <c r="AF746" s="112"/>
    </row>
    <row r="747" customFormat="false" ht="13.8" hidden="false" customHeight="false" outlineLevel="0" collapsed="false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  <c r="AA747" s="112"/>
      <c r="AB747" s="112"/>
      <c r="AC747" s="112"/>
      <c r="AD747" s="112"/>
      <c r="AE747" s="112"/>
      <c r="AF747" s="112"/>
    </row>
    <row r="748" customFormat="false" ht="13.8" hidden="false" customHeight="false" outlineLevel="0" collapsed="false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  <c r="AA748" s="112"/>
      <c r="AB748" s="112"/>
      <c r="AC748" s="112"/>
      <c r="AD748" s="112"/>
      <c r="AE748" s="112"/>
      <c r="AF748" s="112"/>
    </row>
    <row r="749" customFormat="false" ht="13.8" hidden="false" customHeight="false" outlineLevel="0" collapsed="false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  <c r="AA749" s="112"/>
      <c r="AB749" s="112"/>
      <c r="AC749" s="112"/>
      <c r="AD749" s="112"/>
      <c r="AE749" s="112"/>
      <c r="AF749" s="112"/>
    </row>
    <row r="750" customFormat="false" ht="13.8" hidden="false" customHeight="false" outlineLevel="0" collapsed="false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  <c r="AA750" s="112"/>
      <c r="AB750" s="112"/>
      <c r="AC750" s="112"/>
      <c r="AD750" s="112"/>
      <c r="AE750" s="112"/>
      <c r="AF750" s="112"/>
    </row>
    <row r="751" customFormat="false" ht="13.8" hidden="false" customHeight="false" outlineLevel="0" collapsed="false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  <c r="AA751" s="112"/>
      <c r="AB751" s="112"/>
      <c r="AC751" s="112"/>
      <c r="AD751" s="112"/>
      <c r="AE751" s="112"/>
      <c r="AF751" s="112"/>
    </row>
    <row r="752" customFormat="false" ht="13.8" hidden="false" customHeight="false" outlineLevel="0" collapsed="false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  <c r="AA752" s="112"/>
      <c r="AB752" s="112"/>
      <c r="AC752" s="112"/>
      <c r="AD752" s="112"/>
      <c r="AE752" s="112"/>
      <c r="AF752" s="112"/>
    </row>
    <row r="753" customFormat="false" ht="13.8" hidden="false" customHeight="false" outlineLevel="0" collapsed="false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12"/>
      <c r="AB753" s="112"/>
      <c r="AC753" s="112"/>
      <c r="AD753" s="112"/>
      <c r="AE753" s="112"/>
      <c r="AF753" s="112"/>
    </row>
    <row r="754" customFormat="false" ht="13.8" hidden="false" customHeight="false" outlineLevel="0" collapsed="false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  <c r="AA754" s="112"/>
      <c r="AB754" s="112"/>
      <c r="AC754" s="112"/>
      <c r="AD754" s="112"/>
      <c r="AE754" s="112"/>
      <c r="AF754" s="112"/>
    </row>
    <row r="755" customFormat="false" ht="13.8" hidden="false" customHeight="false" outlineLevel="0" collapsed="false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  <c r="AA755" s="112"/>
      <c r="AB755" s="112"/>
      <c r="AC755" s="112"/>
      <c r="AD755" s="112"/>
      <c r="AE755" s="112"/>
      <c r="AF755" s="112"/>
    </row>
    <row r="756" customFormat="false" ht="13.8" hidden="false" customHeight="false" outlineLevel="0" collapsed="false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  <c r="AA756" s="112"/>
      <c r="AB756" s="112"/>
      <c r="AC756" s="112"/>
      <c r="AD756" s="112"/>
      <c r="AE756" s="112"/>
      <c r="AF756" s="112"/>
    </row>
    <row r="757" customFormat="false" ht="13.8" hidden="false" customHeight="false" outlineLevel="0" collapsed="false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  <c r="AA757" s="112"/>
      <c r="AB757" s="112"/>
      <c r="AC757" s="112"/>
      <c r="AD757" s="112"/>
      <c r="AE757" s="112"/>
      <c r="AF757" s="112"/>
    </row>
    <row r="758" customFormat="false" ht="13.8" hidden="false" customHeight="false" outlineLevel="0" collapsed="false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  <c r="AA758" s="112"/>
      <c r="AB758" s="112"/>
      <c r="AC758" s="112"/>
      <c r="AD758" s="112"/>
      <c r="AE758" s="112"/>
      <c r="AF758" s="112"/>
    </row>
    <row r="759" customFormat="false" ht="13.8" hidden="false" customHeight="false" outlineLevel="0" collapsed="false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  <c r="AA759" s="112"/>
      <c r="AB759" s="112"/>
      <c r="AC759" s="112"/>
      <c r="AD759" s="112"/>
      <c r="AE759" s="112"/>
      <c r="AF759" s="112"/>
    </row>
    <row r="760" customFormat="false" ht="13.8" hidden="false" customHeight="false" outlineLevel="0" collapsed="false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  <c r="AA760" s="112"/>
      <c r="AB760" s="112"/>
      <c r="AC760" s="112"/>
      <c r="AD760" s="112"/>
      <c r="AE760" s="112"/>
      <c r="AF760" s="112"/>
    </row>
    <row r="761" customFormat="false" ht="13.8" hidden="false" customHeight="false" outlineLevel="0" collapsed="false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  <c r="AA761" s="112"/>
      <c r="AB761" s="112"/>
      <c r="AC761" s="112"/>
      <c r="AD761" s="112"/>
      <c r="AE761" s="112"/>
      <c r="AF761" s="112"/>
    </row>
    <row r="762" customFormat="false" ht="13.8" hidden="false" customHeight="false" outlineLevel="0" collapsed="false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  <c r="AA762" s="112"/>
      <c r="AB762" s="112"/>
      <c r="AC762" s="112"/>
      <c r="AD762" s="112"/>
      <c r="AE762" s="112"/>
      <c r="AF762" s="112"/>
    </row>
    <row r="763" customFormat="false" ht="13.8" hidden="false" customHeight="false" outlineLevel="0" collapsed="false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  <c r="AA763" s="112"/>
      <c r="AB763" s="112"/>
      <c r="AC763" s="112"/>
      <c r="AD763" s="112"/>
      <c r="AE763" s="112"/>
      <c r="AF763" s="112"/>
    </row>
    <row r="764" customFormat="false" ht="13.8" hidden="false" customHeight="false" outlineLevel="0" collapsed="false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  <c r="AA764" s="112"/>
      <c r="AB764" s="112"/>
      <c r="AC764" s="112"/>
      <c r="AD764" s="112"/>
      <c r="AE764" s="112"/>
      <c r="AF764" s="112"/>
    </row>
    <row r="765" customFormat="false" ht="13.8" hidden="false" customHeight="false" outlineLevel="0" collapsed="false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  <c r="AA765" s="112"/>
      <c r="AB765" s="112"/>
      <c r="AC765" s="112"/>
      <c r="AD765" s="112"/>
      <c r="AE765" s="112"/>
      <c r="AF765" s="112"/>
    </row>
    <row r="766" customFormat="false" ht="13.8" hidden="false" customHeight="false" outlineLevel="0" collapsed="false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  <c r="AA766" s="112"/>
      <c r="AB766" s="112"/>
      <c r="AC766" s="112"/>
      <c r="AD766" s="112"/>
      <c r="AE766" s="112"/>
      <c r="AF766" s="112"/>
    </row>
    <row r="767" customFormat="false" ht="13.8" hidden="false" customHeight="false" outlineLevel="0" collapsed="false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  <c r="AA767" s="112"/>
      <c r="AB767" s="112"/>
      <c r="AC767" s="112"/>
      <c r="AD767" s="112"/>
      <c r="AE767" s="112"/>
      <c r="AF767" s="112"/>
    </row>
    <row r="768" customFormat="false" ht="13.8" hidden="false" customHeight="false" outlineLevel="0" collapsed="false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  <c r="AA768" s="112"/>
      <c r="AB768" s="112"/>
      <c r="AC768" s="112"/>
      <c r="AD768" s="112"/>
      <c r="AE768" s="112"/>
      <c r="AF768" s="112"/>
    </row>
    <row r="769" customFormat="false" ht="13.8" hidden="false" customHeight="false" outlineLevel="0" collapsed="false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  <c r="AA769" s="112"/>
      <c r="AB769" s="112"/>
      <c r="AC769" s="112"/>
      <c r="AD769" s="112"/>
      <c r="AE769" s="112"/>
      <c r="AF769" s="112"/>
    </row>
    <row r="770" customFormat="false" ht="13.8" hidden="false" customHeight="false" outlineLevel="0" collapsed="false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  <c r="AA770" s="112"/>
      <c r="AB770" s="112"/>
      <c r="AC770" s="112"/>
      <c r="AD770" s="112"/>
      <c r="AE770" s="112"/>
      <c r="AF770" s="112"/>
    </row>
    <row r="771" customFormat="false" ht="13.8" hidden="false" customHeight="false" outlineLevel="0" collapsed="false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  <c r="AA771" s="112"/>
      <c r="AB771" s="112"/>
      <c r="AC771" s="112"/>
      <c r="AD771" s="112"/>
      <c r="AE771" s="112"/>
      <c r="AF771" s="112"/>
    </row>
    <row r="772" customFormat="false" ht="13.8" hidden="false" customHeight="false" outlineLevel="0" collapsed="false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  <c r="AA772" s="112"/>
      <c r="AB772" s="112"/>
      <c r="AC772" s="112"/>
      <c r="AD772" s="112"/>
      <c r="AE772" s="112"/>
      <c r="AF772" s="112"/>
    </row>
    <row r="773" customFormat="false" ht="13.8" hidden="false" customHeight="false" outlineLevel="0" collapsed="false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  <c r="AA773" s="112"/>
      <c r="AB773" s="112"/>
      <c r="AC773" s="112"/>
      <c r="AD773" s="112"/>
      <c r="AE773" s="112"/>
      <c r="AF773" s="112"/>
    </row>
    <row r="774" customFormat="false" ht="13.8" hidden="false" customHeight="false" outlineLevel="0" collapsed="false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  <c r="AA774" s="112"/>
      <c r="AB774" s="112"/>
      <c r="AC774" s="112"/>
      <c r="AD774" s="112"/>
      <c r="AE774" s="112"/>
      <c r="AF774" s="112"/>
    </row>
    <row r="775" customFormat="false" ht="13.8" hidden="false" customHeight="false" outlineLevel="0" collapsed="false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  <c r="AA775" s="112"/>
      <c r="AB775" s="112"/>
      <c r="AC775" s="112"/>
      <c r="AD775" s="112"/>
      <c r="AE775" s="112"/>
      <c r="AF775" s="112"/>
    </row>
    <row r="776" customFormat="false" ht="13.8" hidden="false" customHeight="false" outlineLevel="0" collapsed="false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  <c r="AA776" s="112"/>
      <c r="AB776" s="112"/>
      <c r="AC776" s="112"/>
      <c r="AD776" s="112"/>
      <c r="AE776" s="112"/>
      <c r="AF776" s="112"/>
    </row>
    <row r="777" customFormat="false" ht="13.8" hidden="false" customHeight="false" outlineLevel="0" collapsed="false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  <c r="AA777" s="112"/>
      <c r="AB777" s="112"/>
      <c r="AC777" s="112"/>
      <c r="AD777" s="112"/>
      <c r="AE777" s="112"/>
      <c r="AF777" s="112"/>
    </row>
    <row r="778" customFormat="false" ht="13.8" hidden="false" customHeight="false" outlineLevel="0" collapsed="false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  <c r="AA778" s="112"/>
      <c r="AB778" s="112"/>
      <c r="AC778" s="112"/>
      <c r="AD778" s="112"/>
      <c r="AE778" s="112"/>
      <c r="AF778" s="112"/>
    </row>
    <row r="779" customFormat="false" ht="13.8" hidden="false" customHeight="false" outlineLevel="0" collapsed="false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  <c r="AA779" s="112"/>
      <c r="AB779" s="112"/>
      <c r="AC779" s="112"/>
      <c r="AD779" s="112"/>
      <c r="AE779" s="112"/>
      <c r="AF779" s="112"/>
    </row>
    <row r="780" customFormat="false" ht="13.8" hidden="false" customHeight="false" outlineLevel="0" collapsed="false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  <c r="AA780" s="112"/>
      <c r="AB780" s="112"/>
      <c r="AC780" s="112"/>
      <c r="AD780" s="112"/>
      <c r="AE780" s="112"/>
      <c r="AF780" s="112"/>
    </row>
    <row r="781" customFormat="false" ht="13.8" hidden="false" customHeight="false" outlineLevel="0" collapsed="false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12"/>
      <c r="AB781" s="112"/>
      <c r="AC781" s="112"/>
      <c r="AD781" s="112"/>
      <c r="AE781" s="112"/>
      <c r="AF781" s="112"/>
    </row>
    <row r="782" customFormat="false" ht="13.8" hidden="false" customHeight="false" outlineLevel="0" collapsed="false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  <c r="AA782" s="112"/>
      <c r="AB782" s="112"/>
      <c r="AC782" s="112"/>
      <c r="AD782" s="112"/>
      <c r="AE782" s="112"/>
      <c r="AF782" s="112"/>
    </row>
    <row r="783" customFormat="false" ht="13.8" hidden="false" customHeight="false" outlineLevel="0" collapsed="false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  <c r="AA783" s="112"/>
      <c r="AB783" s="112"/>
      <c r="AC783" s="112"/>
      <c r="AD783" s="112"/>
      <c r="AE783" s="112"/>
      <c r="AF783" s="112"/>
    </row>
    <row r="784" customFormat="false" ht="13.8" hidden="false" customHeight="false" outlineLevel="0" collapsed="false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  <c r="AA784" s="112"/>
      <c r="AB784" s="112"/>
      <c r="AC784" s="112"/>
      <c r="AD784" s="112"/>
      <c r="AE784" s="112"/>
      <c r="AF784" s="112"/>
    </row>
    <row r="785" customFormat="false" ht="13.8" hidden="false" customHeight="false" outlineLevel="0" collapsed="false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  <c r="AA785" s="112"/>
      <c r="AB785" s="112"/>
      <c r="AC785" s="112"/>
      <c r="AD785" s="112"/>
      <c r="AE785" s="112"/>
      <c r="AF785" s="112"/>
    </row>
    <row r="786" customFormat="false" ht="13.8" hidden="false" customHeight="false" outlineLevel="0" collapsed="false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  <c r="AA786" s="112"/>
      <c r="AB786" s="112"/>
      <c r="AC786" s="112"/>
      <c r="AD786" s="112"/>
      <c r="AE786" s="112"/>
      <c r="AF786" s="112"/>
    </row>
    <row r="787" customFormat="false" ht="13.8" hidden="false" customHeight="false" outlineLevel="0" collapsed="false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  <c r="AA787" s="112"/>
      <c r="AB787" s="112"/>
      <c r="AC787" s="112"/>
      <c r="AD787" s="112"/>
      <c r="AE787" s="112"/>
      <c r="AF787" s="112"/>
    </row>
    <row r="788" customFormat="false" ht="13.8" hidden="false" customHeight="false" outlineLevel="0" collapsed="false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  <c r="AA788" s="112"/>
      <c r="AB788" s="112"/>
      <c r="AC788" s="112"/>
      <c r="AD788" s="112"/>
      <c r="AE788" s="112"/>
      <c r="AF788" s="112"/>
    </row>
    <row r="789" customFormat="false" ht="13.8" hidden="false" customHeight="false" outlineLevel="0" collapsed="false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  <c r="AA789" s="112"/>
      <c r="AB789" s="112"/>
      <c r="AC789" s="112"/>
      <c r="AD789" s="112"/>
      <c r="AE789" s="112"/>
      <c r="AF789" s="112"/>
    </row>
    <row r="790" customFormat="false" ht="13.8" hidden="false" customHeight="false" outlineLevel="0" collapsed="false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12"/>
      <c r="AB790" s="112"/>
      <c r="AC790" s="112"/>
      <c r="AD790" s="112"/>
      <c r="AE790" s="112"/>
      <c r="AF790" s="112"/>
    </row>
    <row r="791" customFormat="false" ht="13.8" hidden="false" customHeight="false" outlineLevel="0" collapsed="false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12"/>
      <c r="AB791" s="112"/>
      <c r="AC791" s="112"/>
      <c r="AD791" s="112"/>
      <c r="AE791" s="112"/>
      <c r="AF791" s="112"/>
    </row>
    <row r="792" customFormat="false" ht="13.8" hidden="false" customHeight="false" outlineLevel="0" collapsed="false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12"/>
      <c r="AB792" s="112"/>
      <c r="AC792" s="112"/>
      <c r="AD792" s="112"/>
      <c r="AE792" s="112"/>
      <c r="AF792" s="112"/>
    </row>
    <row r="793" customFormat="false" ht="13.8" hidden="false" customHeight="false" outlineLevel="0" collapsed="false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12"/>
      <c r="AB793" s="112"/>
      <c r="AC793" s="112"/>
      <c r="AD793" s="112"/>
      <c r="AE793" s="112"/>
      <c r="AF793" s="112"/>
    </row>
    <row r="794" customFormat="false" ht="13.8" hidden="false" customHeight="false" outlineLevel="0" collapsed="false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12"/>
      <c r="AB794" s="112"/>
      <c r="AC794" s="112"/>
      <c r="AD794" s="112"/>
      <c r="AE794" s="112"/>
      <c r="AF794" s="112"/>
    </row>
    <row r="795" customFormat="false" ht="13.8" hidden="false" customHeight="false" outlineLevel="0" collapsed="false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  <c r="AA795" s="112"/>
      <c r="AB795" s="112"/>
      <c r="AC795" s="112"/>
      <c r="AD795" s="112"/>
      <c r="AE795" s="112"/>
      <c r="AF795" s="112"/>
    </row>
    <row r="796" customFormat="false" ht="13.8" hidden="false" customHeight="false" outlineLevel="0" collapsed="false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  <c r="AA796" s="112"/>
      <c r="AB796" s="112"/>
      <c r="AC796" s="112"/>
      <c r="AD796" s="112"/>
      <c r="AE796" s="112"/>
      <c r="AF796" s="112"/>
    </row>
    <row r="797" customFormat="false" ht="13.8" hidden="false" customHeight="false" outlineLevel="0" collapsed="false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  <c r="AA797" s="112"/>
      <c r="AB797" s="112"/>
      <c r="AC797" s="112"/>
      <c r="AD797" s="112"/>
      <c r="AE797" s="112"/>
      <c r="AF797" s="112"/>
    </row>
    <row r="798" customFormat="false" ht="13.8" hidden="false" customHeight="false" outlineLevel="0" collapsed="false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  <c r="AA798" s="112"/>
      <c r="AB798" s="112"/>
      <c r="AC798" s="112"/>
      <c r="AD798" s="112"/>
      <c r="AE798" s="112"/>
      <c r="AF798" s="112"/>
    </row>
    <row r="799" customFormat="false" ht="13.8" hidden="false" customHeight="false" outlineLevel="0" collapsed="false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12"/>
      <c r="AB799" s="112"/>
      <c r="AC799" s="112"/>
      <c r="AD799" s="112"/>
      <c r="AE799" s="112"/>
      <c r="AF799" s="112"/>
    </row>
    <row r="800" customFormat="false" ht="13.8" hidden="false" customHeight="false" outlineLevel="0" collapsed="false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  <c r="AA800" s="112"/>
      <c r="AB800" s="112"/>
      <c r="AC800" s="112"/>
      <c r="AD800" s="112"/>
      <c r="AE800" s="112"/>
      <c r="AF800" s="112"/>
    </row>
    <row r="801" customFormat="false" ht="13.8" hidden="false" customHeight="false" outlineLevel="0" collapsed="false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  <c r="AA801" s="112"/>
      <c r="AB801" s="112"/>
      <c r="AC801" s="112"/>
      <c r="AD801" s="112"/>
      <c r="AE801" s="112"/>
      <c r="AF801" s="112"/>
    </row>
    <row r="802" customFormat="false" ht="13.8" hidden="false" customHeight="false" outlineLevel="0" collapsed="false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12"/>
      <c r="AB802" s="112"/>
      <c r="AC802" s="112"/>
      <c r="AD802" s="112"/>
      <c r="AE802" s="112"/>
      <c r="AF802" s="112"/>
    </row>
    <row r="803" customFormat="false" ht="13.8" hidden="false" customHeight="false" outlineLevel="0" collapsed="false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  <c r="AA803" s="112"/>
      <c r="AB803" s="112"/>
      <c r="AC803" s="112"/>
      <c r="AD803" s="112"/>
      <c r="AE803" s="112"/>
      <c r="AF803" s="112"/>
    </row>
    <row r="804" customFormat="false" ht="13.8" hidden="false" customHeight="false" outlineLevel="0" collapsed="false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  <c r="AA804" s="112"/>
      <c r="AB804" s="112"/>
      <c r="AC804" s="112"/>
      <c r="AD804" s="112"/>
      <c r="AE804" s="112"/>
      <c r="AF804" s="112"/>
    </row>
    <row r="805" customFormat="false" ht="13.8" hidden="false" customHeight="false" outlineLevel="0" collapsed="false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  <c r="AA805" s="112"/>
      <c r="AB805" s="112"/>
      <c r="AC805" s="112"/>
      <c r="AD805" s="112"/>
      <c r="AE805" s="112"/>
      <c r="AF805" s="112"/>
    </row>
    <row r="806" customFormat="false" ht="13.8" hidden="false" customHeight="false" outlineLevel="0" collapsed="false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  <c r="AA806" s="112"/>
      <c r="AB806" s="112"/>
      <c r="AC806" s="112"/>
      <c r="AD806" s="112"/>
      <c r="AE806" s="112"/>
      <c r="AF806" s="112"/>
    </row>
    <row r="807" customFormat="false" ht="13.8" hidden="false" customHeight="false" outlineLevel="0" collapsed="false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  <c r="AA807" s="112"/>
      <c r="AB807" s="112"/>
      <c r="AC807" s="112"/>
      <c r="AD807" s="112"/>
      <c r="AE807" s="112"/>
      <c r="AF807" s="112"/>
    </row>
    <row r="808" customFormat="false" ht="13.8" hidden="false" customHeight="false" outlineLevel="0" collapsed="false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  <c r="AA808" s="112"/>
      <c r="AB808" s="112"/>
      <c r="AC808" s="112"/>
      <c r="AD808" s="112"/>
      <c r="AE808" s="112"/>
      <c r="AF808" s="112"/>
    </row>
    <row r="809" customFormat="false" ht="13.8" hidden="false" customHeight="false" outlineLevel="0" collapsed="false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  <c r="AA809" s="112"/>
      <c r="AB809" s="112"/>
      <c r="AC809" s="112"/>
      <c r="AD809" s="112"/>
      <c r="AE809" s="112"/>
      <c r="AF809" s="112"/>
    </row>
    <row r="810" customFormat="false" ht="13.8" hidden="false" customHeight="false" outlineLevel="0" collapsed="false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  <c r="AA810" s="112"/>
      <c r="AB810" s="112"/>
      <c r="AC810" s="112"/>
      <c r="AD810" s="112"/>
      <c r="AE810" s="112"/>
      <c r="AF810" s="112"/>
    </row>
    <row r="811" customFormat="false" ht="13.8" hidden="false" customHeight="false" outlineLevel="0" collapsed="false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  <c r="AA811" s="112"/>
      <c r="AB811" s="112"/>
      <c r="AC811" s="112"/>
      <c r="AD811" s="112"/>
      <c r="AE811" s="112"/>
      <c r="AF811" s="112"/>
    </row>
    <row r="812" customFormat="false" ht="13.8" hidden="false" customHeight="false" outlineLevel="0" collapsed="false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  <c r="AA812" s="112"/>
      <c r="AB812" s="112"/>
      <c r="AC812" s="112"/>
      <c r="AD812" s="112"/>
      <c r="AE812" s="112"/>
      <c r="AF812" s="112"/>
    </row>
    <row r="813" customFormat="false" ht="13.8" hidden="false" customHeight="false" outlineLevel="0" collapsed="false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  <c r="AA813" s="112"/>
      <c r="AB813" s="112"/>
      <c r="AC813" s="112"/>
      <c r="AD813" s="112"/>
      <c r="AE813" s="112"/>
      <c r="AF813" s="112"/>
    </row>
    <row r="814" customFormat="false" ht="13.8" hidden="false" customHeight="false" outlineLevel="0" collapsed="false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  <c r="AA814" s="112"/>
      <c r="AB814" s="112"/>
      <c r="AC814" s="112"/>
      <c r="AD814" s="112"/>
      <c r="AE814" s="112"/>
      <c r="AF814" s="112"/>
    </row>
    <row r="815" customFormat="false" ht="13.8" hidden="false" customHeight="false" outlineLevel="0" collapsed="false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  <c r="AA815" s="112"/>
      <c r="AB815" s="112"/>
      <c r="AC815" s="112"/>
      <c r="AD815" s="112"/>
      <c r="AE815" s="112"/>
      <c r="AF815" s="112"/>
    </row>
    <row r="816" customFormat="false" ht="13.8" hidden="false" customHeight="false" outlineLevel="0" collapsed="false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  <c r="AA816" s="112"/>
      <c r="AB816" s="112"/>
      <c r="AC816" s="112"/>
      <c r="AD816" s="112"/>
      <c r="AE816" s="112"/>
      <c r="AF816" s="112"/>
    </row>
    <row r="817" customFormat="false" ht="13.8" hidden="false" customHeight="false" outlineLevel="0" collapsed="false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  <c r="AA817" s="112"/>
      <c r="AB817" s="112"/>
      <c r="AC817" s="112"/>
      <c r="AD817" s="112"/>
      <c r="AE817" s="112"/>
      <c r="AF817" s="112"/>
    </row>
    <row r="818" customFormat="false" ht="13.8" hidden="false" customHeight="false" outlineLevel="0" collapsed="false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  <c r="AA818" s="112"/>
      <c r="AB818" s="112"/>
      <c r="AC818" s="112"/>
      <c r="AD818" s="112"/>
      <c r="AE818" s="112"/>
      <c r="AF818" s="112"/>
    </row>
    <row r="819" customFormat="false" ht="13.8" hidden="false" customHeight="false" outlineLevel="0" collapsed="false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  <c r="AA819" s="112"/>
      <c r="AB819" s="112"/>
      <c r="AC819" s="112"/>
      <c r="AD819" s="112"/>
      <c r="AE819" s="112"/>
      <c r="AF819" s="112"/>
    </row>
    <row r="820" customFormat="false" ht="13.8" hidden="false" customHeight="false" outlineLevel="0" collapsed="false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  <c r="AA820" s="112"/>
      <c r="AB820" s="112"/>
      <c r="AC820" s="112"/>
      <c r="AD820" s="112"/>
      <c r="AE820" s="112"/>
      <c r="AF820" s="112"/>
    </row>
    <row r="821" customFormat="false" ht="13.8" hidden="false" customHeight="false" outlineLevel="0" collapsed="false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  <c r="AA821" s="112"/>
      <c r="AB821" s="112"/>
      <c r="AC821" s="112"/>
      <c r="AD821" s="112"/>
      <c r="AE821" s="112"/>
      <c r="AF821" s="112"/>
    </row>
    <row r="822" customFormat="false" ht="13.8" hidden="false" customHeight="false" outlineLevel="0" collapsed="false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  <c r="AA822" s="112"/>
      <c r="AB822" s="112"/>
      <c r="AC822" s="112"/>
      <c r="AD822" s="112"/>
      <c r="AE822" s="112"/>
      <c r="AF822" s="112"/>
    </row>
    <row r="823" customFormat="false" ht="13.8" hidden="false" customHeight="false" outlineLevel="0" collapsed="false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  <c r="AA823" s="112"/>
      <c r="AB823" s="112"/>
      <c r="AC823" s="112"/>
      <c r="AD823" s="112"/>
      <c r="AE823" s="112"/>
      <c r="AF823" s="112"/>
    </row>
    <row r="824" customFormat="false" ht="13.8" hidden="false" customHeight="false" outlineLevel="0" collapsed="false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  <c r="AA824" s="112"/>
      <c r="AB824" s="112"/>
      <c r="AC824" s="112"/>
      <c r="AD824" s="112"/>
      <c r="AE824" s="112"/>
      <c r="AF824" s="112"/>
    </row>
    <row r="825" customFormat="false" ht="13.8" hidden="false" customHeight="false" outlineLevel="0" collapsed="false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  <c r="AA825" s="112"/>
      <c r="AB825" s="112"/>
      <c r="AC825" s="112"/>
      <c r="AD825" s="112"/>
      <c r="AE825" s="112"/>
      <c r="AF825" s="112"/>
    </row>
    <row r="826" customFormat="false" ht="13.8" hidden="false" customHeight="false" outlineLevel="0" collapsed="false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  <c r="AA826" s="112"/>
      <c r="AB826" s="112"/>
      <c r="AC826" s="112"/>
      <c r="AD826" s="112"/>
      <c r="AE826" s="112"/>
      <c r="AF826" s="112"/>
    </row>
    <row r="827" customFormat="false" ht="13.8" hidden="false" customHeight="false" outlineLevel="0" collapsed="false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  <c r="AA827" s="112"/>
      <c r="AB827" s="112"/>
      <c r="AC827" s="112"/>
      <c r="AD827" s="112"/>
      <c r="AE827" s="112"/>
      <c r="AF827" s="112"/>
    </row>
    <row r="828" customFormat="false" ht="13.8" hidden="false" customHeight="false" outlineLevel="0" collapsed="false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  <c r="AA828" s="112"/>
      <c r="AB828" s="112"/>
      <c r="AC828" s="112"/>
      <c r="AD828" s="112"/>
      <c r="AE828" s="112"/>
      <c r="AF828" s="112"/>
    </row>
    <row r="829" customFormat="false" ht="13.8" hidden="false" customHeight="false" outlineLevel="0" collapsed="false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  <c r="AA829" s="112"/>
      <c r="AB829" s="112"/>
      <c r="AC829" s="112"/>
      <c r="AD829" s="112"/>
      <c r="AE829" s="112"/>
      <c r="AF829" s="112"/>
    </row>
    <row r="830" customFormat="false" ht="13.8" hidden="false" customHeight="false" outlineLevel="0" collapsed="false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  <c r="AA830" s="112"/>
      <c r="AB830" s="112"/>
      <c r="AC830" s="112"/>
      <c r="AD830" s="112"/>
      <c r="AE830" s="112"/>
      <c r="AF830" s="112"/>
    </row>
    <row r="831" customFormat="false" ht="13.8" hidden="false" customHeight="false" outlineLevel="0" collapsed="false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  <c r="AA831" s="112"/>
      <c r="AB831" s="112"/>
      <c r="AC831" s="112"/>
      <c r="AD831" s="112"/>
      <c r="AE831" s="112"/>
      <c r="AF831" s="112"/>
    </row>
    <row r="832" customFormat="false" ht="13.8" hidden="false" customHeight="false" outlineLevel="0" collapsed="false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  <c r="AA832" s="112"/>
      <c r="AB832" s="112"/>
      <c r="AC832" s="112"/>
      <c r="AD832" s="112"/>
      <c r="AE832" s="112"/>
      <c r="AF832" s="112"/>
    </row>
    <row r="833" customFormat="false" ht="13.8" hidden="false" customHeight="false" outlineLevel="0" collapsed="false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  <c r="AA833" s="112"/>
      <c r="AB833" s="112"/>
      <c r="AC833" s="112"/>
      <c r="AD833" s="112"/>
      <c r="AE833" s="112"/>
      <c r="AF833" s="112"/>
    </row>
    <row r="834" customFormat="false" ht="13.8" hidden="false" customHeight="false" outlineLevel="0" collapsed="false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  <c r="AA834" s="112"/>
      <c r="AB834" s="112"/>
      <c r="AC834" s="112"/>
      <c r="AD834" s="112"/>
      <c r="AE834" s="112"/>
      <c r="AF834" s="112"/>
    </row>
    <row r="835" customFormat="false" ht="13.8" hidden="false" customHeight="false" outlineLevel="0" collapsed="false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  <c r="AA835" s="112"/>
      <c r="AB835" s="112"/>
      <c r="AC835" s="112"/>
      <c r="AD835" s="112"/>
      <c r="AE835" s="112"/>
      <c r="AF835" s="112"/>
    </row>
    <row r="836" customFormat="false" ht="13.8" hidden="false" customHeight="false" outlineLevel="0" collapsed="false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  <c r="AA836" s="112"/>
      <c r="AB836" s="112"/>
      <c r="AC836" s="112"/>
      <c r="AD836" s="112"/>
      <c r="AE836" s="112"/>
      <c r="AF836" s="112"/>
    </row>
    <row r="837" customFormat="false" ht="13.8" hidden="false" customHeight="false" outlineLevel="0" collapsed="false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  <c r="AA837" s="112"/>
      <c r="AB837" s="112"/>
      <c r="AC837" s="112"/>
      <c r="AD837" s="112"/>
      <c r="AE837" s="112"/>
      <c r="AF837" s="112"/>
    </row>
    <row r="838" customFormat="false" ht="13.8" hidden="false" customHeight="false" outlineLevel="0" collapsed="false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  <c r="AA838" s="112"/>
      <c r="AB838" s="112"/>
      <c r="AC838" s="112"/>
      <c r="AD838" s="112"/>
      <c r="AE838" s="112"/>
      <c r="AF838" s="112"/>
    </row>
    <row r="839" customFormat="false" ht="13.8" hidden="false" customHeight="false" outlineLevel="0" collapsed="false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  <c r="AA839" s="112"/>
      <c r="AB839" s="112"/>
      <c r="AC839" s="112"/>
      <c r="AD839" s="112"/>
      <c r="AE839" s="112"/>
      <c r="AF839" s="112"/>
    </row>
    <row r="840" customFormat="false" ht="13.8" hidden="false" customHeight="false" outlineLevel="0" collapsed="false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  <c r="AA840" s="112"/>
      <c r="AB840" s="112"/>
      <c r="AC840" s="112"/>
      <c r="AD840" s="112"/>
      <c r="AE840" s="112"/>
      <c r="AF840" s="112"/>
    </row>
    <row r="841" customFormat="false" ht="13.8" hidden="false" customHeight="false" outlineLevel="0" collapsed="false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  <c r="AA841" s="112"/>
      <c r="AB841" s="112"/>
      <c r="AC841" s="112"/>
      <c r="AD841" s="112"/>
      <c r="AE841" s="112"/>
      <c r="AF841" s="112"/>
    </row>
    <row r="842" customFormat="false" ht="13.8" hidden="false" customHeight="false" outlineLevel="0" collapsed="false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  <c r="AA842" s="112"/>
      <c r="AB842" s="112"/>
      <c r="AC842" s="112"/>
      <c r="AD842" s="112"/>
      <c r="AE842" s="112"/>
      <c r="AF842" s="112"/>
    </row>
    <row r="843" customFormat="false" ht="13.8" hidden="false" customHeight="false" outlineLevel="0" collapsed="false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  <c r="AA843" s="112"/>
      <c r="AB843" s="112"/>
      <c r="AC843" s="112"/>
      <c r="AD843" s="112"/>
      <c r="AE843" s="112"/>
      <c r="AF843" s="112"/>
    </row>
    <row r="844" customFormat="false" ht="13.8" hidden="false" customHeight="false" outlineLevel="0" collapsed="false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  <c r="AA844" s="112"/>
      <c r="AB844" s="112"/>
      <c r="AC844" s="112"/>
      <c r="AD844" s="112"/>
      <c r="AE844" s="112"/>
      <c r="AF844" s="112"/>
    </row>
    <row r="845" customFormat="false" ht="13.8" hidden="false" customHeight="false" outlineLevel="0" collapsed="false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  <c r="AA845" s="112"/>
      <c r="AB845" s="112"/>
      <c r="AC845" s="112"/>
      <c r="AD845" s="112"/>
      <c r="AE845" s="112"/>
      <c r="AF845" s="112"/>
    </row>
    <row r="846" customFormat="false" ht="13.8" hidden="false" customHeight="false" outlineLevel="0" collapsed="false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  <c r="AA846" s="112"/>
      <c r="AB846" s="112"/>
      <c r="AC846" s="112"/>
      <c r="AD846" s="112"/>
      <c r="AE846" s="112"/>
      <c r="AF846" s="112"/>
    </row>
    <row r="847" customFormat="false" ht="13.8" hidden="false" customHeight="false" outlineLevel="0" collapsed="false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12"/>
      <c r="AB847" s="112"/>
      <c r="AC847" s="112"/>
      <c r="AD847" s="112"/>
      <c r="AE847" s="112"/>
      <c r="AF847" s="112"/>
    </row>
    <row r="848" customFormat="false" ht="13.8" hidden="false" customHeight="false" outlineLevel="0" collapsed="false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12"/>
      <c r="AB848" s="112"/>
      <c r="AC848" s="112"/>
      <c r="AD848" s="112"/>
      <c r="AE848" s="112"/>
      <c r="AF848" s="112"/>
    </row>
    <row r="849" customFormat="false" ht="13.8" hidden="false" customHeight="false" outlineLevel="0" collapsed="false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12"/>
      <c r="AB849" s="112"/>
      <c r="AC849" s="112"/>
      <c r="AD849" s="112"/>
      <c r="AE849" s="112"/>
      <c r="AF849" s="112"/>
    </row>
    <row r="850" customFormat="false" ht="13.8" hidden="false" customHeight="false" outlineLevel="0" collapsed="false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12"/>
      <c r="AB850" s="112"/>
      <c r="AC850" s="112"/>
      <c r="AD850" s="112"/>
      <c r="AE850" s="112"/>
      <c r="AF850" s="112"/>
    </row>
    <row r="851" customFormat="false" ht="13.8" hidden="false" customHeight="false" outlineLevel="0" collapsed="false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  <c r="AA851" s="112"/>
      <c r="AB851" s="112"/>
      <c r="AC851" s="112"/>
      <c r="AD851" s="112"/>
      <c r="AE851" s="112"/>
      <c r="AF851" s="112"/>
    </row>
    <row r="852" customFormat="false" ht="13.8" hidden="false" customHeight="false" outlineLevel="0" collapsed="false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  <c r="AA852" s="112"/>
      <c r="AB852" s="112"/>
      <c r="AC852" s="112"/>
      <c r="AD852" s="112"/>
      <c r="AE852" s="112"/>
      <c r="AF852" s="112"/>
    </row>
    <row r="853" customFormat="false" ht="13.8" hidden="false" customHeight="false" outlineLevel="0" collapsed="false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  <c r="AA853" s="112"/>
      <c r="AB853" s="112"/>
      <c r="AC853" s="112"/>
      <c r="AD853" s="112"/>
      <c r="AE853" s="112"/>
      <c r="AF853" s="112"/>
    </row>
    <row r="854" customFormat="false" ht="13.8" hidden="false" customHeight="false" outlineLevel="0" collapsed="false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  <c r="AA854" s="112"/>
      <c r="AB854" s="112"/>
      <c r="AC854" s="112"/>
      <c r="AD854" s="112"/>
      <c r="AE854" s="112"/>
      <c r="AF854" s="112"/>
    </row>
    <row r="855" customFormat="false" ht="13.8" hidden="false" customHeight="false" outlineLevel="0" collapsed="false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  <c r="AA855" s="112"/>
      <c r="AB855" s="112"/>
      <c r="AC855" s="112"/>
      <c r="AD855" s="112"/>
      <c r="AE855" s="112"/>
      <c r="AF855" s="112"/>
    </row>
    <row r="856" customFormat="false" ht="13.8" hidden="false" customHeight="false" outlineLevel="0" collapsed="false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  <c r="AA856" s="112"/>
      <c r="AB856" s="112"/>
      <c r="AC856" s="112"/>
      <c r="AD856" s="112"/>
      <c r="AE856" s="112"/>
      <c r="AF856" s="112"/>
    </row>
    <row r="857" customFormat="false" ht="13.8" hidden="false" customHeight="false" outlineLevel="0" collapsed="false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  <c r="AA857" s="112"/>
      <c r="AB857" s="112"/>
      <c r="AC857" s="112"/>
      <c r="AD857" s="112"/>
      <c r="AE857" s="112"/>
      <c r="AF857" s="112"/>
    </row>
    <row r="858" customFormat="false" ht="13.8" hidden="false" customHeight="false" outlineLevel="0" collapsed="false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  <c r="AA858" s="112"/>
      <c r="AB858" s="112"/>
      <c r="AC858" s="112"/>
      <c r="AD858" s="112"/>
      <c r="AE858" s="112"/>
      <c r="AF858" s="112"/>
    </row>
    <row r="859" customFormat="false" ht="13.8" hidden="false" customHeight="false" outlineLevel="0" collapsed="false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  <c r="AA859" s="112"/>
      <c r="AB859" s="112"/>
      <c r="AC859" s="112"/>
      <c r="AD859" s="112"/>
      <c r="AE859" s="112"/>
      <c r="AF859" s="112"/>
    </row>
    <row r="860" customFormat="false" ht="13.8" hidden="false" customHeight="false" outlineLevel="0" collapsed="false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  <c r="AA860" s="112"/>
      <c r="AB860" s="112"/>
      <c r="AC860" s="112"/>
      <c r="AD860" s="112"/>
      <c r="AE860" s="112"/>
      <c r="AF860" s="112"/>
    </row>
    <row r="861" customFormat="false" ht="13.8" hidden="false" customHeight="false" outlineLevel="0" collapsed="false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  <c r="AA861" s="112"/>
      <c r="AB861" s="112"/>
      <c r="AC861" s="112"/>
      <c r="AD861" s="112"/>
      <c r="AE861" s="112"/>
      <c r="AF861" s="112"/>
    </row>
    <row r="862" customFormat="false" ht="13.8" hidden="false" customHeight="false" outlineLevel="0" collapsed="false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  <c r="AA862" s="112"/>
      <c r="AB862" s="112"/>
      <c r="AC862" s="112"/>
      <c r="AD862" s="112"/>
      <c r="AE862" s="112"/>
      <c r="AF862" s="112"/>
    </row>
    <row r="863" customFormat="false" ht="13.8" hidden="false" customHeight="false" outlineLevel="0" collapsed="false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  <c r="AA863" s="112"/>
      <c r="AB863" s="112"/>
      <c r="AC863" s="112"/>
      <c r="AD863" s="112"/>
      <c r="AE863" s="112"/>
      <c r="AF863" s="112"/>
    </row>
    <row r="864" customFormat="false" ht="13.8" hidden="false" customHeight="false" outlineLevel="0" collapsed="false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  <c r="AA864" s="112"/>
      <c r="AB864" s="112"/>
      <c r="AC864" s="112"/>
      <c r="AD864" s="112"/>
      <c r="AE864" s="112"/>
      <c r="AF864" s="112"/>
    </row>
    <row r="865" customFormat="false" ht="13.8" hidden="false" customHeight="false" outlineLevel="0" collapsed="false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  <c r="AA865" s="112"/>
      <c r="AB865" s="112"/>
      <c r="AC865" s="112"/>
      <c r="AD865" s="112"/>
      <c r="AE865" s="112"/>
      <c r="AF865" s="112"/>
    </row>
    <row r="866" customFormat="false" ht="13.8" hidden="false" customHeight="false" outlineLevel="0" collapsed="false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  <c r="AA866" s="112"/>
      <c r="AB866" s="112"/>
      <c r="AC866" s="112"/>
      <c r="AD866" s="112"/>
      <c r="AE866" s="112"/>
      <c r="AF866" s="112"/>
    </row>
    <row r="867" customFormat="false" ht="13.8" hidden="false" customHeight="false" outlineLevel="0" collapsed="false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  <c r="AA867" s="112"/>
      <c r="AB867" s="112"/>
      <c r="AC867" s="112"/>
      <c r="AD867" s="112"/>
      <c r="AE867" s="112"/>
      <c r="AF867" s="112"/>
    </row>
    <row r="868" customFormat="false" ht="13.8" hidden="false" customHeight="false" outlineLevel="0" collapsed="false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  <c r="AA868" s="112"/>
      <c r="AB868" s="112"/>
      <c r="AC868" s="112"/>
      <c r="AD868" s="112"/>
      <c r="AE868" s="112"/>
      <c r="AF868" s="112"/>
    </row>
    <row r="869" customFormat="false" ht="13.8" hidden="false" customHeight="false" outlineLevel="0" collapsed="false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  <c r="AA869" s="112"/>
      <c r="AB869" s="112"/>
      <c r="AC869" s="112"/>
      <c r="AD869" s="112"/>
      <c r="AE869" s="112"/>
      <c r="AF869" s="112"/>
    </row>
    <row r="870" customFormat="false" ht="13.8" hidden="false" customHeight="false" outlineLevel="0" collapsed="false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  <c r="AA870" s="112"/>
      <c r="AB870" s="112"/>
      <c r="AC870" s="112"/>
      <c r="AD870" s="112"/>
      <c r="AE870" s="112"/>
      <c r="AF870" s="112"/>
    </row>
    <row r="871" customFormat="false" ht="13.8" hidden="false" customHeight="false" outlineLevel="0" collapsed="false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  <c r="AA871" s="112"/>
      <c r="AB871" s="112"/>
      <c r="AC871" s="112"/>
      <c r="AD871" s="112"/>
      <c r="AE871" s="112"/>
      <c r="AF871" s="112"/>
    </row>
    <row r="872" customFormat="false" ht="13.8" hidden="false" customHeight="false" outlineLevel="0" collapsed="false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  <c r="AA872" s="112"/>
      <c r="AB872" s="112"/>
      <c r="AC872" s="112"/>
      <c r="AD872" s="112"/>
      <c r="AE872" s="112"/>
      <c r="AF872" s="112"/>
    </row>
    <row r="873" customFormat="false" ht="13.8" hidden="false" customHeight="false" outlineLevel="0" collapsed="false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  <c r="AA873" s="112"/>
      <c r="AB873" s="112"/>
      <c r="AC873" s="112"/>
      <c r="AD873" s="112"/>
      <c r="AE873" s="112"/>
      <c r="AF873" s="112"/>
    </row>
    <row r="874" customFormat="false" ht="13.8" hidden="false" customHeight="false" outlineLevel="0" collapsed="false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  <c r="AA874" s="112"/>
      <c r="AB874" s="112"/>
      <c r="AC874" s="112"/>
      <c r="AD874" s="112"/>
      <c r="AE874" s="112"/>
      <c r="AF874" s="112"/>
    </row>
    <row r="875" customFormat="false" ht="13.8" hidden="false" customHeight="false" outlineLevel="0" collapsed="false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  <c r="AA875" s="112"/>
      <c r="AB875" s="112"/>
      <c r="AC875" s="112"/>
      <c r="AD875" s="112"/>
      <c r="AE875" s="112"/>
      <c r="AF875" s="112"/>
    </row>
    <row r="876" customFormat="false" ht="13.8" hidden="false" customHeight="false" outlineLevel="0" collapsed="false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  <c r="AA876" s="112"/>
      <c r="AB876" s="112"/>
      <c r="AC876" s="112"/>
      <c r="AD876" s="112"/>
      <c r="AE876" s="112"/>
      <c r="AF876" s="112"/>
    </row>
    <row r="877" customFormat="false" ht="13.8" hidden="false" customHeight="false" outlineLevel="0" collapsed="false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  <c r="AA877" s="112"/>
      <c r="AB877" s="112"/>
      <c r="AC877" s="112"/>
      <c r="AD877" s="112"/>
      <c r="AE877" s="112"/>
      <c r="AF877" s="112"/>
    </row>
    <row r="878" customFormat="false" ht="13.8" hidden="false" customHeight="false" outlineLevel="0" collapsed="false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  <c r="AA878" s="112"/>
      <c r="AB878" s="112"/>
      <c r="AC878" s="112"/>
      <c r="AD878" s="112"/>
      <c r="AE878" s="112"/>
      <c r="AF878" s="112"/>
    </row>
    <row r="879" customFormat="false" ht="13.8" hidden="false" customHeight="false" outlineLevel="0" collapsed="false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  <c r="AA879" s="112"/>
      <c r="AB879" s="112"/>
      <c r="AC879" s="112"/>
      <c r="AD879" s="112"/>
      <c r="AE879" s="112"/>
      <c r="AF879" s="112"/>
    </row>
    <row r="880" customFormat="false" ht="13.8" hidden="false" customHeight="false" outlineLevel="0" collapsed="false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  <c r="AA880" s="112"/>
      <c r="AB880" s="112"/>
      <c r="AC880" s="112"/>
      <c r="AD880" s="112"/>
      <c r="AE880" s="112"/>
      <c r="AF880" s="112"/>
    </row>
    <row r="881" customFormat="false" ht="13.8" hidden="false" customHeight="false" outlineLevel="0" collapsed="false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  <c r="AA881" s="112"/>
      <c r="AB881" s="112"/>
      <c r="AC881" s="112"/>
      <c r="AD881" s="112"/>
      <c r="AE881" s="112"/>
      <c r="AF881" s="112"/>
    </row>
    <row r="882" customFormat="false" ht="13.8" hidden="false" customHeight="false" outlineLevel="0" collapsed="false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  <c r="AA882" s="112"/>
      <c r="AB882" s="112"/>
      <c r="AC882" s="112"/>
      <c r="AD882" s="112"/>
      <c r="AE882" s="112"/>
      <c r="AF882" s="112"/>
    </row>
    <row r="883" customFormat="false" ht="13.8" hidden="false" customHeight="false" outlineLevel="0" collapsed="false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  <c r="AA883" s="112"/>
      <c r="AB883" s="112"/>
      <c r="AC883" s="112"/>
      <c r="AD883" s="112"/>
      <c r="AE883" s="112"/>
      <c r="AF883" s="112"/>
    </row>
    <row r="884" customFormat="false" ht="13.8" hidden="false" customHeight="false" outlineLevel="0" collapsed="false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  <c r="AA884" s="112"/>
      <c r="AB884" s="112"/>
      <c r="AC884" s="112"/>
      <c r="AD884" s="112"/>
      <c r="AE884" s="112"/>
      <c r="AF884" s="112"/>
    </row>
    <row r="885" customFormat="false" ht="13.8" hidden="false" customHeight="false" outlineLevel="0" collapsed="false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  <c r="AA885" s="112"/>
      <c r="AB885" s="112"/>
      <c r="AC885" s="112"/>
      <c r="AD885" s="112"/>
      <c r="AE885" s="112"/>
      <c r="AF885" s="112"/>
    </row>
    <row r="886" customFormat="false" ht="13.8" hidden="false" customHeight="false" outlineLevel="0" collapsed="false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  <c r="AA886" s="112"/>
      <c r="AB886" s="112"/>
      <c r="AC886" s="112"/>
      <c r="AD886" s="112"/>
      <c r="AE886" s="112"/>
      <c r="AF886" s="112"/>
    </row>
    <row r="887" customFormat="false" ht="13.8" hidden="false" customHeight="false" outlineLevel="0" collapsed="false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  <c r="AA887" s="112"/>
      <c r="AB887" s="112"/>
      <c r="AC887" s="112"/>
      <c r="AD887" s="112"/>
      <c r="AE887" s="112"/>
      <c r="AF887" s="112"/>
    </row>
    <row r="888" customFormat="false" ht="13.8" hidden="false" customHeight="false" outlineLevel="0" collapsed="false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  <c r="AA888" s="112"/>
      <c r="AB888" s="112"/>
      <c r="AC888" s="112"/>
      <c r="AD888" s="112"/>
      <c r="AE888" s="112"/>
      <c r="AF888" s="112"/>
    </row>
    <row r="889" customFormat="false" ht="13.8" hidden="false" customHeight="false" outlineLevel="0" collapsed="false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  <c r="AA889" s="112"/>
      <c r="AB889" s="112"/>
      <c r="AC889" s="112"/>
      <c r="AD889" s="112"/>
      <c r="AE889" s="112"/>
      <c r="AF889" s="112"/>
    </row>
    <row r="890" customFormat="false" ht="13.8" hidden="false" customHeight="false" outlineLevel="0" collapsed="false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  <c r="AA890" s="112"/>
      <c r="AB890" s="112"/>
      <c r="AC890" s="112"/>
      <c r="AD890" s="112"/>
      <c r="AE890" s="112"/>
      <c r="AF890" s="112"/>
    </row>
    <row r="891" customFormat="false" ht="13.8" hidden="false" customHeight="false" outlineLevel="0" collapsed="false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  <c r="AA891" s="112"/>
      <c r="AB891" s="112"/>
      <c r="AC891" s="112"/>
      <c r="AD891" s="112"/>
      <c r="AE891" s="112"/>
      <c r="AF891" s="112"/>
    </row>
    <row r="892" customFormat="false" ht="13.8" hidden="false" customHeight="false" outlineLevel="0" collapsed="false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  <c r="AA892" s="112"/>
      <c r="AB892" s="112"/>
      <c r="AC892" s="112"/>
      <c r="AD892" s="112"/>
      <c r="AE892" s="112"/>
      <c r="AF892" s="112"/>
    </row>
    <row r="893" customFormat="false" ht="13.8" hidden="false" customHeight="false" outlineLevel="0" collapsed="false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  <c r="AA893" s="112"/>
      <c r="AB893" s="112"/>
      <c r="AC893" s="112"/>
      <c r="AD893" s="112"/>
      <c r="AE893" s="112"/>
      <c r="AF893" s="112"/>
    </row>
    <row r="894" customFormat="false" ht="13.8" hidden="false" customHeight="false" outlineLevel="0" collapsed="false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  <c r="AA894" s="112"/>
      <c r="AB894" s="112"/>
      <c r="AC894" s="112"/>
      <c r="AD894" s="112"/>
      <c r="AE894" s="112"/>
      <c r="AF894" s="112"/>
    </row>
    <row r="895" customFormat="false" ht="13.8" hidden="false" customHeight="false" outlineLevel="0" collapsed="false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  <c r="AA895" s="112"/>
      <c r="AB895" s="112"/>
      <c r="AC895" s="112"/>
      <c r="AD895" s="112"/>
      <c r="AE895" s="112"/>
      <c r="AF895" s="112"/>
    </row>
    <row r="896" customFormat="false" ht="13.8" hidden="false" customHeight="false" outlineLevel="0" collapsed="false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  <c r="AA896" s="112"/>
      <c r="AB896" s="112"/>
      <c r="AC896" s="112"/>
      <c r="AD896" s="112"/>
      <c r="AE896" s="112"/>
      <c r="AF896" s="112"/>
    </row>
    <row r="897" customFormat="false" ht="13.8" hidden="false" customHeight="false" outlineLevel="0" collapsed="false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  <c r="AA897" s="112"/>
      <c r="AB897" s="112"/>
      <c r="AC897" s="112"/>
      <c r="AD897" s="112"/>
      <c r="AE897" s="112"/>
      <c r="AF897" s="112"/>
    </row>
    <row r="898" customFormat="false" ht="13.8" hidden="false" customHeight="false" outlineLevel="0" collapsed="false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  <c r="AA898" s="112"/>
      <c r="AB898" s="112"/>
      <c r="AC898" s="112"/>
      <c r="AD898" s="112"/>
      <c r="AE898" s="112"/>
      <c r="AF898" s="112"/>
    </row>
    <row r="899" customFormat="false" ht="13.8" hidden="false" customHeight="false" outlineLevel="0" collapsed="false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  <c r="AA899" s="112"/>
      <c r="AB899" s="112"/>
      <c r="AC899" s="112"/>
      <c r="AD899" s="112"/>
      <c r="AE899" s="112"/>
      <c r="AF899" s="112"/>
    </row>
    <row r="900" customFormat="false" ht="13.8" hidden="false" customHeight="false" outlineLevel="0" collapsed="false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  <c r="AA900" s="112"/>
      <c r="AB900" s="112"/>
      <c r="AC900" s="112"/>
      <c r="AD900" s="112"/>
      <c r="AE900" s="112"/>
      <c r="AF900" s="112"/>
    </row>
    <row r="901" customFormat="false" ht="13.8" hidden="false" customHeight="false" outlineLevel="0" collapsed="false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  <c r="AA901" s="112"/>
      <c r="AB901" s="112"/>
      <c r="AC901" s="112"/>
      <c r="AD901" s="112"/>
      <c r="AE901" s="112"/>
      <c r="AF901" s="112"/>
    </row>
    <row r="902" customFormat="false" ht="13.8" hidden="false" customHeight="false" outlineLevel="0" collapsed="false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  <c r="AA902" s="112"/>
      <c r="AB902" s="112"/>
      <c r="AC902" s="112"/>
      <c r="AD902" s="112"/>
      <c r="AE902" s="112"/>
      <c r="AF902" s="112"/>
    </row>
    <row r="903" customFormat="false" ht="13.8" hidden="false" customHeight="false" outlineLevel="0" collapsed="false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  <c r="AA903" s="112"/>
      <c r="AB903" s="112"/>
      <c r="AC903" s="112"/>
      <c r="AD903" s="112"/>
      <c r="AE903" s="112"/>
      <c r="AF903" s="112"/>
    </row>
    <row r="904" customFormat="false" ht="13.8" hidden="false" customHeight="false" outlineLevel="0" collapsed="false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  <c r="AA904" s="112"/>
      <c r="AB904" s="112"/>
      <c r="AC904" s="112"/>
      <c r="AD904" s="112"/>
      <c r="AE904" s="112"/>
      <c r="AF904" s="112"/>
    </row>
    <row r="905" customFormat="false" ht="13.8" hidden="false" customHeight="false" outlineLevel="0" collapsed="false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  <c r="AA905" s="112"/>
      <c r="AB905" s="112"/>
      <c r="AC905" s="112"/>
      <c r="AD905" s="112"/>
      <c r="AE905" s="112"/>
      <c r="AF905" s="112"/>
    </row>
    <row r="906" customFormat="false" ht="13.8" hidden="false" customHeight="false" outlineLevel="0" collapsed="false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  <c r="AA906" s="112"/>
      <c r="AB906" s="112"/>
      <c r="AC906" s="112"/>
      <c r="AD906" s="112"/>
      <c r="AE906" s="112"/>
      <c r="AF906" s="112"/>
    </row>
    <row r="907" customFormat="false" ht="13.8" hidden="false" customHeight="false" outlineLevel="0" collapsed="false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  <c r="AA907" s="112"/>
      <c r="AB907" s="112"/>
      <c r="AC907" s="112"/>
      <c r="AD907" s="112"/>
      <c r="AE907" s="112"/>
      <c r="AF907" s="112"/>
    </row>
    <row r="908" customFormat="false" ht="13.8" hidden="false" customHeight="false" outlineLevel="0" collapsed="false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  <c r="AA908" s="112"/>
      <c r="AB908" s="112"/>
      <c r="AC908" s="112"/>
      <c r="AD908" s="112"/>
      <c r="AE908" s="112"/>
      <c r="AF908" s="112"/>
    </row>
    <row r="909" customFormat="false" ht="13.8" hidden="false" customHeight="false" outlineLevel="0" collapsed="false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  <c r="AA909" s="112"/>
      <c r="AB909" s="112"/>
      <c r="AC909" s="112"/>
      <c r="AD909" s="112"/>
      <c r="AE909" s="112"/>
      <c r="AF909" s="112"/>
    </row>
    <row r="910" customFormat="false" ht="13.8" hidden="false" customHeight="false" outlineLevel="0" collapsed="false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  <c r="AA910" s="112"/>
      <c r="AB910" s="112"/>
      <c r="AC910" s="112"/>
      <c r="AD910" s="112"/>
      <c r="AE910" s="112"/>
      <c r="AF910" s="112"/>
    </row>
    <row r="911" customFormat="false" ht="13.8" hidden="false" customHeight="false" outlineLevel="0" collapsed="false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  <c r="AA911" s="112"/>
      <c r="AB911" s="112"/>
      <c r="AC911" s="112"/>
      <c r="AD911" s="112"/>
      <c r="AE911" s="112"/>
      <c r="AF911" s="112"/>
    </row>
    <row r="912" customFormat="false" ht="13.8" hidden="false" customHeight="false" outlineLevel="0" collapsed="false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  <c r="AA912" s="112"/>
      <c r="AB912" s="112"/>
      <c r="AC912" s="112"/>
      <c r="AD912" s="112"/>
      <c r="AE912" s="112"/>
      <c r="AF912" s="112"/>
    </row>
    <row r="913" customFormat="false" ht="13.8" hidden="false" customHeight="false" outlineLevel="0" collapsed="false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  <c r="AA913" s="112"/>
      <c r="AB913" s="112"/>
      <c r="AC913" s="112"/>
      <c r="AD913" s="112"/>
      <c r="AE913" s="112"/>
      <c r="AF913" s="112"/>
    </row>
    <row r="914" customFormat="false" ht="13.8" hidden="false" customHeight="false" outlineLevel="0" collapsed="false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  <c r="AA914" s="112"/>
      <c r="AB914" s="112"/>
      <c r="AC914" s="112"/>
      <c r="AD914" s="112"/>
      <c r="AE914" s="112"/>
      <c r="AF914" s="112"/>
    </row>
    <row r="915" customFormat="false" ht="13.8" hidden="false" customHeight="false" outlineLevel="0" collapsed="false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  <c r="AA915" s="112"/>
      <c r="AB915" s="112"/>
      <c r="AC915" s="112"/>
      <c r="AD915" s="112"/>
      <c r="AE915" s="112"/>
      <c r="AF915" s="112"/>
    </row>
    <row r="916" customFormat="false" ht="13.8" hidden="false" customHeight="false" outlineLevel="0" collapsed="false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  <c r="AA916" s="112"/>
      <c r="AB916" s="112"/>
      <c r="AC916" s="112"/>
      <c r="AD916" s="112"/>
      <c r="AE916" s="112"/>
      <c r="AF916" s="112"/>
    </row>
    <row r="917" customFormat="false" ht="13.8" hidden="false" customHeight="false" outlineLevel="0" collapsed="false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  <c r="AA917" s="112"/>
      <c r="AB917" s="112"/>
      <c r="AC917" s="112"/>
      <c r="AD917" s="112"/>
      <c r="AE917" s="112"/>
      <c r="AF917" s="112"/>
    </row>
    <row r="918" customFormat="false" ht="13.8" hidden="false" customHeight="false" outlineLevel="0" collapsed="false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  <c r="AA918" s="112"/>
      <c r="AB918" s="112"/>
      <c r="AC918" s="112"/>
      <c r="AD918" s="112"/>
      <c r="AE918" s="112"/>
      <c r="AF918" s="112"/>
    </row>
    <row r="919" customFormat="false" ht="13.8" hidden="false" customHeight="false" outlineLevel="0" collapsed="false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  <c r="AA919" s="112"/>
      <c r="AB919" s="112"/>
      <c r="AC919" s="112"/>
      <c r="AD919" s="112"/>
      <c r="AE919" s="112"/>
      <c r="AF919" s="112"/>
    </row>
    <row r="920" customFormat="false" ht="13.8" hidden="false" customHeight="false" outlineLevel="0" collapsed="false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  <c r="AA920" s="112"/>
      <c r="AB920" s="112"/>
      <c r="AC920" s="112"/>
      <c r="AD920" s="112"/>
      <c r="AE920" s="112"/>
      <c r="AF920" s="112"/>
    </row>
    <row r="921" customFormat="false" ht="13.8" hidden="false" customHeight="false" outlineLevel="0" collapsed="false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  <c r="AA921" s="112"/>
      <c r="AB921" s="112"/>
      <c r="AC921" s="112"/>
      <c r="AD921" s="112"/>
      <c r="AE921" s="112"/>
      <c r="AF921" s="112"/>
    </row>
    <row r="922" customFormat="false" ht="13.8" hidden="false" customHeight="false" outlineLevel="0" collapsed="false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  <c r="AA922" s="112"/>
      <c r="AB922" s="112"/>
      <c r="AC922" s="112"/>
      <c r="AD922" s="112"/>
      <c r="AE922" s="112"/>
      <c r="AF922" s="112"/>
    </row>
    <row r="923" customFormat="false" ht="13.8" hidden="false" customHeight="false" outlineLevel="0" collapsed="false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  <c r="AA923" s="112"/>
      <c r="AB923" s="112"/>
      <c r="AC923" s="112"/>
      <c r="AD923" s="112"/>
      <c r="AE923" s="112"/>
      <c r="AF923" s="112"/>
    </row>
    <row r="924" customFormat="false" ht="13.8" hidden="false" customHeight="false" outlineLevel="0" collapsed="false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  <c r="AA924" s="112"/>
      <c r="AB924" s="112"/>
      <c r="AC924" s="112"/>
      <c r="AD924" s="112"/>
      <c r="AE924" s="112"/>
      <c r="AF924" s="112"/>
    </row>
    <row r="925" customFormat="false" ht="13.8" hidden="false" customHeight="false" outlineLevel="0" collapsed="false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  <c r="AA925" s="112"/>
      <c r="AB925" s="112"/>
      <c r="AC925" s="112"/>
      <c r="AD925" s="112"/>
      <c r="AE925" s="112"/>
      <c r="AF925" s="112"/>
    </row>
    <row r="926" customFormat="false" ht="13.8" hidden="false" customHeight="false" outlineLevel="0" collapsed="false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  <c r="AA926" s="112"/>
      <c r="AB926" s="112"/>
      <c r="AC926" s="112"/>
      <c r="AD926" s="112"/>
      <c r="AE926" s="112"/>
      <c r="AF926" s="112"/>
    </row>
    <row r="927" customFormat="false" ht="13.8" hidden="false" customHeight="false" outlineLevel="0" collapsed="false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  <c r="AA927" s="112"/>
      <c r="AB927" s="112"/>
      <c r="AC927" s="112"/>
      <c r="AD927" s="112"/>
      <c r="AE927" s="112"/>
      <c r="AF927" s="112"/>
    </row>
    <row r="928" customFormat="false" ht="13.8" hidden="false" customHeight="false" outlineLevel="0" collapsed="false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  <c r="AA928" s="112"/>
      <c r="AB928" s="112"/>
      <c r="AC928" s="112"/>
      <c r="AD928" s="112"/>
      <c r="AE928" s="112"/>
      <c r="AF928" s="112"/>
    </row>
    <row r="929" customFormat="false" ht="13.8" hidden="false" customHeight="false" outlineLevel="0" collapsed="false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  <c r="AA929" s="112"/>
      <c r="AB929" s="112"/>
      <c r="AC929" s="112"/>
      <c r="AD929" s="112"/>
      <c r="AE929" s="112"/>
      <c r="AF929" s="112"/>
    </row>
    <row r="930" customFormat="false" ht="13.8" hidden="false" customHeight="false" outlineLevel="0" collapsed="false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  <c r="AA930" s="112"/>
      <c r="AB930" s="112"/>
      <c r="AC930" s="112"/>
      <c r="AD930" s="112"/>
      <c r="AE930" s="112"/>
      <c r="AF930" s="112"/>
    </row>
    <row r="931" customFormat="false" ht="13.8" hidden="false" customHeight="false" outlineLevel="0" collapsed="false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  <c r="AA931" s="112"/>
      <c r="AB931" s="112"/>
      <c r="AC931" s="112"/>
      <c r="AD931" s="112"/>
      <c r="AE931" s="112"/>
      <c r="AF931" s="112"/>
    </row>
    <row r="932" customFormat="false" ht="13.8" hidden="false" customHeight="false" outlineLevel="0" collapsed="false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  <c r="AA932" s="112"/>
      <c r="AB932" s="112"/>
      <c r="AC932" s="112"/>
      <c r="AD932" s="112"/>
      <c r="AE932" s="112"/>
      <c r="AF932" s="112"/>
    </row>
    <row r="933" customFormat="false" ht="13.8" hidden="false" customHeight="false" outlineLevel="0" collapsed="false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  <c r="AA933" s="112"/>
      <c r="AB933" s="112"/>
      <c r="AC933" s="112"/>
      <c r="AD933" s="112"/>
      <c r="AE933" s="112"/>
      <c r="AF933" s="112"/>
    </row>
    <row r="934" customFormat="false" ht="13.8" hidden="false" customHeight="false" outlineLevel="0" collapsed="false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  <c r="AA934" s="112"/>
      <c r="AB934" s="112"/>
      <c r="AC934" s="112"/>
      <c r="AD934" s="112"/>
      <c r="AE934" s="112"/>
      <c r="AF934" s="112"/>
    </row>
    <row r="935" customFormat="false" ht="13.8" hidden="false" customHeight="false" outlineLevel="0" collapsed="false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  <c r="AA935" s="112"/>
      <c r="AB935" s="112"/>
      <c r="AC935" s="112"/>
      <c r="AD935" s="112"/>
      <c r="AE935" s="112"/>
      <c r="AF935" s="112"/>
    </row>
    <row r="936" customFormat="false" ht="13.8" hidden="false" customHeight="false" outlineLevel="0" collapsed="false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  <c r="AA936" s="112"/>
      <c r="AB936" s="112"/>
      <c r="AC936" s="112"/>
      <c r="AD936" s="112"/>
      <c r="AE936" s="112"/>
      <c r="AF936" s="112"/>
    </row>
    <row r="937" customFormat="false" ht="13.8" hidden="false" customHeight="false" outlineLevel="0" collapsed="false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  <c r="AA937" s="112"/>
      <c r="AB937" s="112"/>
      <c r="AC937" s="112"/>
      <c r="AD937" s="112"/>
      <c r="AE937" s="112"/>
      <c r="AF937" s="112"/>
    </row>
    <row r="938" customFormat="false" ht="13.8" hidden="false" customHeight="false" outlineLevel="0" collapsed="false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  <c r="AA938" s="112"/>
      <c r="AB938" s="112"/>
      <c r="AC938" s="112"/>
      <c r="AD938" s="112"/>
      <c r="AE938" s="112"/>
      <c r="AF938" s="112"/>
    </row>
    <row r="939" customFormat="false" ht="13.8" hidden="false" customHeight="false" outlineLevel="0" collapsed="false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  <c r="AA939" s="112"/>
      <c r="AB939" s="112"/>
      <c r="AC939" s="112"/>
      <c r="AD939" s="112"/>
      <c r="AE939" s="112"/>
      <c r="AF939" s="112"/>
    </row>
    <row r="940" customFormat="false" ht="13.8" hidden="false" customHeight="false" outlineLevel="0" collapsed="false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  <c r="AA940" s="112"/>
      <c r="AB940" s="112"/>
      <c r="AC940" s="112"/>
      <c r="AD940" s="112"/>
      <c r="AE940" s="112"/>
      <c r="AF940" s="112"/>
    </row>
    <row r="941" customFormat="false" ht="13.8" hidden="false" customHeight="false" outlineLevel="0" collapsed="false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12"/>
      <c r="AB941" s="112"/>
      <c r="AC941" s="112"/>
      <c r="AD941" s="112"/>
      <c r="AE941" s="112"/>
      <c r="AF941" s="112"/>
    </row>
    <row r="942" customFormat="false" ht="13.8" hidden="false" customHeight="false" outlineLevel="0" collapsed="false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  <c r="AA942" s="112"/>
      <c r="AB942" s="112"/>
      <c r="AC942" s="112"/>
      <c r="AD942" s="112"/>
      <c r="AE942" s="112"/>
      <c r="AF942" s="112"/>
    </row>
    <row r="943" customFormat="false" ht="13.8" hidden="false" customHeight="false" outlineLevel="0" collapsed="false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  <c r="AA943" s="112"/>
      <c r="AB943" s="112"/>
      <c r="AC943" s="112"/>
      <c r="AD943" s="112"/>
      <c r="AE943" s="112"/>
      <c r="AF943" s="112"/>
    </row>
    <row r="944" customFormat="false" ht="13.8" hidden="false" customHeight="false" outlineLevel="0" collapsed="false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  <c r="AA944" s="112"/>
      <c r="AB944" s="112"/>
      <c r="AC944" s="112"/>
      <c r="AD944" s="112"/>
      <c r="AE944" s="112"/>
      <c r="AF944" s="112"/>
    </row>
    <row r="945" customFormat="false" ht="13.8" hidden="false" customHeight="false" outlineLevel="0" collapsed="false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  <c r="AA945" s="112"/>
      <c r="AB945" s="112"/>
      <c r="AC945" s="112"/>
      <c r="AD945" s="112"/>
      <c r="AE945" s="112"/>
      <c r="AF945" s="112"/>
    </row>
    <row r="946" customFormat="false" ht="13.8" hidden="false" customHeight="false" outlineLevel="0" collapsed="false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  <c r="AA946" s="112"/>
      <c r="AB946" s="112"/>
      <c r="AC946" s="112"/>
      <c r="AD946" s="112"/>
      <c r="AE946" s="112"/>
      <c r="AF946" s="112"/>
    </row>
    <row r="947" customFormat="false" ht="13.8" hidden="false" customHeight="false" outlineLevel="0" collapsed="false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  <c r="AA947" s="112"/>
      <c r="AB947" s="112"/>
      <c r="AC947" s="112"/>
      <c r="AD947" s="112"/>
      <c r="AE947" s="112"/>
      <c r="AF947" s="112"/>
    </row>
    <row r="948" customFormat="false" ht="13.8" hidden="false" customHeight="false" outlineLevel="0" collapsed="false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  <c r="AA948" s="112"/>
      <c r="AB948" s="112"/>
      <c r="AC948" s="112"/>
      <c r="AD948" s="112"/>
      <c r="AE948" s="112"/>
      <c r="AF948" s="112"/>
    </row>
    <row r="949" customFormat="false" ht="13.8" hidden="false" customHeight="false" outlineLevel="0" collapsed="false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  <c r="AA949" s="112"/>
      <c r="AB949" s="112"/>
      <c r="AC949" s="112"/>
      <c r="AD949" s="112"/>
      <c r="AE949" s="112"/>
      <c r="AF949" s="112"/>
    </row>
    <row r="950" customFormat="false" ht="13.8" hidden="false" customHeight="false" outlineLevel="0" collapsed="false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12"/>
      <c r="AB950" s="112"/>
      <c r="AC950" s="112"/>
      <c r="AD950" s="112"/>
      <c r="AE950" s="112"/>
      <c r="AF950" s="112"/>
    </row>
    <row r="951" customFormat="false" ht="13.8" hidden="false" customHeight="false" outlineLevel="0" collapsed="false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  <c r="AA951" s="112"/>
      <c r="AB951" s="112"/>
      <c r="AC951" s="112"/>
      <c r="AD951" s="112"/>
      <c r="AE951" s="112"/>
      <c r="AF951" s="112"/>
    </row>
    <row r="952" customFormat="false" ht="13.8" hidden="false" customHeight="false" outlineLevel="0" collapsed="false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  <c r="AA952" s="112"/>
      <c r="AB952" s="112"/>
      <c r="AC952" s="112"/>
      <c r="AD952" s="112"/>
      <c r="AE952" s="112"/>
      <c r="AF952" s="112"/>
    </row>
    <row r="953" customFormat="false" ht="13.8" hidden="false" customHeight="false" outlineLevel="0" collapsed="false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  <c r="AA953" s="112"/>
      <c r="AB953" s="112"/>
      <c r="AC953" s="112"/>
      <c r="AD953" s="112"/>
      <c r="AE953" s="112"/>
      <c r="AF953" s="112"/>
    </row>
    <row r="954" customFormat="false" ht="13.8" hidden="false" customHeight="false" outlineLevel="0" collapsed="false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  <c r="AA954" s="112"/>
      <c r="AB954" s="112"/>
      <c r="AC954" s="112"/>
      <c r="AD954" s="112"/>
      <c r="AE954" s="112"/>
      <c r="AF954" s="112"/>
    </row>
    <row r="955" customFormat="false" ht="13.8" hidden="false" customHeight="false" outlineLevel="0" collapsed="false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  <c r="AA955" s="112"/>
      <c r="AB955" s="112"/>
      <c r="AC955" s="112"/>
      <c r="AD955" s="112"/>
      <c r="AE955" s="112"/>
      <c r="AF955" s="112"/>
    </row>
    <row r="956" customFormat="false" ht="13.8" hidden="false" customHeight="false" outlineLevel="0" collapsed="false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  <c r="AA956" s="112"/>
      <c r="AB956" s="112"/>
      <c r="AC956" s="112"/>
      <c r="AD956" s="112"/>
      <c r="AE956" s="112"/>
      <c r="AF956" s="112"/>
    </row>
    <row r="957" customFormat="false" ht="13.8" hidden="false" customHeight="false" outlineLevel="0" collapsed="false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  <c r="AA957" s="112"/>
      <c r="AB957" s="112"/>
      <c r="AC957" s="112"/>
      <c r="AD957" s="112"/>
      <c r="AE957" s="112"/>
      <c r="AF957" s="112"/>
    </row>
    <row r="958" customFormat="false" ht="13.8" hidden="false" customHeight="false" outlineLevel="0" collapsed="false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  <c r="AA958" s="112"/>
      <c r="AB958" s="112"/>
      <c r="AC958" s="112"/>
      <c r="AD958" s="112"/>
      <c r="AE958" s="112"/>
      <c r="AF958" s="112"/>
    </row>
    <row r="959" customFormat="false" ht="13.8" hidden="false" customHeight="false" outlineLevel="0" collapsed="false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12"/>
      <c r="AB959" s="112"/>
      <c r="AC959" s="112"/>
      <c r="AD959" s="112"/>
      <c r="AE959" s="112"/>
      <c r="AF959" s="112"/>
    </row>
    <row r="960" customFormat="false" ht="13.8" hidden="false" customHeight="false" outlineLevel="0" collapsed="false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  <c r="AA960" s="112"/>
      <c r="AB960" s="112"/>
      <c r="AC960" s="112"/>
      <c r="AD960" s="112"/>
      <c r="AE960" s="112"/>
      <c r="AF960" s="112"/>
    </row>
    <row r="961" customFormat="false" ht="13.8" hidden="false" customHeight="false" outlineLevel="0" collapsed="false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12"/>
      <c r="AB961" s="112"/>
      <c r="AC961" s="112"/>
      <c r="AD961" s="112"/>
      <c r="AE961" s="112"/>
      <c r="AF961" s="112"/>
    </row>
    <row r="962" customFormat="false" ht="13.8" hidden="false" customHeight="false" outlineLevel="0" collapsed="false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  <c r="AA962" s="112"/>
      <c r="AB962" s="112"/>
      <c r="AC962" s="112"/>
      <c r="AD962" s="112"/>
      <c r="AE962" s="112"/>
      <c r="AF962" s="112"/>
    </row>
    <row r="963" customFormat="false" ht="13.8" hidden="false" customHeight="false" outlineLevel="0" collapsed="false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12"/>
      <c r="AB963" s="112"/>
      <c r="AC963" s="112"/>
      <c r="AD963" s="112"/>
      <c r="AE963" s="112"/>
      <c r="AF963" s="112"/>
    </row>
    <row r="964" customFormat="false" ht="13.8" hidden="false" customHeight="false" outlineLevel="0" collapsed="false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  <c r="AA964" s="112"/>
      <c r="AB964" s="112"/>
      <c r="AC964" s="112"/>
      <c r="AD964" s="112"/>
      <c r="AE964" s="112"/>
      <c r="AF964" s="112"/>
    </row>
    <row r="965" customFormat="false" ht="13.8" hidden="false" customHeight="false" outlineLevel="0" collapsed="false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12"/>
      <c r="AB965" s="112"/>
      <c r="AC965" s="112"/>
      <c r="AD965" s="112"/>
      <c r="AE965" s="112"/>
      <c r="AF965" s="112"/>
    </row>
    <row r="966" customFormat="false" ht="13.8" hidden="false" customHeight="false" outlineLevel="0" collapsed="false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12"/>
      <c r="AB966" s="112"/>
      <c r="AC966" s="112"/>
      <c r="AD966" s="112"/>
      <c r="AE966" s="112"/>
      <c r="AF966" s="112"/>
    </row>
    <row r="967" customFormat="false" ht="13.8" hidden="false" customHeight="false" outlineLevel="0" collapsed="false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12"/>
      <c r="AB967" s="112"/>
      <c r="AC967" s="112"/>
      <c r="AD967" s="112"/>
      <c r="AE967" s="112"/>
      <c r="AF967" s="112"/>
    </row>
    <row r="968" customFormat="false" ht="13.8" hidden="false" customHeight="false" outlineLevel="0" collapsed="false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  <c r="AA968" s="112"/>
      <c r="AB968" s="112"/>
      <c r="AC968" s="112"/>
      <c r="AD968" s="112"/>
      <c r="AE968" s="112"/>
      <c r="AF968" s="112"/>
    </row>
    <row r="969" customFormat="false" ht="13.8" hidden="false" customHeight="false" outlineLevel="0" collapsed="false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12"/>
      <c r="AB969" s="112"/>
      <c r="AC969" s="112"/>
      <c r="AD969" s="112"/>
      <c r="AE969" s="112"/>
      <c r="AF969" s="112"/>
    </row>
    <row r="970" customFormat="false" ht="13.8" hidden="false" customHeight="false" outlineLevel="0" collapsed="false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  <c r="AA970" s="112"/>
      <c r="AB970" s="112"/>
      <c r="AC970" s="112"/>
      <c r="AD970" s="112"/>
      <c r="AE970" s="112"/>
      <c r="AF970" s="112"/>
    </row>
    <row r="971" customFormat="false" ht="13.8" hidden="false" customHeight="false" outlineLevel="0" collapsed="false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  <c r="AA971" s="112"/>
      <c r="AB971" s="112"/>
      <c r="AC971" s="112"/>
      <c r="AD971" s="112"/>
      <c r="AE971" s="112"/>
      <c r="AF971" s="112"/>
    </row>
    <row r="972" customFormat="false" ht="13.8" hidden="false" customHeight="false" outlineLevel="0" collapsed="false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112"/>
      <c r="AB972" s="112"/>
      <c r="AC972" s="112"/>
      <c r="AD972" s="112"/>
      <c r="AE972" s="112"/>
      <c r="AF972" s="112"/>
    </row>
    <row r="973" customFormat="false" ht="13.8" hidden="false" customHeight="false" outlineLevel="0" collapsed="false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  <c r="AA973" s="112"/>
      <c r="AB973" s="112"/>
      <c r="AC973" s="112"/>
      <c r="AD973" s="112"/>
      <c r="AE973" s="112"/>
      <c r="AF973" s="112"/>
    </row>
    <row r="974" customFormat="false" ht="13.8" hidden="false" customHeight="false" outlineLevel="0" collapsed="false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  <c r="AA974" s="112"/>
      <c r="AB974" s="112"/>
      <c r="AC974" s="112"/>
      <c r="AD974" s="112"/>
      <c r="AE974" s="112"/>
      <c r="AF974" s="112"/>
    </row>
    <row r="975" customFormat="false" ht="13.8" hidden="false" customHeight="false" outlineLevel="0" collapsed="false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12"/>
      <c r="AB975" s="112"/>
      <c r="AC975" s="112"/>
      <c r="AD975" s="112"/>
      <c r="AE975" s="112"/>
      <c r="AF975" s="112"/>
    </row>
    <row r="976" customFormat="false" ht="13.8" hidden="false" customHeight="false" outlineLevel="0" collapsed="false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12"/>
      <c r="AB976" s="112"/>
      <c r="AC976" s="112"/>
      <c r="AD976" s="112"/>
      <c r="AE976" s="112"/>
      <c r="AF976" s="112"/>
    </row>
    <row r="977" customFormat="false" ht="13.8" hidden="false" customHeight="false" outlineLevel="0" collapsed="false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12"/>
      <c r="AB977" s="112"/>
      <c r="AC977" s="112"/>
      <c r="AD977" s="112"/>
      <c r="AE977" s="112"/>
      <c r="AF977" s="112"/>
    </row>
    <row r="978" customFormat="false" ht="13.8" hidden="false" customHeight="false" outlineLevel="0" collapsed="false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  <c r="AA978" s="112"/>
      <c r="AB978" s="112"/>
      <c r="AC978" s="112"/>
      <c r="AD978" s="112"/>
      <c r="AE978" s="112"/>
      <c r="AF978" s="112"/>
    </row>
    <row r="979" customFormat="false" ht="13.8" hidden="false" customHeight="false" outlineLevel="0" collapsed="false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12"/>
      <c r="AB979" s="112"/>
      <c r="AC979" s="112"/>
      <c r="AD979" s="112"/>
      <c r="AE979" s="112"/>
      <c r="AF979" s="112"/>
    </row>
  </sheetData>
  <mergeCells count="7">
    <mergeCell ref="H2:I2"/>
    <mergeCell ref="M2:P2"/>
    <mergeCell ref="R2:S2"/>
    <mergeCell ref="X2:AA2"/>
    <mergeCell ref="Z6:AA6"/>
    <mergeCell ref="AB6:AD6"/>
    <mergeCell ref="C20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64D79"/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.25"/>
    <col collapsed="false" customWidth="true" hidden="false" outlineLevel="0" max="5" min="3" style="0" width="13.78"/>
    <col collapsed="false" customWidth="true" hidden="false" outlineLevel="0" max="6" min="6" style="0" width="3.25"/>
  </cols>
  <sheetData>
    <row r="1" customFormat="false" ht="15" hidden="false" customHeight="false" outlineLevel="0" collapsed="false">
      <c r="A1" s="171"/>
      <c r="F1" s="171"/>
    </row>
    <row r="2" customFormat="false" ht="15" hidden="false" customHeight="false" outlineLevel="0" collapsed="false">
      <c r="A2" s="171"/>
      <c r="B2" s="172" t="s">
        <v>90</v>
      </c>
      <c r="C2" s="172"/>
      <c r="D2" s="172"/>
      <c r="E2" s="172"/>
      <c r="F2" s="171"/>
    </row>
    <row r="3" customFormat="false" ht="15" hidden="false" customHeight="false" outlineLevel="0" collapsed="false">
      <c r="A3" s="171"/>
      <c r="F3" s="171"/>
    </row>
    <row r="4" customFormat="false" ht="15" hidden="false" customHeight="false" outlineLevel="0" collapsed="false">
      <c r="A4" s="171"/>
      <c r="B4" s="173"/>
      <c r="C4" s="174" t="s">
        <v>91</v>
      </c>
      <c r="D4" s="174" t="s">
        <v>92</v>
      </c>
      <c r="E4" s="174" t="s">
        <v>93</v>
      </c>
      <c r="F4" s="171"/>
    </row>
    <row r="5" customFormat="false" ht="15" hidden="false" customHeight="false" outlineLevel="0" collapsed="false">
      <c r="A5" s="171"/>
      <c r="B5" s="175" t="s">
        <v>94</v>
      </c>
      <c r="C5" s="176" t="n">
        <v>0.25</v>
      </c>
      <c r="D5" s="177" t="n">
        <f aca="false">vpnpesimista</f>
        <v>-40852.1232478084</v>
      </c>
      <c r="E5" s="178" t="n">
        <f aca="false">C5*D5</f>
        <v>-10213.0308119521</v>
      </c>
      <c r="F5" s="171"/>
    </row>
    <row r="6" customFormat="false" ht="15" hidden="false" customHeight="false" outlineLevel="0" collapsed="false">
      <c r="A6" s="171"/>
      <c r="B6" s="179" t="s">
        <v>95</v>
      </c>
      <c r="C6" s="176" t="n">
        <v>0.5</v>
      </c>
      <c r="D6" s="177" t="n">
        <f aca="false">vpnesperado</f>
        <v>88818.1427788524</v>
      </c>
      <c r="E6" s="178" t="n">
        <f aca="false">C6*D6</f>
        <v>44409.0713894262</v>
      </c>
      <c r="F6" s="171"/>
    </row>
    <row r="7" customFormat="false" ht="15" hidden="false" customHeight="false" outlineLevel="0" collapsed="false">
      <c r="A7" s="171"/>
      <c r="B7" s="180" t="s">
        <v>96</v>
      </c>
      <c r="C7" s="176" t="n">
        <v>0.25</v>
      </c>
      <c r="D7" s="177" t="n">
        <f aca="false">vpnoptimista</f>
        <v>150065.832618553</v>
      </c>
      <c r="E7" s="178" t="n">
        <f aca="false">C7*D7</f>
        <v>37516.4581546381</v>
      </c>
      <c r="F7" s="171"/>
    </row>
    <row r="8" customFormat="false" ht="15" hidden="false" customHeight="false" outlineLevel="0" collapsed="false">
      <c r="A8" s="171"/>
      <c r="B8" s="22"/>
      <c r="C8" s="22"/>
      <c r="D8" s="181"/>
      <c r="E8" s="182" t="n">
        <f aca="false">SUM(E5:E7)</f>
        <v>71712.4987321122</v>
      </c>
      <c r="F8" s="171"/>
    </row>
    <row r="9" customFormat="false" ht="15" hidden="false" customHeight="false" outlineLevel="0" collapsed="false">
      <c r="A9" s="171"/>
      <c r="D9" s="183"/>
      <c r="E9" s="183"/>
      <c r="F9" s="171"/>
    </row>
    <row r="10" customFormat="false" ht="15" hidden="false" customHeight="false" outlineLevel="0" collapsed="false">
      <c r="A10" s="171"/>
      <c r="B10" s="173"/>
      <c r="C10" s="174" t="s">
        <v>91</v>
      </c>
      <c r="D10" s="174" t="s">
        <v>97</v>
      </c>
      <c r="E10" s="174" t="s">
        <v>93</v>
      </c>
      <c r="F10" s="171"/>
    </row>
    <row r="11" customFormat="false" ht="15" hidden="false" customHeight="false" outlineLevel="0" collapsed="false">
      <c r="A11" s="171"/>
      <c r="B11" s="175" t="s">
        <v>94</v>
      </c>
      <c r="C11" s="176" t="n">
        <v>0.25</v>
      </c>
      <c r="D11" s="184" t="n">
        <f aca="false">tirpesimista</f>
        <v>0.0938868454939859</v>
      </c>
      <c r="E11" s="176" t="n">
        <f aca="false">C11*D11</f>
        <v>0.0234717113734965</v>
      </c>
      <c r="F11" s="171"/>
    </row>
    <row r="12" customFormat="false" ht="13.8" hidden="false" customHeight="false" outlineLevel="0" collapsed="false">
      <c r="B12" s="179" t="s">
        <v>95</v>
      </c>
      <c r="C12" s="176" t="n">
        <v>0.5</v>
      </c>
      <c r="D12" s="184" t="n">
        <f aca="false">tiresperado</f>
        <v>0.236127506152671</v>
      </c>
      <c r="E12" s="176" t="n">
        <f aca="false">C12*D12</f>
        <v>0.118063753076336</v>
      </c>
    </row>
    <row r="13" customFormat="false" ht="13.8" hidden="false" customHeight="false" outlineLevel="0" collapsed="false">
      <c r="B13" s="180" t="s">
        <v>96</v>
      </c>
      <c r="C13" s="176" t="n">
        <v>0.25</v>
      </c>
      <c r="D13" s="184" t="n">
        <f aca="false">tiroptimista</f>
        <v>0.28644517182015</v>
      </c>
      <c r="E13" s="176" t="n">
        <f aca="false">C13*D13</f>
        <v>0.0716112929550374</v>
      </c>
    </row>
    <row r="14" customFormat="false" ht="13.8" hidden="false" customHeight="false" outlineLevel="0" collapsed="false">
      <c r="B14" s="22"/>
      <c r="C14" s="22"/>
      <c r="D14" s="181"/>
      <c r="E14" s="185" t="n">
        <f aca="false">SUM(E11:E13)</f>
        <v>0.213146757404869</v>
      </c>
    </row>
    <row r="15" customFormat="false" ht="13.8" hidden="false" customHeight="false" outlineLevel="0" collapsed="false">
      <c r="D15" s="183"/>
      <c r="E15" s="183"/>
    </row>
    <row r="16" customFormat="false" ht="13.8" hidden="false" customHeight="false" outlineLevel="0" collapsed="false">
      <c r="B16" s="173"/>
      <c r="C16" s="174" t="s">
        <v>91</v>
      </c>
      <c r="D16" s="174" t="s">
        <v>98</v>
      </c>
      <c r="E16" s="174" t="s">
        <v>93</v>
      </c>
    </row>
    <row r="17" customFormat="false" ht="13.8" hidden="false" customHeight="false" outlineLevel="0" collapsed="false">
      <c r="B17" s="175" t="s">
        <v>94</v>
      </c>
      <c r="C17" s="176" t="n">
        <v>0.25</v>
      </c>
      <c r="D17" s="186" t="n">
        <f aca="false">irpesimista</f>
        <v>0.750842640312599</v>
      </c>
      <c r="E17" s="178" t="n">
        <f aca="false">C17*D17</f>
        <v>0.18771066007815</v>
      </c>
    </row>
    <row r="18" customFormat="false" ht="13.8" hidden="false" customHeight="false" outlineLevel="0" collapsed="false">
      <c r="B18" s="179" t="s">
        <v>95</v>
      </c>
      <c r="C18" s="176" t="n">
        <v>0.5</v>
      </c>
      <c r="D18" s="186" t="n">
        <f aca="false">iresperado</f>
        <v>1.5417024180819</v>
      </c>
      <c r="E18" s="178" t="n">
        <f aca="false">C18*D18</f>
        <v>0.770851209040948</v>
      </c>
      <c r="G18" s="187"/>
      <c r="H18" s="187"/>
      <c r="I18" s="187"/>
      <c r="J18" s="187"/>
    </row>
    <row r="19" customFormat="false" ht="13.8" hidden="false" customHeight="false" outlineLevel="0" collapsed="false">
      <c r="B19" s="180" t="s">
        <v>96</v>
      </c>
      <c r="C19" s="176" t="n">
        <v>0.25</v>
      </c>
      <c r="D19" s="186" t="n">
        <f aca="false">iroptimista</f>
        <v>1.90548295524729</v>
      </c>
      <c r="E19" s="178" t="n">
        <f aca="false">C19*D19</f>
        <v>0.476370738811823</v>
      </c>
      <c r="G19" s="187"/>
      <c r="H19" s="187"/>
      <c r="I19" s="187"/>
      <c r="J19" s="187"/>
    </row>
    <row r="20" customFormat="false" ht="13.8" hidden="false" customHeight="false" outlineLevel="0" collapsed="false">
      <c r="B20" s="22"/>
      <c r="C20" s="22"/>
      <c r="D20" s="181"/>
      <c r="E20" s="188" t="n">
        <f aca="false">SUM(E17:E19)</f>
        <v>1.43493260793092</v>
      </c>
      <c r="G20" s="187"/>
      <c r="H20" s="187"/>
      <c r="I20" s="187"/>
      <c r="J20" s="187"/>
    </row>
  </sheetData>
  <mergeCells count="1">
    <mergeCell ref="B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69138"/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18"/>
    <col collapsed="false" customWidth="true" hidden="false" outlineLevel="0" max="5" min="3" style="0" width="18.26"/>
    <col collapsed="false" customWidth="true" hidden="false" outlineLevel="0" max="6" min="6" style="0" width="3.25"/>
    <col collapsed="false" customWidth="true" hidden="false" outlineLevel="0" max="11" min="11" style="0" width="3.25"/>
  </cols>
  <sheetData>
    <row r="1" customFormat="false" ht="15" hidden="false" customHeight="false" outlineLevel="0" collapsed="false">
      <c r="A1" s="171"/>
      <c r="B1" s="171"/>
      <c r="C1" s="189"/>
      <c r="D1" s="171"/>
      <c r="E1" s="171"/>
      <c r="F1" s="171"/>
      <c r="G1" s="171"/>
      <c r="H1" s="171"/>
      <c r="I1" s="171"/>
      <c r="K1" s="171"/>
    </row>
    <row r="2" customFormat="false" ht="15" hidden="false" customHeight="false" outlineLevel="0" collapsed="false">
      <c r="A2" s="171"/>
      <c r="B2" s="171" t="s">
        <v>99</v>
      </c>
      <c r="C2" s="190" t="n">
        <f aca="false">precioaño1</f>
        <v>9.1968</v>
      </c>
      <c r="D2" s="171"/>
      <c r="E2" s="171"/>
      <c r="F2" s="171"/>
      <c r="G2" s="171"/>
      <c r="H2" s="171"/>
      <c r="I2" s="171"/>
      <c r="K2" s="171"/>
    </row>
    <row r="3" customFormat="false" ht="15" hidden="false" customHeight="false" outlineLevel="0" collapsed="false">
      <c r="A3" s="171"/>
      <c r="B3" s="171" t="s">
        <v>100</v>
      </c>
      <c r="C3" s="191" t="n">
        <f aca="false">gastosfijosmensuales*12</f>
        <v>219600</v>
      </c>
      <c r="D3" s="171"/>
      <c r="E3" s="171"/>
      <c r="F3" s="171"/>
      <c r="G3" s="171"/>
      <c r="H3" s="171"/>
      <c r="I3" s="171"/>
      <c r="K3" s="171"/>
    </row>
    <row r="4" customFormat="false" ht="15" hidden="false" customHeight="false" outlineLevel="0" collapsed="false">
      <c r="A4" s="171"/>
      <c r="B4" s="171" t="s">
        <v>101</v>
      </c>
      <c r="C4" s="191" t="n">
        <f aca="false">'Cash Flow'!E10</f>
        <v>7.4494</v>
      </c>
      <c r="D4" s="171"/>
      <c r="E4" s="171"/>
      <c r="F4" s="171"/>
      <c r="G4" s="171"/>
      <c r="H4" s="171"/>
      <c r="I4" s="171"/>
      <c r="K4" s="171"/>
    </row>
    <row r="5" customFormat="false" ht="15" hidden="false" customHeight="false" outlineLevel="0" collapsed="false">
      <c r="A5" s="171"/>
      <c r="B5" s="171" t="s">
        <v>102</v>
      </c>
      <c r="C5" s="192" t="n">
        <f aca="false">-E5</f>
        <v>-0.25</v>
      </c>
      <c r="D5" s="171"/>
      <c r="E5" s="193" t="n">
        <v>0.25</v>
      </c>
      <c r="F5" s="171"/>
      <c r="G5" s="171"/>
      <c r="H5" s="171"/>
      <c r="I5" s="171"/>
      <c r="K5" s="171"/>
    </row>
    <row r="6" customFormat="false" ht="15" hidden="false" customHeight="false" outlineLevel="0" collapsed="false">
      <c r="A6" s="171"/>
      <c r="F6" s="171"/>
      <c r="K6" s="171"/>
    </row>
    <row r="7" customFormat="false" ht="15" hidden="false" customHeight="false" outlineLevel="0" collapsed="false">
      <c r="A7" s="171"/>
      <c r="B7" s="171" t="s">
        <v>103</v>
      </c>
      <c r="C7" s="194" t="n">
        <f aca="false">D7*(1+C5)</f>
        <v>105689.0475</v>
      </c>
      <c r="D7" s="195" t="n">
        <f aca="false">'Cash Flow'!E5</f>
        <v>140918.73</v>
      </c>
      <c r="E7" s="194" t="n">
        <f aca="false">D7*(1+E5)</f>
        <v>176148.4125</v>
      </c>
      <c r="F7" s="171"/>
      <c r="G7" s="171"/>
      <c r="H7" s="171"/>
      <c r="I7" s="171"/>
      <c r="K7" s="171"/>
    </row>
    <row r="8" customFormat="false" ht="15" hidden="false" customHeight="false" outlineLevel="0" collapsed="false">
      <c r="A8" s="171"/>
      <c r="B8" s="171" t="s">
        <v>99</v>
      </c>
      <c r="C8" s="196"/>
      <c r="D8" s="195" t="n">
        <f aca="false">C2</f>
        <v>9.1968</v>
      </c>
      <c r="E8" s="196"/>
      <c r="F8" s="171"/>
      <c r="G8" s="171"/>
      <c r="H8" s="171"/>
      <c r="I8" s="171"/>
      <c r="K8" s="171"/>
    </row>
    <row r="9" customFormat="false" ht="15" hidden="false" customHeight="false" outlineLevel="0" collapsed="false">
      <c r="A9" s="171"/>
      <c r="B9" s="171" t="s">
        <v>104</v>
      </c>
      <c r="C9" s="194" t="n">
        <f aca="false">C7*C2</f>
        <v>972001.032048</v>
      </c>
      <c r="D9" s="195" t="n">
        <f aca="false">D7*C2</f>
        <v>1296001.376064</v>
      </c>
      <c r="E9" s="194" t="n">
        <f aca="false">C2*E7</f>
        <v>1620001.72008</v>
      </c>
      <c r="F9" s="171"/>
      <c r="G9" s="171"/>
      <c r="H9" s="171"/>
      <c r="I9" s="171"/>
      <c r="K9" s="171"/>
    </row>
    <row r="10" customFormat="false" ht="15" hidden="false" customHeight="false" outlineLevel="0" collapsed="false">
      <c r="A10" s="171"/>
      <c r="B10" s="171" t="s">
        <v>105</v>
      </c>
      <c r="C10" s="194" t="n">
        <f aca="false">C3</f>
        <v>219600</v>
      </c>
      <c r="D10" s="195" t="n">
        <f aca="false">C3</f>
        <v>219600</v>
      </c>
      <c r="E10" s="194" t="n">
        <f aca="false">D10</f>
        <v>219600</v>
      </c>
      <c r="F10" s="171"/>
      <c r="G10" s="171"/>
      <c r="H10" s="171"/>
      <c r="I10" s="171"/>
      <c r="K10" s="171"/>
    </row>
    <row r="11" customFormat="false" ht="15" hidden="false" customHeight="false" outlineLevel="0" collapsed="false">
      <c r="A11" s="171"/>
      <c r="B11" s="171" t="s">
        <v>106</v>
      </c>
      <c r="C11" s="194" t="n">
        <f aca="false">C7*C4</f>
        <v>787319.9904465</v>
      </c>
      <c r="D11" s="195" t="n">
        <f aca="false">D7*C4</f>
        <v>1049759.987262</v>
      </c>
      <c r="E11" s="194" t="n">
        <f aca="false">C4*E7</f>
        <v>1312199.9840775</v>
      </c>
      <c r="F11" s="171"/>
      <c r="G11" s="171"/>
      <c r="H11" s="171"/>
      <c r="I11" s="171"/>
      <c r="K11" s="171"/>
    </row>
    <row r="12" customFormat="false" ht="15" hidden="false" customHeight="false" outlineLevel="0" collapsed="false">
      <c r="A12" s="171"/>
      <c r="B12" s="171" t="s">
        <v>107</v>
      </c>
      <c r="C12" s="194" t="n">
        <f aca="false">C9-C3-C11</f>
        <v>-34918.9583985</v>
      </c>
      <c r="D12" s="195" t="n">
        <f aca="false">D9-D10-D11</f>
        <v>26641.3888019999</v>
      </c>
      <c r="E12" s="194" t="n">
        <f aca="false">E9-E10-E11</f>
        <v>88201.7360024999</v>
      </c>
      <c r="F12" s="171"/>
      <c r="G12" s="171"/>
      <c r="H12" s="171"/>
      <c r="I12" s="171"/>
      <c r="K12" s="171"/>
    </row>
    <row r="13" customFormat="false" ht="15" hidden="false" customHeight="false" outlineLevel="0" collapsed="false">
      <c r="A13" s="171"/>
      <c r="B13" s="171" t="s">
        <v>108</v>
      </c>
      <c r="C13" s="196"/>
      <c r="D13" s="195" t="n">
        <f aca="false">C3/(C2-C4)</f>
        <v>125672.42760673</v>
      </c>
      <c r="E13" s="196"/>
      <c r="F13" s="171"/>
      <c r="G13" s="171"/>
      <c r="H13" s="171"/>
      <c r="I13" s="171"/>
      <c r="J13" s="171"/>
      <c r="K13" s="171"/>
    </row>
    <row r="14" customFormat="false" ht="15" hidden="false" customHeight="false" outlineLevel="0" collapsed="false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</row>
    <row r="15" customFormat="false" ht="15" hidden="false" customHeight="false" outlineLevel="0" collapsed="false">
      <c r="A15" s="171"/>
      <c r="B15" s="171" t="s">
        <v>109</v>
      </c>
      <c r="C15" s="193" t="n">
        <f aca="false">(C12-D12)/D12</f>
        <v>-2.31070338179513</v>
      </c>
      <c r="D15" s="171"/>
      <c r="E15" s="193" t="n">
        <f aca="false">(E12-D12)/D12</f>
        <v>2.31070338179513</v>
      </c>
      <c r="F15" s="171"/>
      <c r="G15" s="197" t="s">
        <v>110</v>
      </c>
      <c r="H15" s="198" t="n">
        <f aca="false">E15/E5</f>
        <v>9.24281352718054</v>
      </c>
      <c r="I15" s="189" t="n">
        <f aca="false">D7*(C2-C4)/(D7*(C2-C4)-C3)</f>
        <v>9.24281352718047</v>
      </c>
      <c r="J15" s="171" t="s">
        <v>111</v>
      </c>
      <c r="K15" s="171"/>
    </row>
    <row r="16" customFormat="false" ht="15" hidden="false" customHeight="false" outlineLevel="0" collapsed="false">
      <c r="A16" s="171"/>
      <c r="B16" s="171"/>
      <c r="C16" s="171"/>
      <c r="D16" s="171"/>
      <c r="E16" s="171"/>
      <c r="F16" s="171"/>
      <c r="G16" s="171"/>
      <c r="H16" s="171"/>
      <c r="I16" s="189" t="n">
        <f aca="false">(D9-D11)/D12</f>
        <v>9.24281352718052</v>
      </c>
      <c r="J16" s="171" t="s">
        <v>111</v>
      </c>
      <c r="K16" s="171"/>
    </row>
    <row r="17" customFormat="false" ht="15" hidden="false" customHeight="false" outlineLevel="0" collapsed="false">
      <c r="A17" s="171"/>
      <c r="B17" s="171" t="s">
        <v>109</v>
      </c>
      <c r="C17" s="193" t="n">
        <v>-0.5</v>
      </c>
      <c r="D17" s="196"/>
      <c r="E17" s="193" t="n">
        <v>0.5</v>
      </c>
      <c r="F17" s="171"/>
      <c r="G17" s="171"/>
      <c r="H17" s="171"/>
      <c r="I17" s="171"/>
      <c r="K17" s="171"/>
    </row>
    <row r="18" customFormat="false" ht="15" hidden="false" customHeight="false" outlineLevel="0" collapsed="false">
      <c r="A18" s="171"/>
      <c r="B18" s="171" t="s">
        <v>107</v>
      </c>
      <c r="C18" s="194" t="n">
        <f aca="false">D18*(1+C17)</f>
        <v>13320.6944009999</v>
      </c>
      <c r="D18" s="194" t="n">
        <f aca="false">D12</f>
        <v>26641.3888019999</v>
      </c>
      <c r="E18" s="194" t="n">
        <f aca="false">D18*(1+E17)</f>
        <v>39962.0832029998</v>
      </c>
      <c r="F18" s="171"/>
      <c r="G18" s="171"/>
      <c r="H18" s="171"/>
      <c r="I18" s="171"/>
      <c r="K18" s="171"/>
    </row>
    <row r="19" customFormat="false" ht="15" hidden="false" customHeight="false" outlineLevel="0" collapsed="false">
      <c r="A19" s="171"/>
      <c r="B19" s="171" t="s">
        <v>112</v>
      </c>
      <c r="C19" s="194" t="n">
        <v>20000</v>
      </c>
      <c r="D19" s="194" t="n">
        <f aca="false">'Cash Flow'!E21</f>
        <v>4170.71749204</v>
      </c>
      <c r="E19" s="194" t="n">
        <v>20000</v>
      </c>
      <c r="F19" s="171"/>
      <c r="G19" s="171"/>
      <c r="H19" s="171"/>
      <c r="I19" s="171"/>
      <c r="K19" s="171"/>
    </row>
    <row r="20" customFormat="false" ht="15" hidden="false" customHeight="false" outlineLevel="0" collapsed="false">
      <c r="A20" s="171"/>
      <c r="B20" s="171" t="s">
        <v>113</v>
      </c>
      <c r="C20" s="194" t="n">
        <f aca="false">C18-C19</f>
        <v>-6679.30559900007</v>
      </c>
      <c r="D20" s="194" t="n">
        <f aca="false">D18-D19</f>
        <v>22470.6713099599</v>
      </c>
      <c r="E20" s="194" t="n">
        <f aca="false">E18-E19</f>
        <v>19962.0832029998</v>
      </c>
      <c r="F20" s="171"/>
      <c r="G20" s="171"/>
      <c r="H20" s="171"/>
      <c r="I20" s="171"/>
      <c r="K20" s="171"/>
    </row>
    <row r="21" customFormat="false" ht="15" hidden="false" customHeight="false" outlineLevel="0" collapsed="false">
      <c r="A21" s="171"/>
      <c r="B21" s="171" t="s">
        <v>114</v>
      </c>
      <c r="C21" s="194" t="n">
        <f aca="false">C20*0.4</f>
        <v>-2671.72223960003</v>
      </c>
      <c r="D21" s="194" t="n">
        <f aca="false">D20*0.35</f>
        <v>7864.73495848595</v>
      </c>
      <c r="E21" s="194" t="n">
        <f aca="false">E20*0.4</f>
        <v>7984.83328119991</v>
      </c>
      <c r="F21" s="171"/>
      <c r="G21" s="171"/>
      <c r="H21" s="171"/>
      <c r="I21" s="171"/>
      <c r="K21" s="171"/>
    </row>
    <row r="22" customFormat="false" ht="15" hidden="false" customHeight="false" outlineLevel="0" collapsed="false">
      <c r="A22" s="171"/>
      <c r="B22" s="171" t="s">
        <v>115</v>
      </c>
      <c r="C22" s="194" t="n">
        <f aca="false">C20-C21</f>
        <v>-4007.58335940004</v>
      </c>
      <c r="D22" s="194" t="n">
        <f aca="false">D20-D21</f>
        <v>14605.9363514739</v>
      </c>
      <c r="E22" s="194" t="n">
        <f aca="false">E20-E21</f>
        <v>11977.2499217999</v>
      </c>
      <c r="F22" s="171"/>
      <c r="G22" s="197" t="s">
        <v>116</v>
      </c>
      <c r="H22" s="198" t="n">
        <f aca="false">E29/E17</f>
        <v>-2.01746019482576</v>
      </c>
      <c r="I22" s="171"/>
      <c r="K22" s="171"/>
    </row>
    <row r="23" customFormat="false" ht="15" hidden="false" customHeight="false" outlineLevel="0" collapsed="false">
      <c r="A23" s="171"/>
      <c r="B23" s="171" t="s">
        <v>117</v>
      </c>
      <c r="C23" s="194" t="n">
        <v>12000</v>
      </c>
      <c r="D23" s="194" t="n">
        <v>12000</v>
      </c>
      <c r="E23" s="194" t="n">
        <v>12000</v>
      </c>
      <c r="F23" s="171"/>
      <c r="G23" s="171"/>
      <c r="H23" s="171"/>
      <c r="I23" s="171"/>
      <c r="K23" s="171"/>
    </row>
    <row r="24" customFormat="false" ht="15" hidden="false" customHeight="false" outlineLevel="0" collapsed="false">
      <c r="A24" s="171"/>
      <c r="B24" s="171" t="s">
        <v>118</v>
      </c>
      <c r="C24" s="194" t="n">
        <f aca="false">C22-C23</f>
        <v>-16007.5833594</v>
      </c>
      <c r="D24" s="194" t="n">
        <f aca="false">D22-D23</f>
        <v>2605.93635147391</v>
      </c>
      <c r="E24" s="194" t="n">
        <f aca="false">E22-E23</f>
        <v>-22.7500782001298</v>
      </c>
      <c r="F24" s="171"/>
      <c r="G24" s="171"/>
      <c r="H24" s="171"/>
      <c r="I24" s="171"/>
      <c r="K24" s="171"/>
    </row>
    <row r="25" customFormat="false" ht="15" hidden="false" customHeight="false" outlineLevel="0" collapsed="false">
      <c r="A25" s="171"/>
      <c r="B25" s="171"/>
      <c r="C25" s="196"/>
      <c r="D25" s="196"/>
      <c r="E25" s="196"/>
      <c r="F25" s="171"/>
      <c r="G25" s="171"/>
      <c r="H25" s="171"/>
      <c r="I25" s="171"/>
      <c r="K25" s="171"/>
    </row>
    <row r="26" customFormat="false" ht="15" hidden="false" customHeight="false" outlineLevel="0" collapsed="false">
      <c r="A26" s="171"/>
      <c r="B26" s="171" t="s">
        <v>119</v>
      </c>
      <c r="C26" s="194" t="n">
        <v>5000</v>
      </c>
      <c r="D26" s="194" t="n">
        <v>5000</v>
      </c>
      <c r="E26" s="194" t="n">
        <v>5000</v>
      </c>
      <c r="F26" s="171"/>
      <c r="G26" s="171"/>
      <c r="H26" s="171"/>
      <c r="I26" s="171"/>
      <c r="K26" s="171"/>
    </row>
    <row r="27" customFormat="false" ht="15" hidden="false" customHeight="false" outlineLevel="0" collapsed="false">
      <c r="A27" s="171"/>
      <c r="B27" s="171" t="s">
        <v>120</v>
      </c>
      <c r="C27" s="194" t="n">
        <f aca="false">C24/C26</f>
        <v>-3.20151667188001</v>
      </c>
      <c r="D27" s="194" t="n">
        <f aca="false">D24/D26</f>
        <v>0.521187270294781</v>
      </c>
      <c r="E27" s="194" t="n">
        <f aca="false">E24/E26</f>
        <v>-0.00455001564002596</v>
      </c>
      <c r="F27" s="171"/>
      <c r="G27" s="171"/>
      <c r="H27" s="171"/>
      <c r="I27" s="171"/>
      <c r="K27" s="171"/>
    </row>
    <row r="28" customFormat="false" ht="15" hidden="false" customHeight="false" outlineLevel="0" collapsed="false">
      <c r="A28" s="171"/>
      <c r="B28" s="171"/>
      <c r="C28" s="196"/>
      <c r="D28" s="196"/>
      <c r="E28" s="196"/>
      <c r="F28" s="171"/>
      <c r="I28" s="199"/>
      <c r="K28" s="171"/>
    </row>
    <row r="29" customFormat="false" ht="15" hidden="false" customHeight="false" outlineLevel="0" collapsed="false">
      <c r="A29" s="171"/>
      <c r="B29" s="171" t="s">
        <v>121</v>
      </c>
      <c r="C29" s="193" t="n">
        <f aca="false">(C27-D27)/D27</f>
        <v>-7.14273765755876</v>
      </c>
      <c r="D29" s="200"/>
      <c r="E29" s="193" t="n">
        <f aca="false">(E27-D27)/D27</f>
        <v>-1.00873009741288</v>
      </c>
      <c r="F29" s="171"/>
      <c r="G29" s="201" t="s">
        <v>122</v>
      </c>
      <c r="H29" s="202" t="n">
        <f aca="false">H22*H15</f>
        <v>-18.6470083792838</v>
      </c>
      <c r="K29" s="171"/>
    </row>
    <row r="30" customFormat="false" ht="15" hidden="false" customHeight="false" outlineLevel="0" collapsed="false">
      <c r="A30" s="171"/>
      <c r="B30" s="171"/>
      <c r="C30" s="171"/>
      <c r="D30" s="171"/>
      <c r="E30" s="171"/>
      <c r="F30" s="171"/>
      <c r="G30" s="171"/>
      <c r="H30" s="171"/>
      <c r="I30" s="171"/>
      <c r="K30" s="171"/>
    </row>
    <row r="31" customFormat="false" ht="15" hidden="false" customHeight="false" outlineLevel="0" collapsed="false">
      <c r="A31" s="171"/>
      <c r="B31" s="171"/>
      <c r="C31" s="171"/>
      <c r="D31" s="171"/>
      <c r="E31" s="171"/>
      <c r="F31" s="171"/>
      <c r="G31" s="171"/>
      <c r="H31" s="189"/>
      <c r="I31" s="189"/>
      <c r="K31" s="17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2020-10-11T20:04:17Z</dcterms:created>
  <dc:creator>Pedro Antonio Martínez Acosta</dc:creator>
  <dc:description/>
  <dc:language>en-US</dc:language>
  <cp:lastModifiedBy/>
  <dcterms:modified xsi:type="dcterms:W3CDTF">2023-12-16T23:39:45Z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