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Victor\Desktop\TEMOA\TemoaHurricane_V2\CreateDB_NC\InputData\ExcelUserData\"/>
    </mc:Choice>
  </mc:AlternateContent>
  <xr:revisionPtr revIDLastSave="0" documentId="13_ncr:1_{1C6D344A-2C17-4DEE-8995-D8C2CC9F0B87}" xr6:coauthVersionLast="47" xr6:coauthVersionMax="47" xr10:uidLastSave="{00000000-0000-0000-0000-000000000000}"/>
  <bookViews>
    <workbookView xWindow="-98" yWindow="-98" windowWidth="21795" windowHeight="13096" tabRatio="849" firstSheet="1" activeTab="9" xr2:uid="{00000000-000D-0000-FFFF-FFFF00000000}"/>
  </bookViews>
  <sheets>
    <sheet name="commodity_labels" sheetId="1" r:id="rId1"/>
    <sheet name="commodities" sheetId="3" r:id="rId2"/>
    <sheet name="Efficiency" sheetId="2" r:id="rId3"/>
    <sheet name="EmissionActivity" sheetId="6" r:id="rId4"/>
    <sheet name="Emissions_Calculations" sheetId="5" r:id="rId5"/>
    <sheet name="EmissionLimit" sheetId="8" r:id="rId6"/>
    <sheet name="CapacityFactor" sheetId="4" r:id="rId7"/>
    <sheet name="StorageDuration" sheetId="7" r:id="rId8"/>
    <sheet name="DiscountRate" sheetId="9" r:id="rId9"/>
    <sheet name="CapacityCredit" sheetId="10" r:id="rId10"/>
    <sheet name="PlanningReserveMargin" sheetId="12" r:id="rId11"/>
    <sheet name="tech_curtailment" sheetId="13" r:id="rId12"/>
    <sheet name="MaxCapacity" sheetId="17" r:id="rId13"/>
    <sheet name="MinCapacity" sheetId="18" r:id="rId14"/>
    <sheet name="MaxActivity" sheetId="20" r:id="rId15"/>
    <sheet name="MinActivity" sheetId="19" r:id="rId16"/>
    <sheet name="MaxResource" sheetId="16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60" i="2" l="1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0" i="2"/>
  <c r="H62" i="2"/>
  <c r="D4" i="6" l="1"/>
  <c r="D3" i="6"/>
  <c r="D12" i="6"/>
  <c r="D11" i="6"/>
  <c r="D10" i="6"/>
  <c r="D30" i="6"/>
  <c r="D29" i="6"/>
  <c r="D23" i="6"/>
  <c r="D22" i="6"/>
  <c r="D9" i="6"/>
  <c r="D28" i="6"/>
  <c r="D27" i="6"/>
  <c r="D21" i="6"/>
  <c r="D20" i="6"/>
  <c r="N31" i="5" l="1"/>
  <c r="N32" i="5"/>
  <c r="N30" i="5"/>
  <c r="M31" i="5"/>
  <c r="M32" i="5"/>
  <c r="M30" i="5"/>
  <c r="K31" i="5"/>
  <c r="K32" i="5"/>
  <c r="K30" i="5"/>
  <c r="J32" i="5"/>
  <c r="J31" i="5"/>
  <c r="J30" i="5"/>
  <c r="L25" i="5"/>
  <c r="L26" i="5"/>
  <c r="L24" i="5"/>
  <c r="I8" i="2" l="1"/>
  <c r="I7" i="2" s="1"/>
  <c r="J8" i="2"/>
  <c r="J7" i="2" s="1"/>
  <c r="K8" i="2"/>
  <c r="K7" i="2" s="1"/>
  <c r="L8" i="2"/>
  <c r="L7" i="2" s="1"/>
  <c r="M8" i="2"/>
  <c r="M7" i="2" s="1"/>
  <c r="N8" i="2"/>
  <c r="N7" i="2" s="1"/>
  <c r="O8" i="2"/>
  <c r="O7" i="2" s="1"/>
  <c r="P8" i="2"/>
  <c r="P7" i="2" s="1"/>
  <c r="Q8" i="2"/>
  <c r="Q7" i="2" s="1"/>
  <c r="R8" i="2"/>
  <c r="R7" i="2" s="1"/>
  <c r="S8" i="2"/>
  <c r="S7" i="2" s="1"/>
  <c r="T8" i="2"/>
  <c r="T7" i="2" s="1"/>
  <c r="U8" i="2"/>
  <c r="U7" i="2" s="1"/>
  <c r="V8" i="2"/>
  <c r="V7" i="2" s="1"/>
  <c r="W8" i="2"/>
  <c r="W7" i="2" s="1"/>
  <c r="X8" i="2"/>
  <c r="X7" i="2" s="1"/>
  <c r="Y8" i="2"/>
  <c r="Y7" i="2" s="1"/>
  <c r="Z8" i="2"/>
  <c r="Z7" i="2" s="1"/>
  <c r="AA8" i="2"/>
  <c r="AA7" i="2" s="1"/>
  <c r="AB8" i="2"/>
  <c r="AB7" i="2" s="1"/>
  <c r="AC8" i="2"/>
  <c r="AC7" i="2" s="1"/>
  <c r="AD8" i="2"/>
  <c r="AD7" i="2" s="1"/>
  <c r="AE8" i="2"/>
  <c r="AE7" i="2" s="1"/>
  <c r="AF8" i="2"/>
  <c r="AF7" i="2" s="1"/>
  <c r="AG8" i="2"/>
  <c r="AG7" i="2" s="1"/>
  <c r="AH8" i="2"/>
  <c r="AH7" i="2" s="1"/>
  <c r="AI8" i="2"/>
  <c r="AI7" i="2" s="1"/>
  <c r="AJ8" i="2"/>
  <c r="AJ7" i="2" s="1"/>
  <c r="AK8" i="2"/>
  <c r="AK7" i="2" s="1"/>
  <c r="AL8" i="2"/>
  <c r="AL7" i="2" s="1"/>
  <c r="H8" i="2"/>
  <c r="H7" i="2" s="1"/>
  <c r="I25" i="2" l="1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H25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H70" i="2"/>
</calcChain>
</file>

<file path=xl/sharedStrings.xml><?xml version="1.0" encoding="utf-8"?>
<sst xmlns="http://schemas.openxmlformats.org/spreadsheetml/2006/main" count="1209" uniqueCount="225">
  <si>
    <t>p</t>
  </si>
  <si>
    <t>e</t>
  </si>
  <si>
    <t>emissions commodity</t>
  </si>
  <si>
    <t>d</t>
  </si>
  <si>
    <t>demand commodity</t>
  </si>
  <si>
    <t>phyisical commodity</t>
  </si>
  <si>
    <t>single</t>
  </si>
  <si>
    <t>tech</t>
  </si>
  <si>
    <t>input_comm</t>
  </si>
  <si>
    <t>output_comm</t>
  </si>
  <si>
    <t>eff_notes</t>
  </si>
  <si>
    <t>comm_name</t>
  </si>
  <si>
    <t>flag</t>
  </si>
  <si>
    <t>comm_desc</t>
  </si>
  <si>
    <t>ELC</t>
  </si>
  <si>
    <t>Electricity, physical, to transmission</t>
  </si>
  <si>
    <t>COAL</t>
  </si>
  <si>
    <t>Coal</t>
  </si>
  <si>
    <t>WIND</t>
  </si>
  <si>
    <t>NaturalGas</t>
  </si>
  <si>
    <t>Natural Gas</t>
  </si>
  <si>
    <t>NUC</t>
  </si>
  <si>
    <t>Input for nuclear generation</t>
  </si>
  <si>
    <t>WATER</t>
  </si>
  <si>
    <t>Input for hydro generation</t>
  </si>
  <si>
    <t>PETROL</t>
  </si>
  <si>
    <t>Petroleum</t>
  </si>
  <si>
    <t>Trans_A</t>
  </si>
  <si>
    <t>Regional Transmission Output</t>
  </si>
  <si>
    <t>ELCDMD</t>
  </si>
  <si>
    <t>Energy Ready To be Consumed After Demand</t>
  </si>
  <si>
    <t>R1-R2</t>
  </si>
  <si>
    <t>R3-R2</t>
  </si>
  <si>
    <t>comm_labels_description</t>
  </si>
  <si>
    <t>R1-R3</t>
  </si>
  <si>
    <t>CF Distribution</t>
  </si>
  <si>
    <t>Stage</t>
  </si>
  <si>
    <t>Advanced</t>
  </si>
  <si>
    <t>Moderate</t>
  </si>
  <si>
    <t>Conservative</t>
  </si>
  <si>
    <t>Notes</t>
  </si>
  <si>
    <t xml:space="preserve">CF Projections from ATB-23 (CF proportinal to the Global Horizontal Irradiation, Class 6) </t>
  </si>
  <si>
    <t>Region</t>
  </si>
  <si>
    <t>LAND</t>
  </si>
  <si>
    <t>OFFSHORE</t>
  </si>
  <si>
    <t>Used for CF Growth Only Data is region dependent and represented in python code</t>
  </si>
  <si>
    <t>Used for CF Growth Only Data is region dependent and represented in python code Class 8</t>
  </si>
  <si>
    <t>HYDRO</t>
  </si>
  <si>
    <t>Lets assume no loss for the inter regional transmission as those may be hard to estimate. Risk double counting</t>
  </si>
  <si>
    <t>from EIA 5.2% T%D loss, from duke 40% of the losses on the transmission and 60 on the distribution</t>
  </si>
  <si>
    <t>from EIA 5.2% T%D loss, from duke distribution losses 1.53x transmission</t>
  </si>
  <si>
    <t>Obs</t>
  </si>
  <si>
    <t>Generation 2021 [MWh]</t>
  </si>
  <si>
    <t>Resource Used</t>
  </si>
  <si>
    <t>Petroleum - GT</t>
  </si>
  <si>
    <t>Petroleum - IC</t>
  </si>
  <si>
    <t>Petroleum - ST</t>
  </si>
  <si>
    <t>Petroleum - OTH</t>
  </si>
  <si>
    <t>Natural gas - ST</t>
  </si>
  <si>
    <t>Natural gas - GT</t>
  </si>
  <si>
    <t>Natural gas - CC</t>
  </si>
  <si>
    <t>Other biomass</t>
  </si>
  <si>
    <t>Wood</t>
  </si>
  <si>
    <t>SO2 (short tons)</t>
  </si>
  <si>
    <t>NG</t>
  </si>
  <si>
    <t>Nox (short tons)</t>
  </si>
  <si>
    <t>CO2 (thousand metric tons)</t>
  </si>
  <si>
    <t>Commodity</t>
  </si>
  <si>
    <t>SOL_EIA930</t>
  </si>
  <si>
    <t>EIA930</t>
  </si>
  <si>
    <t>emission_comm</t>
  </si>
  <si>
    <t>units</t>
  </si>
  <si>
    <t>emission_act</t>
  </si>
  <si>
    <t>lbs/MMBtu</t>
  </si>
  <si>
    <t>MWh/MMBTUs</t>
  </si>
  <si>
    <t>CO2 (lb)</t>
  </si>
  <si>
    <t>Generation MWh</t>
  </si>
  <si>
    <t>CO2 lb</t>
  </si>
  <si>
    <t>lb/MWh</t>
  </si>
  <si>
    <t>MMBTUs</t>
  </si>
  <si>
    <t>Data from NC Average Energy Statistcs from EIA 2021 and EIA 923</t>
  </si>
  <si>
    <t>lb/MMBTUs</t>
  </si>
  <si>
    <t>regions</t>
  </si>
  <si>
    <t>duration</t>
  </si>
  <si>
    <t>duration_notes</t>
  </si>
  <si>
    <t>From NREL ATB 23- 10h of storage duration average</t>
  </si>
  <si>
    <t>emis_limit</t>
  </si>
  <si>
    <t>emis_limit_units</t>
  </si>
  <si>
    <t>Carbon neutrality by the year 2050</t>
  </si>
  <si>
    <t>R1+R2+R3</t>
  </si>
  <si>
    <t>emis_comm</t>
  </si>
  <si>
    <t>emis_limit_notes</t>
  </si>
  <si>
    <t>periods</t>
  </si>
  <si>
    <t>tech_rate_notes</t>
  </si>
  <si>
    <t>WACC from ATB 22</t>
  </si>
  <si>
    <t>WACC Storage Futures Study: Storage Technology Modeling Input Data Report -NREL</t>
  </si>
  <si>
    <t>using global discount rate</t>
  </si>
  <si>
    <t>eff_units</t>
  </si>
  <si>
    <t xml:space="preserve"> from EIA 923</t>
  </si>
  <si>
    <t xml:space="preserve"> from ATB 22</t>
  </si>
  <si>
    <t>kt</t>
  </si>
  <si>
    <t>30% from 2005 levels by the year 2030 - 80.15 MMTC02 on 2005 -&gt; kt is US ton</t>
  </si>
  <si>
    <t>cf_tech_notes</t>
  </si>
  <si>
    <t>reserve_margin</t>
  </si>
  <si>
    <t>note</t>
  </si>
  <si>
    <t>From DEC and DEP Carbon Plan 2022</t>
  </si>
  <si>
    <t>Duke Energy Carolinas and Duke Energy Progress Effective Load Carrying Capability (ELCC) Study 2022</t>
  </si>
  <si>
    <t>Duke Energy Carolinas and Duke Energy Progress Effective Load Carrying Capability (ELCC) Study 2022 and dx.doi.org/10.1021/acs.est.9b04184</t>
  </si>
  <si>
    <t>capacity_credit</t>
  </si>
  <si>
    <t>consistent with Duke Energy Carolinas and Duke Energy Progress Effective Load Carrying Capability (ELCC) Study 2022, used values from dx.doi.org/10.1021/acs.est.9b04184</t>
  </si>
  <si>
    <t>NERC - EFORd&gt; Generating Unit Statistical Brochures</t>
  </si>
  <si>
    <t>average power during winter 21 NC summary Data - principle standard CPUC 2020</t>
  </si>
  <si>
    <t>notes</t>
  </si>
  <si>
    <t>Solar Photovoltaic - Non residential</t>
  </si>
  <si>
    <t>Conventional Hydroelectric</t>
  </si>
  <si>
    <t>Onshore Wind Turbine Class 8</t>
  </si>
  <si>
    <t>NREL ATB Commercial Solar PV</t>
  </si>
  <si>
    <t>NREL ATB Land Wind Turbine Class 8 NREL AT22</t>
  </si>
  <si>
    <t>NREL ATB Offshore Wind Turbine Class 6 NREL AT22</t>
  </si>
  <si>
    <t>NREL ATB Residential Solar PV</t>
  </si>
  <si>
    <t>NREL ATB Utility Solar PV</t>
  </si>
  <si>
    <t>maxcap_units</t>
  </si>
  <si>
    <t>maxres</t>
  </si>
  <si>
    <t>maxres_units</t>
  </si>
  <si>
    <t>maxres_notes</t>
  </si>
  <si>
    <t>maxcap</t>
  </si>
  <si>
    <t>maxcap_notes</t>
  </si>
  <si>
    <t>mincap</t>
  </si>
  <si>
    <t>mincap_units</t>
  </si>
  <si>
    <t>mincap_notes</t>
  </si>
  <si>
    <t>minact</t>
  </si>
  <si>
    <t>minact_units</t>
  </si>
  <si>
    <t>minact_notes</t>
  </si>
  <si>
    <t>maxact</t>
  </si>
  <si>
    <t>maxact_units</t>
  </si>
  <si>
    <t>maxact_notes</t>
  </si>
  <si>
    <t>PJ</t>
  </si>
  <si>
    <t>Max amount of thermal units of bio input</t>
  </si>
  <si>
    <t>global</t>
  </si>
  <si>
    <t>dummy</t>
  </si>
  <si>
    <t>INPUT</t>
  </si>
  <si>
    <t>General Input to Fuel Technology</t>
  </si>
  <si>
    <t>SOL_RES</t>
  </si>
  <si>
    <t>Input for residential solar generation</t>
  </si>
  <si>
    <t>SOL_UT</t>
  </si>
  <si>
    <t>Input for utility solar generation</t>
  </si>
  <si>
    <t>SOL_COM</t>
  </si>
  <si>
    <t>Input for commercial solar generation</t>
  </si>
  <si>
    <t>WIND_ON</t>
  </si>
  <si>
    <t>WIND_OF</t>
  </si>
  <si>
    <t>Input for wind generation onshore</t>
  </si>
  <si>
    <t>Input for wind generation offshore</t>
  </si>
  <si>
    <t>captured co2</t>
  </si>
  <si>
    <t>co2_capu</t>
  </si>
  <si>
    <t>co2_at</t>
  </si>
  <si>
    <t>atmospheric Co2</t>
  </si>
  <si>
    <t>co2_stored</t>
  </si>
  <si>
    <t>FT_NG</t>
  </si>
  <si>
    <t>Used just to control fuel cost</t>
  </si>
  <si>
    <t>for each kt of co2_stored I consume 1tk of carbon captured</t>
  </si>
  <si>
    <t>BIOMASS</t>
  </si>
  <si>
    <t>Fuel for biomass</t>
  </si>
  <si>
    <t xml:space="preserve"> from EIA 923 assume a 13.2% increase in MMBTU/MWh due to CCS following Reeds estimates</t>
  </si>
  <si>
    <t>FT_BIOMASS</t>
  </si>
  <si>
    <t>data from ATB22</t>
  </si>
  <si>
    <t>Data from NC Average Energy Statistcs from EIA 2021 and EIA 923- check Emission_calculations</t>
  </si>
  <si>
    <t>Convert Co2 capture to CO2 stored, to accunt for transportation cost</t>
  </si>
  <si>
    <t>Assume equal MMBTU of Landfill, waste and wood</t>
  </si>
  <si>
    <t>Assume equal MMBTU of Landfill, waste and wood -Virginia Department of Environmental Quality https://www.pfpi.net/wp-content/uploads/2018/04/PFPIetal.CapandTradeComments4.9.2018.pdf</t>
  </si>
  <si>
    <t>All carbon that is captured must be stored</t>
  </si>
  <si>
    <t>kt/kt</t>
  </si>
  <si>
    <t>stored Co2</t>
  </si>
  <si>
    <t>AB_ST_EXISTING</t>
  </si>
  <si>
    <t>BATT_2H_NEW</t>
  </si>
  <si>
    <t>BATT_4H_NEW</t>
  </si>
  <si>
    <t>BATT_6H_NEW</t>
  </si>
  <si>
    <t>BATT_8H_NEW</t>
  </si>
  <si>
    <t>BIOMASS_CC90_NEW</t>
  </si>
  <si>
    <t>BIOMASS_NEW</t>
  </si>
  <si>
    <t>BIT_ST_EXISTING</t>
  </si>
  <si>
    <t>BLQ_ST_EXISTING</t>
  </si>
  <si>
    <t>CO2_STORAGE</t>
  </si>
  <si>
    <t>COAL_95CC_NEW</t>
  </si>
  <si>
    <t>COAL_99CC_NEW</t>
  </si>
  <si>
    <t>COAL_NEW</t>
  </si>
  <si>
    <t>PV-COMMERCIAL_NEW</t>
  </si>
  <si>
    <t>DFO_CC_EXISTING</t>
  </si>
  <si>
    <t>DFO_GT_EXISTING</t>
  </si>
  <si>
    <t>DFO_IC_EXISTING</t>
  </si>
  <si>
    <t>DISTRIBUTION</t>
  </si>
  <si>
    <t>FT_COAL</t>
  </si>
  <si>
    <t>FT_NUCLEAR</t>
  </si>
  <si>
    <t>FT_PETROLEUM</t>
  </si>
  <si>
    <t>WIND-LAND-C8_NEW</t>
  </si>
  <si>
    <t>LFG_GT_EXISTING</t>
  </si>
  <si>
    <t>LFG_IC_EXISTING</t>
  </si>
  <si>
    <t>MWH_BA1H_EXISTING</t>
  </si>
  <si>
    <t>MWH_BA2H_EXISTING</t>
  </si>
  <si>
    <t>NG_CC_EXISTING</t>
  </si>
  <si>
    <t>NG_F-FRAME_CC_95CC_NEW</t>
  </si>
  <si>
    <t>NG_F-FRAME_CC_97CC_NEW</t>
  </si>
  <si>
    <t>NG_F-FRAME_CC_NEW</t>
  </si>
  <si>
    <t>NG_F-FRAME_CT_NEW</t>
  </si>
  <si>
    <t>NG_GT_EXISTING</t>
  </si>
  <si>
    <t>NG_H-FRAME_CC_95CC_NEW</t>
  </si>
  <si>
    <t>NG_H-FRAME_CC_97CC_NEW</t>
  </si>
  <si>
    <t>NG_H-FRAME_CC_NEW</t>
  </si>
  <si>
    <t>NG_ST_EXISTING</t>
  </si>
  <si>
    <t>NUC_ST_EXISTING</t>
  </si>
  <si>
    <t>NUCLEAR-AP1000_NEW</t>
  </si>
  <si>
    <t>NUCLEAR-SMR_NEW</t>
  </si>
  <si>
    <t>OBG_IC_EXISTING</t>
  </si>
  <si>
    <t>WIND-OFFSHORE-C6_NEW</t>
  </si>
  <si>
    <t>PV-RESIDENTIAL_NEW</t>
  </si>
  <si>
    <t>SUN_PV_EXISTING</t>
  </si>
  <si>
    <t>TRANSMISSION_INTERREGIONAL</t>
  </si>
  <si>
    <t>TRANSMISSION_REGIONAL</t>
  </si>
  <si>
    <t>PV-UTILITY_NEW</t>
  </si>
  <si>
    <t>WAT_HY_EXISTING</t>
  </si>
  <si>
    <t>WAT_HY_NEW</t>
  </si>
  <si>
    <t>WAT_PS_EXISTING</t>
  </si>
  <si>
    <t>WAT_PS_NEW</t>
  </si>
  <si>
    <t>WDS_ST_EXISTING</t>
  </si>
  <si>
    <t>WH_ST_EXISTING</t>
  </si>
  <si>
    <t>WND_WT_EXISTING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</si>
</sst>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-* #,##0.00_-;\-* #,##0.00_-;_-* &quot;-&quot;??_-;_-@_-"/>
  </numFmts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sz val="10"/>
      <color theme="1"/>
      <name val="Calibri"/>
      <family val="2"/>
      <scheme val="minor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</borders>
  <cellStyleXfs count="303">
    <xf numFmtId="0" fontId="0" fillId="0" borderId="0"/>
    <xf numFmtId="0" fontId="7" fillId="0" borderId="0"/>
    <xf numFmtId="0" fontId="8" fillId="0" borderId="0"/>
    <xf numFmtId="0" fontId="10" fillId="2" borderId="0" applyNumberFormat="0" applyBorder="0" applyAlignment="0" applyProtection="0"/>
    <xf numFmtId="0" fontId="6" fillId="2" borderId="0" applyNumberFormat="0" applyBorder="0" applyAlignment="0" applyProtection="0"/>
    <xf numFmtId="0" fontId="10" fillId="3" borderId="0" applyNumberFormat="0" applyBorder="0" applyAlignment="0" applyProtection="0"/>
    <xf numFmtId="0" fontId="6" fillId="3" borderId="0" applyNumberFormat="0" applyBorder="0" applyAlignment="0" applyProtection="0"/>
    <xf numFmtId="0" fontId="10" fillId="4" borderId="0" applyNumberFormat="0" applyBorder="0" applyAlignment="0" applyProtection="0"/>
    <xf numFmtId="0" fontId="6" fillId="4" borderId="0" applyNumberFormat="0" applyBorder="0" applyAlignment="0" applyProtection="0"/>
    <xf numFmtId="0" fontId="10" fillId="5" borderId="0" applyNumberFormat="0" applyBorder="0" applyAlignment="0" applyProtection="0"/>
    <xf numFmtId="0" fontId="6" fillId="5" borderId="0" applyNumberFormat="0" applyBorder="0" applyAlignment="0" applyProtection="0"/>
    <xf numFmtId="164" fontId="11" fillId="0" borderId="0" applyFill="0" applyProtection="0">
      <alignment horizontal="right" vertical="center"/>
    </xf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9" fontId="12" fillId="0" borderId="0" applyFill="0" applyBorder="0" applyProtection="0">
      <alignment horizontal="right" vertical="center"/>
    </xf>
    <xf numFmtId="0" fontId="13" fillId="0" borderId="1" applyNumberFormat="0" applyFill="0" applyAlignment="0" applyProtection="0"/>
    <xf numFmtId="0" fontId="14" fillId="0" borderId="0" applyFill="0" applyBorder="0" applyProtection="0">
      <alignment horizontal="right"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64" fontId="19" fillId="0" borderId="0" applyFill="0" applyProtection="0">
      <alignment horizontal="right" vertical="center"/>
    </xf>
    <xf numFmtId="164" fontId="20" fillId="0" borderId="0" applyFill="0" applyProtection="0">
      <alignment horizontal="right" vertical="center"/>
    </xf>
    <xf numFmtId="0" fontId="6" fillId="0" borderId="0"/>
    <xf numFmtId="0" fontId="7" fillId="0" borderId="0"/>
    <xf numFmtId="0" fontId="5" fillId="0" borderId="0"/>
    <xf numFmtId="0" fontId="21" fillId="0" borderId="0">
      <alignment horizontal="right" vertical="center"/>
    </xf>
    <xf numFmtId="0" fontId="6" fillId="0" borderId="0"/>
    <xf numFmtId="0" fontId="5" fillId="0" borderId="0"/>
    <xf numFmtId="0" fontId="7" fillId="0" borderId="0"/>
    <xf numFmtId="0" fontId="22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23" fillId="0" borderId="0" applyFill="0" applyProtection="0">
      <alignment horizontal="right" vertical="center"/>
    </xf>
    <xf numFmtId="0" fontId="9" fillId="0" borderId="0" applyNumberFormat="0" applyFill="0" applyBorder="0" applyAlignment="0" applyProtection="0"/>
    <xf numFmtId="0" fontId="24" fillId="0" borderId="0" applyFill="0" applyBorder="0" applyProtection="0">
      <alignment horizontal="right" vertical="center"/>
    </xf>
    <xf numFmtId="0" fontId="25" fillId="0" borderId="0" applyFill="0" applyBorder="0" applyProtection="0">
      <alignment horizontal="right" vertical="center"/>
    </xf>
    <xf numFmtId="0" fontId="5" fillId="6" borderId="2"/>
    <xf numFmtId="0" fontId="26" fillId="0" borderId="0" applyFill="0" applyBorder="0" applyProtection="0">
      <alignment horizontal="right" vertical="center"/>
    </xf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2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8" fillId="0" borderId="0" xfId="0" applyFont="1"/>
    <xf numFmtId="0" fontId="27" fillId="0" borderId="0" xfId="0" applyFont="1" applyAlignment="1">
      <alignment horizontal="center"/>
    </xf>
    <xf numFmtId="0" fontId="4" fillId="0" borderId="0" xfId="0" applyFont="1"/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303">
    <cellStyle name="20% - Accent1 2" xfId="3" xr:uid="{481973AC-C099-41F4-B161-C5B6E82139A9}"/>
    <cellStyle name="20% - Accent1 2 2" xfId="4" xr:uid="{25C938CA-2666-4B80-93A3-1D0152C9945D}"/>
    <cellStyle name="20% - Accent1 2 2 2" xfId="138" xr:uid="{CFCE2B42-52C8-4B79-9BE9-220B0DB86299}"/>
    <cellStyle name="20% - Accent1 2 2 2 2" xfId="160" xr:uid="{E6B2637C-DCC1-49F5-B00C-ED0B6F3D4C9C}"/>
    <cellStyle name="20% - Accent1 2 2 2 2 2" xfId="204" xr:uid="{88319BE4-F75F-43DE-8906-F2596A7F86A5}"/>
    <cellStyle name="20% - Accent1 2 2 2 2 2 2" xfId="292" xr:uid="{C6471F1D-40E7-49F0-BD9B-5A2BEA8B1282}"/>
    <cellStyle name="20% - Accent1 2 2 2 2 3" xfId="248" xr:uid="{1E40A2BD-12DA-4CB3-AAA7-C1D7585400A1}"/>
    <cellStyle name="20% - Accent1 2 2 2 3" xfId="182" xr:uid="{A878BE02-6349-43CF-B1CB-062375AACFED}"/>
    <cellStyle name="20% - Accent1 2 2 2 3 2" xfId="270" xr:uid="{BC7F15E3-D183-4341-8756-B20B9054598B}"/>
    <cellStyle name="20% - Accent1 2 2 2 4" xfId="226" xr:uid="{82A28B94-230C-4669-8998-031AB1A6744D}"/>
    <cellStyle name="20% - Accent1 2 2 3" xfId="149" xr:uid="{B4561998-D2DA-479F-BCDE-D96B2C1EC777}"/>
    <cellStyle name="20% - Accent1 2 2 3 2" xfId="193" xr:uid="{1F2A2BE6-9917-4BAA-81E4-A22CE86DFDE8}"/>
    <cellStyle name="20% - Accent1 2 2 3 2 2" xfId="281" xr:uid="{CF9D3D88-F7AA-4079-8C5A-4F071F6E55F5}"/>
    <cellStyle name="20% - Accent1 2 2 3 3" xfId="237" xr:uid="{B069D641-A7EA-4B91-A217-64843AEE5E6C}"/>
    <cellStyle name="20% - Accent1 2 2 4" xfId="171" xr:uid="{1886929C-C059-4848-8C94-2CFAE46BBAC4}"/>
    <cellStyle name="20% - Accent1 2 2 4 2" xfId="259" xr:uid="{ED487B64-0305-4A1D-A348-0386F620920A}"/>
    <cellStyle name="20% - Accent1 2 2 5" xfId="215" xr:uid="{0A3449AF-C7C3-438C-9113-BE238822954F}"/>
    <cellStyle name="20% - Accent2 2" xfId="5" xr:uid="{E79312E0-29E8-48D7-B4E0-31283CB9745B}"/>
    <cellStyle name="20% - Accent2 2 2" xfId="6" xr:uid="{FABE4922-288C-4902-BFFC-F20AD36A79B1}"/>
    <cellStyle name="20% - Accent2 2 2 2" xfId="139" xr:uid="{47B1B6F4-FA09-4E1B-85AE-76A7B31996CF}"/>
    <cellStyle name="20% - Accent2 2 2 2 2" xfId="161" xr:uid="{3C8B3143-22F5-44D6-B093-8207E5CAE30E}"/>
    <cellStyle name="20% - Accent2 2 2 2 2 2" xfId="205" xr:uid="{72EC03BA-5A80-4B35-9AF1-99354F2349BE}"/>
    <cellStyle name="20% - Accent2 2 2 2 2 2 2" xfId="293" xr:uid="{2A35241D-FABA-4E78-956F-95C2FB874B27}"/>
    <cellStyle name="20% - Accent2 2 2 2 2 3" xfId="249" xr:uid="{7ED76B1B-F5C0-4A9E-836C-2B8FABC55238}"/>
    <cellStyle name="20% - Accent2 2 2 2 3" xfId="183" xr:uid="{A44DACB4-BC25-43A8-BC19-C010F9FD14A9}"/>
    <cellStyle name="20% - Accent2 2 2 2 3 2" xfId="271" xr:uid="{6DE1B675-A720-473B-94BB-96EFE6D47BEE}"/>
    <cellStyle name="20% - Accent2 2 2 2 4" xfId="227" xr:uid="{10E74C75-2223-4A7B-8430-26B1149F2E80}"/>
    <cellStyle name="20% - Accent2 2 2 3" xfId="150" xr:uid="{A78EA132-03F7-4614-926A-B8D08AEC67D4}"/>
    <cellStyle name="20% - Accent2 2 2 3 2" xfId="194" xr:uid="{D3C93DA8-2CAC-483D-BDCD-4CDB3AC4F809}"/>
    <cellStyle name="20% - Accent2 2 2 3 2 2" xfId="282" xr:uid="{78EE64E8-DE9A-4B49-BCFE-630BEC207D82}"/>
    <cellStyle name="20% - Accent2 2 2 3 3" xfId="238" xr:uid="{C81B6F45-539A-48A3-8735-DB5655230903}"/>
    <cellStyle name="20% - Accent2 2 2 4" xfId="172" xr:uid="{F30BA48E-6CC8-4F23-BA5C-C668A0EED541}"/>
    <cellStyle name="20% - Accent2 2 2 4 2" xfId="260" xr:uid="{77124713-B5C2-4969-AD93-B70B7BD7BEE0}"/>
    <cellStyle name="20% - Accent2 2 2 5" xfId="216" xr:uid="{DFF80E56-D404-4076-9CE2-42F66D83D087}"/>
    <cellStyle name="20% - Accent3 2" xfId="7" xr:uid="{A48E49C8-F91A-4D1E-8CB8-20905FA13470}"/>
    <cellStyle name="20% - Accent3 2 2" xfId="8" xr:uid="{1174980D-E474-433B-999B-C834F675CA28}"/>
    <cellStyle name="20% - Accent3 2 2 2" xfId="140" xr:uid="{086AD52E-CBA4-4C6F-AF0A-BFC4FF42182D}"/>
    <cellStyle name="20% - Accent3 2 2 2 2" xfId="162" xr:uid="{97A6DBB4-8898-407E-B662-D5D4E2718619}"/>
    <cellStyle name="20% - Accent3 2 2 2 2 2" xfId="206" xr:uid="{2FFD838A-8B13-4B99-9603-CDD5307A3A38}"/>
    <cellStyle name="20% - Accent3 2 2 2 2 2 2" xfId="294" xr:uid="{9D1A175F-11EF-43D4-B051-774552F877A2}"/>
    <cellStyle name="20% - Accent3 2 2 2 2 3" xfId="250" xr:uid="{5113398B-2344-4E4D-A310-1A9DF0D6EE0E}"/>
    <cellStyle name="20% - Accent3 2 2 2 3" xfId="184" xr:uid="{7ADD4292-C698-467F-8579-2B8557E76772}"/>
    <cellStyle name="20% - Accent3 2 2 2 3 2" xfId="272" xr:uid="{4B842E8A-A83A-4339-A567-1865CC8BEDF4}"/>
    <cellStyle name="20% - Accent3 2 2 2 4" xfId="228" xr:uid="{D8D43EBB-4546-462B-99F4-0005AFFD3DCA}"/>
    <cellStyle name="20% - Accent3 2 2 3" xfId="151" xr:uid="{9816CBB4-FA7C-4786-A9A0-C3075F27F156}"/>
    <cellStyle name="20% - Accent3 2 2 3 2" xfId="195" xr:uid="{BC107E52-7388-4C98-A116-B425B59B55E9}"/>
    <cellStyle name="20% - Accent3 2 2 3 2 2" xfId="283" xr:uid="{0FE8B5CC-2164-478F-BDF8-91E9087BF003}"/>
    <cellStyle name="20% - Accent3 2 2 3 3" xfId="239" xr:uid="{E0E809C9-25ED-49B6-9D57-E7BBD5E9B2A6}"/>
    <cellStyle name="20% - Accent3 2 2 4" xfId="173" xr:uid="{1697108C-9A8D-4BAC-A75D-EB9A3428B258}"/>
    <cellStyle name="20% - Accent3 2 2 4 2" xfId="261" xr:uid="{C3A43E9F-AD1B-4391-B0EF-13FA6839E6E4}"/>
    <cellStyle name="20% - Accent3 2 2 5" xfId="217" xr:uid="{DA54806C-2BD6-4C83-81B3-1953BA8C980B}"/>
    <cellStyle name="20% - Accent4 2" xfId="9" xr:uid="{B47B4CE8-481F-4FB5-9DE0-78B36F524BCA}"/>
    <cellStyle name="20% - Accent4 2 2" xfId="10" xr:uid="{235175A3-4483-4A17-AF45-B486A890A40B}"/>
    <cellStyle name="20% - Accent4 2 2 2" xfId="141" xr:uid="{FFDBD8CB-25A4-4694-9405-DFE633BC7935}"/>
    <cellStyle name="20% - Accent4 2 2 2 2" xfId="163" xr:uid="{0AAC2538-86B7-46B9-8377-8F338B289E14}"/>
    <cellStyle name="20% - Accent4 2 2 2 2 2" xfId="207" xr:uid="{A5F0E550-57D5-4D8F-BDC0-EC636473D0DF}"/>
    <cellStyle name="20% - Accent4 2 2 2 2 2 2" xfId="295" xr:uid="{FE062E47-9B5F-4891-AECB-BF62EEF3641C}"/>
    <cellStyle name="20% - Accent4 2 2 2 2 3" xfId="251" xr:uid="{9B6EBEF2-F2D8-483F-9594-80D40E928146}"/>
    <cellStyle name="20% - Accent4 2 2 2 3" xfId="185" xr:uid="{C8E47BAF-2D02-4E3F-9FA7-540A4E8718BA}"/>
    <cellStyle name="20% - Accent4 2 2 2 3 2" xfId="273" xr:uid="{864C1654-7697-4776-832E-8F2FDC85BDC7}"/>
    <cellStyle name="20% - Accent4 2 2 2 4" xfId="229" xr:uid="{A95EFB50-B5A9-4DBB-A063-68890C1D06FE}"/>
    <cellStyle name="20% - Accent4 2 2 3" xfId="152" xr:uid="{E71281D0-F0AD-4A7E-9006-0BD31D38891B}"/>
    <cellStyle name="20% - Accent4 2 2 3 2" xfId="196" xr:uid="{68439A01-7992-45A7-9BAA-631D939BD1C0}"/>
    <cellStyle name="20% - Accent4 2 2 3 2 2" xfId="284" xr:uid="{5460E445-628F-48A2-9420-ACA6AB0FE0ED}"/>
    <cellStyle name="20% - Accent4 2 2 3 3" xfId="240" xr:uid="{C86B530A-DF9A-46AD-B291-5AB3D55FEBE2}"/>
    <cellStyle name="20% - Accent4 2 2 4" xfId="174" xr:uid="{931B4400-BE0D-405E-85B3-BF745AB1A5F3}"/>
    <cellStyle name="20% - Accent4 2 2 4 2" xfId="262" xr:uid="{51DA4E1C-52DE-42AA-AE73-7D18FEF20A22}"/>
    <cellStyle name="20% - Accent4 2 2 5" xfId="218" xr:uid="{D6A45DF7-AD51-4C9E-8E39-3A923B71A889}"/>
    <cellStyle name="Calculated" xfId="11" xr:uid="{522F1D97-D739-4D41-9922-A1B981620B5B}"/>
    <cellStyle name="Comma 10" xfId="12" xr:uid="{62007698-6AF1-4EA4-8B16-1D59C50565EC}"/>
    <cellStyle name="Comma 10 2" xfId="142" xr:uid="{885EFA74-C643-4886-BF39-021D4279D121}"/>
    <cellStyle name="Comma 10 2 2" xfId="164" xr:uid="{80F52FBA-B560-42AA-BE24-C0A37721732A}"/>
    <cellStyle name="Comma 10 2 2 2" xfId="208" xr:uid="{273CD360-7BA2-46BB-BD3F-6169C94C7034}"/>
    <cellStyle name="Comma 10 2 2 2 2" xfId="296" xr:uid="{30E460A7-F437-4176-9570-B2D35199DFBF}"/>
    <cellStyle name="Comma 10 2 2 3" xfId="252" xr:uid="{0E194F3C-A4C0-4363-8BFB-444C92F3AADA}"/>
    <cellStyle name="Comma 10 2 3" xfId="186" xr:uid="{66CC0CBD-CAB5-434A-993B-B4E89FA96F3E}"/>
    <cellStyle name="Comma 10 2 3 2" xfId="274" xr:uid="{DDF62CB0-564C-4880-84AB-0F41EADF0DA1}"/>
    <cellStyle name="Comma 10 2 4" xfId="230" xr:uid="{021963ED-D8B8-41B0-9284-69F6082DDD5C}"/>
    <cellStyle name="Comma 10 3" xfId="153" xr:uid="{91883AF3-6A0E-4E35-AC69-FA785E005499}"/>
    <cellStyle name="Comma 10 3 2" xfId="197" xr:uid="{17D2ED8B-C73A-491E-80B3-4C4915B9932A}"/>
    <cellStyle name="Comma 10 3 2 2" xfId="285" xr:uid="{CA25AF74-22A4-4A89-8B39-FE7391BA0DB1}"/>
    <cellStyle name="Comma 10 3 3" xfId="241" xr:uid="{9B1C7D99-29BE-4B94-880F-2426354F1780}"/>
    <cellStyle name="Comma 10 4" xfId="175" xr:uid="{E564383A-294A-452B-B3F2-73752523DF8A}"/>
    <cellStyle name="Comma 10 4 2" xfId="263" xr:uid="{AA21E1E1-2AD5-4FB5-A67C-6DE2748ACC16}"/>
    <cellStyle name="Comma 10 5" xfId="219" xr:uid="{E71660DA-CB82-4B54-9F88-83629C61EE50}"/>
    <cellStyle name="Comma 11" xfId="13" xr:uid="{7C5516D1-CF17-433B-87D7-0C2A148B4CC6}"/>
    <cellStyle name="Comma 2" xfId="14" xr:uid="{DD334215-FF6A-4201-B8D5-6A3C3BDBC4B6}"/>
    <cellStyle name="Comma 2 2" xfId="15" xr:uid="{6DDEB38E-FF5F-4801-A565-39755514C5C1}"/>
    <cellStyle name="Comma 2 2 2" xfId="143" xr:uid="{DB67BEC6-FD4E-4035-B48E-0F6CF71A1341}"/>
    <cellStyle name="Comma 2 2 2 2" xfId="165" xr:uid="{F305B932-1364-4C25-9E90-0F49B3B96EBA}"/>
    <cellStyle name="Comma 2 2 2 2 2" xfId="209" xr:uid="{4CE63995-B125-49D0-BF6E-B43EB0A6D436}"/>
    <cellStyle name="Comma 2 2 2 2 2 2" xfId="297" xr:uid="{9C9369B7-85D3-4DD1-A703-E4785ED0D9C6}"/>
    <cellStyle name="Comma 2 2 2 2 3" xfId="253" xr:uid="{2C01A2F9-A5FF-4EBB-AEAE-0CC07E72A3B0}"/>
    <cellStyle name="Comma 2 2 2 3" xfId="187" xr:uid="{1CD35F3C-6192-4068-A8BC-DDB4181389A6}"/>
    <cellStyle name="Comma 2 2 2 3 2" xfId="275" xr:uid="{000D234E-C94B-4FE9-8905-1C0D86567A48}"/>
    <cellStyle name="Comma 2 2 2 4" xfId="231" xr:uid="{C154E184-2FCA-479D-9B61-AE3B03044879}"/>
    <cellStyle name="Comma 2 2 3" xfId="154" xr:uid="{A85D0938-E034-4DE0-9E6D-2FC72006A27E}"/>
    <cellStyle name="Comma 2 2 3 2" xfId="198" xr:uid="{4D19A124-83D2-4327-9854-B625A575BA4E}"/>
    <cellStyle name="Comma 2 2 3 2 2" xfId="286" xr:uid="{61B762BA-8D8A-471E-AACB-93CE92D28031}"/>
    <cellStyle name="Comma 2 2 3 3" xfId="242" xr:uid="{268208D7-DB1B-4C80-9A46-0C87D053E2E1}"/>
    <cellStyle name="Comma 2 2 4" xfId="176" xr:uid="{9F3D2070-949B-498F-9097-EDC06D769A10}"/>
    <cellStyle name="Comma 2 2 4 2" xfId="264" xr:uid="{CFEE6AD8-ADF6-4E49-8FDF-90A6642E08D3}"/>
    <cellStyle name="Comma 2 2 5" xfId="220" xr:uid="{43D3137C-681C-4CA8-BEA9-ACF1A43CCB09}"/>
    <cellStyle name="Comma 3" xfId="16" xr:uid="{D0E7C74B-A7A3-4404-A44B-7E21DF38F7A7}"/>
    <cellStyle name="Comma 3 2" xfId="17" xr:uid="{C8CA5627-D521-45A6-A016-A74F6DC74C9F}"/>
    <cellStyle name="Comma 3 2 2" xfId="144" xr:uid="{EAE67369-956B-48ED-A245-4D31ADD3CFF4}"/>
    <cellStyle name="Comma 3 2 2 2" xfId="166" xr:uid="{108856A4-FCCC-46A3-A6B0-F96402926706}"/>
    <cellStyle name="Comma 3 2 2 2 2" xfId="210" xr:uid="{55331BC5-732D-41FA-BF74-202D892AA164}"/>
    <cellStyle name="Comma 3 2 2 2 2 2" xfId="298" xr:uid="{0AD4DA0F-08E7-48C6-B587-D086B5F13EC9}"/>
    <cellStyle name="Comma 3 2 2 2 3" xfId="254" xr:uid="{867CED9F-1523-4D6C-A1AB-675E4175B13E}"/>
    <cellStyle name="Comma 3 2 2 3" xfId="188" xr:uid="{6CB19762-93BA-4ACF-BFC8-4E48D7DD552C}"/>
    <cellStyle name="Comma 3 2 2 3 2" xfId="276" xr:uid="{8AC0738E-1802-4446-BE29-A24661C97144}"/>
    <cellStyle name="Comma 3 2 2 4" xfId="232" xr:uid="{AAA8D329-1057-4904-BB5A-0C94263C8A91}"/>
    <cellStyle name="Comma 3 2 3" xfId="155" xr:uid="{18D82284-E3F2-48F5-BD18-A3CC5D1DA770}"/>
    <cellStyle name="Comma 3 2 3 2" xfId="199" xr:uid="{9BC6C272-E48E-41AF-A07E-D2F43867C3FF}"/>
    <cellStyle name="Comma 3 2 3 2 2" xfId="287" xr:uid="{51367D92-BD1D-4CEB-8211-3EC4231BE80F}"/>
    <cellStyle name="Comma 3 2 3 3" xfId="243" xr:uid="{8395CD44-6754-46A0-9650-AA2ED18F8C6D}"/>
    <cellStyle name="Comma 3 2 4" xfId="177" xr:uid="{3348CC54-7604-482F-A634-D7DC914E4093}"/>
    <cellStyle name="Comma 3 2 4 2" xfId="265" xr:uid="{F3CADA58-87CB-45A1-BB72-525B7856A94F}"/>
    <cellStyle name="Comma 3 2 5" xfId="221" xr:uid="{027C9093-3580-42B1-B1B0-4D449160FFD5}"/>
    <cellStyle name="Comma 4" xfId="18" xr:uid="{A1724B3C-CCE0-4038-9C9E-6EA7A4288C8F}"/>
    <cellStyle name="Comma 5" xfId="19" xr:uid="{D8B1E771-B326-4C8E-A253-F4EF7DF26D7A}"/>
    <cellStyle name="Comma 6" xfId="20" xr:uid="{5CA42E2E-718A-4708-A54B-18D5BE5A56F1}"/>
    <cellStyle name="Comma 7" xfId="21" xr:uid="{7E231C58-937C-472B-BB99-89482A8A9326}"/>
    <cellStyle name="Comma 8" xfId="22" xr:uid="{B2F167D6-3B47-401B-8680-6FF1F489AD20}"/>
    <cellStyle name="Comma 9" xfId="23" xr:uid="{7AC0FBEE-C2BA-4308-9B1E-8AA538373887}"/>
    <cellStyle name="Currency 2" xfId="24" xr:uid="{9B67F4F0-2EE6-49DB-989E-0822370CA8FA}"/>
    <cellStyle name="Currency 3" xfId="25" xr:uid="{866507EC-6522-446A-9F31-2F2C004DCE36}"/>
    <cellStyle name="Currency 4" xfId="26" xr:uid="{DCFD485C-F433-4DF6-8145-C55301AE1E0F}"/>
    <cellStyle name="Currency 5" xfId="27" xr:uid="{318E05EE-176D-436D-B1BC-AA5527F8C8CE}"/>
    <cellStyle name="Currency 6" xfId="28" xr:uid="{E742C5DA-7E7D-4D51-B871-583E2A0BE480}"/>
    <cellStyle name="Currency 7" xfId="29" xr:uid="{859CC1BD-5520-4AC3-9D2B-30922A255546}"/>
    <cellStyle name="Currency 8" xfId="30" xr:uid="{25E07F33-14EC-4DEE-88CC-EB704A7F153E}"/>
    <cellStyle name="Currency 8 2" xfId="145" xr:uid="{70F74F5E-852A-435D-B3ED-70A308FCFD10}"/>
    <cellStyle name="Currency 8 2 2" xfId="167" xr:uid="{B63DDAF4-E9B3-4E6A-A5E0-3314C2C69B78}"/>
    <cellStyle name="Currency 8 2 2 2" xfId="211" xr:uid="{6288AB03-A2EA-4EB5-BE9A-1CC1E1B567B0}"/>
    <cellStyle name="Currency 8 2 2 2 2" xfId="299" xr:uid="{5DDFB895-AB30-4666-85CE-574930773DA0}"/>
    <cellStyle name="Currency 8 2 2 3" xfId="255" xr:uid="{BC37F83E-DA4B-436B-97C5-1B53AF15BF6B}"/>
    <cellStyle name="Currency 8 2 3" xfId="189" xr:uid="{1C58595E-BBB6-448C-AA7E-3BAB5FBB59CC}"/>
    <cellStyle name="Currency 8 2 3 2" xfId="277" xr:uid="{559244A0-647C-4B6A-B6A1-B3D8B0A12387}"/>
    <cellStyle name="Currency 8 2 4" xfId="233" xr:uid="{377DFA79-855D-4544-A125-A68794C1BF7A}"/>
    <cellStyle name="Currency 8 3" xfId="156" xr:uid="{E3384708-049B-41FA-B0C5-4CFA861A694F}"/>
    <cellStyle name="Currency 8 3 2" xfId="200" xr:uid="{B0BDBF14-2900-483C-B477-9B289712A6CA}"/>
    <cellStyle name="Currency 8 3 2 2" xfId="288" xr:uid="{4403D62A-223B-4B6B-96BB-29CAAC1F0261}"/>
    <cellStyle name="Currency 8 3 3" xfId="244" xr:uid="{533103F4-D32C-4683-997E-1080DCD1226C}"/>
    <cellStyle name="Currency 8 4" xfId="178" xr:uid="{47CC4B64-0583-4FF5-A03D-D240A4CF0A12}"/>
    <cellStyle name="Currency 8 4 2" xfId="266" xr:uid="{D56689BF-B3BE-4D65-AD36-B266441D7985}"/>
    <cellStyle name="Currency 8 5" xfId="222" xr:uid="{0141251E-073F-41DB-872B-B58032FBFEDF}"/>
    <cellStyle name="Heading" xfId="31" xr:uid="{07FC6B66-9773-4964-AD16-737A1198C49A}"/>
    <cellStyle name="Heading 2 2" xfId="32" xr:uid="{2D53D52B-A273-4C0B-823B-33EEFE70AB1D}"/>
    <cellStyle name="Heading2" xfId="33" xr:uid="{6803CDAF-DF98-4B4C-8DB6-A21B403F7F43}"/>
    <cellStyle name="Hyperlink 10" xfId="34" xr:uid="{ED16615A-F6F2-4591-91C8-0A7D6B0E8EC8}"/>
    <cellStyle name="Hyperlink 10 2" xfId="35" xr:uid="{2ADD2734-C3E5-48DD-960D-C5028A281609}"/>
    <cellStyle name="Hyperlink 10 3" xfId="36" xr:uid="{12F292AD-56F4-4415-B844-0946CB68231B}"/>
    <cellStyle name="Hyperlink 11" xfId="37" xr:uid="{B8AB25D9-BBAB-4001-9DFC-6F0210B19AD7}"/>
    <cellStyle name="Hyperlink 11 2" xfId="38" xr:uid="{C8721705-2792-46BB-94AD-0AFAE69CE2A5}"/>
    <cellStyle name="Hyperlink 11 3" xfId="39" xr:uid="{EBCEE086-1E77-4FFC-9BCB-AD794EB5A841}"/>
    <cellStyle name="Hyperlink 12" xfId="40" xr:uid="{90D70445-A246-4125-A76F-E699F3591294}"/>
    <cellStyle name="Hyperlink 12 2" xfId="41" xr:uid="{3339525B-4161-4019-8ED1-D8182AEC6290}"/>
    <cellStyle name="Hyperlink 12 3" xfId="42" xr:uid="{AFB18B8B-B89E-45DC-9EF1-B76B62ED1658}"/>
    <cellStyle name="Hyperlink 13" xfId="43" xr:uid="{40698EF6-0908-4055-8441-B40E7DEFB0F3}"/>
    <cellStyle name="Hyperlink 13 2" xfId="44" xr:uid="{2587FDE2-8BAF-4946-AE78-86380997582F}"/>
    <cellStyle name="Hyperlink 13 3" xfId="45" xr:uid="{7E4555E7-B5C3-4F9F-BC5E-2E8EB4D2DDB4}"/>
    <cellStyle name="Hyperlink 14" xfId="46" xr:uid="{E324EC81-3DBC-49AE-A611-B6D2DE7FA199}"/>
    <cellStyle name="Hyperlink 14 2" xfId="47" xr:uid="{A7C88D3D-8110-4C53-9130-8FEA6C14E6BE}"/>
    <cellStyle name="Hyperlink 14 3" xfId="48" xr:uid="{308DEA07-58AF-4271-B468-A0330CD10E80}"/>
    <cellStyle name="Hyperlink 15" xfId="49" xr:uid="{7500446F-A5D1-49BE-8C48-3C5C72AB742B}"/>
    <cellStyle name="Hyperlink 15 2" xfId="50" xr:uid="{10D2F3BC-B4A7-48DB-9AB8-591F9F49F975}"/>
    <cellStyle name="Hyperlink 15 3" xfId="51" xr:uid="{C4CBBC14-DBF5-4127-B447-32FBE8703247}"/>
    <cellStyle name="Hyperlink 16" xfId="52" xr:uid="{83ED1C85-EF59-4C6A-9F52-F16253E67404}"/>
    <cellStyle name="Hyperlink 16 2" xfId="53" xr:uid="{8EB3BA46-860E-4CD8-86CD-FE297AC3CFF9}"/>
    <cellStyle name="Hyperlink 16 3" xfId="54" xr:uid="{1369069D-A0B0-4946-8CE1-131D86336D10}"/>
    <cellStyle name="Hyperlink 17" xfId="55" xr:uid="{46F89447-3B93-45F6-90E3-5C4D964CED20}"/>
    <cellStyle name="Hyperlink 17 2" xfId="56" xr:uid="{C30113DE-CDB5-4F9A-BCEE-272D40E6B569}"/>
    <cellStyle name="Hyperlink 17 3" xfId="57" xr:uid="{37C6B8D6-0680-4B16-8E3D-6F2E249DB13E}"/>
    <cellStyle name="Hyperlink 18" xfId="58" xr:uid="{0408386F-B517-4DC4-9DD2-080AB483BE6F}"/>
    <cellStyle name="Hyperlink 18 2" xfId="59" xr:uid="{03B02DDA-2419-44B3-B158-4C45214B3A07}"/>
    <cellStyle name="Hyperlink 18 3" xfId="60" xr:uid="{170DCD6A-7EA0-4ACF-B767-F1AD945C0C44}"/>
    <cellStyle name="Hyperlink 19" xfId="61" xr:uid="{C01FDE46-CD22-49C7-8432-A00052B5F97C}"/>
    <cellStyle name="Hyperlink 19 2" xfId="62" xr:uid="{79274F0B-1DB0-41AB-AF7E-5556499C3DBC}"/>
    <cellStyle name="Hyperlink 19 3" xfId="63" xr:uid="{09789D4C-9A78-4E72-B178-C9104B0BD4E7}"/>
    <cellStyle name="Hyperlink 2" xfId="64" xr:uid="{BED18854-F451-47E7-BD91-D4EFEDE50277}"/>
    <cellStyle name="Hyperlink 2 2" xfId="65" xr:uid="{88255CA8-D8ED-4D48-B2E8-B12F6CE58AC5}"/>
    <cellStyle name="Hyperlink 2 3" xfId="66" xr:uid="{E40B6304-DFED-46C5-B434-B1CF1A58A9E0}"/>
    <cellStyle name="Hyperlink 20" xfId="67" xr:uid="{3C97209B-B956-4196-884E-485BF4216525}"/>
    <cellStyle name="Hyperlink 20 2" xfId="68" xr:uid="{917A120C-E08B-4118-B310-231589EA68C1}"/>
    <cellStyle name="Hyperlink 20 3" xfId="69" xr:uid="{A4352016-FA23-49E5-AD67-7A14EC0A911F}"/>
    <cellStyle name="Hyperlink 21" xfId="70" xr:uid="{2A0DD17C-4098-4483-AB24-A8018A89B6D9}"/>
    <cellStyle name="Hyperlink 21 2" xfId="71" xr:uid="{91E57095-7AE7-4259-95A9-8C856D087E5F}"/>
    <cellStyle name="Hyperlink 21 3" xfId="72" xr:uid="{DF989D20-5B24-47B0-BBA0-99524CCFFF93}"/>
    <cellStyle name="Hyperlink 22" xfId="73" xr:uid="{B126A094-5F86-4894-8C68-76D63FC1A8EE}"/>
    <cellStyle name="Hyperlink 22 2" xfId="74" xr:uid="{AD723D50-0EF0-4373-81C3-74ADF050B47D}"/>
    <cellStyle name="Hyperlink 22 3" xfId="75" xr:uid="{37A09A55-4F5B-4017-B384-6B5D6A9E350E}"/>
    <cellStyle name="Hyperlink 23" xfId="76" xr:uid="{BCC8F79C-5AAD-4718-A8FC-EE0427ADC0A7}"/>
    <cellStyle name="Hyperlink 23 2" xfId="77" xr:uid="{963EADAD-5245-4F0D-ACD4-49F738C67484}"/>
    <cellStyle name="Hyperlink 23 3" xfId="78" xr:uid="{F49C85C3-26F1-474C-89C8-6007F4111A54}"/>
    <cellStyle name="Hyperlink 24" xfId="79" xr:uid="{A0AD7665-F7FA-42C9-B178-75C0DD4B74E0}"/>
    <cellStyle name="Hyperlink 25" xfId="80" xr:uid="{110AE6DC-C8FB-43F6-A2D2-3B33E0D2E050}"/>
    <cellStyle name="Hyperlink 26" xfId="81" xr:uid="{49457336-3C77-4641-987B-F0A556E56E5B}"/>
    <cellStyle name="Hyperlink 27" xfId="82" xr:uid="{6E27A2EB-C9EE-4E55-948C-BEA1BA024DE7}"/>
    <cellStyle name="Hyperlink 28" xfId="83" xr:uid="{5748EA6F-AF2C-48EE-86C1-3B761BE26084}"/>
    <cellStyle name="Hyperlink 29" xfId="84" xr:uid="{C2BF3F26-C20B-4A9E-A7D5-538B7544A35F}"/>
    <cellStyle name="Hyperlink 3" xfId="85" xr:uid="{E4A303C0-BBD7-4789-8F44-3F9A9A232057}"/>
    <cellStyle name="Hyperlink 3 2" xfId="86" xr:uid="{A7E525BE-B2AE-4B2A-AA2F-10F643B8A120}"/>
    <cellStyle name="Hyperlink 3 3" xfId="87" xr:uid="{5A8C2707-C89B-4B3F-977A-916AFF9AC9B5}"/>
    <cellStyle name="Hyperlink 30" xfId="88" xr:uid="{33936350-A2A1-4A44-97C9-966DAA5E046B}"/>
    <cellStyle name="Hyperlink 31" xfId="89" xr:uid="{8CAF7D1B-7A16-4027-93BD-14F52CF54A16}"/>
    <cellStyle name="Hyperlink 32" xfId="90" xr:uid="{0BD85334-A4E0-4D98-9AC4-515CBC2D390B}"/>
    <cellStyle name="Hyperlink 33" xfId="91" xr:uid="{32BA420F-9E22-4B88-9931-8CACC58FC0B0}"/>
    <cellStyle name="Hyperlink 33 2" xfId="92" xr:uid="{5C31CC43-B6D1-4158-8AE8-A6F156B4EF77}"/>
    <cellStyle name="Hyperlink 33 3" xfId="93" xr:uid="{252CC78A-8D3F-4B26-972E-9D616A12F2AD}"/>
    <cellStyle name="Hyperlink 34" xfId="94" xr:uid="{B836063D-DF3D-4899-93AF-F83F88DF7B51}"/>
    <cellStyle name="Hyperlink 34 2" xfId="95" xr:uid="{A23B47B0-3BEF-4E29-9A95-C0295A202B72}"/>
    <cellStyle name="Hyperlink 34 3" xfId="96" xr:uid="{0F0A8D61-1F48-4FC1-9C4B-D36983784C03}"/>
    <cellStyle name="Hyperlink 34 4" xfId="97" xr:uid="{0F67DAFC-858F-4B9D-9251-8A02E29D4F7A}"/>
    <cellStyle name="Hyperlink 34 5" xfId="98" xr:uid="{E357A7E6-F894-4C1F-BC32-C0587B20C26A}"/>
    <cellStyle name="Hyperlink 4" xfId="99" xr:uid="{37E93645-70C6-4D2F-9AAE-684066274736}"/>
    <cellStyle name="Hyperlink 4 2" xfId="100" xr:uid="{56D7DA54-71EB-4995-AFEE-A2526B519345}"/>
    <cellStyle name="Hyperlink 4 3" xfId="101" xr:uid="{96D9CCB3-0CFC-4885-91D4-080C11A618ED}"/>
    <cellStyle name="Hyperlink 5" xfId="102" xr:uid="{CCF90F2D-FE73-4A5F-94B2-3B829212313A}"/>
    <cellStyle name="Hyperlink 5 2" xfId="103" xr:uid="{68226A79-DDCE-4C26-B5EE-5B7B3E933417}"/>
    <cellStyle name="Hyperlink 5 3" xfId="104" xr:uid="{6251177E-7A74-4759-AEC9-645BC0E0F3FC}"/>
    <cellStyle name="Hyperlink 6" xfId="105" xr:uid="{A7D39A0B-8655-46C5-97D5-7FEB67D03DDE}"/>
    <cellStyle name="Hyperlink 6 2" xfId="106" xr:uid="{99AA2D22-B83A-4A77-B63B-E41C1C440BEF}"/>
    <cellStyle name="Hyperlink 6 3" xfId="107" xr:uid="{CD4C0B89-19A3-4D6E-AC2E-2F3C89347FAB}"/>
    <cellStyle name="Hyperlink 7" xfId="108" xr:uid="{AAAA6C55-887B-4AF8-AA4B-4A496C6C8CA5}"/>
    <cellStyle name="Hyperlink 7 2" xfId="109" xr:uid="{6667CFC4-EEA0-4139-82CB-718348EB2EA2}"/>
    <cellStyle name="Hyperlink 7 3" xfId="110" xr:uid="{0F550CCB-1827-4954-A210-6D4308C37B2C}"/>
    <cellStyle name="Hyperlink 8" xfId="111" xr:uid="{7F413886-6F07-42E8-9E51-00DB0C08355B}"/>
    <cellStyle name="Hyperlink 8 2" xfId="112" xr:uid="{09D65000-3175-4F54-A949-17F0883AF247}"/>
    <cellStyle name="Hyperlink 8 3" xfId="113" xr:uid="{04639A90-8716-480D-A152-25933A41519D}"/>
    <cellStyle name="Hyperlink 9" xfId="114" xr:uid="{F4E9068D-EFB1-4086-AFF9-BE002520DCE4}"/>
    <cellStyle name="Hyperlink 9 2" xfId="115" xr:uid="{3CEF47E6-FD2D-4DF3-926F-B40C8F35CCBE}"/>
    <cellStyle name="Hyperlink 9 3" xfId="116" xr:uid="{614830D0-A1AD-4241-A832-5FD3A6FC797E}"/>
    <cellStyle name="Input 2" xfId="117" xr:uid="{7A10A510-8F7B-4B72-94DF-D1FBCADFF7C0}"/>
    <cellStyle name="Linked" xfId="118" xr:uid="{A7B68F06-31AA-408F-9B56-EB253D5F7DF5}"/>
    <cellStyle name="Normal" xfId="0" builtinId="0"/>
    <cellStyle name="Normal 2" xfId="2" xr:uid="{ACD4C1BD-2080-427A-923D-2F9AC1946C76}"/>
    <cellStyle name="Normal 2 2" xfId="1" xr:uid="{6AF83574-4AB5-49CC-BE65-5DCBB4457FA8}"/>
    <cellStyle name="Normal 2 2 2" xfId="119" xr:uid="{77D6C97A-D693-4D8D-ACB4-C515F69415CA}"/>
    <cellStyle name="Normal 2 2 2 2" xfId="146" xr:uid="{8E8E649B-23BE-49AB-9F29-FEE32E11D1E9}"/>
    <cellStyle name="Normal 2 2 2 2 2" xfId="168" xr:uid="{609A1721-942F-4540-AF0B-940A553C6395}"/>
    <cellStyle name="Normal 2 2 2 2 2 2" xfId="212" xr:uid="{364CB9A2-77BF-4DA8-B995-5DF3A735F10E}"/>
    <cellStyle name="Normal 2 2 2 2 2 2 2" xfId="300" xr:uid="{0A836830-1B64-4EE8-914D-3712A51CD555}"/>
    <cellStyle name="Normal 2 2 2 2 2 3" xfId="256" xr:uid="{F144DCC7-712D-43FC-9884-2830D5F173B6}"/>
    <cellStyle name="Normal 2 2 2 2 3" xfId="190" xr:uid="{74474BCE-552D-46FD-8D1A-3643BE1206BA}"/>
    <cellStyle name="Normal 2 2 2 2 3 2" xfId="278" xr:uid="{E9221510-E5AB-49E0-BA31-5805D46FE073}"/>
    <cellStyle name="Normal 2 2 2 2 4" xfId="234" xr:uid="{2608ECC0-42AF-4DEF-B522-EBE7164D42BB}"/>
    <cellStyle name="Normal 2 2 2 3" xfId="157" xr:uid="{CA4C9AF9-5852-4200-837E-49CE1A665AD8}"/>
    <cellStyle name="Normal 2 2 2 3 2" xfId="201" xr:uid="{2B206AFA-845E-466F-8B8A-BEE5E356F5C7}"/>
    <cellStyle name="Normal 2 2 2 3 2 2" xfId="289" xr:uid="{40F3AB0F-961F-403F-BFA9-508C104A8248}"/>
    <cellStyle name="Normal 2 2 2 3 3" xfId="245" xr:uid="{07F61365-E5A3-42E7-8F14-0C2E997B0E69}"/>
    <cellStyle name="Normal 2 2 2 4" xfId="179" xr:uid="{DA650525-75D3-4DF6-AE39-4F69DFFE4215}"/>
    <cellStyle name="Normal 2 2 2 4 2" xfId="267" xr:uid="{86A8D3DB-8D91-4576-A5E5-06DE20BCF40E}"/>
    <cellStyle name="Normal 2 2 2 5" xfId="223" xr:uid="{0C7778E6-36EA-4566-96D7-ADF99806EE0B}"/>
    <cellStyle name="Normal 3" xfId="120" xr:uid="{F75AAFF9-17DA-4EBB-86E2-419A313A0226}"/>
    <cellStyle name="Normal 4" xfId="121" xr:uid="{8435A68B-3CC0-4284-9F05-3525FAF3C0D9}"/>
    <cellStyle name="Normal 5" xfId="122" xr:uid="{08C23513-4FA4-4F04-BDB0-C3619E8880EF}"/>
    <cellStyle name="Normal 6" xfId="123" xr:uid="{370FBDB5-5A30-4FB0-9979-418B799B8B35}"/>
    <cellStyle name="Normal 6 2" xfId="147" xr:uid="{C811C99C-F2EC-4116-AD30-E8F17A31D779}"/>
    <cellStyle name="Normal 6 2 2" xfId="169" xr:uid="{1A74BF89-DC24-4521-BD98-A7090BEB9CF0}"/>
    <cellStyle name="Normal 6 2 2 2" xfId="213" xr:uid="{D84FF3E2-7D8C-4762-83E4-3FE04F74C8C4}"/>
    <cellStyle name="Normal 6 2 2 2 2" xfId="301" xr:uid="{4BE788CE-F9B3-450A-81FE-A8E5E4D14417}"/>
    <cellStyle name="Normal 6 2 2 3" xfId="257" xr:uid="{1BF6C755-D7BF-42FA-8275-8DC5B84B8E71}"/>
    <cellStyle name="Normal 6 2 3" xfId="191" xr:uid="{ECFCC962-1B2E-4F57-9A7E-CA9FD360E702}"/>
    <cellStyle name="Normal 6 2 3 2" xfId="279" xr:uid="{141DB55E-7917-43E2-9E3F-AB2C210052B6}"/>
    <cellStyle name="Normal 6 2 4" xfId="235" xr:uid="{4D31E634-F02F-4DD5-983D-5A78AEBEB039}"/>
    <cellStyle name="Normal 6 3" xfId="158" xr:uid="{0F6359E2-33B2-4216-9782-AA209352BB64}"/>
    <cellStyle name="Normal 6 3 2" xfId="202" xr:uid="{13621C8D-43BF-44B8-BD3A-70A3FF08EC37}"/>
    <cellStyle name="Normal 6 3 2 2" xfId="290" xr:uid="{5E223F43-8B4C-47DD-BE34-F2A0B43D9192}"/>
    <cellStyle name="Normal 6 3 3" xfId="246" xr:uid="{3DDA7EB7-E72A-4F66-94C6-69F7AF5A12FF}"/>
    <cellStyle name="Normal 6 4" xfId="180" xr:uid="{92587471-50BD-4C37-BC65-6BB4D05A8871}"/>
    <cellStyle name="Normal 6 4 2" xfId="268" xr:uid="{BE6A256F-8DA2-402B-8BAA-BB9B12E2691F}"/>
    <cellStyle name="Normal 6 5" xfId="224" xr:uid="{BDBE268B-DA28-47EF-A9C6-A7F8AFA7FAD1}"/>
    <cellStyle name="Normal 7" xfId="124" xr:uid="{9A8BE6DB-6E8A-4E0C-91D2-60987BEC79D5}"/>
    <cellStyle name="Normal 8" xfId="125" xr:uid="{4CB0A8C9-A771-4D08-B94F-38B284ABD9F4}"/>
    <cellStyle name="Normal Small" xfId="126" xr:uid="{D88E9A7F-1738-420A-B8FB-AF9FB70C0C89}"/>
    <cellStyle name="Percent 2" xfId="127" xr:uid="{4AE1CB17-7707-43DA-BC65-ED9391FEB78A}"/>
    <cellStyle name="Percent 2 2" xfId="128" xr:uid="{4FD39842-F599-4B24-B48B-16CBF82BACE0}"/>
    <cellStyle name="Percent 2 3" xfId="129" xr:uid="{8F87D0EA-B727-4A6E-9BE0-1DA54F6776DC}"/>
    <cellStyle name="Percent 2 4" xfId="148" xr:uid="{13084243-B484-4FC9-9EA8-F82AF30E97A0}"/>
    <cellStyle name="Percent 2 4 2" xfId="170" xr:uid="{6A661D90-6788-4404-BFE9-C9BC5B167D13}"/>
    <cellStyle name="Percent 2 4 2 2" xfId="214" xr:uid="{640CE1FD-83AC-4FDF-963D-2A861DCB5CE5}"/>
    <cellStyle name="Percent 2 4 2 2 2" xfId="302" xr:uid="{85608C90-DACE-4323-8AD7-07BE905CAA30}"/>
    <cellStyle name="Percent 2 4 2 3" xfId="258" xr:uid="{8841CBA4-A0AF-440B-98EB-31327BCDB1DC}"/>
    <cellStyle name="Percent 2 4 3" xfId="192" xr:uid="{8F891986-4494-415E-A0EC-F768F42691D8}"/>
    <cellStyle name="Percent 2 4 3 2" xfId="280" xr:uid="{938A03DC-9271-4825-94D7-BC095C541618}"/>
    <cellStyle name="Percent 2 4 4" xfId="236" xr:uid="{D2D3D77C-7DDF-42E4-B9DB-FA19AB23561D}"/>
    <cellStyle name="Percent 2 5" xfId="159" xr:uid="{F4115C5C-B9FA-4882-AEAF-2111ECAF5514}"/>
    <cellStyle name="Percent 2 5 2" xfId="203" xr:uid="{CE20EC95-7F47-4081-A5BD-A6B30E243E4E}"/>
    <cellStyle name="Percent 2 5 2 2" xfId="291" xr:uid="{623C1B7C-252E-4FD0-A06F-E7C485C6849C}"/>
    <cellStyle name="Percent 2 5 3" xfId="247" xr:uid="{86787C2D-6057-4F98-A5FA-4FCBEF9BAB4E}"/>
    <cellStyle name="Percent 2 6" xfId="181" xr:uid="{AD23209A-246A-484A-AF0A-C610EE59150A}"/>
    <cellStyle name="Percent 2 6 2" xfId="269" xr:uid="{ECF1A1AD-066E-4688-90A7-C7B40B35CE19}"/>
    <cellStyle name="Percent 2 7" xfId="225" xr:uid="{DEA841E0-9714-4FC2-8A39-53A2C2ABF2F3}"/>
    <cellStyle name="Percent 3" xfId="130" xr:uid="{3F8CBA03-44FF-4AFE-910B-2192A6587E8C}"/>
    <cellStyle name="Percent 3 2" xfId="131" xr:uid="{D135F95B-B6D7-4DC3-80E5-8547BBEF15A2}"/>
    <cellStyle name="Results" xfId="132" xr:uid="{5BF30827-3800-49EF-BE99-562B1B5C4125}"/>
    <cellStyle name="Title 2" xfId="133" xr:uid="{7F9BEF15-5D51-4A8D-A1C9-B3B39065CE35}"/>
    <cellStyle name="Title 3" xfId="134" xr:uid="{4BDC75A7-B1C2-4517-ABF3-FFBBB854334C}"/>
    <cellStyle name="Unit" xfId="135" xr:uid="{05181E20-C93B-423E-B70E-20DE27CEE7C1}"/>
    <cellStyle name="UserInput" xfId="136" xr:uid="{246AD78E-4F47-4CF9-809E-63DBB91DFDD1}"/>
    <cellStyle name="Variable" xfId="137" xr:uid="{70E9EA9F-A993-4DBB-A57C-ADDDC74A7F9B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0344519-C7CD-4441-BB37-BD7C6E75167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7" sqref="B27"/>
    </sheetView>
  </sheetViews>
  <sheetFormatPr defaultRowHeight="14.25"/>
  <cols>
    <col min="1" max="1" width="16.86328125" style="1" customWidth="1"/>
    <col min="2" max="2" width="24.59765625" style="1" customWidth="1"/>
  </cols>
  <sheetData>
    <row r="1" spans="1:2">
      <c r="A1" s="2" t="s">
        <v>11</v>
      </c>
      <c r="B1" s="2" t="s">
        <v>33</v>
      </c>
    </row>
    <row r="2" spans="1:2">
      <c r="A2" s="1" t="s">
        <v>0</v>
      </c>
      <c r="B2" s="1" t="s">
        <v>5</v>
      </c>
    </row>
    <row r="3" spans="1:2">
      <c r="A3" s="1" t="s">
        <v>1</v>
      </c>
      <c r="B3" s="1" t="s">
        <v>2</v>
      </c>
    </row>
    <row r="4" spans="1:2">
      <c r="A4" s="1" t="s">
        <v>3</v>
      </c>
      <c r="B4" s="1" t="s">
        <v>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7312-A157-4F65-86B7-C35DBAD3B2EE}">
  <dimension ref="A1:C46"/>
  <sheetViews>
    <sheetView tabSelected="1" zoomScale="130" zoomScaleNormal="130" workbookViewId="0">
      <selection activeCell="A46" sqref="A28:A46"/>
    </sheetView>
  </sheetViews>
  <sheetFormatPr defaultColWidth="9.1328125" defaultRowHeight="11.65"/>
  <cols>
    <col min="1" max="1" width="26.59765625" style="8" customWidth="1"/>
    <col min="2" max="2" width="12.3984375" style="4" customWidth="1"/>
    <col min="3" max="3" width="47.86328125" style="8" customWidth="1"/>
    <col min="4" max="16384" width="9.1328125" style="8"/>
  </cols>
  <sheetData>
    <row r="1" spans="1:3">
      <c r="A1" s="3" t="s">
        <v>7</v>
      </c>
      <c r="B1" s="3" t="s">
        <v>108</v>
      </c>
      <c r="C1" s="13" t="s">
        <v>102</v>
      </c>
    </row>
    <row r="2" spans="1:3">
      <c r="A2" s="8" t="s">
        <v>172</v>
      </c>
      <c r="B2" s="4">
        <v>0.64700000000000002</v>
      </c>
      <c r="C2" s="8" t="s">
        <v>111</v>
      </c>
    </row>
    <row r="3" spans="1:3">
      <c r="A3" s="8" t="s">
        <v>173</v>
      </c>
      <c r="B3" s="4">
        <v>0.7</v>
      </c>
      <c r="C3" s="8" t="s">
        <v>109</v>
      </c>
    </row>
    <row r="4" spans="1:3">
      <c r="A4" s="8" t="s">
        <v>174</v>
      </c>
      <c r="B4" s="4">
        <v>0.7</v>
      </c>
      <c r="C4" s="8" t="s">
        <v>109</v>
      </c>
    </row>
    <row r="5" spans="1:3">
      <c r="A5" s="8" t="s">
        <v>175</v>
      </c>
      <c r="B5" s="4">
        <v>0.7</v>
      </c>
      <c r="C5" s="8" t="s">
        <v>109</v>
      </c>
    </row>
    <row r="6" spans="1:3">
      <c r="A6" s="8" t="s">
        <v>176</v>
      </c>
      <c r="B6" s="4">
        <v>0.7</v>
      </c>
      <c r="C6" s="8" t="s">
        <v>109</v>
      </c>
    </row>
    <row r="7" spans="1:3">
      <c r="A7" s="8" t="s">
        <v>177</v>
      </c>
      <c r="B7" s="4">
        <v>0.64700000000000002</v>
      </c>
      <c r="C7" s="8" t="s">
        <v>111</v>
      </c>
    </row>
    <row r="8" spans="1:3">
      <c r="A8" s="8" t="s">
        <v>178</v>
      </c>
      <c r="B8" s="4">
        <v>0.64700000000000002</v>
      </c>
      <c r="C8" s="8" t="s">
        <v>111</v>
      </c>
    </row>
    <row r="9" spans="1:3">
      <c r="A9" s="8" t="s">
        <v>179</v>
      </c>
      <c r="B9" s="4">
        <v>0.90800000000000003</v>
      </c>
      <c r="C9" s="8" t="s">
        <v>110</v>
      </c>
    </row>
    <row r="10" spans="1:3">
      <c r="A10" s="8" t="s">
        <v>182</v>
      </c>
      <c r="B10" s="4">
        <v>0.90800000000000003</v>
      </c>
      <c r="C10" s="8" t="s">
        <v>110</v>
      </c>
    </row>
    <row r="11" spans="1:3">
      <c r="A11" s="8" t="s">
        <v>183</v>
      </c>
      <c r="B11" s="4">
        <v>0.90800000000000003</v>
      </c>
      <c r="C11" s="8" t="s">
        <v>110</v>
      </c>
    </row>
    <row r="12" spans="1:3">
      <c r="A12" s="8" t="s">
        <v>184</v>
      </c>
      <c r="B12" s="4">
        <v>0.90800000000000003</v>
      </c>
      <c r="C12" s="8" t="s">
        <v>110</v>
      </c>
    </row>
    <row r="13" spans="1:3">
      <c r="A13" s="8" t="s">
        <v>185</v>
      </c>
      <c r="B13" s="4">
        <v>7.0000000000000007E-2</v>
      </c>
      <c r="C13" s="8" t="s">
        <v>107</v>
      </c>
    </row>
    <row r="14" spans="1:3">
      <c r="A14" s="8" t="s">
        <v>186</v>
      </c>
      <c r="B14" s="4">
        <v>0.87390000000000001</v>
      </c>
      <c r="C14" s="8" t="s">
        <v>110</v>
      </c>
    </row>
    <row r="15" spans="1:3">
      <c r="A15" s="8" t="s">
        <v>187</v>
      </c>
      <c r="B15" s="4">
        <v>0.87390000000000001</v>
      </c>
      <c r="C15" s="8" t="s">
        <v>110</v>
      </c>
    </row>
    <row r="16" spans="1:3">
      <c r="A16" s="8" t="s">
        <v>188</v>
      </c>
      <c r="B16" s="4">
        <v>0.87390000000000001</v>
      </c>
      <c r="C16" s="8" t="s">
        <v>110</v>
      </c>
    </row>
    <row r="17" spans="1:3">
      <c r="A17" s="8" t="s">
        <v>193</v>
      </c>
      <c r="B17" s="4">
        <v>0.39500000000000002</v>
      </c>
      <c r="C17" s="8" t="s">
        <v>106</v>
      </c>
    </row>
    <row r="18" spans="1:3">
      <c r="A18" s="8" t="s">
        <v>194</v>
      </c>
      <c r="B18" s="4">
        <v>0.64700000000000002</v>
      </c>
      <c r="C18" s="8" t="s">
        <v>111</v>
      </c>
    </row>
    <row r="19" spans="1:3">
      <c r="A19" s="8" t="s">
        <v>195</v>
      </c>
      <c r="B19" s="4">
        <v>0.64700000000000002</v>
      </c>
      <c r="C19" s="8" t="s">
        <v>111</v>
      </c>
    </row>
    <row r="20" spans="1:3">
      <c r="A20" s="8" t="s">
        <v>196</v>
      </c>
      <c r="B20" s="4">
        <v>0.7</v>
      </c>
      <c r="C20" s="8" t="s">
        <v>109</v>
      </c>
    </row>
    <row r="21" spans="1:3">
      <c r="A21" s="8" t="s">
        <v>197</v>
      </c>
      <c r="B21" s="4">
        <v>0.7</v>
      </c>
      <c r="C21" s="8" t="s">
        <v>109</v>
      </c>
    </row>
    <row r="22" spans="1:3">
      <c r="A22" s="8" t="s">
        <v>198</v>
      </c>
      <c r="B22" s="4">
        <v>0.88249999999999995</v>
      </c>
      <c r="C22" s="8" t="s">
        <v>110</v>
      </c>
    </row>
    <row r="23" spans="1:3">
      <c r="A23" s="8" t="s">
        <v>199</v>
      </c>
      <c r="B23" s="4">
        <v>0.88249999999999995</v>
      </c>
      <c r="C23" s="8" t="s">
        <v>110</v>
      </c>
    </row>
    <row r="24" spans="1:3">
      <c r="A24" s="8" t="s">
        <v>200</v>
      </c>
      <c r="B24" s="4">
        <v>0.88249999999999995</v>
      </c>
      <c r="C24" s="8" t="s">
        <v>110</v>
      </c>
    </row>
    <row r="25" spans="1:3">
      <c r="A25" s="8" t="s">
        <v>201</v>
      </c>
      <c r="B25" s="4">
        <v>0.88249999999999995</v>
      </c>
      <c r="C25" s="8" t="s">
        <v>110</v>
      </c>
    </row>
    <row r="26" spans="1:3">
      <c r="A26" s="8" t="s">
        <v>202</v>
      </c>
      <c r="B26" s="4">
        <v>0.88249999999999995</v>
      </c>
      <c r="C26" s="8" t="s">
        <v>110</v>
      </c>
    </row>
    <row r="27" spans="1:3">
      <c r="A27" s="8" t="s">
        <v>203</v>
      </c>
      <c r="B27" s="4">
        <v>0.88249999999999995</v>
      </c>
      <c r="C27" s="8" t="s">
        <v>110</v>
      </c>
    </row>
    <row r="28" spans="1:3">
      <c r="A28" s="8" t="s">
        <v>204</v>
      </c>
      <c r="B28" s="4">
        <v>0.88249999999999995</v>
      </c>
      <c r="C28" s="8" t="s">
        <v>110</v>
      </c>
    </row>
    <row r="29" spans="1:3">
      <c r="A29" s="8" t="s">
        <v>205</v>
      </c>
      <c r="B29" s="4">
        <v>0.88249999999999995</v>
      </c>
      <c r="C29" s="8" t="s">
        <v>110</v>
      </c>
    </row>
    <row r="30" spans="1:3">
      <c r="A30" s="8" t="s">
        <v>206</v>
      </c>
      <c r="B30" s="4">
        <v>0.88249999999999995</v>
      </c>
      <c r="C30" s="8" t="s">
        <v>110</v>
      </c>
    </row>
    <row r="31" spans="1:3">
      <c r="A31" s="8" t="s">
        <v>207</v>
      </c>
      <c r="B31" s="4">
        <v>0.88249999999999995</v>
      </c>
      <c r="C31" s="8" t="s">
        <v>110</v>
      </c>
    </row>
    <row r="32" spans="1:3">
      <c r="A32" s="8" t="s">
        <v>208</v>
      </c>
      <c r="B32" s="4">
        <v>0.97840000000000005</v>
      </c>
      <c r="C32" s="8" t="s">
        <v>110</v>
      </c>
    </row>
    <row r="33" spans="1:3">
      <c r="A33" s="8" t="s">
        <v>209</v>
      </c>
      <c r="B33" s="4">
        <v>0.97840000000000005</v>
      </c>
      <c r="C33" s="8" t="s">
        <v>110</v>
      </c>
    </row>
    <row r="34" spans="1:3">
      <c r="A34" s="8" t="s">
        <v>210</v>
      </c>
      <c r="B34" s="4">
        <v>0.97840000000000005</v>
      </c>
      <c r="C34" s="8" t="s">
        <v>110</v>
      </c>
    </row>
    <row r="35" spans="1:3">
      <c r="A35" s="8" t="s">
        <v>211</v>
      </c>
      <c r="B35" s="4">
        <v>0.64700000000000002</v>
      </c>
      <c r="C35" s="8" t="s">
        <v>111</v>
      </c>
    </row>
    <row r="36" spans="1:3">
      <c r="A36" s="8" t="s">
        <v>212</v>
      </c>
      <c r="B36" s="4">
        <v>0.39500000000000002</v>
      </c>
      <c r="C36" s="8" t="s">
        <v>106</v>
      </c>
    </row>
    <row r="37" spans="1:3">
      <c r="A37" s="8" t="s">
        <v>213</v>
      </c>
      <c r="B37" s="4">
        <v>7.0000000000000007E-2</v>
      </c>
      <c r="C37" s="8" t="s">
        <v>107</v>
      </c>
    </row>
    <row r="38" spans="1:3">
      <c r="A38" s="8" t="s">
        <v>214</v>
      </c>
      <c r="B38" s="4">
        <v>7.0000000000000007E-2</v>
      </c>
      <c r="C38" s="8" t="s">
        <v>107</v>
      </c>
    </row>
    <row r="39" spans="1:3">
      <c r="A39" s="8" t="s">
        <v>217</v>
      </c>
      <c r="B39" s="4">
        <v>7.0000000000000007E-2</v>
      </c>
      <c r="C39" s="8" t="s">
        <v>107</v>
      </c>
    </row>
    <row r="40" spans="1:3">
      <c r="A40" s="8" t="s">
        <v>218</v>
      </c>
      <c r="B40" s="4">
        <v>0.29199999999999998</v>
      </c>
      <c r="C40" s="8" t="s">
        <v>111</v>
      </c>
    </row>
    <row r="41" spans="1:3">
      <c r="A41" s="8" t="s">
        <v>219</v>
      </c>
      <c r="B41" s="4">
        <v>0.29199999999999998</v>
      </c>
      <c r="C41" s="8" t="s">
        <v>111</v>
      </c>
    </row>
    <row r="42" spans="1:3">
      <c r="A42" s="8" t="s">
        <v>220</v>
      </c>
      <c r="B42" s="4">
        <v>0.94210000000000005</v>
      </c>
      <c r="C42" s="8" t="s">
        <v>110</v>
      </c>
    </row>
    <row r="43" spans="1:3">
      <c r="A43" s="8" t="s">
        <v>221</v>
      </c>
      <c r="B43" s="4">
        <v>0.94210000000000005</v>
      </c>
      <c r="C43" s="8" t="s">
        <v>110</v>
      </c>
    </row>
    <row r="44" spans="1:3">
      <c r="A44" s="8" t="s">
        <v>222</v>
      </c>
      <c r="B44" s="4">
        <v>0.64700000000000002</v>
      </c>
      <c r="C44" s="8" t="s">
        <v>111</v>
      </c>
    </row>
    <row r="45" spans="1:3">
      <c r="A45" s="8" t="s">
        <v>223</v>
      </c>
      <c r="B45" s="4">
        <v>0.64700000000000002</v>
      </c>
      <c r="C45" s="8" t="s">
        <v>111</v>
      </c>
    </row>
    <row r="46" spans="1:3">
      <c r="A46" s="8" t="s">
        <v>224</v>
      </c>
      <c r="B46" s="4">
        <v>0.39500000000000002</v>
      </c>
      <c r="C46" s="8" t="s">
        <v>106</v>
      </c>
    </row>
  </sheetData>
  <sortState xmlns:xlrd2="http://schemas.microsoft.com/office/spreadsheetml/2017/richdata2" ref="A2:C46">
    <sortCondition ref="A2:A46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4B615-50FA-4F82-9A22-035234CBED38}">
  <dimension ref="A1:C2"/>
  <sheetViews>
    <sheetView workbookViewId="0">
      <selection activeCell="A2" sqref="A2"/>
    </sheetView>
  </sheetViews>
  <sheetFormatPr defaultColWidth="9.1328125" defaultRowHeight="14.25"/>
  <cols>
    <col min="1" max="2" width="15" style="1" customWidth="1"/>
    <col min="3" max="3" width="42.73046875" style="1" customWidth="1"/>
    <col min="4" max="16384" width="9.1328125" style="1"/>
  </cols>
  <sheetData>
    <row r="1" spans="1:3" s="2" customFormat="1">
      <c r="A1" s="2" t="s">
        <v>82</v>
      </c>
      <c r="B1" s="2" t="s">
        <v>103</v>
      </c>
      <c r="C1" s="2" t="s">
        <v>104</v>
      </c>
    </row>
    <row r="2" spans="1:3">
      <c r="A2" s="1" t="s">
        <v>89</v>
      </c>
      <c r="B2" s="1">
        <v>0.17</v>
      </c>
      <c r="C2" s="1" t="s">
        <v>105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BD8C2-7885-48CF-A6D2-8373F214E00B}">
  <dimension ref="A1:B10"/>
  <sheetViews>
    <sheetView workbookViewId="0">
      <selection activeCell="A10" sqref="A10"/>
    </sheetView>
  </sheetViews>
  <sheetFormatPr defaultRowHeight="14.25"/>
  <cols>
    <col min="1" max="2" width="32.1328125" customWidth="1"/>
  </cols>
  <sheetData>
    <row r="1" spans="1:2">
      <c r="A1" s="2" t="s">
        <v>7</v>
      </c>
      <c r="B1" s="2" t="s">
        <v>112</v>
      </c>
    </row>
    <row r="2" spans="1:2">
      <c r="A2" t="s">
        <v>214</v>
      </c>
      <c r="B2" t="s">
        <v>113</v>
      </c>
    </row>
    <row r="3" spans="1:2">
      <c r="A3" t="s">
        <v>218</v>
      </c>
      <c r="B3" t="s">
        <v>114</v>
      </c>
    </row>
    <row r="4" spans="1:2">
      <c r="A4" t="s">
        <v>224</v>
      </c>
      <c r="B4" t="s">
        <v>115</v>
      </c>
    </row>
    <row r="5" spans="1:2">
      <c r="A5" t="s">
        <v>185</v>
      </c>
      <c r="B5" t="s">
        <v>116</v>
      </c>
    </row>
    <row r="6" spans="1:2">
      <c r="A6" t="s">
        <v>193</v>
      </c>
      <c r="B6" t="s">
        <v>117</v>
      </c>
    </row>
    <row r="7" spans="1:2">
      <c r="A7" t="s">
        <v>212</v>
      </c>
      <c r="B7" t="s">
        <v>118</v>
      </c>
    </row>
    <row r="8" spans="1:2">
      <c r="A8" t="s">
        <v>213</v>
      </c>
      <c r="B8" t="s">
        <v>119</v>
      </c>
    </row>
    <row r="9" spans="1:2">
      <c r="A9" t="s">
        <v>217</v>
      </c>
      <c r="B9" t="s">
        <v>120</v>
      </c>
    </row>
    <row r="10" spans="1:2">
      <c r="A10" t="s">
        <v>219</v>
      </c>
      <c r="B10" t="s">
        <v>114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BB2C-9F9E-4D6B-AAF2-83D7B122A42E}">
  <dimension ref="A1:F1"/>
  <sheetViews>
    <sheetView workbookViewId="0">
      <selection activeCell="A2" sqref="A2:XFD22"/>
    </sheetView>
  </sheetViews>
  <sheetFormatPr defaultRowHeight="14.25"/>
  <cols>
    <col min="1" max="7" width="15" customWidth="1"/>
  </cols>
  <sheetData>
    <row r="1" spans="1:6">
      <c r="A1" t="s">
        <v>82</v>
      </c>
      <c r="B1" t="s">
        <v>92</v>
      </c>
      <c r="C1" t="s">
        <v>7</v>
      </c>
      <c r="D1" t="s">
        <v>125</v>
      </c>
      <c r="E1" t="s">
        <v>121</v>
      </c>
      <c r="F1" t="s">
        <v>126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C4599-8E56-4B8C-B62A-B58663B6C1E8}">
  <dimension ref="A1:F1"/>
  <sheetViews>
    <sheetView workbookViewId="0">
      <selection activeCell="H12" sqref="H12"/>
    </sheetView>
  </sheetViews>
  <sheetFormatPr defaultRowHeight="14.25"/>
  <cols>
    <col min="5" max="6" width="13.73046875" customWidth="1"/>
  </cols>
  <sheetData>
    <row r="1" spans="1:6">
      <c r="A1" t="s">
        <v>82</v>
      </c>
      <c r="B1" t="s">
        <v>92</v>
      </c>
      <c r="C1" t="s">
        <v>7</v>
      </c>
      <c r="D1" t="s">
        <v>127</v>
      </c>
      <c r="E1" t="s">
        <v>128</v>
      </c>
      <c r="F1" t="s">
        <v>129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81D50-80F8-4166-95FD-5AC25F26EC3C}">
  <dimension ref="A1:F8"/>
  <sheetViews>
    <sheetView workbookViewId="0">
      <selection activeCell="C2" sqref="C2:C8"/>
    </sheetView>
  </sheetViews>
  <sheetFormatPr defaultRowHeight="14.25"/>
  <cols>
    <col min="1" max="2" width="12.1328125" customWidth="1"/>
    <col min="3" max="3" width="32.3984375" customWidth="1"/>
    <col min="4" max="5" width="19.86328125" customWidth="1"/>
    <col min="6" max="6" width="12.1328125" customWidth="1"/>
  </cols>
  <sheetData>
    <row r="1" spans="1:6">
      <c r="A1" t="s">
        <v>82</v>
      </c>
      <c r="B1" t="s">
        <v>92</v>
      </c>
      <c r="C1" t="s">
        <v>7</v>
      </c>
      <c r="D1" t="s">
        <v>133</v>
      </c>
      <c r="E1" t="s">
        <v>134</v>
      </c>
      <c r="F1" t="s">
        <v>135</v>
      </c>
    </row>
    <row r="2" spans="1:6">
      <c r="A2" t="s">
        <v>138</v>
      </c>
      <c r="B2">
        <v>2023</v>
      </c>
      <c r="C2" t="s">
        <v>163</v>
      </c>
      <c r="D2">
        <v>124.06851712928901</v>
      </c>
      <c r="E2" t="s">
        <v>136</v>
      </c>
      <c r="F2" t="s">
        <v>137</v>
      </c>
    </row>
    <row r="3" spans="1:6">
      <c r="A3" t="s">
        <v>138</v>
      </c>
      <c r="B3">
        <v>2025</v>
      </c>
      <c r="C3" t="s">
        <v>163</v>
      </c>
      <c r="D3">
        <v>124.06851712928901</v>
      </c>
      <c r="E3" t="s">
        <v>136</v>
      </c>
      <c r="F3" t="s">
        <v>137</v>
      </c>
    </row>
    <row r="4" spans="1:6">
      <c r="A4" t="s">
        <v>138</v>
      </c>
      <c r="B4">
        <v>2030</v>
      </c>
      <c r="C4" t="s">
        <v>163</v>
      </c>
      <c r="D4">
        <v>124.06851712928901</v>
      </c>
      <c r="E4" t="s">
        <v>136</v>
      </c>
      <c r="F4" t="s">
        <v>137</v>
      </c>
    </row>
    <row r="5" spans="1:6">
      <c r="A5" t="s">
        <v>138</v>
      </c>
      <c r="B5">
        <v>2035</v>
      </c>
      <c r="C5" t="s">
        <v>163</v>
      </c>
      <c r="D5">
        <v>124.06851712928901</v>
      </c>
      <c r="E5" t="s">
        <v>136</v>
      </c>
      <c r="F5" t="s">
        <v>137</v>
      </c>
    </row>
    <row r="6" spans="1:6">
      <c r="A6" t="s">
        <v>138</v>
      </c>
      <c r="B6">
        <v>2040</v>
      </c>
      <c r="C6" t="s">
        <v>163</v>
      </c>
      <c r="D6">
        <v>124.06851712928901</v>
      </c>
      <c r="E6" t="s">
        <v>136</v>
      </c>
      <c r="F6" t="s">
        <v>137</v>
      </c>
    </row>
    <row r="7" spans="1:6">
      <c r="A7" t="s">
        <v>138</v>
      </c>
      <c r="B7">
        <v>2045</v>
      </c>
      <c r="C7" t="s">
        <v>163</v>
      </c>
      <c r="D7">
        <v>124.06851712928901</v>
      </c>
      <c r="E7" t="s">
        <v>136</v>
      </c>
      <c r="F7" t="s">
        <v>137</v>
      </c>
    </row>
    <row r="8" spans="1:6">
      <c r="A8" t="s">
        <v>138</v>
      </c>
      <c r="B8">
        <v>2050</v>
      </c>
      <c r="C8" t="s">
        <v>163</v>
      </c>
      <c r="D8">
        <v>124.06851712928901</v>
      </c>
      <c r="E8" t="s">
        <v>136</v>
      </c>
      <c r="F8" t="s">
        <v>137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EE4BE-FD88-49A2-A041-525121977217}">
  <dimension ref="A1:F1"/>
  <sheetViews>
    <sheetView workbookViewId="0">
      <selection activeCell="P17" sqref="P17"/>
    </sheetView>
  </sheetViews>
  <sheetFormatPr defaultRowHeight="14.25"/>
  <sheetData>
    <row r="1" spans="1:6">
      <c r="A1" t="s">
        <v>82</v>
      </c>
      <c r="B1" t="s">
        <v>92</v>
      </c>
      <c r="C1" t="s">
        <v>7</v>
      </c>
      <c r="D1" t="s">
        <v>130</v>
      </c>
      <c r="E1" t="s">
        <v>131</v>
      </c>
      <c r="F1" t="s">
        <v>132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4522F-FAB8-47C5-AC73-9230BD225687}">
  <dimension ref="A1:E1"/>
  <sheetViews>
    <sheetView workbookViewId="0">
      <selection activeCell="E29" sqref="E29"/>
    </sheetView>
  </sheetViews>
  <sheetFormatPr defaultRowHeight="14.25"/>
  <cols>
    <col min="1" max="4" width="13.73046875" customWidth="1"/>
    <col min="5" max="5" width="13.59765625" customWidth="1"/>
  </cols>
  <sheetData>
    <row r="1" spans="1:5">
      <c r="A1" t="s">
        <v>82</v>
      </c>
      <c r="B1" t="s">
        <v>7</v>
      </c>
      <c r="C1" t="s">
        <v>122</v>
      </c>
      <c r="D1" t="s">
        <v>123</v>
      </c>
      <c r="E1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D6D4-C1C5-41B3-9FA9-983E075A149F}">
  <dimension ref="A1:C19"/>
  <sheetViews>
    <sheetView workbookViewId="0">
      <selection activeCell="A18" sqref="A18"/>
    </sheetView>
  </sheetViews>
  <sheetFormatPr defaultRowHeight="14.25"/>
  <cols>
    <col min="1" max="1" width="14.86328125" customWidth="1"/>
    <col min="3" max="3" width="43.3984375" customWidth="1"/>
  </cols>
  <sheetData>
    <row r="1" spans="1:3">
      <c r="A1" s="2" t="s">
        <v>11</v>
      </c>
      <c r="B1" s="2" t="s">
        <v>12</v>
      </c>
      <c r="C1" s="2" t="s">
        <v>13</v>
      </c>
    </row>
    <row r="2" spans="1:3">
      <c r="A2" t="s">
        <v>14</v>
      </c>
      <c r="B2" t="s">
        <v>0</v>
      </c>
      <c r="C2" t="s">
        <v>15</v>
      </c>
    </row>
    <row r="3" spans="1:3">
      <c r="A3" t="s">
        <v>29</v>
      </c>
      <c r="B3" t="s">
        <v>3</v>
      </c>
      <c r="C3" t="s">
        <v>30</v>
      </c>
    </row>
    <row r="4" spans="1:3">
      <c r="A4" t="s">
        <v>27</v>
      </c>
      <c r="B4" t="s">
        <v>0</v>
      </c>
      <c r="C4" t="s">
        <v>28</v>
      </c>
    </row>
    <row r="5" spans="1:3">
      <c r="A5" t="s">
        <v>140</v>
      </c>
      <c r="B5" t="s">
        <v>0</v>
      </c>
      <c r="C5" t="s">
        <v>141</v>
      </c>
    </row>
    <row r="6" spans="1:3">
      <c r="A6" t="s">
        <v>16</v>
      </c>
      <c r="B6" t="s">
        <v>0</v>
      </c>
      <c r="C6" t="s">
        <v>17</v>
      </c>
    </row>
    <row r="7" spans="1:3">
      <c r="A7" t="s">
        <v>142</v>
      </c>
      <c r="B7" t="s">
        <v>0</v>
      </c>
      <c r="C7" t="s">
        <v>143</v>
      </c>
    </row>
    <row r="8" spans="1:3">
      <c r="A8" t="s">
        <v>144</v>
      </c>
      <c r="B8" t="s">
        <v>0</v>
      </c>
      <c r="C8" t="s">
        <v>145</v>
      </c>
    </row>
    <row r="9" spans="1:3">
      <c r="A9" t="s">
        <v>146</v>
      </c>
      <c r="B9" t="s">
        <v>0</v>
      </c>
      <c r="C9" t="s">
        <v>147</v>
      </c>
    </row>
    <row r="10" spans="1:3">
      <c r="A10" t="s">
        <v>148</v>
      </c>
      <c r="B10" t="s">
        <v>0</v>
      </c>
      <c r="C10" t="s">
        <v>150</v>
      </c>
    </row>
    <row r="11" spans="1:3">
      <c r="A11" t="s">
        <v>149</v>
      </c>
      <c r="B11" t="s">
        <v>0</v>
      </c>
      <c r="C11" t="s">
        <v>151</v>
      </c>
    </row>
    <row r="12" spans="1:3">
      <c r="A12" t="s">
        <v>19</v>
      </c>
      <c r="B12" t="s">
        <v>0</v>
      </c>
      <c r="C12" t="s">
        <v>20</v>
      </c>
    </row>
    <row r="13" spans="1:3">
      <c r="A13" t="s">
        <v>21</v>
      </c>
      <c r="B13" t="s">
        <v>0</v>
      </c>
      <c r="C13" t="s">
        <v>22</v>
      </c>
    </row>
    <row r="14" spans="1:3">
      <c r="A14" t="s">
        <v>23</v>
      </c>
      <c r="B14" t="s">
        <v>0</v>
      </c>
      <c r="C14" t="s">
        <v>24</v>
      </c>
    </row>
    <row r="15" spans="1:3">
      <c r="A15" t="s">
        <v>25</v>
      </c>
      <c r="B15" t="s">
        <v>0</v>
      </c>
      <c r="C15" t="s">
        <v>26</v>
      </c>
    </row>
    <row r="16" spans="1:3">
      <c r="A16" t="s">
        <v>160</v>
      </c>
      <c r="B16" t="s">
        <v>0</v>
      </c>
      <c r="C16" t="s">
        <v>161</v>
      </c>
    </row>
    <row r="17" spans="1:3">
      <c r="A17" t="s">
        <v>153</v>
      </c>
      <c r="B17" t="s">
        <v>1</v>
      </c>
      <c r="C17" t="s">
        <v>152</v>
      </c>
    </row>
    <row r="18" spans="1:3">
      <c r="A18" t="s">
        <v>154</v>
      </c>
      <c r="B18" t="s">
        <v>1</v>
      </c>
      <c r="C18" t="s">
        <v>155</v>
      </c>
    </row>
    <row r="19" spans="1:3">
      <c r="A19" t="s">
        <v>156</v>
      </c>
      <c r="B19" t="s">
        <v>0</v>
      </c>
      <c r="C19" t="s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4D054-32A6-4BDE-98D7-472A0F6D7282}">
  <dimension ref="A1:AL78"/>
  <sheetViews>
    <sheetView topLeftCell="A41" zoomScaleNormal="100" workbookViewId="0">
      <selection activeCell="E67" sqref="E67"/>
    </sheetView>
  </sheetViews>
  <sheetFormatPr defaultColWidth="9.1328125" defaultRowHeight="11.65"/>
  <cols>
    <col min="1" max="1" width="10" style="4" customWidth="1"/>
    <col min="2" max="3" width="11" style="7" customWidth="1"/>
    <col min="4" max="4" width="32.265625" style="4" customWidth="1"/>
    <col min="5" max="5" width="21.86328125" style="4" customWidth="1"/>
    <col min="6" max="6" width="10.59765625" style="7" customWidth="1"/>
    <col min="7" max="7" width="11.1328125" style="4" customWidth="1"/>
    <col min="8" max="38" width="5.86328125" style="4" customWidth="1"/>
    <col min="39" max="16384" width="9.1328125" style="4"/>
  </cols>
  <sheetData>
    <row r="1" spans="1:38" s="6" customFormat="1">
      <c r="A1" s="6" t="s">
        <v>42</v>
      </c>
      <c r="B1" s="6" t="s">
        <v>36</v>
      </c>
      <c r="C1" s="6" t="s">
        <v>97</v>
      </c>
      <c r="D1" s="6" t="s">
        <v>10</v>
      </c>
      <c r="E1" s="6" t="s">
        <v>7</v>
      </c>
      <c r="F1" s="6" t="s">
        <v>8</v>
      </c>
      <c r="G1" s="6" t="s">
        <v>9</v>
      </c>
      <c r="H1" s="6">
        <v>2020</v>
      </c>
      <c r="I1" s="6">
        <v>2021</v>
      </c>
      <c r="J1" s="6">
        <v>2022</v>
      </c>
      <c r="K1" s="6">
        <v>2023</v>
      </c>
      <c r="L1" s="6">
        <v>2024</v>
      </c>
      <c r="M1" s="6">
        <v>2025</v>
      </c>
      <c r="N1" s="6">
        <v>2026</v>
      </c>
      <c r="O1" s="6">
        <v>2027</v>
      </c>
      <c r="P1" s="6">
        <v>2028</v>
      </c>
      <c r="Q1" s="6">
        <v>2029</v>
      </c>
      <c r="R1" s="6">
        <v>2030</v>
      </c>
      <c r="S1" s="6">
        <v>2031</v>
      </c>
      <c r="T1" s="6">
        <v>2032</v>
      </c>
      <c r="U1" s="6">
        <v>2033</v>
      </c>
      <c r="V1" s="6">
        <v>2034</v>
      </c>
      <c r="W1" s="6">
        <v>2035</v>
      </c>
      <c r="X1" s="6">
        <v>2036</v>
      </c>
      <c r="Y1" s="6">
        <v>2037</v>
      </c>
      <c r="Z1" s="6">
        <v>2038</v>
      </c>
      <c r="AA1" s="6">
        <v>2039</v>
      </c>
      <c r="AB1" s="6">
        <v>2040</v>
      </c>
      <c r="AC1" s="6">
        <v>2041</v>
      </c>
      <c r="AD1" s="6">
        <v>2042</v>
      </c>
      <c r="AE1" s="6">
        <v>2043</v>
      </c>
      <c r="AF1" s="6">
        <v>2044</v>
      </c>
      <c r="AG1" s="6">
        <v>2045</v>
      </c>
      <c r="AH1" s="6">
        <v>2046</v>
      </c>
      <c r="AI1" s="6">
        <v>2047</v>
      </c>
      <c r="AJ1" s="6">
        <v>2048</v>
      </c>
      <c r="AK1" s="6">
        <v>2049</v>
      </c>
      <c r="AL1" s="6">
        <v>2050</v>
      </c>
    </row>
    <row r="2" spans="1:38">
      <c r="A2" s="4" t="s">
        <v>6</v>
      </c>
      <c r="B2" s="7" t="s">
        <v>6</v>
      </c>
      <c r="C2" s="7" t="s">
        <v>74</v>
      </c>
      <c r="D2" s="4" t="s">
        <v>98</v>
      </c>
      <c r="E2" s="8" t="s">
        <v>172</v>
      </c>
      <c r="F2" s="7" t="s">
        <v>160</v>
      </c>
      <c r="G2" s="4" t="s">
        <v>14</v>
      </c>
      <c r="H2" s="4">
        <v>4.8886325507251846E-2</v>
      </c>
      <c r="I2" s="4">
        <v>4.8886325507251846E-2</v>
      </c>
      <c r="J2" s="4">
        <v>4.8886325507251846E-2</v>
      </c>
      <c r="K2" s="4">
        <v>4.8886325507251846E-2</v>
      </c>
      <c r="L2" s="4">
        <v>4.8886325507251846E-2</v>
      </c>
      <c r="M2" s="4">
        <v>4.8886325507251846E-2</v>
      </c>
      <c r="N2" s="4">
        <v>4.8886325507251846E-2</v>
      </c>
      <c r="O2" s="4">
        <v>4.8886325507251846E-2</v>
      </c>
      <c r="P2" s="4">
        <v>4.8886325507251846E-2</v>
      </c>
      <c r="Q2" s="4">
        <v>4.8886325507251846E-2</v>
      </c>
      <c r="R2" s="4">
        <v>4.8886325507251846E-2</v>
      </c>
      <c r="S2" s="4">
        <v>4.8886325507251846E-2</v>
      </c>
      <c r="T2" s="4">
        <v>4.8886325507251846E-2</v>
      </c>
      <c r="U2" s="4">
        <v>4.8886325507251846E-2</v>
      </c>
      <c r="V2" s="4">
        <v>4.8886325507251846E-2</v>
      </c>
      <c r="W2" s="4">
        <v>4.8886325507251846E-2</v>
      </c>
      <c r="X2" s="4">
        <v>4.8886325507251846E-2</v>
      </c>
      <c r="Y2" s="4">
        <v>4.8886325507251846E-2</v>
      </c>
      <c r="Z2" s="4">
        <v>4.8886325507251846E-2</v>
      </c>
      <c r="AA2" s="4">
        <v>4.8886325507251846E-2</v>
      </c>
      <c r="AB2" s="4">
        <v>4.8886325507251846E-2</v>
      </c>
      <c r="AC2" s="4">
        <v>4.8886325507251846E-2</v>
      </c>
      <c r="AD2" s="4">
        <v>4.8886325507251846E-2</v>
      </c>
      <c r="AE2" s="4">
        <v>4.8886325507251846E-2</v>
      </c>
      <c r="AF2" s="4">
        <v>4.8886325507251846E-2</v>
      </c>
      <c r="AG2" s="4">
        <v>4.8886325507251846E-2</v>
      </c>
      <c r="AH2" s="4">
        <v>4.8886325507251846E-2</v>
      </c>
      <c r="AI2" s="4">
        <v>4.8886325507251846E-2</v>
      </c>
      <c r="AJ2" s="4">
        <v>4.8886325507251846E-2</v>
      </c>
      <c r="AK2" s="4">
        <v>4.8886325507251846E-2</v>
      </c>
      <c r="AL2" s="4">
        <v>4.8886325507251846E-2</v>
      </c>
    </row>
    <row r="3" spans="1:38">
      <c r="A3" s="4" t="s">
        <v>6</v>
      </c>
      <c r="B3" s="7" t="s">
        <v>6</v>
      </c>
      <c r="E3" s="8" t="s">
        <v>173</v>
      </c>
      <c r="F3" s="7" t="s">
        <v>14</v>
      </c>
      <c r="G3" s="4" t="s">
        <v>14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>
        <v>1</v>
      </c>
      <c r="AD3" s="4">
        <v>1</v>
      </c>
      <c r="AE3" s="4">
        <v>1</v>
      </c>
      <c r="AF3" s="4">
        <v>1</v>
      </c>
      <c r="AG3" s="4">
        <v>1</v>
      </c>
      <c r="AH3" s="4">
        <v>1</v>
      </c>
      <c r="AI3" s="4">
        <v>1</v>
      </c>
      <c r="AJ3" s="4">
        <v>1</v>
      </c>
      <c r="AK3" s="4">
        <v>1</v>
      </c>
      <c r="AL3" s="4">
        <v>1</v>
      </c>
    </row>
    <row r="4" spans="1:38">
      <c r="A4" s="4" t="s">
        <v>6</v>
      </c>
      <c r="B4" s="7" t="s">
        <v>6</v>
      </c>
      <c r="E4" s="8" t="s">
        <v>174</v>
      </c>
      <c r="F4" s="7" t="s">
        <v>14</v>
      </c>
      <c r="G4" s="4" t="s">
        <v>14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  <c r="AK4" s="4">
        <v>1</v>
      </c>
      <c r="AL4" s="4">
        <v>1</v>
      </c>
    </row>
    <row r="5" spans="1:38">
      <c r="A5" s="4" t="s">
        <v>6</v>
      </c>
      <c r="B5" s="7" t="s">
        <v>6</v>
      </c>
      <c r="E5" s="8" t="s">
        <v>175</v>
      </c>
      <c r="F5" s="7" t="s">
        <v>14</v>
      </c>
      <c r="G5" s="4" t="s">
        <v>14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1</v>
      </c>
      <c r="AJ5" s="4">
        <v>1</v>
      </c>
      <c r="AK5" s="4">
        <v>1</v>
      </c>
      <c r="AL5" s="4">
        <v>1</v>
      </c>
    </row>
    <row r="6" spans="1:38">
      <c r="A6" s="4" t="s">
        <v>6</v>
      </c>
      <c r="B6" s="7" t="s">
        <v>6</v>
      </c>
      <c r="E6" s="8" t="s">
        <v>176</v>
      </c>
      <c r="F6" s="7" t="s">
        <v>14</v>
      </c>
      <c r="G6" s="4" t="s">
        <v>14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1</v>
      </c>
      <c r="AC6" s="4">
        <v>1</v>
      </c>
      <c r="AD6" s="4">
        <v>1</v>
      </c>
      <c r="AE6" s="4">
        <v>1</v>
      </c>
      <c r="AF6" s="4">
        <v>1</v>
      </c>
      <c r="AG6" s="4">
        <v>1</v>
      </c>
      <c r="AH6" s="4">
        <v>1</v>
      </c>
      <c r="AI6" s="4">
        <v>1</v>
      </c>
      <c r="AJ6" s="4">
        <v>1</v>
      </c>
      <c r="AK6" s="4">
        <v>1</v>
      </c>
      <c r="AL6" s="4">
        <v>1</v>
      </c>
    </row>
    <row r="7" spans="1:38">
      <c r="A7" s="4" t="s">
        <v>6</v>
      </c>
      <c r="B7" s="7" t="s">
        <v>6</v>
      </c>
      <c r="C7" s="8" t="s">
        <v>74</v>
      </c>
      <c r="D7" s="9" t="s">
        <v>162</v>
      </c>
      <c r="E7" s="8" t="s">
        <v>177</v>
      </c>
      <c r="F7" s="4" t="s">
        <v>160</v>
      </c>
      <c r="G7" s="9" t="s">
        <v>14</v>
      </c>
      <c r="H7" s="4">
        <f t="shared" ref="H7:AL7" si="0">H6*1/1.137</f>
        <v>0.87950747581354438</v>
      </c>
      <c r="I7" s="4">
        <f t="shared" si="0"/>
        <v>0.87950747581354438</v>
      </c>
      <c r="J7" s="4">
        <f t="shared" si="0"/>
        <v>0.87950747581354438</v>
      </c>
      <c r="K7" s="4">
        <f t="shared" si="0"/>
        <v>0.87950747581354438</v>
      </c>
      <c r="L7" s="4">
        <f t="shared" si="0"/>
        <v>0.87950747581354438</v>
      </c>
      <c r="M7" s="4">
        <f t="shared" si="0"/>
        <v>0.87950747581354438</v>
      </c>
      <c r="N7" s="4">
        <f t="shared" si="0"/>
        <v>0.87950747581354438</v>
      </c>
      <c r="O7" s="4">
        <f t="shared" si="0"/>
        <v>0.87950747581354438</v>
      </c>
      <c r="P7" s="4">
        <f t="shared" si="0"/>
        <v>0.87950747581354438</v>
      </c>
      <c r="Q7" s="4">
        <f t="shared" si="0"/>
        <v>0.87950747581354438</v>
      </c>
      <c r="R7" s="4">
        <f t="shared" si="0"/>
        <v>0.87950747581354438</v>
      </c>
      <c r="S7" s="4">
        <f t="shared" si="0"/>
        <v>0.87950747581354438</v>
      </c>
      <c r="T7" s="4">
        <f t="shared" si="0"/>
        <v>0.87950747581354438</v>
      </c>
      <c r="U7" s="4">
        <f t="shared" si="0"/>
        <v>0.87950747581354438</v>
      </c>
      <c r="V7" s="4">
        <f t="shared" si="0"/>
        <v>0.87950747581354438</v>
      </c>
      <c r="W7" s="4">
        <f t="shared" si="0"/>
        <v>0.87950747581354438</v>
      </c>
      <c r="X7" s="4">
        <f t="shared" si="0"/>
        <v>0.87950747581354438</v>
      </c>
      <c r="Y7" s="4">
        <f t="shared" si="0"/>
        <v>0.87950747581354438</v>
      </c>
      <c r="Z7" s="4">
        <f t="shared" si="0"/>
        <v>0.87950747581354438</v>
      </c>
      <c r="AA7" s="4">
        <f t="shared" si="0"/>
        <v>0.87950747581354438</v>
      </c>
      <c r="AB7" s="4">
        <f t="shared" si="0"/>
        <v>0.87950747581354438</v>
      </c>
      <c r="AC7" s="4">
        <f t="shared" si="0"/>
        <v>0.87950747581354438</v>
      </c>
      <c r="AD7" s="4">
        <f t="shared" si="0"/>
        <v>0.87950747581354438</v>
      </c>
      <c r="AE7" s="4">
        <f t="shared" si="0"/>
        <v>0.87950747581354438</v>
      </c>
      <c r="AF7" s="4">
        <f t="shared" si="0"/>
        <v>0.87950747581354438</v>
      </c>
      <c r="AG7" s="4">
        <f t="shared" si="0"/>
        <v>0.87950747581354438</v>
      </c>
      <c r="AH7" s="4">
        <f t="shared" si="0"/>
        <v>0.87950747581354438</v>
      </c>
      <c r="AI7" s="4">
        <f t="shared" si="0"/>
        <v>0.87950747581354438</v>
      </c>
      <c r="AJ7" s="4">
        <f t="shared" si="0"/>
        <v>0.87950747581354438</v>
      </c>
      <c r="AK7" s="4">
        <f t="shared" si="0"/>
        <v>0.87950747581354438</v>
      </c>
      <c r="AL7" s="4">
        <f t="shared" si="0"/>
        <v>0.87950747581354438</v>
      </c>
    </row>
    <row r="8" spans="1:38">
      <c r="A8" s="9" t="s">
        <v>6</v>
      </c>
      <c r="B8" s="10" t="s">
        <v>6</v>
      </c>
      <c r="C8" s="11" t="s">
        <v>74</v>
      </c>
      <c r="D8" s="9" t="s">
        <v>98</v>
      </c>
      <c r="E8" s="8" t="s">
        <v>178</v>
      </c>
      <c r="F8" s="4" t="s">
        <v>160</v>
      </c>
      <c r="G8" s="9" t="s">
        <v>14</v>
      </c>
      <c r="H8" s="9">
        <f t="shared" ref="H8:AL8" si="1">1/7.2</f>
        <v>0.1388888888888889</v>
      </c>
      <c r="I8" s="9">
        <f t="shared" si="1"/>
        <v>0.1388888888888889</v>
      </c>
      <c r="J8" s="9">
        <f t="shared" si="1"/>
        <v>0.1388888888888889</v>
      </c>
      <c r="K8" s="9">
        <f t="shared" si="1"/>
        <v>0.1388888888888889</v>
      </c>
      <c r="L8" s="9">
        <f t="shared" si="1"/>
        <v>0.1388888888888889</v>
      </c>
      <c r="M8" s="9">
        <f t="shared" si="1"/>
        <v>0.1388888888888889</v>
      </c>
      <c r="N8" s="9">
        <f t="shared" si="1"/>
        <v>0.1388888888888889</v>
      </c>
      <c r="O8" s="9">
        <f t="shared" si="1"/>
        <v>0.1388888888888889</v>
      </c>
      <c r="P8" s="9">
        <f t="shared" si="1"/>
        <v>0.1388888888888889</v>
      </c>
      <c r="Q8" s="9">
        <f t="shared" si="1"/>
        <v>0.1388888888888889</v>
      </c>
      <c r="R8" s="9">
        <f t="shared" si="1"/>
        <v>0.1388888888888889</v>
      </c>
      <c r="S8" s="9">
        <f t="shared" si="1"/>
        <v>0.1388888888888889</v>
      </c>
      <c r="T8" s="9">
        <f t="shared" si="1"/>
        <v>0.1388888888888889</v>
      </c>
      <c r="U8" s="9">
        <f t="shared" si="1"/>
        <v>0.1388888888888889</v>
      </c>
      <c r="V8" s="9">
        <f t="shared" si="1"/>
        <v>0.1388888888888889</v>
      </c>
      <c r="W8" s="9">
        <f t="shared" si="1"/>
        <v>0.1388888888888889</v>
      </c>
      <c r="X8" s="9">
        <f t="shared" si="1"/>
        <v>0.1388888888888889</v>
      </c>
      <c r="Y8" s="9">
        <f t="shared" si="1"/>
        <v>0.1388888888888889</v>
      </c>
      <c r="Z8" s="9">
        <f t="shared" si="1"/>
        <v>0.1388888888888889</v>
      </c>
      <c r="AA8" s="9">
        <f t="shared" si="1"/>
        <v>0.1388888888888889</v>
      </c>
      <c r="AB8" s="9">
        <f t="shared" si="1"/>
        <v>0.1388888888888889</v>
      </c>
      <c r="AC8" s="9">
        <f t="shared" si="1"/>
        <v>0.1388888888888889</v>
      </c>
      <c r="AD8" s="9">
        <f t="shared" si="1"/>
        <v>0.1388888888888889</v>
      </c>
      <c r="AE8" s="9">
        <f t="shared" si="1"/>
        <v>0.1388888888888889</v>
      </c>
      <c r="AF8" s="9">
        <f t="shared" si="1"/>
        <v>0.1388888888888889</v>
      </c>
      <c r="AG8" s="9">
        <f t="shared" si="1"/>
        <v>0.1388888888888889</v>
      </c>
      <c r="AH8" s="9">
        <f t="shared" si="1"/>
        <v>0.1388888888888889</v>
      </c>
      <c r="AI8" s="9">
        <f t="shared" si="1"/>
        <v>0.1388888888888889</v>
      </c>
      <c r="AJ8" s="9">
        <f t="shared" si="1"/>
        <v>0.1388888888888889</v>
      </c>
      <c r="AK8" s="9">
        <f t="shared" si="1"/>
        <v>0.1388888888888889</v>
      </c>
      <c r="AL8" s="9">
        <f t="shared" si="1"/>
        <v>0.1388888888888889</v>
      </c>
    </row>
    <row r="9" spans="1:38">
      <c r="A9" s="4" t="s">
        <v>6</v>
      </c>
      <c r="B9" s="7" t="s">
        <v>6</v>
      </c>
      <c r="C9" s="7" t="s">
        <v>74</v>
      </c>
      <c r="D9" s="4" t="s">
        <v>98</v>
      </c>
      <c r="E9" s="8" t="s">
        <v>179</v>
      </c>
      <c r="F9" s="7" t="s">
        <v>16</v>
      </c>
      <c r="G9" s="4" t="s">
        <v>14</v>
      </c>
      <c r="H9" s="4">
        <v>9.6251902779803084E-2</v>
      </c>
      <c r="I9" s="4">
        <v>9.6251902779803084E-2</v>
      </c>
      <c r="J9" s="4">
        <v>9.6251902779803084E-2</v>
      </c>
      <c r="K9" s="4">
        <v>9.6251902779803084E-2</v>
      </c>
      <c r="L9" s="4">
        <v>9.6251902779803084E-2</v>
      </c>
      <c r="M9" s="4">
        <v>9.6251902779803084E-2</v>
      </c>
      <c r="N9" s="4">
        <v>9.6251902779803084E-2</v>
      </c>
      <c r="O9" s="4">
        <v>9.6251902779803084E-2</v>
      </c>
      <c r="P9" s="4">
        <v>9.6251902779803084E-2</v>
      </c>
      <c r="Q9" s="4">
        <v>9.6251902779803084E-2</v>
      </c>
      <c r="R9" s="4">
        <v>9.6251902779803084E-2</v>
      </c>
      <c r="S9" s="4">
        <v>9.6251902779803084E-2</v>
      </c>
      <c r="T9" s="4">
        <v>9.6251902779803084E-2</v>
      </c>
      <c r="U9" s="4">
        <v>9.6251902779803084E-2</v>
      </c>
      <c r="V9" s="4">
        <v>9.6251902779803084E-2</v>
      </c>
      <c r="W9" s="4">
        <v>9.6251902779803084E-2</v>
      </c>
      <c r="X9" s="4">
        <v>9.6251902779803084E-2</v>
      </c>
      <c r="Y9" s="4">
        <v>9.6251902779803084E-2</v>
      </c>
      <c r="Z9" s="4">
        <v>9.6251902779803084E-2</v>
      </c>
      <c r="AA9" s="4">
        <v>9.6251902779803084E-2</v>
      </c>
      <c r="AB9" s="4">
        <v>9.6251902779803084E-2</v>
      </c>
      <c r="AC9" s="4">
        <v>9.6251902779803084E-2</v>
      </c>
      <c r="AD9" s="4">
        <v>9.6251902779803084E-2</v>
      </c>
      <c r="AE9" s="4">
        <v>9.6251902779803084E-2</v>
      </c>
      <c r="AF9" s="4">
        <v>9.6251902779803084E-2</v>
      </c>
      <c r="AG9" s="4">
        <v>9.6251902779803084E-2</v>
      </c>
      <c r="AH9" s="4">
        <v>9.6251902779803084E-2</v>
      </c>
      <c r="AI9" s="4">
        <v>9.6251902779803084E-2</v>
      </c>
      <c r="AJ9" s="4">
        <v>9.6251902779803084E-2</v>
      </c>
      <c r="AK9" s="4">
        <v>9.6251902779803084E-2</v>
      </c>
      <c r="AL9" s="4">
        <v>9.6251902779803084E-2</v>
      </c>
    </row>
    <row r="10" spans="1:38">
      <c r="A10" s="4" t="s">
        <v>6</v>
      </c>
      <c r="B10" s="7" t="s">
        <v>6</v>
      </c>
      <c r="C10" s="7" t="s">
        <v>74</v>
      </c>
      <c r="D10" s="4" t="s">
        <v>98</v>
      </c>
      <c r="E10" s="7" t="s">
        <v>180</v>
      </c>
      <c r="F10" s="7" t="s">
        <v>160</v>
      </c>
      <c r="G10" s="4" t="s">
        <v>14</v>
      </c>
      <c r="H10" s="4">
        <v>0.18833938153867247</v>
      </c>
      <c r="I10" s="4">
        <v>0.18833938153867247</v>
      </c>
      <c r="J10" s="4">
        <v>0.18833938153867247</v>
      </c>
      <c r="K10" s="4">
        <v>0.18833938153867247</v>
      </c>
      <c r="L10" s="4">
        <v>0.18833938153867247</v>
      </c>
      <c r="M10" s="4">
        <v>0.18833938153867247</v>
      </c>
      <c r="N10" s="4">
        <v>0.18833938153867247</v>
      </c>
      <c r="O10" s="4">
        <v>0.18833938153867247</v>
      </c>
      <c r="P10" s="4">
        <v>0.18833938153867247</v>
      </c>
      <c r="Q10" s="4">
        <v>0.18833938153867247</v>
      </c>
      <c r="R10" s="4">
        <v>0.18833938153867247</v>
      </c>
      <c r="S10" s="4">
        <v>0.18833938153867247</v>
      </c>
      <c r="T10" s="4">
        <v>0.18833938153867247</v>
      </c>
      <c r="U10" s="4">
        <v>0.18833938153867247</v>
      </c>
      <c r="V10" s="4">
        <v>0.18833938153867247</v>
      </c>
      <c r="W10" s="4">
        <v>0.18833938153867247</v>
      </c>
      <c r="X10" s="4">
        <v>0.18833938153867247</v>
      </c>
      <c r="Y10" s="4">
        <v>0.18833938153867247</v>
      </c>
      <c r="Z10" s="4">
        <v>0.18833938153867247</v>
      </c>
      <c r="AA10" s="4">
        <v>0.18833938153867247</v>
      </c>
      <c r="AB10" s="4">
        <v>0.18833938153867247</v>
      </c>
      <c r="AC10" s="4">
        <v>0.18833938153867247</v>
      </c>
      <c r="AD10" s="4">
        <v>0.18833938153867247</v>
      </c>
      <c r="AE10" s="4">
        <v>0.18833938153867247</v>
      </c>
      <c r="AF10" s="4">
        <v>0.18833938153867247</v>
      </c>
      <c r="AG10" s="4">
        <v>0.18833938153867247</v>
      </c>
      <c r="AH10" s="4">
        <v>0.18833938153867247</v>
      </c>
      <c r="AI10" s="4">
        <v>0.18833938153867247</v>
      </c>
      <c r="AJ10" s="4">
        <v>0.18833938153867247</v>
      </c>
      <c r="AK10" s="4">
        <v>0.18833938153867247</v>
      </c>
      <c r="AL10" s="4">
        <v>0.18833938153867247</v>
      </c>
    </row>
    <row r="11" spans="1:38">
      <c r="A11" s="4" t="s">
        <v>6</v>
      </c>
      <c r="B11" s="7" t="s">
        <v>6</v>
      </c>
      <c r="C11" s="7" t="s">
        <v>170</v>
      </c>
      <c r="D11" s="4" t="s">
        <v>159</v>
      </c>
      <c r="E11" s="8" t="s">
        <v>181</v>
      </c>
      <c r="F11" s="4" t="s">
        <v>156</v>
      </c>
      <c r="G11" s="4" t="s">
        <v>156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  <c r="Z11" s="4">
        <v>1</v>
      </c>
      <c r="AA11" s="4">
        <v>1</v>
      </c>
      <c r="AB11" s="4">
        <v>1</v>
      </c>
      <c r="AC11" s="4">
        <v>1</v>
      </c>
      <c r="AD11" s="4">
        <v>1</v>
      </c>
      <c r="AE11" s="4">
        <v>1</v>
      </c>
      <c r="AF11" s="4">
        <v>1</v>
      </c>
      <c r="AG11" s="4">
        <v>1</v>
      </c>
      <c r="AH11" s="4">
        <v>1</v>
      </c>
      <c r="AI11" s="4">
        <v>1</v>
      </c>
      <c r="AJ11" s="4">
        <v>1</v>
      </c>
      <c r="AK11" s="4">
        <v>1</v>
      </c>
      <c r="AL11" s="4">
        <v>1</v>
      </c>
    </row>
    <row r="12" spans="1:38">
      <c r="A12" s="4" t="s">
        <v>6</v>
      </c>
      <c r="B12" s="8" t="s">
        <v>37</v>
      </c>
      <c r="C12" s="8" t="s">
        <v>74</v>
      </c>
      <c r="D12" s="4" t="s">
        <v>99</v>
      </c>
      <c r="E12" s="8" t="s">
        <v>182</v>
      </c>
      <c r="F12" s="7" t="s">
        <v>16</v>
      </c>
      <c r="G12" s="4" t="s">
        <v>14</v>
      </c>
      <c r="H12" s="4">
        <v>9.1407678244972576E-2</v>
      </c>
      <c r="I12" s="4">
        <v>9.1407678244972576E-2</v>
      </c>
      <c r="J12" s="4">
        <v>9.1407678244972576E-2</v>
      </c>
      <c r="K12" s="4">
        <v>9.1407678244972576E-2</v>
      </c>
      <c r="L12" s="4">
        <v>9.1407678244972576E-2</v>
      </c>
      <c r="M12" s="4">
        <v>9.1407678244972576E-2</v>
      </c>
      <c r="N12" s="4">
        <v>9.3545369504209552E-2</v>
      </c>
      <c r="O12" s="4">
        <v>9.5785440613026823E-2</v>
      </c>
      <c r="P12" s="4">
        <v>9.8039215686274522E-2</v>
      </c>
      <c r="Q12" s="4">
        <v>0.10050251256281408</v>
      </c>
      <c r="R12" s="4">
        <v>0.10309278350515465</v>
      </c>
      <c r="S12" s="4">
        <v>0.10570824524312895</v>
      </c>
      <c r="T12" s="4">
        <v>0.10857763300760043</v>
      </c>
      <c r="U12" s="4">
        <v>0.11160714285714285</v>
      </c>
      <c r="V12" s="4">
        <v>0.11337868480725623</v>
      </c>
      <c r="W12" s="4">
        <v>0.1152073732718894</v>
      </c>
      <c r="X12" s="4">
        <v>0.117096018735363</v>
      </c>
      <c r="Y12" s="4">
        <v>0.11904761904761904</v>
      </c>
      <c r="Z12" s="4">
        <v>0.12106537530266344</v>
      </c>
      <c r="AA12" s="4">
        <v>0.12106537530266344</v>
      </c>
      <c r="AB12" s="4">
        <v>0.12106537530266344</v>
      </c>
      <c r="AC12" s="4">
        <v>0.12106537530266344</v>
      </c>
      <c r="AD12" s="4">
        <v>0.12106537530266344</v>
      </c>
      <c r="AE12" s="4">
        <v>0.12106537530266344</v>
      </c>
      <c r="AF12" s="4">
        <v>0.12106537530266344</v>
      </c>
      <c r="AG12" s="4">
        <v>0.12106537530266344</v>
      </c>
      <c r="AH12" s="4">
        <v>0.12106537530266344</v>
      </c>
      <c r="AI12" s="4">
        <v>0.12106537530266344</v>
      </c>
      <c r="AJ12" s="4">
        <v>0.12106537530266344</v>
      </c>
      <c r="AK12" s="4">
        <v>0.12106537530266344</v>
      </c>
      <c r="AL12" s="4">
        <v>0.12106537530266344</v>
      </c>
    </row>
    <row r="13" spans="1:38">
      <c r="A13" s="4" t="s">
        <v>6</v>
      </c>
      <c r="B13" s="8" t="s">
        <v>38</v>
      </c>
      <c r="C13" s="8" t="s">
        <v>74</v>
      </c>
      <c r="D13" s="4" t="s">
        <v>99</v>
      </c>
      <c r="E13" s="8" t="s">
        <v>182</v>
      </c>
      <c r="F13" s="7" t="s">
        <v>16</v>
      </c>
      <c r="G13" s="4" t="s">
        <v>14</v>
      </c>
      <c r="H13" s="4">
        <v>9.1407678244972576E-2</v>
      </c>
      <c r="I13" s="4">
        <v>9.1407678244972576E-2</v>
      </c>
      <c r="J13" s="4">
        <v>9.1407678244972576E-2</v>
      </c>
      <c r="K13" s="4">
        <v>9.1407678244972576E-2</v>
      </c>
      <c r="L13" s="4">
        <v>9.1407678244972576E-2</v>
      </c>
      <c r="M13" s="4">
        <v>9.1407678244972576E-2</v>
      </c>
      <c r="N13" s="4">
        <v>9.2506938020351523E-2</v>
      </c>
      <c r="O13" s="4">
        <v>9.3545369504209552E-2</v>
      </c>
      <c r="P13" s="4">
        <v>9.46073793755913E-2</v>
      </c>
      <c r="Q13" s="4">
        <v>9.5785440613026823E-2</v>
      </c>
      <c r="R13" s="4">
        <v>9.6899224806201542E-2</v>
      </c>
      <c r="S13" s="4">
        <v>9.8039215686274522E-2</v>
      </c>
      <c r="T13" s="4">
        <v>9.9304865938430978E-2</v>
      </c>
      <c r="U13" s="4">
        <v>0.10050251256281408</v>
      </c>
      <c r="V13" s="4">
        <v>0.10121457489878542</v>
      </c>
      <c r="W13" s="4">
        <v>0.1019367991845056</v>
      </c>
      <c r="X13" s="4">
        <v>0.10266940451745379</v>
      </c>
      <c r="Y13" s="4">
        <v>0.10341261633919338</v>
      </c>
      <c r="Z13" s="4">
        <v>0.10416666666666667</v>
      </c>
      <c r="AA13" s="4">
        <v>0.10416666666666667</v>
      </c>
      <c r="AB13" s="4">
        <v>0.10416666666666667</v>
      </c>
      <c r="AC13" s="4">
        <v>0.10416666666666667</v>
      </c>
      <c r="AD13" s="4">
        <v>0.10416666666666667</v>
      </c>
      <c r="AE13" s="4">
        <v>0.10416666666666667</v>
      </c>
      <c r="AF13" s="4">
        <v>0.10416666666666667</v>
      </c>
      <c r="AG13" s="4">
        <v>0.10416666666666667</v>
      </c>
      <c r="AH13" s="4">
        <v>0.10416666666666667</v>
      </c>
      <c r="AI13" s="4">
        <v>0.10416666666666667</v>
      </c>
      <c r="AJ13" s="4">
        <v>0.10416666666666667</v>
      </c>
      <c r="AK13" s="4">
        <v>0.10416666666666667</v>
      </c>
      <c r="AL13" s="4">
        <v>0.10416666666666667</v>
      </c>
    </row>
    <row r="14" spans="1:38">
      <c r="A14" s="4" t="s">
        <v>6</v>
      </c>
      <c r="B14" s="8" t="s">
        <v>39</v>
      </c>
      <c r="C14" s="8" t="s">
        <v>74</v>
      </c>
      <c r="D14" s="4" t="s">
        <v>99</v>
      </c>
      <c r="E14" s="8" t="s">
        <v>182</v>
      </c>
      <c r="F14" s="7" t="s">
        <v>16</v>
      </c>
      <c r="G14" s="4" t="s">
        <v>14</v>
      </c>
      <c r="H14" s="4">
        <v>9.1407678244972576E-2</v>
      </c>
      <c r="I14" s="4">
        <v>9.1407678244972576E-2</v>
      </c>
      <c r="J14" s="4">
        <v>9.1407678244972576E-2</v>
      </c>
      <c r="K14" s="4">
        <v>9.1407678244972576E-2</v>
      </c>
      <c r="L14" s="4">
        <v>9.1407678244972576E-2</v>
      </c>
      <c r="M14" s="4">
        <v>9.1407678244972576E-2</v>
      </c>
      <c r="N14" s="4">
        <v>9.1407678244972576E-2</v>
      </c>
      <c r="O14" s="4">
        <v>9.1407678244972576E-2</v>
      </c>
      <c r="P14" s="4">
        <v>9.1407678244972576E-2</v>
      </c>
      <c r="Q14" s="4">
        <v>9.1407678244972576E-2</v>
      </c>
      <c r="R14" s="4">
        <v>9.1407678244972576E-2</v>
      </c>
      <c r="S14" s="4">
        <v>9.1407678244972576E-2</v>
      </c>
      <c r="T14" s="4">
        <v>9.1407678244972576E-2</v>
      </c>
      <c r="U14" s="4">
        <v>9.1407678244972576E-2</v>
      </c>
      <c r="V14" s="4">
        <v>9.1407678244972576E-2</v>
      </c>
      <c r="W14" s="4">
        <v>9.1407678244972576E-2</v>
      </c>
      <c r="X14" s="4">
        <v>9.1407678244972576E-2</v>
      </c>
      <c r="Y14" s="4">
        <v>9.1407678244972576E-2</v>
      </c>
      <c r="Z14" s="4">
        <v>9.1407678244972576E-2</v>
      </c>
      <c r="AA14" s="4">
        <v>9.1407678244972576E-2</v>
      </c>
      <c r="AB14" s="4">
        <v>9.1407678244972576E-2</v>
      </c>
      <c r="AC14" s="4">
        <v>9.1407678244972576E-2</v>
      </c>
      <c r="AD14" s="4">
        <v>9.1407678244972576E-2</v>
      </c>
      <c r="AE14" s="4">
        <v>9.1407678244972576E-2</v>
      </c>
      <c r="AF14" s="4">
        <v>9.1407678244972576E-2</v>
      </c>
      <c r="AG14" s="4">
        <v>9.1407678244972576E-2</v>
      </c>
      <c r="AH14" s="4">
        <v>9.1407678244972576E-2</v>
      </c>
      <c r="AI14" s="4">
        <v>9.1407678244972576E-2</v>
      </c>
      <c r="AJ14" s="4">
        <v>9.1407678244972576E-2</v>
      </c>
      <c r="AK14" s="4">
        <v>9.1407678244972576E-2</v>
      </c>
      <c r="AL14" s="4">
        <v>9.1407678244972576E-2</v>
      </c>
    </row>
    <row r="15" spans="1:38">
      <c r="A15" s="4" t="s">
        <v>6</v>
      </c>
      <c r="B15" s="8" t="s">
        <v>37</v>
      </c>
      <c r="C15" s="8" t="s">
        <v>74</v>
      </c>
      <c r="D15" s="4" t="s">
        <v>99</v>
      </c>
      <c r="E15" s="8" t="s">
        <v>183</v>
      </c>
      <c r="F15" s="7" t="s">
        <v>16</v>
      </c>
      <c r="G15" s="4" t="s">
        <v>14</v>
      </c>
      <c r="H15" s="4">
        <v>8.9928057553956844E-2</v>
      </c>
      <c r="I15" s="4">
        <v>8.9928057553956844E-2</v>
      </c>
      <c r="J15" s="4">
        <v>8.9928057553956844E-2</v>
      </c>
      <c r="K15" s="4">
        <v>8.9928057553956844E-2</v>
      </c>
      <c r="L15" s="4">
        <v>8.9928057553956844E-2</v>
      </c>
      <c r="M15" s="4">
        <v>8.9928057553956844E-2</v>
      </c>
      <c r="N15" s="4">
        <v>9.1996320147194124E-2</v>
      </c>
      <c r="O15" s="4">
        <v>9.4161958568738241E-2</v>
      </c>
      <c r="P15" s="4">
        <v>9.643201542912247E-2</v>
      </c>
      <c r="Q15" s="4">
        <v>9.8716683119447174E-2</v>
      </c>
      <c r="R15" s="4">
        <v>0.10121457489878542</v>
      </c>
      <c r="S15" s="4">
        <v>0.10384215991692626</v>
      </c>
      <c r="T15" s="4">
        <v>0.10649627263045792</v>
      </c>
      <c r="U15" s="4">
        <v>0.10940919037199125</v>
      </c>
      <c r="V15" s="4">
        <v>0.1111111111111111</v>
      </c>
      <c r="W15" s="4">
        <v>0.11286681715575622</v>
      </c>
      <c r="X15" s="4">
        <v>0.1146788990825688</v>
      </c>
      <c r="Y15" s="4">
        <v>0.11655011655011654</v>
      </c>
      <c r="Z15" s="4">
        <v>0.11848341232227488</v>
      </c>
      <c r="AA15" s="4">
        <v>0.11848341232227488</v>
      </c>
      <c r="AB15" s="4">
        <v>0.11848341232227488</v>
      </c>
      <c r="AC15" s="4">
        <v>0.11848341232227488</v>
      </c>
      <c r="AD15" s="4">
        <v>0.11848341232227488</v>
      </c>
      <c r="AE15" s="4">
        <v>0.11848341232227488</v>
      </c>
      <c r="AF15" s="4">
        <v>0.11848341232227488</v>
      </c>
      <c r="AG15" s="4">
        <v>0.11848341232227488</v>
      </c>
      <c r="AH15" s="4">
        <v>0.11848341232227488</v>
      </c>
      <c r="AI15" s="4">
        <v>0.11848341232227488</v>
      </c>
      <c r="AJ15" s="4">
        <v>0.11848341232227488</v>
      </c>
      <c r="AK15" s="4">
        <v>0.11848341232227488</v>
      </c>
      <c r="AL15" s="4">
        <v>0.11848341232227488</v>
      </c>
    </row>
    <row r="16" spans="1:38">
      <c r="A16" s="4" t="s">
        <v>6</v>
      </c>
      <c r="B16" s="8" t="s">
        <v>38</v>
      </c>
      <c r="C16" s="8" t="s">
        <v>74</v>
      </c>
      <c r="D16" s="4" t="s">
        <v>99</v>
      </c>
      <c r="E16" s="8" t="s">
        <v>183</v>
      </c>
      <c r="F16" s="7" t="s">
        <v>16</v>
      </c>
      <c r="G16" s="4" t="s">
        <v>14</v>
      </c>
      <c r="H16" s="4">
        <v>8.9928057553956844E-2</v>
      </c>
      <c r="I16" s="4">
        <v>8.9928057553956844E-2</v>
      </c>
      <c r="J16" s="4">
        <v>8.9928057553956844E-2</v>
      </c>
      <c r="K16" s="4">
        <v>8.9928057553956844E-2</v>
      </c>
      <c r="L16" s="4">
        <v>8.9928057553956844E-2</v>
      </c>
      <c r="M16" s="4">
        <v>8.9928057553956844E-2</v>
      </c>
      <c r="N16" s="4">
        <v>9.0991810737033663E-2</v>
      </c>
      <c r="O16" s="4">
        <v>9.1996320147194124E-2</v>
      </c>
      <c r="P16" s="4">
        <v>9.3023255813953487E-2</v>
      </c>
      <c r="Q16" s="4">
        <v>9.4161958568738241E-2</v>
      </c>
      <c r="R16" s="4">
        <v>9.5238095238095233E-2</v>
      </c>
      <c r="S16" s="4">
        <v>9.643201542912247E-2</v>
      </c>
      <c r="T16" s="4">
        <v>9.7560975609756101E-2</v>
      </c>
      <c r="U16" s="4">
        <v>9.8716683119447174E-2</v>
      </c>
      <c r="V16" s="4">
        <v>9.940357852882703E-2</v>
      </c>
      <c r="W16" s="4">
        <v>0.10010010010010009</v>
      </c>
      <c r="X16" s="4">
        <v>0.10080645161290323</v>
      </c>
      <c r="Y16" s="4">
        <v>0.10152284263959391</v>
      </c>
      <c r="Z16" s="4">
        <v>0.10224948875255624</v>
      </c>
      <c r="AA16" s="4">
        <v>0.10224948875255624</v>
      </c>
      <c r="AB16" s="4">
        <v>0.10224948875255624</v>
      </c>
      <c r="AC16" s="4">
        <v>0.10224948875255624</v>
      </c>
      <c r="AD16" s="4">
        <v>0.10224948875255624</v>
      </c>
      <c r="AE16" s="4">
        <v>0.10224948875255624</v>
      </c>
      <c r="AF16" s="4">
        <v>0.10224948875255624</v>
      </c>
      <c r="AG16" s="4">
        <v>0.10224948875255624</v>
      </c>
      <c r="AH16" s="4">
        <v>0.10224948875255624</v>
      </c>
      <c r="AI16" s="4">
        <v>0.10224948875255624</v>
      </c>
      <c r="AJ16" s="4">
        <v>0.10224948875255624</v>
      </c>
      <c r="AK16" s="4">
        <v>0.10224948875255624</v>
      </c>
      <c r="AL16" s="4">
        <v>0.10224948875255624</v>
      </c>
    </row>
    <row r="17" spans="1:38">
      <c r="A17" s="9" t="s">
        <v>6</v>
      </c>
      <c r="B17" s="11" t="s">
        <v>39</v>
      </c>
      <c r="C17" s="11" t="s">
        <v>74</v>
      </c>
      <c r="D17" s="9" t="s">
        <v>99</v>
      </c>
      <c r="E17" s="8" t="s">
        <v>183</v>
      </c>
      <c r="F17" s="10" t="s">
        <v>16</v>
      </c>
      <c r="G17" s="9" t="s">
        <v>14</v>
      </c>
      <c r="H17" s="9">
        <v>8.9928057553956844E-2</v>
      </c>
      <c r="I17" s="9">
        <v>8.9928057553956844E-2</v>
      </c>
      <c r="J17" s="9">
        <v>8.9928057553956844E-2</v>
      </c>
      <c r="K17" s="9">
        <v>8.9928057553956844E-2</v>
      </c>
      <c r="L17" s="9">
        <v>8.9928057553956844E-2</v>
      </c>
      <c r="M17" s="9">
        <v>8.9928057553956844E-2</v>
      </c>
      <c r="N17" s="9">
        <v>8.9928057553956844E-2</v>
      </c>
      <c r="O17" s="9">
        <v>8.9928057553956844E-2</v>
      </c>
      <c r="P17" s="9">
        <v>8.9928057553956844E-2</v>
      </c>
      <c r="Q17" s="9">
        <v>8.9928057553956844E-2</v>
      </c>
      <c r="R17" s="9">
        <v>8.9928057553956844E-2</v>
      </c>
      <c r="S17" s="9">
        <v>8.9928057553956844E-2</v>
      </c>
      <c r="T17" s="9">
        <v>8.9928057553956844E-2</v>
      </c>
      <c r="U17" s="9">
        <v>8.9928057553956844E-2</v>
      </c>
      <c r="V17" s="9">
        <v>8.9928057553956844E-2</v>
      </c>
      <c r="W17" s="9">
        <v>8.9928057553956844E-2</v>
      </c>
      <c r="X17" s="9">
        <v>8.9928057553956844E-2</v>
      </c>
      <c r="Y17" s="9">
        <v>8.9928057553956844E-2</v>
      </c>
      <c r="Z17" s="9">
        <v>8.9928057553956844E-2</v>
      </c>
      <c r="AA17" s="9">
        <v>8.9928057553956844E-2</v>
      </c>
      <c r="AB17" s="9">
        <v>8.9928057553956844E-2</v>
      </c>
      <c r="AC17" s="9">
        <v>8.9928057553956844E-2</v>
      </c>
      <c r="AD17" s="9">
        <v>8.9928057553956844E-2</v>
      </c>
      <c r="AE17" s="9">
        <v>8.9928057553956844E-2</v>
      </c>
      <c r="AF17" s="9">
        <v>8.9928057553956844E-2</v>
      </c>
      <c r="AG17" s="9">
        <v>8.9928057553956844E-2</v>
      </c>
      <c r="AH17" s="9">
        <v>8.9928057553956844E-2</v>
      </c>
      <c r="AI17" s="9">
        <v>8.9928057553956844E-2</v>
      </c>
      <c r="AJ17" s="9">
        <v>8.9928057553956844E-2</v>
      </c>
      <c r="AK17" s="9">
        <v>8.9928057553956844E-2</v>
      </c>
      <c r="AL17" s="9">
        <v>8.9928057553956844E-2</v>
      </c>
    </row>
    <row r="18" spans="1:38">
      <c r="A18" s="4" t="s">
        <v>6</v>
      </c>
      <c r="B18" s="8" t="s">
        <v>37</v>
      </c>
      <c r="C18" s="8" t="s">
        <v>74</v>
      </c>
      <c r="D18" s="4" t="s">
        <v>99</v>
      </c>
      <c r="E18" s="8" t="s">
        <v>184</v>
      </c>
      <c r="F18" s="7" t="s">
        <v>16</v>
      </c>
      <c r="G18" s="4" t="s">
        <v>14</v>
      </c>
      <c r="H18" s="4">
        <v>0.11778563015312131</v>
      </c>
      <c r="I18" s="4">
        <v>0.11778563015312131</v>
      </c>
      <c r="J18" s="4">
        <v>0.11778563015312131</v>
      </c>
      <c r="K18" s="4">
        <v>0.11778563015312131</v>
      </c>
      <c r="L18" s="4">
        <v>0.11778563015312131</v>
      </c>
      <c r="M18" s="4">
        <v>0.11778563015312131</v>
      </c>
      <c r="N18" s="4">
        <v>0.12019230769230768</v>
      </c>
      <c r="O18" s="4">
        <v>0.12285012285012284</v>
      </c>
      <c r="P18" s="4">
        <v>0.12547051442910917</v>
      </c>
      <c r="Q18" s="4">
        <v>0.12836970474967907</v>
      </c>
      <c r="R18" s="4">
        <v>0.13123359580052493</v>
      </c>
      <c r="S18" s="4">
        <v>0.13422818791946309</v>
      </c>
      <c r="T18" s="4">
        <v>0.13755158184319122</v>
      </c>
      <c r="U18" s="4">
        <v>0.14084507042253522</v>
      </c>
      <c r="V18" s="4">
        <v>0.14084507042253522</v>
      </c>
      <c r="W18" s="4">
        <v>0.14084507042253522</v>
      </c>
      <c r="X18" s="4">
        <v>0.14084507042253522</v>
      </c>
      <c r="Y18" s="4">
        <v>0.14084507042253522</v>
      </c>
      <c r="Z18" s="4">
        <v>0.14084507042253522</v>
      </c>
      <c r="AA18" s="4">
        <v>0.14084507042253522</v>
      </c>
      <c r="AB18" s="4">
        <v>0.14084507042253522</v>
      </c>
      <c r="AC18" s="4">
        <v>0.14084507042253522</v>
      </c>
      <c r="AD18" s="4">
        <v>0.14084507042253522</v>
      </c>
      <c r="AE18" s="4">
        <v>0.14084507042253522</v>
      </c>
      <c r="AF18" s="4">
        <v>0.14084507042253522</v>
      </c>
      <c r="AG18" s="4">
        <v>0.14084507042253522</v>
      </c>
      <c r="AH18" s="4">
        <v>0.14084507042253522</v>
      </c>
      <c r="AI18" s="4">
        <v>0.14084507042253522</v>
      </c>
      <c r="AJ18" s="4">
        <v>0.14084507042253522</v>
      </c>
      <c r="AK18" s="4">
        <v>0.14084507042253522</v>
      </c>
      <c r="AL18" s="4">
        <v>0.14084507042253522</v>
      </c>
    </row>
    <row r="19" spans="1:38">
      <c r="A19" s="4" t="s">
        <v>6</v>
      </c>
      <c r="B19" s="8" t="s">
        <v>38</v>
      </c>
      <c r="C19" s="8" t="s">
        <v>74</v>
      </c>
      <c r="D19" s="4" t="s">
        <v>99</v>
      </c>
      <c r="E19" s="8" t="s">
        <v>184</v>
      </c>
      <c r="F19" s="7" t="s">
        <v>16</v>
      </c>
      <c r="G19" s="4" t="s">
        <v>14</v>
      </c>
      <c r="H19" s="4">
        <v>0.11778563015312131</v>
      </c>
      <c r="I19" s="4">
        <v>0.11778563015312131</v>
      </c>
      <c r="J19" s="4">
        <v>0.11778563015312131</v>
      </c>
      <c r="K19" s="4">
        <v>0.11778563015312131</v>
      </c>
      <c r="L19" s="4">
        <v>0.11778563015312131</v>
      </c>
      <c r="M19" s="4">
        <v>0.11778563015312131</v>
      </c>
      <c r="N19" s="4">
        <v>0.11904761904761904</v>
      </c>
      <c r="O19" s="4">
        <v>0.12019230769230768</v>
      </c>
      <c r="P19" s="4">
        <v>0.12150668286755771</v>
      </c>
      <c r="Q19" s="4">
        <v>0.12285012285012284</v>
      </c>
      <c r="R19" s="4">
        <v>0.12406947890818858</v>
      </c>
      <c r="S19" s="4">
        <v>0.12547051442910917</v>
      </c>
      <c r="T19" s="4">
        <v>0.12690355329949238</v>
      </c>
      <c r="U19" s="4">
        <v>0.12836970474967907</v>
      </c>
      <c r="V19" s="4">
        <v>0.12836970474967907</v>
      </c>
      <c r="W19" s="4">
        <v>0.12836970474967907</v>
      </c>
      <c r="X19" s="4">
        <v>0.12836970474967907</v>
      </c>
      <c r="Y19" s="4">
        <v>0.12836970474967907</v>
      </c>
      <c r="Z19" s="4">
        <v>0.12836970474967907</v>
      </c>
      <c r="AA19" s="4">
        <v>0.12836970474967907</v>
      </c>
      <c r="AB19" s="4">
        <v>0.12836970474967907</v>
      </c>
      <c r="AC19" s="4">
        <v>0.12836970474967907</v>
      </c>
      <c r="AD19" s="4">
        <v>0.12836970474967907</v>
      </c>
      <c r="AE19" s="4">
        <v>0.12836970474967907</v>
      </c>
      <c r="AF19" s="4">
        <v>0.12836970474967907</v>
      </c>
      <c r="AG19" s="4">
        <v>0.12836970474967907</v>
      </c>
      <c r="AH19" s="4">
        <v>0.12836970474967907</v>
      </c>
      <c r="AI19" s="4">
        <v>0.12836970474967907</v>
      </c>
      <c r="AJ19" s="4">
        <v>0.12836970474967907</v>
      </c>
      <c r="AK19" s="4">
        <v>0.12836970474967907</v>
      </c>
      <c r="AL19" s="4">
        <v>0.12836970474967907</v>
      </c>
    </row>
    <row r="20" spans="1:38">
      <c r="A20" s="4" t="s">
        <v>6</v>
      </c>
      <c r="B20" s="8" t="s">
        <v>39</v>
      </c>
      <c r="C20" s="8" t="s">
        <v>74</v>
      </c>
      <c r="D20" s="4" t="s">
        <v>99</v>
      </c>
      <c r="E20" s="8" t="s">
        <v>184</v>
      </c>
      <c r="F20" s="7" t="s">
        <v>16</v>
      </c>
      <c r="G20" s="4" t="s">
        <v>14</v>
      </c>
      <c r="H20" s="4">
        <v>0.11778563015312131</v>
      </c>
      <c r="I20" s="4">
        <v>0.11778563015312131</v>
      </c>
      <c r="J20" s="4">
        <v>0.11778563015312131</v>
      </c>
      <c r="K20" s="4">
        <v>0.11778563015312131</v>
      </c>
      <c r="L20" s="4">
        <v>0.11778563015312131</v>
      </c>
      <c r="M20" s="4">
        <v>0.11778563015312131</v>
      </c>
      <c r="N20" s="4">
        <v>0.11778563015312131</v>
      </c>
      <c r="O20" s="4">
        <v>0.11778563015312131</v>
      </c>
      <c r="P20" s="4">
        <v>0.11778563015312131</v>
      </c>
      <c r="Q20" s="4">
        <v>0.11778563015312131</v>
      </c>
      <c r="R20" s="4">
        <v>0.11778563015312131</v>
      </c>
      <c r="S20" s="4">
        <v>0.11778563015312131</v>
      </c>
      <c r="T20" s="4">
        <v>0.11778563015312131</v>
      </c>
      <c r="U20" s="4">
        <v>0.11778563015312131</v>
      </c>
      <c r="V20" s="4">
        <v>0.11778563015312131</v>
      </c>
      <c r="W20" s="4">
        <v>0.11778563015312131</v>
      </c>
      <c r="X20" s="4">
        <v>0.11778563015312131</v>
      </c>
      <c r="Y20" s="4">
        <v>0.11778563015312131</v>
      </c>
      <c r="Z20" s="4">
        <v>0.11778563015312131</v>
      </c>
      <c r="AA20" s="4">
        <v>0.11778563015312131</v>
      </c>
      <c r="AB20" s="4">
        <v>0.11778563015312131</v>
      </c>
      <c r="AC20" s="4">
        <v>0.11778563015312131</v>
      </c>
      <c r="AD20" s="4">
        <v>0.11778563015312131</v>
      </c>
      <c r="AE20" s="4">
        <v>0.11778563015312131</v>
      </c>
      <c r="AF20" s="4">
        <v>0.11778563015312131</v>
      </c>
      <c r="AG20" s="4">
        <v>0.11778563015312131</v>
      </c>
      <c r="AH20" s="4">
        <v>0.11778563015312131</v>
      </c>
      <c r="AI20" s="4">
        <v>0.11778563015312131</v>
      </c>
      <c r="AJ20" s="4">
        <v>0.11778563015312131</v>
      </c>
      <c r="AK20" s="4">
        <v>0.11778563015312131</v>
      </c>
      <c r="AL20" s="4">
        <v>0.11778563015312131</v>
      </c>
    </row>
    <row r="21" spans="1:38">
      <c r="A21" s="4" t="s">
        <v>6</v>
      </c>
      <c r="B21" s="7" t="s">
        <v>6</v>
      </c>
      <c r="E21" s="8" t="s">
        <v>185</v>
      </c>
      <c r="F21" s="7" t="s">
        <v>146</v>
      </c>
      <c r="G21" s="4" t="s">
        <v>14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1</v>
      </c>
      <c r="AC21" s="4">
        <v>1</v>
      </c>
      <c r="AD21" s="4">
        <v>1</v>
      </c>
      <c r="AE21" s="4">
        <v>1</v>
      </c>
      <c r="AF21" s="4">
        <v>1</v>
      </c>
      <c r="AG21" s="4">
        <v>1</v>
      </c>
      <c r="AH21" s="4">
        <v>1</v>
      </c>
      <c r="AI21" s="4">
        <v>1</v>
      </c>
      <c r="AJ21" s="4">
        <v>1</v>
      </c>
      <c r="AK21" s="4">
        <v>1</v>
      </c>
      <c r="AL21" s="4">
        <v>1</v>
      </c>
    </row>
    <row r="22" spans="1:38">
      <c r="A22" s="4" t="s">
        <v>6</v>
      </c>
      <c r="B22" s="7" t="s">
        <v>6</v>
      </c>
      <c r="C22" s="7" t="s">
        <v>74</v>
      </c>
      <c r="D22" s="4" t="s">
        <v>98</v>
      </c>
      <c r="E22" s="8" t="s">
        <v>186</v>
      </c>
      <c r="F22" s="7" t="s">
        <v>25</v>
      </c>
      <c r="G22" s="4" t="s">
        <v>14</v>
      </c>
      <c r="H22" s="4">
        <v>9.8294000000000006E-2</v>
      </c>
      <c r="I22" s="4">
        <v>9.8294000000000006E-2</v>
      </c>
      <c r="J22" s="4">
        <v>9.8294000000000006E-2</v>
      </c>
      <c r="K22" s="4">
        <v>9.8294000000000006E-2</v>
      </c>
      <c r="L22" s="4">
        <v>9.8294000000000006E-2</v>
      </c>
      <c r="M22" s="4">
        <v>9.8294000000000006E-2</v>
      </c>
      <c r="N22" s="4">
        <v>9.8294000000000006E-2</v>
      </c>
      <c r="O22" s="4">
        <v>9.8294000000000006E-2</v>
      </c>
      <c r="P22" s="4">
        <v>9.8294000000000006E-2</v>
      </c>
      <c r="Q22" s="4">
        <v>9.8294000000000006E-2</v>
      </c>
      <c r="R22" s="4">
        <v>9.8294000000000006E-2</v>
      </c>
      <c r="S22" s="4">
        <v>9.8294000000000006E-2</v>
      </c>
      <c r="T22" s="4">
        <v>9.8294000000000006E-2</v>
      </c>
      <c r="U22" s="4">
        <v>9.8294000000000006E-2</v>
      </c>
      <c r="V22" s="4">
        <v>9.8294000000000006E-2</v>
      </c>
      <c r="W22" s="4">
        <v>9.8294000000000006E-2</v>
      </c>
      <c r="X22" s="4">
        <v>9.8294000000000006E-2</v>
      </c>
      <c r="Y22" s="4">
        <v>9.8294000000000006E-2</v>
      </c>
      <c r="Z22" s="4">
        <v>9.8294000000000006E-2</v>
      </c>
      <c r="AA22" s="4">
        <v>9.8294000000000006E-2</v>
      </c>
      <c r="AB22" s="4">
        <v>9.8294000000000006E-2</v>
      </c>
      <c r="AC22" s="4">
        <v>9.8294000000000006E-2</v>
      </c>
      <c r="AD22" s="4">
        <v>9.8294000000000006E-2</v>
      </c>
      <c r="AE22" s="4">
        <v>9.8294000000000006E-2</v>
      </c>
      <c r="AF22" s="4">
        <v>9.8294000000000006E-2</v>
      </c>
      <c r="AG22" s="4">
        <v>9.8294000000000006E-2</v>
      </c>
      <c r="AH22" s="4">
        <v>9.8294000000000006E-2</v>
      </c>
      <c r="AI22" s="4">
        <v>9.8294000000000006E-2</v>
      </c>
      <c r="AJ22" s="4">
        <v>9.8294000000000006E-2</v>
      </c>
      <c r="AK22" s="4">
        <v>9.8294000000000006E-2</v>
      </c>
      <c r="AL22" s="4">
        <v>9.8294000000000006E-2</v>
      </c>
    </row>
    <row r="23" spans="1:38">
      <c r="A23" s="4" t="s">
        <v>6</v>
      </c>
      <c r="B23" s="7" t="s">
        <v>6</v>
      </c>
      <c r="C23" s="7" t="s">
        <v>74</v>
      </c>
      <c r="D23" s="4" t="s">
        <v>98</v>
      </c>
      <c r="E23" s="8" t="s">
        <v>187</v>
      </c>
      <c r="F23" s="7" t="s">
        <v>25</v>
      </c>
      <c r="G23" s="4" t="s">
        <v>14</v>
      </c>
      <c r="H23" s="4">
        <v>8.5760042372321738E-2</v>
      </c>
      <c r="I23" s="4">
        <v>8.5760042372321738E-2</v>
      </c>
      <c r="J23" s="4">
        <v>8.5760042372321738E-2</v>
      </c>
      <c r="K23" s="4">
        <v>8.5760042372321738E-2</v>
      </c>
      <c r="L23" s="4">
        <v>8.5760042372321738E-2</v>
      </c>
      <c r="M23" s="4">
        <v>8.5760042372321738E-2</v>
      </c>
      <c r="N23" s="4">
        <v>8.5760042372321738E-2</v>
      </c>
      <c r="O23" s="4">
        <v>8.5760042372321738E-2</v>
      </c>
      <c r="P23" s="4">
        <v>8.5760042372321738E-2</v>
      </c>
      <c r="Q23" s="4">
        <v>8.5760042372321738E-2</v>
      </c>
      <c r="R23" s="4">
        <v>8.5760042372321738E-2</v>
      </c>
      <c r="S23" s="4">
        <v>8.5760042372321738E-2</v>
      </c>
      <c r="T23" s="4">
        <v>8.5760042372321738E-2</v>
      </c>
      <c r="U23" s="4">
        <v>8.5760042372321738E-2</v>
      </c>
      <c r="V23" s="4">
        <v>8.5760042372321738E-2</v>
      </c>
      <c r="W23" s="4">
        <v>8.5760042372321738E-2</v>
      </c>
      <c r="X23" s="4">
        <v>8.5760042372321738E-2</v>
      </c>
      <c r="Y23" s="4">
        <v>8.5760042372321738E-2</v>
      </c>
      <c r="Z23" s="4">
        <v>8.5760042372321738E-2</v>
      </c>
      <c r="AA23" s="4">
        <v>8.5760042372321738E-2</v>
      </c>
      <c r="AB23" s="4">
        <v>8.5760042372321738E-2</v>
      </c>
      <c r="AC23" s="4">
        <v>8.5760042372321738E-2</v>
      </c>
      <c r="AD23" s="4">
        <v>8.5760042372321738E-2</v>
      </c>
      <c r="AE23" s="4">
        <v>8.5760042372321738E-2</v>
      </c>
      <c r="AF23" s="4">
        <v>8.5760042372321738E-2</v>
      </c>
      <c r="AG23" s="4">
        <v>8.5760042372321738E-2</v>
      </c>
      <c r="AH23" s="4">
        <v>8.5760042372321738E-2</v>
      </c>
      <c r="AI23" s="4">
        <v>8.5760042372321738E-2</v>
      </c>
      <c r="AJ23" s="4">
        <v>8.5760042372321738E-2</v>
      </c>
      <c r="AK23" s="4">
        <v>8.5760042372321738E-2</v>
      </c>
      <c r="AL23" s="4">
        <v>8.5760042372321738E-2</v>
      </c>
    </row>
    <row r="24" spans="1:38">
      <c r="A24" s="4" t="s">
        <v>6</v>
      </c>
      <c r="B24" s="7" t="s">
        <v>6</v>
      </c>
      <c r="C24" s="7" t="s">
        <v>74</v>
      </c>
      <c r="D24" s="4" t="s">
        <v>98</v>
      </c>
      <c r="E24" s="8" t="s">
        <v>188</v>
      </c>
      <c r="F24" s="7" t="s">
        <v>25</v>
      </c>
      <c r="G24" s="4" t="s">
        <v>14</v>
      </c>
      <c r="H24" s="4">
        <v>8.4611000000000006E-2</v>
      </c>
      <c r="I24" s="4">
        <v>8.4611000000000006E-2</v>
      </c>
      <c r="J24" s="4">
        <v>8.4611000000000006E-2</v>
      </c>
      <c r="K24" s="4">
        <v>8.4611000000000006E-2</v>
      </c>
      <c r="L24" s="4">
        <v>8.4611000000000006E-2</v>
      </c>
      <c r="M24" s="4">
        <v>8.4611000000000006E-2</v>
      </c>
      <c r="N24" s="4">
        <v>8.4611000000000006E-2</v>
      </c>
      <c r="O24" s="4">
        <v>8.4611000000000006E-2</v>
      </c>
      <c r="P24" s="4">
        <v>8.4611000000000006E-2</v>
      </c>
      <c r="Q24" s="4">
        <v>8.4611000000000006E-2</v>
      </c>
      <c r="R24" s="4">
        <v>8.4611000000000006E-2</v>
      </c>
      <c r="S24" s="4">
        <v>8.4611000000000006E-2</v>
      </c>
      <c r="T24" s="4">
        <v>8.4611000000000006E-2</v>
      </c>
      <c r="U24" s="4">
        <v>8.4611000000000006E-2</v>
      </c>
      <c r="V24" s="4">
        <v>8.4611000000000006E-2</v>
      </c>
      <c r="W24" s="4">
        <v>8.4611000000000006E-2</v>
      </c>
      <c r="X24" s="4">
        <v>8.4611000000000006E-2</v>
      </c>
      <c r="Y24" s="4">
        <v>8.4611000000000006E-2</v>
      </c>
      <c r="Z24" s="4">
        <v>8.4611000000000006E-2</v>
      </c>
      <c r="AA24" s="4">
        <v>8.4611000000000006E-2</v>
      </c>
      <c r="AB24" s="4">
        <v>8.4611000000000006E-2</v>
      </c>
      <c r="AC24" s="4">
        <v>8.4611000000000006E-2</v>
      </c>
      <c r="AD24" s="4">
        <v>8.4611000000000006E-2</v>
      </c>
      <c r="AE24" s="4">
        <v>8.4611000000000006E-2</v>
      </c>
      <c r="AF24" s="4">
        <v>8.4611000000000006E-2</v>
      </c>
      <c r="AG24" s="4">
        <v>8.4611000000000006E-2</v>
      </c>
      <c r="AH24" s="4">
        <v>8.4611000000000006E-2</v>
      </c>
      <c r="AI24" s="4">
        <v>8.4611000000000006E-2</v>
      </c>
      <c r="AJ24" s="4">
        <v>8.4611000000000006E-2</v>
      </c>
      <c r="AK24" s="4">
        <v>8.4611000000000006E-2</v>
      </c>
      <c r="AL24" s="4">
        <v>8.4611000000000006E-2</v>
      </c>
    </row>
    <row r="25" spans="1:38">
      <c r="A25" s="4" t="s">
        <v>6</v>
      </c>
      <c r="B25" s="7" t="s">
        <v>6</v>
      </c>
      <c r="D25" s="4" t="s">
        <v>50</v>
      </c>
      <c r="E25" s="8" t="s">
        <v>189</v>
      </c>
      <c r="F25" s="7" t="s">
        <v>27</v>
      </c>
      <c r="G25" s="4" t="s">
        <v>29</v>
      </c>
      <c r="H25" s="4">
        <f t="shared" ref="H25:AL25" si="2">(1-0.021*1.53)</f>
        <v>0.96787000000000001</v>
      </c>
      <c r="I25" s="4">
        <f t="shared" si="2"/>
        <v>0.96787000000000001</v>
      </c>
      <c r="J25" s="4">
        <f t="shared" si="2"/>
        <v>0.96787000000000001</v>
      </c>
      <c r="K25" s="4">
        <f t="shared" si="2"/>
        <v>0.96787000000000001</v>
      </c>
      <c r="L25" s="4">
        <f t="shared" si="2"/>
        <v>0.96787000000000001</v>
      </c>
      <c r="M25" s="4">
        <f t="shared" si="2"/>
        <v>0.96787000000000001</v>
      </c>
      <c r="N25" s="4">
        <f t="shared" si="2"/>
        <v>0.96787000000000001</v>
      </c>
      <c r="O25" s="4">
        <f t="shared" si="2"/>
        <v>0.96787000000000001</v>
      </c>
      <c r="P25" s="4">
        <f t="shared" si="2"/>
        <v>0.96787000000000001</v>
      </c>
      <c r="Q25" s="4">
        <f t="shared" si="2"/>
        <v>0.96787000000000001</v>
      </c>
      <c r="R25" s="4">
        <f t="shared" si="2"/>
        <v>0.96787000000000001</v>
      </c>
      <c r="S25" s="4">
        <f t="shared" si="2"/>
        <v>0.96787000000000001</v>
      </c>
      <c r="T25" s="4">
        <f t="shared" si="2"/>
        <v>0.96787000000000001</v>
      </c>
      <c r="U25" s="4">
        <f t="shared" si="2"/>
        <v>0.96787000000000001</v>
      </c>
      <c r="V25" s="4">
        <f t="shared" si="2"/>
        <v>0.96787000000000001</v>
      </c>
      <c r="W25" s="4">
        <f t="shared" si="2"/>
        <v>0.96787000000000001</v>
      </c>
      <c r="X25" s="4">
        <f t="shared" si="2"/>
        <v>0.96787000000000001</v>
      </c>
      <c r="Y25" s="4">
        <f t="shared" si="2"/>
        <v>0.96787000000000001</v>
      </c>
      <c r="Z25" s="4">
        <f t="shared" si="2"/>
        <v>0.96787000000000001</v>
      </c>
      <c r="AA25" s="4">
        <f t="shared" si="2"/>
        <v>0.96787000000000001</v>
      </c>
      <c r="AB25" s="4">
        <f t="shared" si="2"/>
        <v>0.96787000000000001</v>
      </c>
      <c r="AC25" s="4">
        <f t="shared" si="2"/>
        <v>0.96787000000000001</v>
      </c>
      <c r="AD25" s="4">
        <f t="shared" si="2"/>
        <v>0.96787000000000001</v>
      </c>
      <c r="AE25" s="4">
        <f t="shared" si="2"/>
        <v>0.96787000000000001</v>
      </c>
      <c r="AF25" s="4">
        <f t="shared" si="2"/>
        <v>0.96787000000000001</v>
      </c>
      <c r="AG25" s="4">
        <f t="shared" si="2"/>
        <v>0.96787000000000001</v>
      </c>
      <c r="AH25" s="4">
        <f t="shared" si="2"/>
        <v>0.96787000000000001</v>
      </c>
      <c r="AI25" s="4">
        <f t="shared" si="2"/>
        <v>0.96787000000000001</v>
      </c>
      <c r="AJ25" s="4">
        <f t="shared" si="2"/>
        <v>0.96787000000000001</v>
      </c>
      <c r="AK25" s="4">
        <f t="shared" si="2"/>
        <v>0.96787000000000001</v>
      </c>
      <c r="AL25" s="4">
        <f t="shared" si="2"/>
        <v>0.96787000000000001</v>
      </c>
    </row>
    <row r="26" spans="1:38">
      <c r="A26" s="4" t="s">
        <v>6</v>
      </c>
      <c r="B26" s="7" t="s">
        <v>6</v>
      </c>
      <c r="D26" s="4" t="s">
        <v>158</v>
      </c>
      <c r="E26" s="8" t="s">
        <v>163</v>
      </c>
      <c r="F26" s="7" t="s">
        <v>140</v>
      </c>
      <c r="G26" s="4" t="s">
        <v>160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1</v>
      </c>
      <c r="Z26" s="4">
        <v>1</v>
      </c>
      <c r="AA26" s="4">
        <v>1</v>
      </c>
      <c r="AB26" s="4">
        <v>1</v>
      </c>
      <c r="AC26" s="4">
        <v>1</v>
      </c>
      <c r="AD26" s="4">
        <v>1</v>
      </c>
      <c r="AE26" s="4">
        <v>1</v>
      </c>
      <c r="AF26" s="4">
        <v>1</v>
      </c>
      <c r="AG26" s="4">
        <v>1</v>
      </c>
      <c r="AH26" s="4">
        <v>1</v>
      </c>
      <c r="AI26" s="4">
        <v>1</v>
      </c>
      <c r="AJ26" s="4">
        <v>1</v>
      </c>
      <c r="AK26" s="4">
        <v>1</v>
      </c>
      <c r="AL26" s="4">
        <v>1</v>
      </c>
    </row>
    <row r="27" spans="1:38">
      <c r="A27" s="4" t="s">
        <v>6</v>
      </c>
      <c r="B27" s="7" t="s">
        <v>6</v>
      </c>
      <c r="D27" s="4" t="s">
        <v>158</v>
      </c>
      <c r="E27" s="8" t="s">
        <v>190</v>
      </c>
      <c r="F27" s="7" t="s">
        <v>140</v>
      </c>
      <c r="G27" s="4" t="s">
        <v>16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4">
        <v>1</v>
      </c>
      <c r="S27" s="4">
        <v>1</v>
      </c>
      <c r="T27" s="4">
        <v>1</v>
      </c>
      <c r="U27" s="4">
        <v>1</v>
      </c>
      <c r="V27" s="4">
        <v>1</v>
      </c>
      <c r="W27" s="4">
        <v>1</v>
      </c>
      <c r="X27" s="4">
        <v>1</v>
      </c>
      <c r="Y27" s="4">
        <v>1</v>
      </c>
      <c r="Z27" s="4">
        <v>1</v>
      </c>
      <c r="AA27" s="4">
        <v>1</v>
      </c>
      <c r="AB27" s="4">
        <v>1</v>
      </c>
      <c r="AC27" s="4">
        <v>1</v>
      </c>
      <c r="AD27" s="4">
        <v>1</v>
      </c>
      <c r="AE27" s="4">
        <v>1</v>
      </c>
      <c r="AF27" s="4">
        <v>1</v>
      </c>
      <c r="AG27" s="4">
        <v>1</v>
      </c>
      <c r="AH27" s="4">
        <v>1</v>
      </c>
      <c r="AI27" s="4">
        <v>1</v>
      </c>
      <c r="AJ27" s="4">
        <v>1</v>
      </c>
      <c r="AK27" s="4">
        <v>1</v>
      </c>
      <c r="AL27" s="4">
        <v>1</v>
      </c>
    </row>
    <row r="28" spans="1:38">
      <c r="A28" s="4" t="s">
        <v>6</v>
      </c>
      <c r="B28" s="7" t="s">
        <v>6</v>
      </c>
      <c r="D28" s="4" t="s">
        <v>158</v>
      </c>
      <c r="E28" s="8" t="s">
        <v>157</v>
      </c>
      <c r="F28" s="7" t="s">
        <v>140</v>
      </c>
      <c r="G28" s="4" t="s">
        <v>19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1</v>
      </c>
      <c r="U28" s="4">
        <v>1</v>
      </c>
      <c r="V28" s="4">
        <v>1</v>
      </c>
      <c r="W28" s="4">
        <v>1</v>
      </c>
      <c r="X28" s="4">
        <v>1</v>
      </c>
      <c r="Y28" s="4">
        <v>1</v>
      </c>
      <c r="Z28" s="4">
        <v>1</v>
      </c>
      <c r="AA28" s="4">
        <v>1</v>
      </c>
      <c r="AB28" s="4">
        <v>1</v>
      </c>
      <c r="AC28" s="4">
        <v>1</v>
      </c>
      <c r="AD28" s="4">
        <v>1</v>
      </c>
      <c r="AE28" s="4">
        <v>1</v>
      </c>
      <c r="AF28" s="4">
        <v>1</v>
      </c>
      <c r="AG28" s="4">
        <v>1</v>
      </c>
      <c r="AH28" s="4">
        <v>1</v>
      </c>
      <c r="AI28" s="4">
        <v>1</v>
      </c>
      <c r="AJ28" s="4">
        <v>1</v>
      </c>
      <c r="AK28" s="4">
        <v>1</v>
      </c>
      <c r="AL28" s="4">
        <v>1</v>
      </c>
    </row>
    <row r="29" spans="1:38">
      <c r="A29" s="4" t="s">
        <v>6</v>
      </c>
      <c r="B29" s="7" t="s">
        <v>6</v>
      </c>
      <c r="D29" s="4" t="s">
        <v>158</v>
      </c>
      <c r="E29" s="8" t="s">
        <v>191</v>
      </c>
      <c r="F29" s="7" t="s">
        <v>140</v>
      </c>
      <c r="G29" s="4" t="s">
        <v>21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>
        <v>1</v>
      </c>
      <c r="W29" s="4">
        <v>1</v>
      </c>
      <c r="X29" s="4">
        <v>1</v>
      </c>
      <c r="Y29" s="4">
        <v>1</v>
      </c>
      <c r="Z29" s="4">
        <v>1</v>
      </c>
      <c r="AA29" s="4">
        <v>1</v>
      </c>
      <c r="AB29" s="4">
        <v>1</v>
      </c>
      <c r="AC29" s="4">
        <v>1</v>
      </c>
      <c r="AD29" s="4">
        <v>1</v>
      </c>
      <c r="AE29" s="4">
        <v>1</v>
      </c>
      <c r="AF29" s="4">
        <v>1</v>
      </c>
      <c r="AG29" s="4">
        <v>1</v>
      </c>
      <c r="AH29" s="4">
        <v>1</v>
      </c>
      <c r="AI29" s="4">
        <v>1</v>
      </c>
      <c r="AJ29" s="4">
        <v>1</v>
      </c>
      <c r="AK29" s="4">
        <v>1</v>
      </c>
      <c r="AL29" s="4">
        <v>1</v>
      </c>
    </row>
    <row r="30" spans="1:38">
      <c r="A30" s="4" t="s">
        <v>6</v>
      </c>
      <c r="B30" s="7" t="s">
        <v>6</v>
      </c>
      <c r="D30" s="4" t="s">
        <v>158</v>
      </c>
      <c r="E30" s="8" t="s">
        <v>192</v>
      </c>
      <c r="F30" s="7" t="s">
        <v>140</v>
      </c>
      <c r="G30" s="4" t="s">
        <v>25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1</v>
      </c>
      <c r="T30" s="4">
        <v>1</v>
      </c>
      <c r="U30" s="4">
        <v>1</v>
      </c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4">
        <v>1</v>
      </c>
      <c r="AB30" s="4">
        <v>1</v>
      </c>
      <c r="AC30" s="4">
        <v>1</v>
      </c>
      <c r="AD30" s="4">
        <v>1</v>
      </c>
      <c r="AE30" s="4">
        <v>1</v>
      </c>
      <c r="AF30" s="4">
        <v>1</v>
      </c>
      <c r="AG30" s="4">
        <v>1</v>
      </c>
      <c r="AH30" s="4">
        <v>1</v>
      </c>
      <c r="AI30" s="4">
        <v>1</v>
      </c>
      <c r="AJ30" s="4">
        <v>1</v>
      </c>
      <c r="AK30" s="4">
        <v>1</v>
      </c>
      <c r="AL30" s="4">
        <v>1</v>
      </c>
    </row>
    <row r="31" spans="1:38">
      <c r="A31" s="4" t="s">
        <v>6</v>
      </c>
      <c r="B31" s="7" t="s">
        <v>6</v>
      </c>
      <c r="E31" s="8" t="s">
        <v>193</v>
      </c>
      <c r="F31" s="7" t="s">
        <v>148</v>
      </c>
      <c r="G31" s="4" t="s">
        <v>14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1</v>
      </c>
      <c r="T31" s="4">
        <v>1</v>
      </c>
      <c r="U31" s="4">
        <v>1</v>
      </c>
      <c r="V31" s="4">
        <v>1</v>
      </c>
      <c r="W31" s="4">
        <v>1</v>
      </c>
      <c r="X31" s="4">
        <v>1</v>
      </c>
      <c r="Y31" s="4">
        <v>1</v>
      </c>
      <c r="Z31" s="4">
        <v>1</v>
      </c>
      <c r="AA31" s="4">
        <v>1</v>
      </c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4">
        <v>1</v>
      </c>
      <c r="AJ31" s="4">
        <v>1</v>
      </c>
      <c r="AK31" s="4">
        <v>1</v>
      </c>
      <c r="AL31" s="4">
        <v>1</v>
      </c>
    </row>
    <row r="32" spans="1:38">
      <c r="A32" s="4" t="s">
        <v>6</v>
      </c>
      <c r="B32" s="7" t="s">
        <v>6</v>
      </c>
      <c r="C32" s="7" t="s">
        <v>74</v>
      </c>
      <c r="D32" s="4" t="s">
        <v>98</v>
      </c>
      <c r="E32" s="8" t="s">
        <v>194</v>
      </c>
      <c r="F32" s="7" t="s">
        <v>160</v>
      </c>
      <c r="G32" s="4" t="s">
        <v>14</v>
      </c>
      <c r="H32" s="4">
        <v>6.1652581415162257E-2</v>
      </c>
      <c r="I32" s="4">
        <v>6.1652581415162257E-2</v>
      </c>
      <c r="J32" s="4">
        <v>6.1652581415162257E-2</v>
      </c>
      <c r="K32" s="4">
        <v>6.1652581415162257E-2</v>
      </c>
      <c r="L32" s="4">
        <v>6.1652581415162257E-2</v>
      </c>
      <c r="M32" s="4">
        <v>6.1652581415162257E-2</v>
      </c>
      <c r="N32" s="4">
        <v>6.1652581415162257E-2</v>
      </c>
      <c r="O32" s="4">
        <v>6.1652581415162257E-2</v>
      </c>
      <c r="P32" s="4">
        <v>6.1652581415162257E-2</v>
      </c>
      <c r="Q32" s="4">
        <v>6.1652581415162257E-2</v>
      </c>
      <c r="R32" s="4">
        <v>6.1652581415162257E-2</v>
      </c>
      <c r="S32" s="4">
        <v>6.1652581415162257E-2</v>
      </c>
      <c r="T32" s="4">
        <v>6.1652581415162257E-2</v>
      </c>
      <c r="U32" s="4">
        <v>6.1652581415162257E-2</v>
      </c>
      <c r="V32" s="4">
        <v>6.1652581415162257E-2</v>
      </c>
      <c r="W32" s="4">
        <v>6.1652581415162257E-2</v>
      </c>
      <c r="X32" s="4">
        <v>6.1652581415162257E-2</v>
      </c>
      <c r="Y32" s="4">
        <v>6.1652581415162257E-2</v>
      </c>
      <c r="Z32" s="4">
        <v>6.1652581415162257E-2</v>
      </c>
      <c r="AA32" s="4">
        <v>6.1652581415162257E-2</v>
      </c>
      <c r="AB32" s="4">
        <v>6.1652581415162257E-2</v>
      </c>
      <c r="AC32" s="4">
        <v>6.1652581415162257E-2</v>
      </c>
      <c r="AD32" s="4">
        <v>6.1652581415162257E-2</v>
      </c>
      <c r="AE32" s="4">
        <v>6.1652581415162257E-2</v>
      </c>
      <c r="AF32" s="4">
        <v>6.1652581415162257E-2</v>
      </c>
      <c r="AG32" s="4">
        <v>6.1652581415162257E-2</v>
      </c>
      <c r="AH32" s="4">
        <v>6.1652581415162257E-2</v>
      </c>
      <c r="AI32" s="4">
        <v>6.1652581415162257E-2</v>
      </c>
      <c r="AJ32" s="4">
        <v>6.1652581415162257E-2</v>
      </c>
      <c r="AK32" s="4">
        <v>6.1652581415162257E-2</v>
      </c>
      <c r="AL32" s="4">
        <v>6.1652581415162257E-2</v>
      </c>
    </row>
    <row r="33" spans="1:38">
      <c r="A33" s="4" t="s">
        <v>6</v>
      </c>
      <c r="B33" s="7" t="s">
        <v>6</v>
      </c>
      <c r="C33" s="7" t="s">
        <v>74</v>
      </c>
      <c r="D33" s="4" t="s">
        <v>98</v>
      </c>
      <c r="E33" s="8" t="s">
        <v>195</v>
      </c>
      <c r="F33" s="7" t="s">
        <v>160</v>
      </c>
      <c r="G33" s="4" t="s">
        <v>14</v>
      </c>
      <c r="H33" s="4">
        <v>9.4401803149961605E-2</v>
      </c>
      <c r="I33" s="4">
        <v>9.4401803149961605E-2</v>
      </c>
      <c r="J33" s="4">
        <v>9.4401803149961605E-2</v>
      </c>
      <c r="K33" s="4">
        <v>9.4401803149961605E-2</v>
      </c>
      <c r="L33" s="4">
        <v>9.4401803149961605E-2</v>
      </c>
      <c r="M33" s="4">
        <v>9.4401803149961605E-2</v>
      </c>
      <c r="N33" s="4">
        <v>9.4401803149961605E-2</v>
      </c>
      <c r="O33" s="4">
        <v>9.4401803149961605E-2</v>
      </c>
      <c r="P33" s="4">
        <v>9.4401803149961605E-2</v>
      </c>
      <c r="Q33" s="4">
        <v>9.4401803149961605E-2</v>
      </c>
      <c r="R33" s="4">
        <v>9.4401803149961605E-2</v>
      </c>
      <c r="S33" s="4">
        <v>9.4401803149961605E-2</v>
      </c>
      <c r="T33" s="4">
        <v>9.4401803149961605E-2</v>
      </c>
      <c r="U33" s="4">
        <v>9.4401803149961605E-2</v>
      </c>
      <c r="V33" s="4">
        <v>9.4401803149961605E-2</v>
      </c>
      <c r="W33" s="4">
        <v>9.4401803149961605E-2</v>
      </c>
      <c r="X33" s="4">
        <v>9.4401803149961605E-2</v>
      </c>
      <c r="Y33" s="4">
        <v>9.4401803149961605E-2</v>
      </c>
      <c r="Z33" s="4">
        <v>9.4401803149961605E-2</v>
      </c>
      <c r="AA33" s="4">
        <v>9.4401803149961605E-2</v>
      </c>
      <c r="AB33" s="4">
        <v>9.4401803149961605E-2</v>
      </c>
      <c r="AC33" s="4">
        <v>9.4401803149961605E-2</v>
      </c>
      <c r="AD33" s="4">
        <v>9.4401803149961605E-2</v>
      </c>
      <c r="AE33" s="4">
        <v>9.4401803149961605E-2</v>
      </c>
      <c r="AF33" s="4">
        <v>9.4401803149961605E-2</v>
      </c>
      <c r="AG33" s="4">
        <v>9.4401803149961605E-2</v>
      </c>
      <c r="AH33" s="4">
        <v>9.4401803149961605E-2</v>
      </c>
      <c r="AI33" s="4">
        <v>9.4401803149961605E-2</v>
      </c>
      <c r="AJ33" s="4">
        <v>9.4401803149961605E-2</v>
      </c>
      <c r="AK33" s="4">
        <v>9.4401803149961605E-2</v>
      </c>
      <c r="AL33" s="4">
        <v>9.4401803149961605E-2</v>
      </c>
    </row>
    <row r="34" spans="1:38">
      <c r="A34" s="4" t="s">
        <v>6</v>
      </c>
      <c r="B34" s="7" t="s">
        <v>6</v>
      </c>
      <c r="E34" s="8" t="s">
        <v>196</v>
      </c>
      <c r="F34" s="7" t="s">
        <v>14</v>
      </c>
      <c r="G34" s="4" t="s">
        <v>14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4">
        <v>1</v>
      </c>
      <c r="U34" s="4">
        <v>1</v>
      </c>
      <c r="V34" s="4">
        <v>1</v>
      </c>
      <c r="W34" s="4">
        <v>1</v>
      </c>
      <c r="X34" s="4">
        <v>1</v>
      </c>
      <c r="Y34" s="4">
        <v>1</v>
      </c>
      <c r="Z34" s="4">
        <v>1</v>
      </c>
      <c r="AA34" s="4">
        <v>1</v>
      </c>
      <c r="AB34" s="4">
        <v>1</v>
      </c>
      <c r="AC34" s="4">
        <v>1</v>
      </c>
      <c r="AD34" s="4">
        <v>1</v>
      </c>
      <c r="AE34" s="4">
        <v>1</v>
      </c>
      <c r="AF34" s="4">
        <v>1</v>
      </c>
      <c r="AG34" s="4">
        <v>1</v>
      </c>
      <c r="AH34" s="4">
        <v>1</v>
      </c>
      <c r="AI34" s="4">
        <v>1</v>
      </c>
      <c r="AJ34" s="4">
        <v>1</v>
      </c>
      <c r="AK34" s="4">
        <v>1</v>
      </c>
      <c r="AL34" s="4">
        <v>1</v>
      </c>
    </row>
    <row r="35" spans="1:38">
      <c r="A35" s="4" t="s">
        <v>6</v>
      </c>
      <c r="B35" s="7" t="s">
        <v>6</v>
      </c>
      <c r="E35" s="8" t="s">
        <v>197</v>
      </c>
      <c r="F35" s="7" t="s">
        <v>14</v>
      </c>
      <c r="G35" s="4" t="s">
        <v>14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1</v>
      </c>
      <c r="P35" s="4">
        <v>1</v>
      </c>
      <c r="Q35" s="4">
        <v>1</v>
      </c>
      <c r="R35" s="4">
        <v>1</v>
      </c>
      <c r="S35" s="4">
        <v>1</v>
      </c>
      <c r="T35" s="4">
        <v>1</v>
      </c>
      <c r="U35" s="4">
        <v>1</v>
      </c>
      <c r="V35" s="4">
        <v>1</v>
      </c>
      <c r="W35" s="4">
        <v>1</v>
      </c>
      <c r="X35" s="4">
        <v>1</v>
      </c>
      <c r="Y35" s="4">
        <v>1</v>
      </c>
      <c r="Z35" s="4">
        <v>1</v>
      </c>
      <c r="AA35" s="4">
        <v>1</v>
      </c>
      <c r="AB35" s="4">
        <v>1</v>
      </c>
      <c r="AC35" s="4">
        <v>1</v>
      </c>
      <c r="AD35" s="4">
        <v>1</v>
      </c>
      <c r="AE35" s="4">
        <v>1</v>
      </c>
      <c r="AF35" s="4">
        <v>1</v>
      </c>
      <c r="AG35" s="4">
        <v>1</v>
      </c>
      <c r="AH35" s="4">
        <v>1</v>
      </c>
      <c r="AI35" s="4">
        <v>1</v>
      </c>
      <c r="AJ35" s="4">
        <v>1</v>
      </c>
      <c r="AK35" s="4">
        <v>1</v>
      </c>
      <c r="AL35" s="4">
        <v>1</v>
      </c>
    </row>
    <row r="36" spans="1:38">
      <c r="A36" s="4" t="s">
        <v>6</v>
      </c>
      <c r="B36" s="7" t="s">
        <v>6</v>
      </c>
      <c r="C36" s="7" t="s">
        <v>74</v>
      </c>
      <c r="D36" s="4" t="s">
        <v>98</v>
      </c>
      <c r="E36" s="8" t="s">
        <v>198</v>
      </c>
      <c r="F36" s="7" t="s">
        <v>19</v>
      </c>
      <c r="G36" s="4" t="s">
        <v>14</v>
      </c>
      <c r="H36" s="4">
        <v>0.12549199999999999</v>
      </c>
      <c r="I36" s="4">
        <v>0.12549199999999999</v>
      </c>
      <c r="J36" s="4">
        <v>0.12549199999999999</v>
      </c>
      <c r="K36" s="4">
        <v>0.12549199999999999</v>
      </c>
      <c r="L36" s="4">
        <v>0.12549199999999999</v>
      </c>
      <c r="M36" s="4">
        <v>0.12549199999999999</v>
      </c>
      <c r="N36" s="4">
        <v>0.12549199999999999</v>
      </c>
      <c r="O36" s="4">
        <v>0.12549199999999999</v>
      </c>
      <c r="P36" s="4">
        <v>0.12549199999999999</v>
      </c>
      <c r="Q36" s="4">
        <v>0.12549199999999999</v>
      </c>
      <c r="R36" s="4">
        <v>0.12549199999999999</v>
      </c>
      <c r="S36" s="4">
        <v>0.12549199999999999</v>
      </c>
      <c r="T36" s="4">
        <v>0.12549199999999999</v>
      </c>
      <c r="U36" s="4">
        <v>0.12549199999999999</v>
      </c>
      <c r="V36" s="4">
        <v>0.12549199999999999</v>
      </c>
      <c r="W36" s="4">
        <v>0.12549199999999999</v>
      </c>
      <c r="X36" s="4">
        <v>0.12549199999999999</v>
      </c>
      <c r="Y36" s="4">
        <v>0.12549199999999999</v>
      </c>
      <c r="Z36" s="4">
        <v>0.12549199999999999</v>
      </c>
      <c r="AA36" s="4">
        <v>0.12549199999999999</v>
      </c>
      <c r="AB36" s="4">
        <v>0.12549199999999999</v>
      </c>
      <c r="AC36" s="4">
        <v>0.12549199999999999</v>
      </c>
      <c r="AD36" s="4">
        <v>0.12549199999999999</v>
      </c>
      <c r="AE36" s="4">
        <v>0.12549199999999999</v>
      </c>
      <c r="AF36" s="4">
        <v>0.12549199999999999</v>
      </c>
      <c r="AG36" s="4">
        <v>0.12549199999999999</v>
      </c>
      <c r="AH36" s="4">
        <v>0.12549199999999999</v>
      </c>
      <c r="AI36" s="4">
        <v>0.12549199999999999</v>
      </c>
      <c r="AJ36" s="4">
        <v>0.12549199999999999</v>
      </c>
      <c r="AK36" s="4">
        <v>0.12549199999999999</v>
      </c>
      <c r="AL36" s="4">
        <v>0.12549199999999999</v>
      </c>
    </row>
    <row r="37" spans="1:38">
      <c r="A37" s="4" t="s">
        <v>6</v>
      </c>
      <c r="B37" s="8" t="s">
        <v>37</v>
      </c>
      <c r="C37" s="8" t="s">
        <v>74</v>
      </c>
      <c r="D37" s="4" t="s">
        <v>99</v>
      </c>
      <c r="E37" s="8" t="s">
        <v>199</v>
      </c>
      <c r="F37" s="7" t="s">
        <v>19</v>
      </c>
      <c r="G37" s="4" t="s">
        <v>14</v>
      </c>
      <c r="H37" s="4">
        <v>0.13850415512465375</v>
      </c>
      <c r="I37" s="4">
        <v>0.13850415512465375</v>
      </c>
      <c r="J37" s="4">
        <v>0.13850415512465375</v>
      </c>
      <c r="K37" s="4">
        <v>0.13850415512465375</v>
      </c>
      <c r="L37" s="4">
        <v>0.13850415512465375</v>
      </c>
      <c r="M37" s="4">
        <v>0.13850415512465375</v>
      </c>
      <c r="N37" s="4">
        <v>0.14144271570014144</v>
      </c>
      <c r="O37" s="4">
        <v>0.14430014430014432</v>
      </c>
      <c r="P37" s="4">
        <v>0.14749262536873156</v>
      </c>
      <c r="Q37" s="4">
        <v>0.15060240963855423</v>
      </c>
      <c r="R37" s="4">
        <v>0.15408320493066255</v>
      </c>
      <c r="S37" s="4">
        <v>0.15772870662460567</v>
      </c>
      <c r="T37" s="4">
        <v>0.16129032258064516</v>
      </c>
      <c r="U37" s="4">
        <v>0.16528925619834711</v>
      </c>
      <c r="V37" s="4">
        <v>0.17006802721088435</v>
      </c>
      <c r="W37" s="4">
        <v>0.17543859649122806</v>
      </c>
      <c r="X37" s="4">
        <v>0.18083182640144665</v>
      </c>
      <c r="Y37" s="4">
        <v>0.18691588785046731</v>
      </c>
      <c r="Z37" s="4">
        <v>0.19305019305019305</v>
      </c>
      <c r="AA37" s="4">
        <v>0.19305019305019305</v>
      </c>
      <c r="AB37" s="4">
        <v>0.19305019305019305</v>
      </c>
      <c r="AC37" s="4">
        <v>0.19305019305019305</v>
      </c>
      <c r="AD37" s="4">
        <v>0.19305019305019305</v>
      </c>
      <c r="AE37" s="4">
        <v>0.19305019305019305</v>
      </c>
      <c r="AF37" s="4">
        <v>0.19305019305019305</v>
      </c>
      <c r="AG37" s="4">
        <v>0.19305019305019305</v>
      </c>
      <c r="AH37" s="4">
        <v>0.19305019305019305</v>
      </c>
      <c r="AI37" s="4">
        <v>0.19305019305019305</v>
      </c>
      <c r="AJ37" s="4">
        <v>0.19305019305019305</v>
      </c>
      <c r="AK37" s="4">
        <v>0.19305019305019305</v>
      </c>
      <c r="AL37" s="4">
        <v>0.19305019305019305</v>
      </c>
    </row>
    <row r="38" spans="1:38">
      <c r="A38" s="4" t="s">
        <v>6</v>
      </c>
      <c r="B38" s="8" t="s">
        <v>38</v>
      </c>
      <c r="C38" s="8" t="s">
        <v>74</v>
      </c>
      <c r="D38" s="4" t="s">
        <v>99</v>
      </c>
      <c r="E38" s="8" t="s">
        <v>199</v>
      </c>
      <c r="F38" s="7" t="s">
        <v>19</v>
      </c>
      <c r="G38" s="4" t="s">
        <v>14</v>
      </c>
      <c r="H38" s="4">
        <v>0.13850415512465375</v>
      </c>
      <c r="I38" s="4">
        <v>0.13850415512465375</v>
      </c>
      <c r="J38" s="4">
        <v>0.13850415512465375</v>
      </c>
      <c r="K38" s="4">
        <v>0.13850415512465375</v>
      </c>
      <c r="L38" s="4">
        <v>0.13850415512465375</v>
      </c>
      <c r="M38" s="4">
        <v>0.13850415512465375</v>
      </c>
      <c r="N38" s="4">
        <v>0.13986013986013984</v>
      </c>
      <c r="O38" s="4">
        <v>0.14144271570014144</v>
      </c>
      <c r="P38" s="4">
        <v>0.14285714285714285</v>
      </c>
      <c r="Q38" s="4">
        <v>0.14430014430014432</v>
      </c>
      <c r="R38" s="4">
        <v>0.14577259475218657</v>
      </c>
      <c r="S38" s="4">
        <v>0.14749262536873156</v>
      </c>
      <c r="T38" s="4">
        <v>0.14903129657228018</v>
      </c>
      <c r="U38" s="4">
        <v>0.15060240963855423</v>
      </c>
      <c r="V38" s="4">
        <v>0.15267175572519084</v>
      </c>
      <c r="W38" s="4">
        <v>0.15479876160990713</v>
      </c>
      <c r="X38" s="4">
        <v>0.15698587127158556</v>
      </c>
      <c r="Y38" s="4">
        <v>0.1589825119236884</v>
      </c>
      <c r="Z38" s="4">
        <v>0.16129032258064516</v>
      </c>
      <c r="AA38" s="4">
        <v>0.16129032258064516</v>
      </c>
      <c r="AB38" s="4">
        <v>0.16129032258064516</v>
      </c>
      <c r="AC38" s="4">
        <v>0.16129032258064516</v>
      </c>
      <c r="AD38" s="4">
        <v>0.16129032258064516</v>
      </c>
      <c r="AE38" s="4">
        <v>0.16129032258064516</v>
      </c>
      <c r="AF38" s="4">
        <v>0.16129032258064516</v>
      </c>
      <c r="AG38" s="4">
        <v>0.16129032258064516</v>
      </c>
      <c r="AH38" s="4">
        <v>0.16129032258064516</v>
      </c>
      <c r="AI38" s="4">
        <v>0.16129032258064516</v>
      </c>
      <c r="AJ38" s="4">
        <v>0.16129032258064516</v>
      </c>
      <c r="AK38" s="4">
        <v>0.16129032258064516</v>
      </c>
      <c r="AL38" s="4">
        <v>0.16129032258064516</v>
      </c>
    </row>
    <row r="39" spans="1:38">
      <c r="A39" s="4" t="s">
        <v>6</v>
      </c>
      <c r="B39" s="8" t="s">
        <v>39</v>
      </c>
      <c r="C39" s="8" t="s">
        <v>74</v>
      </c>
      <c r="D39" s="4" t="s">
        <v>99</v>
      </c>
      <c r="E39" s="8" t="s">
        <v>199</v>
      </c>
      <c r="F39" s="7" t="s">
        <v>19</v>
      </c>
      <c r="G39" s="4" t="s">
        <v>14</v>
      </c>
      <c r="H39" s="4">
        <v>0.13850415512465375</v>
      </c>
      <c r="I39" s="4">
        <v>0.13850415512465375</v>
      </c>
      <c r="J39" s="4">
        <v>0.13850415512465375</v>
      </c>
      <c r="K39" s="4">
        <v>0.13850415512465375</v>
      </c>
      <c r="L39" s="4">
        <v>0.13850415512465375</v>
      </c>
      <c r="M39" s="4">
        <v>0.13850415512465375</v>
      </c>
      <c r="N39" s="4">
        <v>0.13850415512465375</v>
      </c>
      <c r="O39" s="4">
        <v>0.13850415512465375</v>
      </c>
      <c r="P39" s="4">
        <v>0.13850415512465375</v>
      </c>
      <c r="Q39" s="4">
        <v>0.13850415512465375</v>
      </c>
      <c r="R39" s="4">
        <v>0.13850415512465375</v>
      </c>
      <c r="S39" s="4">
        <v>0.13850415512465375</v>
      </c>
      <c r="T39" s="4">
        <v>0.13850415512465375</v>
      </c>
      <c r="U39" s="4">
        <v>0.13850415512465375</v>
      </c>
      <c r="V39" s="4">
        <v>0.13850415512465375</v>
      </c>
      <c r="W39" s="4">
        <v>0.13850415512465375</v>
      </c>
      <c r="X39" s="4">
        <v>0.13850415512465375</v>
      </c>
      <c r="Y39" s="4">
        <v>0.13850415512465375</v>
      </c>
      <c r="Z39" s="4">
        <v>0.13850415512465375</v>
      </c>
      <c r="AA39" s="4">
        <v>0.13850415512465375</v>
      </c>
      <c r="AB39" s="4">
        <v>0.13850415512465375</v>
      </c>
      <c r="AC39" s="4">
        <v>0.13850415512465375</v>
      </c>
      <c r="AD39" s="4">
        <v>0.13850415512465375</v>
      </c>
      <c r="AE39" s="4">
        <v>0.13850415512465375</v>
      </c>
      <c r="AF39" s="4">
        <v>0.13850415512465375</v>
      </c>
      <c r="AG39" s="4">
        <v>0.13850415512465375</v>
      </c>
      <c r="AH39" s="4">
        <v>0.13850415512465375</v>
      </c>
      <c r="AI39" s="4">
        <v>0.13850415512465375</v>
      </c>
      <c r="AJ39" s="4">
        <v>0.13850415512465375</v>
      </c>
      <c r="AK39" s="4">
        <v>0.13850415512465375</v>
      </c>
      <c r="AL39" s="4">
        <v>0.13850415512465375</v>
      </c>
    </row>
    <row r="40" spans="1:38">
      <c r="A40" s="4" t="s">
        <v>6</v>
      </c>
      <c r="B40" s="8" t="s">
        <v>37</v>
      </c>
      <c r="C40" s="8" t="s">
        <v>74</v>
      </c>
      <c r="D40" s="4" t="s">
        <v>99</v>
      </c>
      <c r="E40" s="8" t="s">
        <v>200</v>
      </c>
      <c r="F40" s="7" t="s">
        <v>19</v>
      </c>
      <c r="G40" s="4" t="s">
        <v>14</v>
      </c>
      <c r="H40" s="4">
        <v>0.13774104683195593</v>
      </c>
      <c r="I40" s="4">
        <v>0.13774104683195593</v>
      </c>
      <c r="J40" s="4">
        <v>0.13774104683195593</v>
      </c>
      <c r="K40" s="4">
        <v>0.13774104683195593</v>
      </c>
      <c r="L40" s="4">
        <v>0.13774104683195593</v>
      </c>
      <c r="M40" s="4">
        <v>0.13774104683195593</v>
      </c>
      <c r="N40" s="4">
        <v>0.14064697609001406</v>
      </c>
      <c r="O40" s="4">
        <v>0.14347202295552366</v>
      </c>
      <c r="P40" s="4">
        <v>0.14662756598240467</v>
      </c>
      <c r="Q40" s="4">
        <v>0.14970059880239522</v>
      </c>
      <c r="R40" s="4">
        <v>0.15313935681470137</v>
      </c>
      <c r="S40" s="4">
        <v>0.15673981191222572</v>
      </c>
      <c r="T40" s="4">
        <v>0.16025641025641024</v>
      </c>
      <c r="U40" s="4">
        <v>0.16420361247947454</v>
      </c>
      <c r="V40" s="4">
        <v>0.16920473773265651</v>
      </c>
      <c r="W40" s="4">
        <v>0.17452006980802792</v>
      </c>
      <c r="X40" s="4">
        <v>0.18050541516245489</v>
      </c>
      <c r="Y40" s="4">
        <v>0.18656716417910446</v>
      </c>
      <c r="Z40" s="4">
        <v>0.19305019305019305</v>
      </c>
      <c r="AA40" s="4">
        <v>0.19305019305019305</v>
      </c>
      <c r="AB40" s="4">
        <v>0.19305019305019305</v>
      </c>
      <c r="AC40" s="4">
        <v>0.19305019305019305</v>
      </c>
      <c r="AD40" s="4">
        <v>0.19305019305019305</v>
      </c>
      <c r="AE40" s="4">
        <v>0.19305019305019305</v>
      </c>
      <c r="AF40" s="4">
        <v>0.19305019305019305</v>
      </c>
      <c r="AG40" s="4">
        <v>0.19305019305019305</v>
      </c>
      <c r="AH40" s="4">
        <v>0.19305019305019305</v>
      </c>
      <c r="AI40" s="4">
        <v>0.19305019305019305</v>
      </c>
      <c r="AJ40" s="4">
        <v>0.19305019305019305</v>
      </c>
      <c r="AK40" s="4">
        <v>0.19305019305019305</v>
      </c>
      <c r="AL40" s="4">
        <v>0.19305019305019305</v>
      </c>
    </row>
    <row r="41" spans="1:38">
      <c r="A41" s="4" t="s">
        <v>6</v>
      </c>
      <c r="B41" s="8" t="s">
        <v>38</v>
      </c>
      <c r="C41" s="8" t="s">
        <v>74</v>
      </c>
      <c r="D41" s="4" t="s">
        <v>99</v>
      </c>
      <c r="E41" s="8" t="s">
        <v>200</v>
      </c>
      <c r="F41" s="7" t="s">
        <v>19</v>
      </c>
      <c r="G41" s="4" t="s">
        <v>14</v>
      </c>
      <c r="H41" s="4">
        <v>0.13774104683195593</v>
      </c>
      <c r="I41" s="4">
        <v>0.13774104683195593</v>
      </c>
      <c r="J41" s="4">
        <v>0.13774104683195593</v>
      </c>
      <c r="K41" s="4">
        <v>0.13774104683195593</v>
      </c>
      <c r="L41" s="4">
        <v>0.13774104683195593</v>
      </c>
      <c r="M41" s="4">
        <v>0.13774104683195593</v>
      </c>
      <c r="N41" s="4">
        <v>0.13908205841446453</v>
      </c>
      <c r="O41" s="4">
        <v>0.14064697609001406</v>
      </c>
      <c r="P41" s="4">
        <v>0.14204545454545456</v>
      </c>
      <c r="Q41" s="4">
        <v>0.14347202295552366</v>
      </c>
      <c r="R41" s="4">
        <v>0.14513788098693758</v>
      </c>
      <c r="S41" s="4">
        <v>0.14662756598240467</v>
      </c>
      <c r="T41" s="4">
        <v>0.14814814814814814</v>
      </c>
      <c r="U41" s="4">
        <v>0.14970059880239522</v>
      </c>
      <c r="V41" s="4">
        <v>0.1519756838905775</v>
      </c>
      <c r="W41" s="4">
        <v>0.15408320493066255</v>
      </c>
      <c r="X41" s="4">
        <v>0.15625</v>
      </c>
      <c r="Y41" s="4">
        <v>0.1584786053882726</v>
      </c>
      <c r="Z41" s="4">
        <v>0.16077170418006431</v>
      </c>
      <c r="AA41" s="4">
        <v>0.16077170418006431</v>
      </c>
      <c r="AB41" s="4">
        <v>0.16077170418006431</v>
      </c>
      <c r="AC41" s="4">
        <v>0.16077170418006431</v>
      </c>
      <c r="AD41" s="4">
        <v>0.16077170418006431</v>
      </c>
      <c r="AE41" s="4">
        <v>0.16077170418006431</v>
      </c>
      <c r="AF41" s="4">
        <v>0.16077170418006431</v>
      </c>
      <c r="AG41" s="4">
        <v>0.16077170418006431</v>
      </c>
      <c r="AH41" s="4">
        <v>0.16077170418006431</v>
      </c>
      <c r="AI41" s="4">
        <v>0.16077170418006431</v>
      </c>
      <c r="AJ41" s="4">
        <v>0.16077170418006431</v>
      </c>
      <c r="AK41" s="4">
        <v>0.16077170418006431</v>
      </c>
      <c r="AL41" s="4">
        <v>0.16077170418006431</v>
      </c>
    </row>
    <row r="42" spans="1:38">
      <c r="A42" s="4" t="s">
        <v>6</v>
      </c>
      <c r="B42" s="8" t="s">
        <v>39</v>
      </c>
      <c r="C42" s="8" t="s">
        <v>74</v>
      </c>
      <c r="D42" s="4" t="s">
        <v>99</v>
      </c>
      <c r="E42" s="8" t="s">
        <v>200</v>
      </c>
      <c r="F42" s="7" t="s">
        <v>19</v>
      </c>
      <c r="G42" s="4" t="s">
        <v>14</v>
      </c>
      <c r="H42" s="4">
        <v>0.13774104683195593</v>
      </c>
      <c r="I42" s="4">
        <v>0.13774104683195593</v>
      </c>
      <c r="J42" s="4">
        <v>0.13774104683195593</v>
      </c>
      <c r="K42" s="4">
        <v>0.13774104683195593</v>
      </c>
      <c r="L42" s="4">
        <v>0.13774104683195593</v>
      </c>
      <c r="M42" s="4">
        <v>0.13774104683195593</v>
      </c>
      <c r="N42" s="4">
        <v>0.13774104683195593</v>
      </c>
      <c r="O42" s="4">
        <v>0.13774104683195593</v>
      </c>
      <c r="P42" s="4">
        <v>0.13774104683195593</v>
      </c>
      <c r="Q42" s="4">
        <v>0.13774104683195593</v>
      </c>
      <c r="R42" s="4">
        <v>0.13774104683195593</v>
      </c>
      <c r="S42" s="4">
        <v>0.13774104683195593</v>
      </c>
      <c r="T42" s="4">
        <v>0.13774104683195593</v>
      </c>
      <c r="U42" s="4">
        <v>0.13774104683195593</v>
      </c>
      <c r="V42" s="4">
        <v>0.13774104683195593</v>
      </c>
      <c r="W42" s="4">
        <v>0.13774104683195593</v>
      </c>
      <c r="X42" s="4">
        <v>0.13774104683195593</v>
      </c>
      <c r="Y42" s="4">
        <v>0.13774104683195593</v>
      </c>
      <c r="Z42" s="4">
        <v>0.13774104683195593</v>
      </c>
      <c r="AA42" s="4">
        <v>0.13774104683195593</v>
      </c>
      <c r="AB42" s="4">
        <v>0.13774104683195593</v>
      </c>
      <c r="AC42" s="4">
        <v>0.13774104683195593</v>
      </c>
      <c r="AD42" s="4">
        <v>0.13774104683195593</v>
      </c>
      <c r="AE42" s="4">
        <v>0.13774104683195593</v>
      </c>
      <c r="AF42" s="4">
        <v>0.13774104683195593</v>
      </c>
      <c r="AG42" s="4">
        <v>0.13774104683195593</v>
      </c>
      <c r="AH42" s="4">
        <v>0.13774104683195593</v>
      </c>
      <c r="AI42" s="4">
        <v>0.13774104683195593</v>
      </c>
      <c r="AJ42" s="4">
        <v>0.13774104683195593</v>
      </c>
      <c r="AK42" s="4">
        <v>0.13774104683195593</v>
      </c>
      <c r="AL42" s="4">
        <v>0.13774104683195593</v>
      </c>
    </row>
    <row r="43" spans="1:38">
      <c r="A43" s="4" t="s">
        <v>6</v>
      </c>
      <c r="B43" s="8" t="s">
        <v>37</v>
      </c>
      <c r="C43" s="8" t="s">
        <v>74</v>
      </c>
      <c r="D43" s="4" t="s">
        <v>99</v>
      </c>
      <c r="E43" s="8" t="s">
        <v>201</v>
      </c>
      <c r="F43" s="7" t="s">
        <v>19</v>
      </c>
      <c r="G43" s="4" t="s">
        <v>14</v>
      </c>
      <c r="H43" s="4">
        <v>0.15723270440251572</v>
      </c>
      <c r="I43" s="4">
        <v>0.15723270440251572</v>
      </c>
      <c r="J43" s="4">
        <v>0.15723270440251572</v>
      </c>
      <c r="K43" s="4">
        <v>0.15723270440251572</v>
      </c>
      <c r="L43" s="4">
        <v>0.15723270440251572</v>
      </c>
      <c r="M43" s="4">
        <v>0.15723270440251572</v>
      </c>
      <c r="N43" s="4">
        <v>0.15723270440251572</v>
      </c>
      <c r="O43" s="4">
        <v>0.15723270440251572</v>
      </c>
      <c r="P43" s="4">
        <v>0.15723270440251572</v>
      </c>
      <c r="Q43" s="4">
        <v>0.15723270440251572</v>
      </c>
      <c r="R43" s="4">
        <v>0.15723270440251572</v>
      </c>
      <c r="S43" s="4">
        <v>0.15723270440251572</v>
      </c>
      <c r="T43" s="4">
        <v>0.15723270440251572</v>
      </c>
      <c r="U43" s="4">
        <v>0.15723270440251572</v>
      </c>
      <c r="V43" s="4">
        <v>0.15723270440251572</v>
      </c>
      <c r="W43" s="4">
        <v>0.15723270440251572</v>
      </c>
      <c r="X43" s="4">
        <v>0.15723270440251572</v>
      </c>
      <c r="Y43" s="4">
        <v>0.15723270440251572</v>
      </c>
      <c r="Z43" s="4">
        <v>0.15723270440251572</v>
      </c>
      <c r="AA43" s="4">
        <v>0.15723270440251572</v>
      </c>
      <c r="AB43" s="4">
        <v>0.15723270440251572</v>
      </c>
      <c r="AC43" s="4">
        <v>0.15723270440251572</v>
      </c>
      <c r="AD43" s="4">
        <v>0.15723270440251572</v>
      </c>
      <c r="AE43" s="4">
        <v>0.15723270440251572</v>
      </c>
      <c r="AF43" s="4">
        <v>0.15723270440251572</v>
      </c>
      <c r="AG43" s="4">
        <v>0.15723270440251572</v>
      </c>
      <c r="AH43" s="4">
        <v>0.15723270440251572</v>
      </c>
      <c r="AI43" s="4">
        <v>0.15723270440251572</v>
      </c>
      <c r="AJ43" s="4">
        <v>0.15723270440251572</v>
      </c>
      <c r="AK43" s="4">
        <v>0.15723270440251572</v>
      </c>
      <c r="AL43" s="4">
        <v>0.15723270440251572</v>
      </c>
    </row>
    <row r="44" spans="1:38">
      <c r="A44" s="4" t="s">
        <v>6</v>
      </c>
      <c r="B44" s="8" t="s">
        <v>38</v>
      </c>
      <c r="C44" s="8" t="s">
        <v>74</v>
      </c>
      <c r="D44" s="4" t="s">
        <v>99</v>
      </c>
      <c r="E44" s="8" t="s">
        <v>201</v>
      </c>
      <c r="F44" s="7" t="s">
        <v>19</v>
      </c>
      <c r="G44" s="4" t="s">
        <v>14</v>
      </c>
      <c r="H44" s="4">
        <v>0.15723270440251572</v>
      </c>
      <c r="I44" s="4">
        <v>0.15723270440251572</v>
      </c>
      <c r="J44" s="4">
        <v>0.15723270440251572</v>
      </c>
      <c r="K44" s="4">
        <v>0.15723270440251572</v>
      </c>
      <c r="L44" s="4">
        <v>0.15723270440251572</v>
      </c>
      <c r="M44" s="4">
        <v>0.15723270440251572</v>
      </c>
      <c r="N44" s="4">
        <v>0.15723270440251572</v>
      </c>
      <c r="O44" s="4">
        <v>0.15723270440251572</v>
      </c>
      <c r="P44" s="4">
        <v>0.15723270440251572</v>
      </c>
      <c r="Q44" s="4">
        <v>0.15723270440251572</v>
      </c>
      <c r="R44" s="4">
        <v>0.15723270440251572</v>
      </c>
      <c r="S44" s="4">
        <v>0.15723270440251572</v>
      </c>
      <c r="T44" s="4">
        <v>0.15723270440251572</v>
      </c>
      <c r="U44" s="4">
        <v>0.15723270440251572</v>
      </c>
      <c r="V44" s="4">
        <v>0.15723270440251572</v>
      </c>
      <c r="W44" s="4">
        <v>0.15723270440251572</v>
      </c>
      <c r="X44" s="4">
        <v>0.15723270440251572</v>
      </c>
      <c r="Y44" s="4">
        <v>0.15723270440251572</v>
      </c>
      <c r="Z44" s="4">
        <v>0.15723270440251572</v>
      </c>
      <c r="AA44" s="4">
        <v>0.15723270440251572</v>
      </c>
      <c r="AB44" s="4">
        <v>0.15723270440251572</v>
      </c>
      <c r="AC44" s="4">
        <v>0.15723270440251572</v>
      </c>
      <c r="AD44" s="4">
        <v>0.15723270440251572</v>
      </c>
      <c r="AE44" s="4">
        <v>0.15723270440251572</v>
      </c>
      <c r="AF44" s="4">
        <v>0.15723270440251572</v>
      </c>
      <c r="AG44" s="4">
        <v>0.15723270440251572</v>
      </c>
      <c r="AH44" s="4">
        <v>0.15723270440251572</v>
      </c>
      <c r="AI44" s="4">
        <v>0.15723270440251572</v>
      </c>
      <c r="AJ44" s="4">
        <v>0.15723270440251572</v>
      </c>
      <c r="AK44" s="4">
        <v>0.15723270440251572</v>
      </c>
      <c r="AL44" s="4">
        <v>0.15723270440251572</v>
      </c>
    </row>
    <row r="45" spans="1:38">
      <c r="A45" s="4" t="s">
        <v>6</v>
      </c>
      <c r="B45" s="8" t="s">
        <v>39</v>
      </c>
      <c r="C45" s="8" t="s">
        <v>74</v>
      </c>
      <c r="D45" s="4" t="s">
        <v>99</v>
      </c>
      <c r="E45" s="8" t="s">
        <v>201</v>
      </c>
      <c r="F45" s="7" t="s">
        <v>19</v>
      </c>
      <c r="G45" s="4" t="s">
        <v>14</v>
      </c>
      <c r="H45" s="4">
        <v>0.15723270440251572</v>
      </c>
      <c r="I45" s="4">
        <v>0.15723270440251572</v>
      </c>
      <c r="J45" s="4">
        <v>0.15723270440251572</v>
      </c>
      <c r="K45" s="4">
        <v>0.15723270440251572</v>
      </c>
      <c r="L45" s="4">
        <v>0.15723270440251572</v>
      </c>
      <c r="M45" s="4">
        <v>0.15723270440251572</v>
      </c>
      <c r="N45" s="4">
        <v>0.15723270440251572</v>
      </c>
      <c r="O45" s="4">
        <v>0.15723270440251572</v>
      </c>
      <c r="P45" s="4">
        <v>0.15723270440251572</v>
      </c>
      <c r="Q45" s="4">
        <v>0.15723270440251572</v>
      </c>
      <c r="R45" s="4">
        <v>0.15723270440251572</v>
      </c>
      <c r="S45" s="4">
        <v>0.15723270440251572</v>
      </c>
      <c r="T45" s="4">
        <v>0.15723270440251572</v>
      </c>
      <c r="U45" s="4">
        <v>0.15723270440251572</v>
      </c>
      <c r="V45" s="4">
        <v>0.15723270440251572</v>
      </c>
      <c r="W45" s="4">
        <v>0.15723270440251572</v>
      </c>
      <c r="X45" s="4">
        <v>0.15723270440251572</v>
      </c>
      <c r="Y45" s="4">
        <v>0.15723270440251572</v>
      </c>
      <c r="Z45" s="4">
        <v>0.15723270440251572</v>
      </c>
      <c r="AA45" s="4">
        <v>0.15723270440251572</v>
      </c>
      <c r="AB45" s="4">
        <v>0.15723270440251572</v>
      </c>
      <c r="AC45" s="4">
        <v>0.15723270440251572</v>
      </c>
      <c r="AD45" s="4">
        <v>0.15723270440251572</v>
      </c>
      <c r="AE45" s="4">
        <v>0.15723270440251572</v>
      </c>
      <c r="AF45" s="4">
        <v>0.15723270440251572</v>
      </c>
      <c r="AG45" s="4">
        <v>0.15723270440251572</v>
      </c>
      <c r="AH45" s="4">
        <v>0.15723270440251572</v>
      </c>
      <c r="AI45" s="4">
        <v>0.15723270440251572</v>
      </c>
      <c r="AJ45" s="4">
        <v>0.15723270440251572</v>
      </c>
      <c r="AK45" s="4">
        <v>0.15723270440251572</v>
      </c>
      <c r="AL45" s="4">
        <v>0.15723270440251572</v>
      </c>
    </row>
    <row r="46" spans="1:38">
      <c r="A46" s="4" t="s">
        <v>6</v>
      </c>
      <c r="B46" s="8" t="s">
        <v>37</v>
      </c>
      <c r="C46" s="8" t="s">
        <v>74</v>
      </c>
      <c r="D46" s="4" t="s">
        <v>99</v>
      </c>
      <c r="E46" s="8" t="s">
        <v>202</v>
      </c>
      <c r="F46" s="7" t="s">
        <v>19</v>
      </c>
      <c r="G46" s="4" t="s">
        <v>14</v>
      </c>
      <c r="H46" s="4">
        <v>0.10288065843621398</v>
      </c>
      <c r="I46" s="4">
        <v>0.10288065843621398</v>
      </c>
      <c r="J46" s="4">
        <v>0.10288065843621398</v>
      </c>
      <c r="K46" s="4">
        <v>0.10288065843621398</v>
      </c>
      <c r="L46" s="4">
        <v>0.10288065843621398</v>
      </c>
      <c r="M46" s="4">
        <v>0.10288065843621398</v>
      </c>
      <c r="N46" s="4">
        <v>0.10288065843621398</v>
      </c>
      <c r="O46" s="4">
        <v>0.10288065843621398</v>
      </c>
      <c r="P46" s="4">
        <v>0.10288065843621398</v>
      </c>
      <c r="Q46" s="4">
        <v>0.10288065843621398</v>
      </c>
      <c r="R46" s="4">
        <v>0.10288065843621398</v>
      </c>
      <c r="S46" s="4">
        <v>0.10288065843621398</v>
      </c>
      <c r="T46" s="4">
        <v>0.10288065843621398</v>
      </c>
      <c r="U46" s="4">
        <v>0.10288065843621398</v>
      </c>
      <c r="V46" s="4">
        <v>0.10288065843621398</v>
      </c>
      <c r="W46" s="4">
        <v>0.10288065843621398</v>
      </c>
      <c r="X46" s="4">
        <v>0.10288065843621398</v>
      </c>
      <c r="Y46" s="4">
        <v>0.10288065843621398</v>
      </c>
      <c r="Z46" s="4">
        <v>0.10288065843621398</v>
      </c>
      <c r="AA46" s="4">
        <v>0.10288065843621398</v>
      </c>
      <c r="AB46" s="4">
        <v>0.10288065843621398</v>
      </c>
      <c r="AC46" s="4">
        <v>0.10288065843621398</v>
      </c>
      <c r="AD46" s="4">
        <v>0.10288065843621398</v>
      </c>
      <c r="AE46" s="4">
        <v>0.10288065843621398</v>
      </c>
      <c r="AF46" s="4">
        <v>0.10288065843621398</v>
      </c>
      <c r="AG46" s="4">
        <v>0.10288065843621398</v>
      </c>
      <c r="AH46" s="4">
        <v>0.10288065843621398</v>
      </c>
      <c r="AI46" s="4">
        <v>0.10288065843621398</v>
      </c>
      <c r="AJ46" s="4">
        <v>0.10288065843621398</v>
      </c>
      <c r="AK46" s="4">
        <v>0.10288065843621398</v>
      </c>
      <c r="AL46" s="4">
        <v>0.10288065843621398</v>
      </c>
    </row>
    <row r="47" spans="1:38">
      <c r="A47" s="4" t="s">
        <v>6</v>
      </c>
      <c r="B47" s="8" t="s">
        <v>38</v>
      </c>
      <c r="C47" s="8" t="s">
        <v>74</v>
      </c>
      <c r="D47" s="4" t="s">
        <v>99</v>
      </c>
      <c r="E47" s="8" t="s">
        <v>202</v>
      </c>
      <c r="F47" s="7" t="s">
        <v>19</v>
      </c>
      <c r="G47" s="4" t="s">
        <v>14</v>
      </c>
      <c r="H47" s="4">
        <v>0.10288065843621398</v>
      </c>
      <c r="I47" s="4">
        <v>0.10288065843621398</v>
      </c>
      <c r="J47" s="4">
        <v>0.10288065843621398</v>
      </c>
      <c r="K47" s="4">
        <v>0.10288065843621398</v>
      </c>
      <c r="L47" s="4">
        <v>0.10288065843621398</v>
      </c>
      <c r="M47" s="4">
        <v>0.10288065843621398</v>
      </c>
      <c r="N47" s="4">
        <v>0.10288065843621398</v>
      </c>
      <c r="O47" s="4">
        <v>0.10288065843621398</v>
      </c>
      <c r="P47" s="4">
        <v>0.10288065843621398</v>
      </c>
      <c r="Q47" s="4">
        <v>0.10288065843621398</v>
      </c>
      <c r="R47" s="4">
        <v>0.10288065843621398</v>
      </c>
      <c r="S47" s="4">
        <v>0.10288065843621398</v>
      </c>
      <c r="T47" s="4">
        <v>0.10288065843621398</v>
      </c>
      <c r="U47" s="4">
        <v>0.10288065843621398</v>
      </c>
      <c r="V47" s="4">
        <v>0.10288065843621398</v>
      </c>
      <c r="W47" s="4">
        <v>0.10288065843621398</v>
      </c>
      <c r="X47" s="4">
        <v>0.10288065843621398</v>
      </c>
      <c r="Y47" s="4">
        <v>0.10288065843621398</v>
      </c>
      <c r="Z47" s="4">
        <v>0.10288065843621398</v>
      </c>
      <c r="AA47" s="4">
        <v>0.10288065843621398</v>
      </c>
      <c r="AB47" s="4">
        <v>0.10288065843621398</v>
      </c>
      <c r="AC47" s="4">
        <v>0.10288065843621398</v>
      </c>
      <c r="AD47" s="4">
        <v>0.10288065843621398</v>
      </c>
      <c r="AE47" s="4">
        <v>0.10288065843621398</v>
      </c>
      <c r="AF47" s="4">
        <v>0.10288065843621398</v>
      </c>
      <c r="AG47" s="4">
        <v>0.10288065843621398</v>
      </c>
      <c r="AH47" s="4">
        <v>0.10288065843621398</v>
      </c>
      <c r="AI47" s="4">
        <v>0.10288065843621398</v>
      </c>
      <c r="AJ47" s="4">
        <v>0.10288065843621398</v>
      </c>
      <c r="AK47" s="4">
        <v>0.10288065843621398</v>
      </c>
      <c r="AL47" s="4">
        <v>0.10288065843621398</v>
      </c>
    </row>
    <row r="48" spans="1:38">
      <c r="A48" s="4" t="s">
        <v>6</v>
      </c>
      <c r="B48" s="8" t="s">
        <v>39</v>
      </c>
      <c r="C48" s="8" t="s">
        <v>74</v>
      </c>
      <c r="D48" s="4" t="s">
        <v>99</v>
      </c>
      <c r="E48" s="8" t="s">
        <v>202</v>
      </c>
      <c r="F48" s="7" t="s">
        <v>19</v>
      </c>
      <c r="G48" s="4" t="s">
        <v>14</v>
      </c>
      <c r="H48" s="4">
        <v>0.10288065843621398</v>
      </c>
      <c r="I48" s="4">
        <v>0.10288065843621398</v>
      </c>
      <c r="J48" s="4">
        <v>0.10288065843621398</v>
      </c>
      <c r="K48" s="4">
        <v>0.10288065843621398</v>
      </c>
      <c r="L48" s="4">
        <v>0.10288065843621398</v>
      </c>
      <c r="M48" s="4">
        <v>0.10288065843621398</v>
      </c>
      <c r="N48" s="4">
        <v>0.10288065843621398</v>
      </c>
      <c r="O48" s="4">
        <v>0.10288065843621398</v>
      </c>
      <c r="P48" s="4">
        <v>0.10288065843621398</v>
      </c>
      <c r="Q48" s="4">
        <v>0.10288065843621398</v>
      </c>
      <c r="R48" s="4">
        <v>0.10288065843621398</v>
      </c>
      <c r="S48" s="4">
        <v>0.10288065843621398</v>
      </c>
      <c r="T48" s="4">
        <v>0.10288065843621398</v>
      </c>
      <c r="U48" s="4">
        <v>0.10288065843621398</v>
      </c>
      <c r="V48" s="4">
        <v>0.10288065843621398</v>
      </c>
      <c r="W48" s="4">
        <v>0.10288065843621398</v>
      </c>
      <c r="X48" s="4">
        <v>0.10288065843621398</v>
      </c>
      <c r="Y48" s="4">
        <v>0.10288065843621398</v>
      </c>
      <c r="Z48" s="4">
        <v>0.10288065843621398</v>
      </c>
      <c r="AA48" s="4">
        <v>0.10288065843621398</v>
      </c>
      <c r="AB48" s="4">
        <v>0.10288065843621398</v>
      </c>
      <c r="AC48" s="4">
        <v>0.10288065843621398</v>
      </c>
      <c r="AD48" s="4">
        <v>0.10288065843621398</v>
      </c>
      <c r="AE48" s="4">
        <v>0.10288065843621398</v>
      </c>
      <c r="AF48" s="4">
        <v>0.10288065843621398</v>
      </c>
      <c r="AG48" s="4">
        <v>0.10288065843621398</v>
      </c>
      <c r="AH48" s="4">
        <v>0.10288065843621398</v>
      </c>
      <c r="AI48" s="4">
        <v>0.10288065843621398</v>
      </c>
      <c r="AJ48" s="4">
        <v>0.10288065843621398</v>
      </c>
      <c r="AK48" s="4">
        <v>0.10288065843621398</v>
      </c>
      <c r="AL48" s="4">
        <v>0.10288065843621398</v>
      </c>
    </row>
    <row r="49" spans="1:38">
      <c r="A49" s="4" t="s">
        <v>6</v>
      </c>
      <c r="B49" s="7" t="s">
        <v>6</v>
      </c>
      <c r="C49" s="7" t="s">
        <v>74</v>
      </c>
      <c r="D49" s="4" t="s">
        <v>98</v>
      </c>
      <c r="E49" s="8" t="s">
        <v>203</v>
      </c>
      <c r="F49" s="7" t="s">
        <v>19</v>
      </c>
      <c r="G49" s="4" t="s">
        <v>14</v>
      </c>
      <c r="H49" s="4">
        <v>8.6045161319189351E-2</v>
      </c>
      <c r="I49" s="4">
        <v>8.6045161319189351E-2</v>
      </c>
      <c r="J49" s="4">
        <v>8.6045161319189351E-2</v>
      </c>
      <c r="K49" s="4">
        <v>8.6045161319189351E-2</v>
      </c>
      <c r="L49" s="4">
        <v>8.6045161319189351E-2</v>
      </c>
      <c r="M49" s="4">
        <v>8.6045161319189351E-2</v>
      </c>
      <c r="N49" s="4">
        <v>8.6045161319189351E-2</v>
      </c>
      <c r="O49" s="4">
        <v>8.6045161319189351E-2</v>
      </c>
      <c r="P49" s="4">
        <v>8.6045161319189351E-2</v>
      </c>
      <c r="Q49" s="4">
        <v>8.6045161319189351E-2</v>
      </c>
      <c r="R49" s="4">
        <v>8.6045161319189351E-2</v>
      </c>
      <c r="S49" s="4">
        <v>8.6045161319189351E-2</v>
      </c>
      <c r="T49" s="4">
        <v>8.6045161319189351E-2</v>
      </c>
      <c r="U49" s="4">
        <v>8.6045161319189351E-2</v>
      </c>
      <c r="V49" s="4">
        <v>8.6045161319189351E-2</v>
      </c>
      <c r="W49" s="4">
        <v>8.6045161319189351E-2</v>
      </c>
      <c r="X49" s="4">
        <v>8.6045161319189351E-2</v>
      </c>
      <c r="Y49" s="4">
        <v>8.6045161319189351E-2</v>
      </c>
      <c r="Z49" s="4">
        <v>8.6045161319189351E-2</v>
      </c>
      <c r="AA49" s="4">
        <v>8.6045161319189351E-2</v>
      </c>
      <c r="AB49" s="4">
        <v>8.6045161319189351E-2</v>
      </c>
      <c r="AC49" s="4">
        <v>8.6045161319189351E-2</v>
      </c>
      <c r="AD49" s="4">
        <v>8.6045161319189351E-2</v>
      </c>
      <c r="AE49" s="4">
        <v>8.6045161319189351E-2</v>
      </c>
      <c r="AF49" s="4">
        <v>8.6045161319189351E-2</v>
      </c>
      <c r="AG49" s="4">
        <v>8.6045161319189351E-2</v>
      </c>
      <c r="AH49" s="4">
        <v>8.6045161319189351E-2</v>
      </c>
      <c r="AI49" s="4">
        <v>8.6045161319189351E-2</v>
      </c>
      <c r="AJ49" s="4">
        <v>8.6045161319189351E-2</v>
      </c>
      <c r="AK49" s="4">
        <v>8.6045161319189351E-2</v>
      </c>
      <c r="AL49" s="4">
        <v>8.6045161319189351E-2</v>
      </c>
    </row>
    <row r="50" spans="1:38">
      <c r="A50" s="4" t="s">
        <v>6</v>
      </c>
      <c r="B50" s="8" t="s">
        <v>37</v>
      </c>
      <c r="C50" s="8" t="s">
        <v>74</v>
      </c>
      <c r="D50" s="4" t="s">
        <v>99</v>
      </c>
      <c r="E50" s="8" t="s">
        <v>204</v>
      </c>
      <c r="F50" s="7" t="s">
        <v>19</v>
      </c>
      <c r="G50" s="4" t="s">
        <v>14</v>
      </c>
      <c r="H50" s="4">
        <v>0.14265335235378032</v>
      </c>
      <c r="I50" s="4">
        <v>0.14265335235378032</v>
      </c>
      <c r="J50" s="4">
        <v>0.14265335235378032</v>
      </c>
      <c r="K50" s="4">
        <v>0.14265335235378032</v>
      </c>
      <c r="L50" s="4">
        <v>0.14265335235378032</v>
      </c>
      <c r="M50" s="4">
        <v>0.14265335235378032</v>
      </c>
      <c r="N50" s="4">
        <v>0.14513788098693758</v>
      </c>
      <c r="O50" s="4">
        <v>0.14771048744460857</v>
      </c>
      <c r="P50" s="4">
        <v>0.15037593984962405</v>
      </c>
      <c r="Q50" s="4">
        <v>0.15313935681470137</v>
      </c>
      <c r="R50" s="4">
        <v>0.15600624024960999</v>
      </c>
      <c r="S50" s="4">
        <v>0.1589825119236884</v>
      </c>
      <c r="T50" s="4">
        <v>0.16207455429497569</v>
      </c>
      <c r="U50" s="4">
        <v>0.16528925619834711</v>
      </c>
      <c r="V50" s="4">
        <v>0.17035775127768313</v>
      </c>
      <c r="W50" s="4">
        <v>0.17543859649122806</v>
      </c>
      <c r="X50" s="4">
        <v>0.18083182640144665</v>
      </c>
      <c r="Y50" s="4">
        <v>0.18691588785046731</v>
      </c>
      <c r="Z50" s="4">
        <v>0.19305019305019305</v>
      </c>
      <c r="AA50" s="4">
        <v>0.19305019305019305</v>
      </c>
      <c r="AB50" s="4">
        <v>0.19305019305019305</v>
      </c>
      <c r="AC50" s="4">
        <v>0.19305019305019305</v>
      </c>
      <c r="AD50" s="4">
        <v>0.19305019305019305</v>
      </c>
      <c r="AE50" s="4">
        <v>0.19305019305019305</v>
      </c>
      <c r="AF50" s="4">
        <v>0.19305019305019305</v>
      </c>
      <c r="AG50" s="4">
        <v>0.19305019305019305</v>
      </c>
      <c r="AH50" s="4">
        <v>0.19305019305019305</v>
      </c>
      <c r="AI50" s="4">
        <v>0.19305019305019305</v>
      </c>
      <c r="AJ50" s="4">
        <v>0.19305019305019305</v>
      </c>
      <c r="AK50" s="4">
        <v>0.19305019305019305</v>
      </c>
      <c r="AL50" s="4">
        <v>0.19305019305019305</v>
      </c>
    </row>
    <row r="51" spans="1:38">
      <c r="A51" s="4" t="s">
        <v>6</v>
      </c>
      <c r="B51" s="8" t="s">
        <v>38</v>
      </c>
      <c r="C51" s="8" t="s">
        <v>74</v>
      </c>
      <c r="D51" s="4" t="s">
        <v>99</v>
      </c>
      <c r="E51" s="8" t="s">
        <v>204</v>
      </c>
      <c r="F51" s="7" t="s">
        <v>19</v>
      </c>
      <c r="G51" s="4" t="s">
        <v>14</v>
      </c>
      <c r="H51" s="4">
        <v>0.14265335235378032</v>
      </c>
      <c r="I51" s="4">
        <v>0.14265335235378032</v>
      </c>
      <c r="J51" s="4">
        <v>0.14265335235378032</v>
      </c>
      <c r="K51" s="4">
        <v>0.14265335235378032</v>
      </c>
      <c r="L51" s="4">
        <v>0.14265335235378032</v>
      </c>
      <c r="M51" s="4">
        <v>0.14265335235378032</v>
      </c>
      <c r="N51" s="4">
        <v>0.14388489208633093</v>
      </c>
      <c r="O51" s="4">
        <v>0.14513788098693758</v>
      </c>
      <c r="P51" s="4">
        <v>0.14641288433382138</v>
      </c>
      <c r="Q51" s="4">
        <v>0.14771048744460857</v>
      </c>
      <c r="R51" s="4">
        <v>0.14903129657228018</v>
      </c>
      <c r="S51" s="4">
        <v>0.15037593984962405</v>
      </c>
      <c r="T51" s="4">
        <v>0.15174506828528073</v>
      </c>
      <c r="U51" s="4">
        <v>0.15313935681470137</v>
      </c>
      <c r="V51" s="4">
        <v>0.15527950310559005</v>
      </c>
      <c r="W51" s="4">
        <v>0.15748031496062992</v>
      </c>
      <c r="X51" s="4">
        <v>0.15948963317384371</v>
      </c>
      <c r="Y51" s="4">
        <v>0.16181229773462785</v>
      </c>
      <c r="Z51" s="4">
        <v>0.16420361247947454</v>
      </c>
      <c r="AA51" s="4">
        <v>0.16420361247947454</v>
      </c>
      <c r="AB51" s="4">
        <v>0.16420361247947454</v>
      </c>
      <c r="AC51" s="4">
        <v>0.16420361247947454</v>
      </c>
      <c r="AD51" s="4">
        <v>0.16420361247947454</v>
      </c>
      <c r="AE51" s="4">
        <v>0.16420361247947454</v>
      </c>
      <c r="AF51" s="4">
        <v>0.16420361247947454</v>
      </c>
      <c r="AG51" s="4">
        <v>0.16420361247947454</v>
      </c>
      <c r="AH51" s="4">
        <v>0.16420361247947454</v>
      </c>
      <c r="AI51" s="4">
        <v>0.16420361247947454</v>
      </c>
      <c r="AJ51" s="4">
        <v>0.16420361247947454</v>
      </c>
      <c r="AK51" s="4">
        <v>0.16420361247947454</v>
      </c>
      <c r="AL51" s="4">
        <v>0.16420361247947454</v>
      </c>
    </row>
    <row r="52" spans="1:38">
      <c r="A52" s="4" t="s">
        <v>6</v>
      </c>
      <c r="B52" s="8" t="s">
        <v>39</v>
      </c>
      <c r="C52" s="8" t="s">
        <v>74</v>
      </c>
      <c r="D52" s="4" t="s">
        <v>99</v>
      </c>
      <c r="E52" s="8" t="s">
        <v>204</v>
      </c>
      <c r="F52" s="7" t="s">
        <v>19</v>
      </c>
      <c r="G52" s="4" t="s">
        <v>14</v>
      </c>
      <c r="H52" s="4">
        <v>0.14265335235378032</v>
      </c>
      <c r="I52" s="4">
        <v>0.14265335235378032</v>
      </c>
      <c r="J52" s="4">
        <v>0.14265335235378032</v>
      </c>
      <c r="K52" s="4">
        <v>0.14265335235378032</v>
      </c>
      <c r="L52" s="4">
        <v>0.14265335235378032</v>
      </c>
      <c r="M52" s="4">
        <v>0.14265335235378032</v>
      </c>
      <c r="N52" s="4">
        <v>0.14265335235378032</v>
      </c>
      <c r="O52" s="4">
        <v>0.14265335235378032</v>
      </c>
      <c r="P52" s="4">
        <v>0.14265335235378032</v>
      </c>
      <c r="Q52" s="4">
        <v>0.14265335235378032</v>
      </c>
      <c r="R52" s="4">
        <v>0.14265335235378032</v>
      </c>
      <c r="S52" s="4">
        <v>0.14265335235378032</v>
      </c>
      <c r="T52" s="4">
        <v>0.14265335235378032</v>
      </c>
      <c r="U52" s="4">
        <v>0.14265335235378032</v>
      </c>
      <c r="V52" s="4">
        <v>0.14265335235378032</v>
      </c>
      <c r="W52" s="4">
        <v>0.14265335235378032</v>
      </c>
      <c r="X52" s="4">
        <v>0.14265335235378032</v>
      </c>
      <c r="Y52" s="4">
        <v>0.14265335235378032</v>
      </c>
      <c r="Z52" s="4">
        <v>0.14265335235378032</v>
      </c>
      <c r="AA52" s="4">
        <v>0.14265335235378032</v>
      </c>
      <c r="AB52" s="4">
        <v>0.14265335235378032</v>
      </c>
      <c r="AC52" s="4">
        <v>0.14265335235378032</v>
      </c>
      <c r="AD52" s="4">
        <v>0.14265335235378032</v>
      </c>
      <c r="AE52" s="4">
        <v>0.14265335235378032</v>
      </c>
      <c r="AF52" s="4">
        <v>0.14265335235378032</v>
      </c>
      <c r="AG52" s="4">
        <v>0.14265335235378032</v>
      </c>
      <c r="AH52" s="4">
        <v>0.14265335235378032</v>
      </c>
      <c r="AI52" s="4">
        <v>0.14265335235378032</v>
      </c>
      <c r="AJ52" s="4">
        <v>0.14265335235378032</v>
      </c>
      <c r="AK52" s="4">
        <v>0.14265335235378032</v>
      </c>
      <c r="AL52" s="4">
        <v>0.14265335235378032</v>
      </c>
    </row>
    <row r="53" spans="1:38">
      <c r="A53" s="4" t="s">
        <v>6</v>
      </c>
      <c r="B53" s="8" t="s">
        <v>37</v>
      </c>
      <c r="C53" s="8" t="s">
        <v>74</v>
      </c>
      <c r="D53" s="4" t="s">
        <v>99</v>
      </c>
      <c r="E53" s="8" t="s">
        <v>205</v>
      </c>
      <c r="F53" s="7" t="s">
        <v>19</v>
      </c>
      <c r="G53" s="4" t="s">
        <v>14</v>
      </c>
      <c r="H53" s="4">
        <v>0.14184397163120568</v>
      </c>
      <c r="I53" s="4">
        <v>0.14184397163120568</v>
      </c>
      <c r="J53" s="4">
        <v>0.14184397163120568</v>
      </c>
      <c r="K53" s="4">
        <v>0.14184397163120568</v>
      </c>
      <c r="L53" s="4">
        <v>0.14184397163120568</v>
      </c>
      <c r="M53" s="4">
        <v>0.14184397163120568</v>
      </c>
      <c r="N53" s="4">
        <v>0.14430014430014432</v>
      </c>
      <c r="O53" s="4">
        <v>0.14684287812041116</v>
      </c>
      <c r="P53" s="4">
        <v>0.14947683109118085</v>
      </c>
      <c r="Q53" s="4">
        <v>0.15220700152207001</v>
      </c>
      <c r="R53" s="4">
        <v>0.15503875968992248</v>
      </c>
      <c r="S53" s="4">
        <v>0.15797788309636651</v>
      </c>
      <c r="T53" s="4">
        <v>0.1610305958132045</v>
      </c>
      <c r="U53" s="4">
        <v>0.16420361247947454</v>
      </c>
      <c r="V53" s="4">
        <v>0.16920473773265651</v>
      </c>
      <c r="W53" s="4">
        <v>0.17482517482517484</v>
      </c>
      <c r="X53" s="4">
        <v>0.18050541516245489</v>
      </c>
      <c r="Y53" s="4">
        <v>0.18656716417910446</v>
      </c>
      <c r="Z53" s="4">
        <v>0.19305019305019305</v>
      </c>
      <c r="AA53" s="4">
        <v>0.19305019305019305</v>
      </c>
      <c r="AB53" s="4">
        <v>0.19305019305019305</v>
      </c>
      <c r="AC53" s="4">
        <v>0.19305019305019305</v>
      </c>
      <c r="AD53" s="4">
        <v>0.19305019305019305</v>
      </c>
      <c r="AE53" s="4">
        <v>0.19305019305019305</v>
      </c>
      <c r="AF53" s="4">
        <v>0.19305019305019305</v>
      </c>
      <c r="AG53" s="4">
        <v>0.19305019305019305</v>
      </c>
      <c r="AH53" s="4">
        <v>0.19305019305019305</v>
      </c>
      <c r="AI53" s="4">
        <v>0.19305019305019305</v>
      </c>
      <c r="AJ53" s="4">
        <v>0.19305019305019305</v>
      </c>
      <c r="AK53" s="4">
        <v>0.19305019305019305</v>
      </c>
      <c r="AL53" s="4">
        <v>0.19305019305019305</v>
      </c>
    </row>
    <row r="54" spans="1:38">
      <c r="A54" s="4" t="s">
        <v>6</v>
      </c>
      <c r="B54" s="8" t="s">
        <v>38</v>
      </c>
      <c r="C54" s="8" t="s">
        <v>74</v>
      </c>
      <c r="D54" s="4" t="s">
        <v>99</v>
      </c>
      <c r="E54" s="8" t="s">
        <v>205</v>
      </c>
      <c r="F54" s="7" t="s">
        <v>19</v>
      </c>
      <c r="G54" s="4" t="s">
        <v>14</v>
      </c>
      <c r="H54" s="4">
        <v>0.14184397163120568</v>
      </c>
      <c r="I54" s="4">
        <v>0.14184397163120568</v>
      </c>
      <c r="J54" s="4">
        <v>0.14184397163120568</v>
      </c>
      <c r="K54" s="4">
        <v>0.14184397163120568</v>
      </c>
      <c r="L54" s="4">
        <v>0.14184397163120568</v>
      </c>
      <c r="M54" s="4">
        <v>0.14184397163120568</v>
      </c>
      <c r="N54" s="4">
        <v>0.14306151645207438</v>
      </c>
      <c r="O54" s="4">
        <v>0.14430014430014432</v>
      </c>
      <c r="P54" s="4">
        <v>0.14556040756914118</v>
      </c>
      <c r="Q54" s="4">
        <v>0.14684287812041116</v>
      </c>
      <c r="R54" s="4">
        <v>0.14814814814814814</v>
      </c>
      <c r="S54" s="4">
        <v>0.14947683109118085</v>
      </c>
      <c r="T54" s="4">
        <v>0.15082956259426847</v>
      </c>
      <c r="U54" s="4">
        <v>0.15220700152207001</v>
      </c>
      <c r="V54" s="4">
        <v>0.15432098765432098</v>
      </c>
      <c r="W54" s="4">
        <v>0.15673981191222572</v>
      </c>
      <c r="X54" s="4">
        <v>0.1589825119236884</v>
      </c>
      <c r="Y54" s="4">
        <v>0.16129032258064516</v>
      </c>
      <c r="Z54" s="4">
        <v>0.16366612111292961</v>
      </c>
      <c r="AA54" s="4">
        <v>0.16366612111292961</v>
      </c>
      <c r="AB54" s="4">
        <v>0.16366612111292961</v>
      </c>
      <c r="AC54" s="4">
        <v>0.16366612111292961</v>
      </c>
      <c r="AD54" s="4">
        <v>0.16366612111292961</v>
      </c>
      <c r="AE54" s="4">
        <v>0.16366612111292961</v>
      </c>
      <c r="AF54" s="4">
        <v>0.16366612111292961</v>
      </c>
      <c r="AG54" s="4">
        <v>0.16366612111292961</v>
      </c>
      <c r="AH54" s="4">
        <v>0.16366612111292961</v>
      </c>
      <c r="AI54" s="4">
        <v>0.16366612111292961</v>
      </c>
      <c r="AJ54" s="4">
        <v>0.16366612111292961</v>
      </c>
      <c r="AK54" s="4">
        <v>0.16366612111292961</v>
      </c>
      <c r="AL54" s="4">
        <v>0.16366612111292961</v>
      </c>
    </row>
    <row r="55" spans="1:38">
      <c r="A55" s="4" t="s">
        <v>6</v>
      </c>
      <c r="B55" s="8" t="s">
        <v>39</v>
      </c>
      <c r="C55" s="8" t="s">
        <v>74</v>
      </c>
      <c r="D55" s="4" t="s">
        <v>99</v>
      </c>
      <c r="E55" s="8" t="s">
        <v>205</v>
      </c>
      <c r="F55" s="7" t="s">
        <v>19</v>
      </c>
      <c r="G55" s="4" t="s">
        <v>14</v>
      </c>
      <c r="H55" s="4">
        <v>0.14184397163120568</v>
      </c>
      <c r="I55" s="4">
        <v>0.14184397163120568</v>
      </c>
      <c r="J55" s="4">
        <v>0.14184397163120568</v>
      </c>
      <c r="K55" s="4">
        <v>0.14184397163120568</v>
      </c>
      <c r="L55" s="4">
        <v>0.14184397163120568</v>
      </c>
      <c r="M55" s="4">
        <v>0.14184397163120568</v>
      </c>
      <c r="N55" s="4">
        <v>0.14184397163120568</v>
      </c>
      <c r="O55" s="4">
        <v>0.14184397163120568</v>
      </c>
      <c r="P55" s="4">
        <v>0.14184397163120568</v>
      </c>
      <c r="Q55" s="4">
        <v>0.14184397163120568</v>
      </c>
      <c r="R55" s="4">
        <v>0.14184397163120568</v>
      </c>
      <c r="S55" s="4">
        <v>0.14184397163120568</v>
      </c>
      <c r="T55" s="4">
        <v>0.14184397163120568</v>
      </c>
      <c r="U55" s="4">
        <v>0.14184397163120568</v>
      </c>
      <c r="V55" s="4">
        <v>0.14184397163120568</v>
      </c>
      <c r="W55" s="4">
        <v>0.14184397163120568</v>
      </c>
      <c r="X55" s="4">
        <v>0.14184397163120568</v>
      </c>
      <c r="Y55" s="4">
        <v>0.14184397163120568</v>
      </c>
      <c r="Z55" s="4">
        <v>0.14184397163120568</v>
      </c>
      <c r="AA55" s="4">
        <v>0.14184397163120568</v>
      </c>
      <c r="AB55" s="4">
        <v>0.14184397163120568</v>
      </c>
      <c r="AC55" s="4">
        <v>0.14184397163120568</v>
      </c>
      <c r="AD55" s="4">
        <v>0.14184397163120568</v>
      </c>
      <c r="AE55" s="4">
        <v>0.14184397163120568</v>
      </c>
      <c r="AF55" s="4">
        <v>0.14184397163120568</v>
      </c>
      <c r="AG55" s="4">
        <v>0.14184397163120568</v>
      </c>
      <c r="AH55" s="4">
        <v>0.14184397163120568</v>
      </c>
      <c r="AI55" s="4">
        <v>0.14184397163120568</v>
      </c>
      <c r="AJ55" s="4">
        <v>0.14184397163120568</v>
      </c>
      <c r="AK55" s="4">
        <v>0.14184397163120568</v>
      </c>
      <c r="AL55" s="4">
        <v>0.14184397163120568</v>
      </c>
    </row>
    <row r="56" spans="1:38">
      <c r="A56" s="4" t="s">
        <v>6</v>
      </c>
      <c r="B56" s="8" t="s">
        <v>37</v>
      </c>
      <c r="C56" s="8" t="s">
        <v>74</v>
      </c>
      <c r="D56" s="4" t="s">
        <v>99</v>
      </c>
      <c r="E56" s="8" t="s">
        <v>206</v>
      </c>
      <c r="F56" s="7" t="s">
        <v>19</v>
      </c>
      <c r="G56" s="4" t="s">
        <v>14</v>
      </c>
      <c r="H56" s="4">
        <v>0.16129032258064516</v>
      </c>
      <c r="I56" s="4">
        <v>0.16129032258064516</v>
      </c>
      <c r="J56" s="4">
        <v>0.16129032258064516</v>
      </c>
      <c r="K56" s="4">
        <v>0.16129032258064516</v>
      </c>
      <c r="L56" s="4">
        <v>0.16129032258064516</v>
      </c>
      <c r="M56" s="4">
        <v>0.16129032258064516</v>
      </c>
      <c r="N56" s="4">
        <v>0.16129032258064516</v>
      </c>
      <c r="O56" s="4">
        <v>0.16129032258064516</v>
      </c>
      <c r="P56" s="4">
        <v>0.16129032258064516</v>
      </c>
      <c r="Q56" s="4">
        <v>0.16129032258064516</v>
      </c>
      <c r="R56" s="4">
        <v>0.16129032258064516</v>
      </c>
      <c r="S56" s="4">
        <v>0.16129032258064516</v>
      </c>
      <c r="T56" s="4">
        <v>0.16129032258064516</v>
      </c>
      <c r="U56" s="4">
        <v>0.16129032258064516</v>
      </c>
      <c r="V56" s="4">
        <v>0.16129032258064516</v>
      </c>
      <c r="W56" s="4">
        <v>0.16129032258064516</v>
      </c>
      <c r="X56" s="4">
        <v>0.16129032258064516</v>
      </c>
      <c r="Y56" s="4">
        <v>0.16129032258064516</v>
      </c>
      <c r="Z56" s="4">
        <v>0.16129032258064516</v>
      </c>
      <c r="AA56" s="4">
        <v>0.16129032258064516</v>
      </c>
      <c r="AB56" s="4">
        <v>0.16129032258064516</v>
      </c>
      <c r="AC56" s="4">
        <v>0.16129032258064516</v>
      </c>
      <c r="AD56" s="4">
        <v>0.16129032258064516</v>
      </c>
      <c r="AE56" s="4">
        <v>0.16129032258064516</v>
      </c>
      <c r="AF56" s="4">
        <v>0.16129032258064516</v>
      </c>
      <c r="AG56" s="4">
        <v>0.16129032258064516</v>
      </c>
      <c r="AH56" s="4">
        <v>0.16129032258064516</v>
      </c>
      <c r="AI56" s="4">
        <v>0.16129032258064516</v>
      </c>
      <c r="AJ56" s="4">
        <v>0.16129032258064516</v>
      </c>
      <c r="AK56" s="4">
        <v>0.16129032258064516</v>
      </c>
      <c r="AL56" s="4">
        <v>0.16129032258064516</v>
      </c>
    </row>
    <row r="57" spans="1:38">
      <c r="A57" s="4" t="s">
        <v>6</v>
      </c>
      <c r="B57" s="8" t="s">
        <v>38</v>
      </c>
      <c r="C57" s="8" t="s">
        <v>74</v>
      </c>
      <c r="D57" s="4" t="s">
        <v>99</v>
      </c>
      <c r="E57" s="8" t="s">
        <v>206</v>
      </c>
      <c r="F57" s="7" t="s">
        <v>19</v>
      </c>
      <c r="G57" s="4" t="s">
        <v>14</v>
      </c>
      <c r="H57" s="4">
        <v>0.16129032258064516</v>
      </c>
      <c r="I57" s="4">
        <v>0.16129032258064516</v>
      </c>
      <c r="J57" s="4">
        <v>0.16129032258064516</v>
      </c>
      <c r="K57" s="4">
        <v>0.16129032258064516</v>
      </c>
      <c r="L57" s="4">
        <v>0.16129032258064516</v>
      </c>
      <c r="M57" s="4">
        <v>0.16129032258064516</v>
      </c>
      <c r="N57" s="4">
        <v>0.16129032258064516</v>
      </c>
      <c r="O57" s="4">
        <v>0.16129032258064516</v>
      </c>
      <c r="P57" s="4">
        <v>0.16129032258064516</v>
      </c>
      <c r="Q57" s="4">
        <v>0.16129032258064516</v>
      </c>
      <c r="R57" s="4">
        <v>0.16129032258064516</v>
      </c>
      <c r="S57" s="4">
        <v>0.16129032258064516</v>
      </c>
      <c r="T57" s="4">
        <v>0.16129032258064516</v>
      </c>
      <c r="U57" s="4">
        <v>0.16129032258064516</v>
      </c>
      <c r="V57" s="4">
        <v>0.16129032258064516</v>
      </c>
      <c r="W57" s="4">
        <v>0.16129032258064516</v>
      </c>
      <c r="X57" s="4">
        <v>0.16129032258064516</v>
      </c>
      <c r="Y57" s="4">
        <v>0.16129032258064516</v>
      </c>
      <c r="Z57" s="4">
        <v>0.16129032258064516</v>
      </c>
      <c r="AA57" s="4">
        <v>0.16129032258064516</v>
      </c>
      <c r="AB57" s="4">
        <v>0.16129032258064516</v>
      </c>
      <c r="AC57" s="4">
        <v>0.16129032258064516</v>
      </c>
      <c r="AD57" s="4">
        <v>0.16129032258064516</v>
      </c>
      <c r="AE57" s="4">
        <v>0.16129032258064516</v>
      </c>
      <c r="AF57" s="4">
        <v>0.16129032258064516</v>
      </c>
      <c r="AG57" s="4">
        <v>0.16129032258064516</v>
      </c>
      <c r="AH57" s="4">
        <v>0.16129032258064516</v>
      </c>
      <c r="AI57" s="4">
        <v>0.16129032258064516</v>
      </c>
      <c r="AJ57" s="4">
        <v>0.16129032258064516</v>
      </c>
      <c r="AK57" s="4">
        <v>0.16129032258064516</v>
      </c>
      <c r="AL57" s="4">
        <v>0.16129032258064516</v>
      </c>
    </row>
    <row r="58" spans="1:38">
      <c r="A58" s="4" t="s">
        <v>6</v>
      </c>
      <c r="B58" s="8" t="s">
        <v>39</v>
      </c>
      <c r="C58" s="8" t="s">
        <v>74</v>
      </c>
      <c r="D58" s="4" t="s">
        <v>99</v>
      </c>
      <c r="E58" s="8" t="s">
        <v>206</v>
      </c>
      <c r="F58" s="7" t="s">
        <v>19</v>
      </c>
      <c r="G58" s="4" t="s">
        <v>14</v>
      </c>
      <c r="H58" s="4">
        <v>0.16129032258064516</v>
      </c>
      <c r="I58" s="4">
        <v>0.16129032258064516</v>
      </c>
      <c r="J58" s="4">
        <v>0.16129032258064516</v>
      </c>
      <c r="K58" s="4">
        <v>0.16129032258064516</v>
      </c>
      <c r="L58" s="4">
        <v>0.16129032258064516</v>
      </c>
      <c r="M58" s="4">
        <v>0.16129032258064516</v>
      </c>
      <c r="N58" s="4">
        <v>0.16129032258064516</v>
      </c>
      <c r="O58" s="4">
        <v>0.16129032258064516</v>
      </c>
      <c r="P58" s="4">
        <v>0.16129032258064516</v>
      </c>
      <c r="Q58" s="4">
        <v>0.16129032258064516</v>
      </c>
      <c r="R58" s="4">
        <v>0.16129032258064516</v>
      </c>
      <c r="S58" s="4">
        <v>0.16129032258064516</v>
      </c>
      <c r="T58" s="4">
        <v>0.16129032258064516</v>
      </c>
      <c r="U58" s="4">
        <v>0.16129032258064516</v>
      </c>
      <c r="V58" s="4">
        <v>0.16129032258064516</v>
      </c>
      <c r="W58" s="4">
        <v>0.16129032258064516</v>
      </c>
      <c r="X58" s="4">
        <v>0.16129032258064516</v>
      </c>
      <c r="Y58" s="4">
        <v>0.16129032258064516</v>
      </c>
      <c r="Z58" s="4">
        <v>0.16129032258064516</v>
      </c>
      <c r="AA58" s="4">
        <v>0.16129032258064516</v>
      </c>
      <c r="AB58" s="4">
        <v>0.16129032258064516</v>
      </c>
      <c r="AC58" s="4">
        <v>0.16129032258064516</v>
      </c>
      <c r="AD58" s="4">
        <v>0.16129032258064516</v>
      </c>
      <c r="AE58" s="4">
        <v>0.16129032258064516</v>
      </c>
      <c r="AF58" s="4">
        <v>0.16129032258064516</v>
      </c>
      <c r="AG58" s="4">
        <v>0.16129032258064516</v>
      </c>
      <c r="AH58" s="4">
        <v>0.16129032258064516</v>
      </c>
      <c r="AI58" s="4">
        <v>0.16129032258064516</v>
      </c>
      <c r="AJ58" s="4">
        <v>0.16129032258064516</v>
      </c>
      <c r="AK58" s="4">
        <v>0.16129032258064516</v>
      </c>
      <c r="AL58" s="4">
        <v>0.16129032258064516</v>
      </c>
    </row>
    <row r="59" spans="1:38">
      <c r="A59" s="4" t="s">
        <v>6</v>
      </c>
      <c r="B59" s="7" t="s">
        <v>6</v>
      </c>
      <c r="C59" s="7" t="s">
        <v>74</v>
      </c>
      <c r="D59" s="4" t="s">
        <v>98</v>
      </c>
      <c r="E59" s="8" t="s">
        <v>207</v>
      </c>
      <c r="F59" s="7" t="s">
        <v>19</v>
      </c>
      <c r="G59" s="4" t="s">
        <v>14</v>
      </c>
      <c r="H59" s="4">
        <v>0.10082570200399149</v>
      </c>
      <c r="I59" s="4">
        <v>0.10082570200399149</v>
      </c>
      <c r="J59" s="4">
        <v>0.10082570200399149</v>
      </c>
      <c r="K59" s="4">
        <v>0.10082570200399149</v>
      </c>
      <c r="L59" s="4">
        <v>0.10082570200399149</v>
      </c>
      <c r="M59" s="4">
        <v>0.10082570200399149</v>
      </c>
      <c r="N59" s="4">
        <v>0.10082570200399149</v>
      </c>
      <c r="O59" s="4">
        <v>0.10082570200399149</v>
      </c>
      <c r="P59" s="4">
        <v>0.10082570200399149</v>
      </c>
      <c r="Q59" s="4">
        <v>0.10082570200399149</v>
      </c>
      <c r="R59" s="4">
        <v>0.10082570200399149</v>
      </c>
      <c r="S59" s="4">
        <v>0.10082570200399149</v>
      </c>
      <c r="T59" s="4">
        <v>0.10082570200399149</v>
      </c>
      <c r="U59" s="4">
        <v>0.10082570200399149</v>
      </c>
      <c r="V59" s="4">
        <v>0.10082570200399149</v>
      </c>
      <c r="W59" s="4">
        <v>0.10082570200399149</v>
      </c>
      <c r="X59" s="4">
        <v>0.10082570200399149</v>
      </c>
      <c r="Y59" s="4">
        <v>0.10082570200399149</v>
      </c>
      <c r="Z59" s="4">
        <v>0.10082570200399149</v>
      </c>
      <c r="AA59" s="4">
        <v>0.10082570200399149</v>
      </c>
      <c r="AB59" s="4">
        <v>0.10082570200399149</v>
      </c>
      <c r="AC59" s="4">
        <v>0.10082570200399149</v>
      </c>
      <c r="AD59" s="4">
        <v>0.10082570200399149</v>
      </c>
      <c r="AE59" s="4">
        <v>0.10082570200399149</v>
      </c>
      <c r="AF59" s="4">
        <v>0.10082570200399149</v>
      </c>
      <c r="AG59" s="4">
        <v>0.10082570200399149</v>
      </c>
      <c r="AH59" s="4">
        <v>0.10082570200399149</v>
      </c>
      <c r="AI59" s="4">
        <v>0.10082570200399149</v>
      </c>
      <c r="AJ59" s="4">
        <v>0.10082570200399149</v>
      </c>
      <c r="AK59" s="4">
        <v>0.10082570200399149</v>
      </c>
      <c r="AL59" s="4">
        <v>0.10082570200399149</v>
      </c>
    </row>
    <row r="60" spans="1:38">
      <c r="A60" s="4" t="s">
        <v>6</v>
      </c>
      <c r="B60" s="7" t="s">
        <v>6</v>
      </c>
      <c r="C60" s="7" t="s">
        <v>74</v>
      </c>
      <c r="E60" s="8" t="s">
        <v>208</v>
      </c>
      <c r="F60" s="7" t="s">
        <v>21</v>
      </c>
      <c r="G60" s="4" t="s">
        <v>14</v>
      </c>
      <c r="H60" s="4">
        <f t="shared" ref="H60:AL60" si="3">1/10.461</f>
        <v>9.5593155530064047E-2</v>
      </c>
      <c r="I60" s="4">
        <f t="shared" si="3"/>
        <v>9.5593155530064047E-2</v>
      </c>
      <c r="J60" s="4">
        <f t="shared" si="3"/>
        <v>9.5593155530064047E-2</v>
      </c>
      <c r="K60" s="4">
        <f t="shared" si="3"/>
        <v>9.5593155530064047E-2</v>
      </c>
      <c r="L60" s="4">
        <f t="shared" si="3"/>
        <v>9.5593155530064047E-2</v>
      </c>
      <c r="M60" s="4">
        <f t="shared" si="3"/>
        <v>9.5593155530064047E-2</v>
      </c>
      <c r="N60" s="4">
        <f t="shared" si="3"/>
        <v>9.5593155530064047E-2</v>
      </c>
      <c r="O60" s="4">
        <f t="shared" si="3"/>
        <v>9.5593155530064047E-2</v>
      </c>
      <c r="P60" s="4">
        <f t="shared" si="3"/>
        <v>9.5593155530064047E-2</v>
      </c>
      <c r="Q60" s="4">
        <f t="shared" si="3"/>
        <v>9.5593155530064047E-2</v>
      </c>
      <c r="R60" s="4">
        <f t="shared" si="3"/>
        <v>9.5593155530064047E-2</v>
      </c>
      <c r="S60" s="4">
        <f t="shared" si="3"/>
        <v>9.5593155530064047E-2</v>
      </c>
      <c r="T60" s="4">
        <f t="shared" si="3"/>
        <v>9.5593155530064047E-2</v>
      </c>
      <c r="U60" s="4">
        <f t="shared" si="3"/>
        <v>9.5593155530064047E-2</v>
      </c>
      <c r="V60" s="4">
        <f t="shared" si="3"/>
        <v>9.5593155530064047E-2</v>
      </c>
      <c r="W60" s="4">
        <f t="shared" si="3"/>
        <v>9.5593155530064047E-2</v>
      </c>
      <c r="X60" s="4">
        <f t="shared" si="3"/>
        <v>9.5593155530064047E-2</v>
      </c>
      <c r="Y60" s="4">
        <f t="shared" si="3"/>
        <v>9.5593155530064047E-2</v>
      </c>
      <c r="Z60" s="4">
        <f t="shared" si="3"/>
        <v>9.5593155530064047E-2</v>
      </c>
      <c r="AA60" s="4">
        <f t="shared" si="3"/>
        <v>9.5593155530064047E-2</v>
      </c>
      <c r="AB60" s="4">
        <f t="shared" si="3"/>
        <v>9.5593155530064047E-2</v>
      </c>
      <c r="AC60" s="4">
        <f t="shared" si="3"/>
        <v>9.5593155530064047E-2</v>
      </c>
      <c r="AD60" s="4">
        <f t="shared" si="3"/>
        <v>9.5593155530064047E-2</v>
      </c>
      <c r="AE60" s="4">
        <f t="shared" si="3"/>
        <v>9.5593155530064047E-2</v>
      </c>
      <c r="AF60" s="4">
        <f t="shared" si="3"/>
        <v>9.5593155530064047E-2</v>
      </c>
      <c r="AG60" s="4">
        <f t="shared" si="3"/>
        <v>9.5593155530064047E-2</v>
      </c>
      <c r="AH60" s="4">
        <f t="shared" si="3"/>
        <v>9.5593155530064047E-2</v>
      </c>
      <c r="AI60" s="4">
        <f t="shared" si="3"/>
        <v>9.5593155530064047E-2</v>
      </c>
      <c r="AJ60" s="4">
        <f t="shared" si="3"/>
        <v>9.5593155530064047E-2</v>
      </c>
      <c r="AK60" s="4">
        <f t="shared" si="3"/>
        <v>9.5593155530064047E-2</v>
      </c>
      <c r="AL60" s="4">
        <f t="shared" si="3"/>
        <v>9.5593155530064047E-2</v>
      </c>
    </row>
    <row r="61" spans="1:38">
      <c r="A61" s="4" t="s">
        <v>6</v>
      </c>
      <c r="B61" s="7" t="s">
        <v>6</v>
      </c>
      <c r="E61" s="8" t="s">
        <v>209</v>
      </c>
      <c r="F61" s="7" t="s">
        <v>21</v>
      </c>
      <c r="G61" s="4" t="s">
        <v>14</v>
      </c>
      <c r="H61" s="4">
        <v>1</v>
      </c>
      <c r="I61" s="4">
        <v>1</v>
      </c>
      <c r="J61" s="4">
        <v>1</v>
      </c>
      <c r="K61" s="4">
        <v>1</v>
      </c>
      <c r="L61" s="4">
        <v>1</v>
      </c>
      <c r="M61" s="4">
        <v>1</v>
      </c>
      <c r="N61" s="4">
        <v>1</v>
      </c>
      <c r="O61" s="4">
        <v>1</v>
      </c>
      <c r="P61" s="4">
        <v>1</v>
      </c>
      <c r="Q61" s="4">
        <v>1</v>
      </c>
      <c r="R61" s="4">
        <v>1</v>
      </c>
      <c r="S61" s="4">
        <v>1</v>
      </c>
      <c r="T61" s="4">
        <v>1</v>
      </c>
      <c r="U61" s="4">
        <v>1</v>
      </c>
      <c r="V61" s="4">
        <v>1</v>
      </c>
      <c r="W61" s="4">
        <v>1</v>
      </c>
      <c r="X61" s="4">
        <v>1</v>
      </c>
      <c r="Y61" s="4">
        <v>1</v>
      </c>
      <c r="Z61" s="4">
        <v>1</v>
      </c>
      <c r="AA61" s="4">
        <v>1</v>
      </c>
      <c r="AB61" s="4">
        <v>1</v>
      </c>
      <c r="AC61" s="4">
        <v>1</v>
      </c>
      <c r="AD61" s="4">
        <v>1</v>
      </c>
      <c r="AE61" s="4">
        <v>1</v>
      </c>
      <c r="AF61" s="4">
        <v>1</v>
      </c>
      <c r="AG61" s="4">
        <v>1</v>
      </c>
      <c r="AH61" s="4">
        <v>1</v>
      </c>
      <c r="AI61" s="4">
        <v>1</v>
      </c>
      <c r="AJ61" s="4">
        <v>1</v>
      </c>
      <c r="AK61" s="4">
        <v>1</v>
      </c>
      <c r="AL61" s="4">
        <v>1</v>
      </c>
    </row>
    <row r="62" spans="1:38">
      <c r="A62" s="4" t="s">
        <v>6</v>
      </c>
      <c r="B62" s="7" t="s">
        <v>6</v>
      </c>
      <c r="C62" s="7" t="s">
        <v>74</v>
      </c>
      <c r="E62" s="8" t="s">
        <v>210</v>
      </c>
      <c r="F62" s="7" t="s">
        <v>21</v>
      </c>
      <c r="G62" s="4" t="s">
        <v>14</v>
      </c>
      <c r="H62" s="4">
        <f t="shared" ref="H62:AL62" si="4">1/10.461</f>
        <v>9.5593155530064047E-2</v>
      </c>
      <c r="I62" s="4">
        <f t="shared" si="4"/>
        <v>9.5593155530064047E-2</v>
      </c>
      <c r="J62" s="4">
        <f t="shared" si="4"/>
        <v>9.5593155530064047E-2</v>
      </c>
      <c r="K62" s="4">
        <f t="shared" si="4"/>
        <v>9.5593155530064047E-2</v>
      </c>
      <c r="L62" s="4">
        <f t="shared" si="4"/>
        <v>9.5593155530064047E-2</v>
      </c>
      <c r="M62" s="4">
        <f t="shared" si="4"/>
        <v>9.5593155530064047E-2</v>
      </c>
      <c r="N62" s="4">
        <f t="shared" si="4"/>
        <v>9.5593155530064047E-2</v>
      </c>
      <c r="O62" s="4">
        <f t="shared" si="4"/>
        <v>9.5593155530064047E-2</v>
      </c>
      <c r="P62" s="4">
        <f t="shared" si="4"/>
        <v>9.5593155530064047E-2</v>
      </c>
      <c r="Q62" s="4">
        <f t="shared" si="4"/>
        <v>9.5593155530064047E-2</v>
      </c>
      <c r="R62" s="4">
        <f t="shared" si="4"/>
        <v>9.5593155530064047E-2</v>
      </c>
      <c r="S62" s="4">
        <f t="shared" si="4"/>
        <v>9.5593155530064047E-2</v>
      </c>
      <c r="T62" s="4">
        <f t="shared" si="4"/>
        <v>9.5593155530064047E-2</v>
      </c>
      <c r="U62" s="4">
        <f t="shared" si="4"/>
        <v>9.5593155530064047E-2</v>
      </c>
      <c r="V62" s="4">
        <f t="shared" si="4"/>
        <v>9.5593155530064047E-2</v>
      </c>
      <c r="W62" s="4">
        <f t="shared" si="4"/>
        <v>9.5593155530064047E-2</v>
      </c>
      <c r="X62" s="4">
        <f t="shared" si="4"/>
        <v>9.5593155530064047E-2</v>
      </c>
      <c r="Y62" s="4">
        <f t="shared" si="4"/>
        <v>9.5593155530064047E-2</v>
      </c>
      <c r="Z62" s="4">
        <f t="shared" si="4"/>
        <v>9.5593155530064047E-2</v>
      </c>
      <c r="AA62" s="4">
        <f t="shared" si="4"/>
        <v>9.5593155530064047E-2</v>
      </c>
      <c r="AB62" s="4">
        <f t="shared" si="4"/>
        <v>9.5593155530064047E-2</v>
      </c>
      <c r="AC62" s="4">
        <f t="shared" si="4"/>
        <v>9.5593155530064047E-2</v>
      </c>
      <c r="AD62" s="4">
        <f t="shared" si="4"/>
        <v>9.5593155530064047E-2</v>
      </c>
      <c r="AE62" s="4">
        <f t="shared" si="4"/>
        <v>9.5593155530064047E-2</v>
      </c>
      <c r="AF62" s="4">
        <f t="shared" si="4"/>
        <v>9.5593155530064047E-2</v>
      </c>
      <c r="AG62" s="4">
        <f t="shared" si="4"/>
        <v>9.5593155530064047E-2</v>
      </c>
      <c r="AH62" s="4">
        <f t="shared" si="4"/>
        <v>9.5593155530064047E-2</v>
      </c>
      <c r="AI62" s="4">
        <f t="shared" si="4"/>
        <v>9.5593155530064047E-2</v>
      </c>
      <c r="AJ62" s="4">
        <f t="shared" si="4"/>
        <v>9.5593155530064047E-2</v>
      </c>
      <c r="AK62" s="4">
        <f t="shared" si="4"/>
        <v>9.5593155530064047E-2</v>
      </c>
      <c r="AL62" s="4">
        <f t="shared" si="4"/>
        <v>9.5593155530064047E-2</v>
      </c>
    </row>
    <row r="63" spans="1:38">
      <c r="A63" s="4" t="s">
        <v>6</v>
      </c>
      <c r="B63" s="7" t="s">
        <v>6</v>
      </c>
      <c r="C63" s="7" t="s">
        <v>74</v>
      </c>
      <c r="D63" s="4" t="s">
        <v>98</v>
      </c>
      <c r="E63" s="8" t="s">
        <v>211</v>
      </c>
      <c r="F63" s="7" t="s">
        <v>160</v>
      </c>
      <c r="G63" s="4" t="s">
        <v>14</v>
      </c>
      <c r="H63" s="4">
        <v>9.7702964229772357E-2</v>
      </c>
      <c r="I63" s="4">
        <v>9.7702964229772357E-2</v>
      </c>
      <c r="J63" s="4">
        <v>9.7702964229772357E-2</v>
      </c>
      <c r="K63" s="4">
        <v>9.7702964229772357E-2</v>
      </c>
      <c r="L63" s="4">
        <v>9.7702964229772357E-2</v>
      </c>
      <c r="M63" s="4">
        <v>9.7702964229772357E-2</v>
      </c>
      <c r="N63" s="4">
        <v>9.7702964229772357E-2</v>
      </c>
      <c r="O63" s="4">
        <v>9.7702964229772357E-2</v>
      </c>
      <c r="P63" s="4">
        <v>9.7702964229772357E-2</v>
      </c>
      <c r="Q63" s="4">
        <v>9.7702964229772357E-2</v>
      </c>
      <c r="R63" s="4">
        <v>9.7702964229772357E-2</v>
      </c>
      <c r="S63" s="4">
        <v>9.7702964229772357E-2</v>
      </c>
      <c r="T63" s="4">
        <v>9.7702964229772357E-2</v>
      </c>
      <c r="U63" s="4">
        <v>9.7702964229772357E-2</v>
      </c>
      <c r="V63" s="4">
        <v>9.7702964229772357E-2</v>
      </c>
      <c r="W63" s="4">
        <v>9.7702964229772357E-2</v>
      </c>
      <c r="X63" s="4">
        <v>9.7702964229772357E-2</v>
      </c>
      <c r="Y63" s="4">
        <v>9.7702964229772357E-2</v>
      </c>
      <c r="Z63" s="4">
        <v>9.7702964229772357E-2</v>
      </c>
      <c r="AA63" s="4">
        <v>9.7702964229772357E-2</v>
      </c>
      <c r="AB63" s="4">
        <v>9.7702964229772357E-2</v>
      </c>
      <c r="AC63" s="4">
        <v>9.7702964229772357E-2</v>
      </c>
      <c r="AD63" s="4">
        <v>9.7702964229772357E-2</v>
      </c>
      <c r="AE63" s="4">
        <v>9.7702964229772357E-2</v>
      </c>
      <c r="AF63" s="4">
        <v>9.7702964229772357E-2</v>
      </c>
      <c r="AG63" s="4">
        <v>9.7702964229772357E-2</v>
      </c>
      <c r="AH63" s="4">
        <v>9.7702964229772357E-2</v>
      </c>
      <c r="AI63" s="4">
        <v>9.7702964229772357E-2</v>
      </c>
      <c r="AJ63" s="4">
        <v>9.7702964229772357E-2</v>
      </c>
      <c r="AK63" s="4">
        <v>9.7702964229772357E-2</v>
      </c>
      <c r="AL63" s="4">
        <v>9.7702964229772357E-2</v>
      </c>
    </row>
    <row r="64" spans="1:38">
      <c r="A64" s="4" t="s">
        <v>6</v>
      </c>
      <c r="B64" s="7" t="s">
        <v>6</v>
      </c>
      <c r="E64" s="8" t="s">
        <v>212</v>
      </c>
      <c r="F64" s="7" t="s">
        <v>149</v>
      </c>
      <c r="G64" s="4" t="s">
        <v>14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  <c r="Q64" s="4">
        <v>1</v>
      </c>
      <c r="R64" s="4">
        <v>1</v>
      </c>
      <c r="S64" s="4">
        <v>1</v>
      </c>
      <c r="T64" s="4">
        <v>1</v>
      </c>
      <c r="U64" s="4">
        <v>1</v>
      </c>
      <c r="V64" s="4">
        <v>1</v>
      </c>
      <c r="W64" s="4">
        <v>1</v>
      </c>
      <c r="X64" s="4">
        <v>1</v>
      </c>
      <c r="Y64" s="4">
        <v>1</v>
      </c>
      <c r="Z64" s="4">
        <v>1</v>
      </c>
      <c r="AA64" s="4">
        <v>1</v>
      </c>
      <c r="AB64" s="4">
        <v>1</v>
      </c>
      <c r="AC64" s="4">
        <v>1</v>
      </c>
      <c r="AD64" s="4">
        <v>1</v>
      </c>
      <c r="AE64" s="4">
        <v>1</v>
      </c>
      <c r="AF64" s="4">
        <v>1</v>
      </c>
      <c r="AG64" s="4">
        <v>1</v>
      </c>
      <c r="AH64" s="4">
        <v>1</v>
      </c>
      <c r="AI64" s="4">
        <v>1</v>
      </c>
      <c r="AJ64" s="4">
        <v>1</v>
      </c>
      <c r="AK64" s="4">
        <v>1</v>
      </c>
      <c r="AL64" s="4">
        <v>1</v>
      </c>
    </row>
    <row r="65" spans="1:38">
      <c r="A65" s="4" t="s">
        <v>6</v>
      </c>
      <c r="B65" s="7" t="s">
        <v>6</v>
      </c>
      <c r="E65" s="8" t="s">
        <v>213</v>
      </c>
      <c r="F65" s="7" t="s">
        <v>142</v>
      </c>
      <c r="G65" s="4" t="s">
        <v>14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  <c r="Q65" s="4">
        <v>1</v>
      </c>
      <c r="R65" s="4">
        <v>1</v>
      </c>
      <c r="S65" s="4">
        <v>1</v>
      </c>
      <c r="T65" s="4">
        <v>1</v>
      </c>
      <c r="U65" s="4">
        <v>1</v>
      </c>
      <c r="V65" s="4">
        <v>1</v>
      </c>
      <c r="W65" s="4">
        <v>1</v>
      </c>
      <c r="X65" s="4">
        <v>1</v>
      </c>
      <c r="Y65" s="4">
        <v>1</v>
      </c>
      <c r="Z65" s="4">
        <v>1</v>
      </c>
      <c r="AA65" s="4">
        <v>1</v>
      </c>
      <c r="AB65" s="4">
        <v>1</v>
      </c>
      <c r="AC65" s="4">
        <v>1</v>
      </c>
      <c r="AD65" s="4">
        <v>1</v>
      </c>
      <c r="AE65" s="4">
        <v>1</v>
      </c>
      <c r="AF65" s="4">
        <v>1</v>
      </c>
      <c r="AG65" s="4">
        <v>1</v>
      </c>
      <c r="AH65" s="4">
        <v>1</v>
      </c>
      <c r="AI65" s="4">
        <v>1</v>
      </c>
      <c r="AJ65" s="4">
        <v>1</v>
      </c>
      <c r="AK65" s="4">
        <v>1</v>
      </c>
      <c r="AL65" s="4">
        <v>1</v>
      </c>
    </row>
    <row r="66" spans="1:38">
      <c r="A66" s="4" t="s">
        <v>6</v>
      </c>
      <c r="B66" s="7" t="s">
        <v>6</v>
      </c>
      <c r="E66" s="8" t="s">
        <v>214</v>
      </c>
      <c r="F66" s="7" t="s">
        <v>144</v>
      </c>
      <c r="G66" s="4" t="s">
        <v>14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  <c r="Q66" s="4">
        <v>1</v>
      </c>
      <c r="R66" s="4">
        <v>1</v>
      </c>
      <c r="S66" s="4">
        <v>1</v>
      </c>
      <c r="T66" s="4">
        <v>1</v>
      </c>
      <c r="U66" s="4">
        <v>1</v>
      </c>
      <c r="V66" s="4">
        <v>1</v>
      </c>
      <c r="W66" s="4">
        <v>1</v>
      </c>
      <c r="X66" s="4">
        <v>1</v>
      </c>
      <c r="Y66" s="4">
        <v>1</v>
      </c>
      <c r="Z66" s="4">
        <v>1</v>
      </c>
      <c r="AA66" s="4">
        <v>1</v>
      </c>
      <c r="AB66" s="4">
        <v>1</v>
      </c>
      <c r="AC66" s="4">
        <v>1</v>
      </c>
      <c r="AD66" s="4">
        <v>1</v>
      </c>
      <c r="AE66" s="4">
        <v>1</v>
      </c>
      <c r="AF66" s="4">
        <v>1</v>
      </c>
      <c r="AG66" s="4">
        <v>1</v>
      </c>
      <c r="AH66" s="4">
        <v>1</v>
      </c>
      <c r="AI66" s="4">
        <v>1</v>
      </c>
      <c r="AJ66" s="4">
        <v>1</v>
      </c>
      <c r="AK66" s="4">
        <v>1</v>
      </c>
      <c r="AL66" s="4">
        <v>1</v>
      </c>
    </row>
    <row r="67" spans="1:38">
      <c r="A67" s="4" t="s">
        <v>31</v>
      </c>
      <c r="B67" s="7" t="s">
        <v>6</v>
      </c>
      <c r="D67" s="4" t="s">
        <v>48</v>
      </c>
      <c r="E67" s="8" t="s">
        <v>215</v>
      </c>
      <c r="F67" s="7" t="s">
        <v>27</v>
      </c>
      <c r="G67" s="4" t="s">
        <v>14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  <c r="Q67" s="4">
        <v>1</v>
      </c>
      <c r="R67" s="4">
        <v>1</v>
      </c>
      <c r="S67" s="4">
        <v>1</v>
      </c>
      <c r="T67" s="4">
        <v>1</v>
      </c>
      <c r="U67" s="4">
        <v>1</v>
      </c>
      <c r="V67" s="4">
        <v>1</v>
      </c>
      <c r="W67" s="4">
        <v>1</v>
      </c>
      <c r="X67" s="4">
        <v>1</v>
      </c>
      <c r="Y67" s="4">
        <v>1</v>
      </c>
      <c r="Z67" s="4">
        <v>1</v>
      </c>
      <c r="AA67" s="4">
        <v>1</v>
      </c>
      <c r="AB67" s="4">
        <v>1</v>
      </c>
      <c r="AC67" s="4">
        <v>1</v>
      </c>
      <c r="AD67" s="4">
        <v>1</v>
      </c>
      <c r="AE67" s="4">
        <v>1</v>
      </c>
      <c r="AF67" s="4">
        <v>1</v>
      </c>
      <c r="AG67" s="4">
        <v>1</v>
      </c>
      <c r="AH67" s="4">
        <v>1</v>
      </c>
      <c r="AI67" s="4">
        <v>1</v>
      </c>
      <c r="AJ67" s="4">
        <v>1</v>
      </c>
      <c r="AK67" s="4">
        <v>1</v>
      </c>
      <c r="AL67" s="4">
        <v>1</v>
      </c>
    </row>
    <row r="68" spans="1:38">
      <c r="A68" s="4" t="s">
        <v>34</v>
      </c>
      <c r="B68" s="7" t="s">
        <v>6</v>
      </c>
      <c r="D68" s="4" t="s">
        <v>48</v>
      </c>
      <c r="E68" s="8" t="s">
        <v>215</v>
      </c>
      <c r="F68" s="7" t="s">
        <v>27</v>
      </c>
      <c r="G68" s="4" t="s">
        <v>14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  <c r="Q68" s="4">
        <v>1</v>
      </c>
      <c r="R68" s="4">
        <v>1</v>
      </c>
      <c r="S68" s="4">
        <v>1</v>
      </c>
      <c r="T68" s="4">
        <v>1</v>
      </c>
      <c r="U68" s="4">
        <v>1</v>
      </c>
      <c r="V68" s="4">
        <v>1</v>
      </c>
      <c r="W68" s="4">
        <v>1</v>
      </c>
      <c r="X68" s="4">
        <v>1</v>
      </c>
      <c r="Y68" s="4">
        <v>1</v>
      </c>
      <c r="Z68" s="4">
        <v>1</v>
      </c>
      <c r="AA68" s="4">
        <v>1</v>
      </c>
      <c r="AB68" s="4">
        <v>1</v>
      </c>
      <c r="AC68" s="4">
        <v>1</v>
      </c>
      <c r="AD68" s="4">
        <v>1</v>
      </c>
      <c r="AE68" s="4">
        <v>1</v>
      </c>
      <c r="AF68" s="4">
        <v>1</v>
      </c>
      <c r="AG68" s="4">
        <v>1</v>
      </c>
      <c r="AH68" s="4">
        <v>1</v>
      </c>
      <c r="AI68" s="4">
        <v>1</v>
      </c>
      <c r="AJ68" s="4">
        <v>1</v>
      </c>
      <c r="AK68" s="4">
        <v>1</v>
      </c>
      <c r="AL68" s="4">
        <v>1</v>
      </c>
    </row>
    <row r="69" spans="1:38">
      <c r="A69" s="4" t="s">
        <v>32</v>
      </c>
      <c r="B69" s="7" t="s">
        <v>6</v>
      </c>
      <c r="D69" s="4" t="s">
        <v>48</v>
      </c>
      <c r="E69" s="8" t="s">
        <v>215</v>
      </c>
      <c r="F69" s="7" t="s">
        <v>27</v>
      </c>
      <c r="G69" s="4" t="s">
        <v>14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  <c r="Q69" s="4">
        <v>1</v>
      </c>
      <c r="R69" s="4">
        <v>1</v>
      </c>
      <c r="S69" s="4">
        <v>1</v>
      </c>
      <c r="T69" s="4">
        <v>1</v>
      </c>
      <c r="U69" s="4">
        <v>1</v>
      </c>
      <c r="V69" s="4">
        <v>1</v>
      </c>
      <c r="W69" s="4">
        <v>1</v>
      </c>
      <c r="X69" s="4">
        <v>1</v>
      </c>
      <c r="Y69" s="4">
        <v>1</v>
      </c>
      <c r="Z69" s="4">
        <v>1</v>
      </c>
      <c r="AA69" s="4">
        <v>1</v>
      </c>
      <c r="AB69" s="4">
        <v>1</v>
      </c>
      <c r="AC69" s="4">
        <v>1</v>
      </c>
      <c r="AD69" s="4">
        <v>1</v>
      </c>
      <c r="AE69" s="4">
        <v>1</v>
      </c>
      <c r="AF69" s="4">
        <v>1</v>
      </c>
      <c r="AG69" s="4">
        <v>1</v>
      </c>
      <c r="AH69" s="4">
        <v>1</v>
      </c>
      <c r="AI69" s="4">
        <v>1</v>
      </c>
      <c r="AJ69" s="4">
        <v>1</v>
      </c>
      <c r="AK69" s="4">
        <v>1</v>
      </c>
      <c r="AL69" s="4">
        <v>1</v>
      </c>
    </row>
    <row r="70" spans="1:38" s="9" customFormat="1">
      <c r="A70" s="4" t="s">
        <v>6</v>
      </c>
      <c r="B70" s="7" t="s">
        <v>6</v>
      </c>
      <c r="C70" s="7"/>
      <c r="D70" s="4" t="s">
        <v>49</v>
      </c>
      <c r="E70" s="8" t="s">
        <v>216</v>
      </c>
      <c r="F70" s="7" t="s">
        <v>14</v>
      </c>
      <c r="G70" s="4" t="s">
        <v>27</v>
      </c>
      <c r="H70" s="4">
        <f t="shared" ref="H70:AL70" si="5">1-0.021</f>
        <v>0.97899999999999998</v>
      </c>
      <c r="I70" s="4">
        <f t="shared" si="5"/>
        <v>0.97899999999999998</v>
      </c>
      <c r="J70" s="4">
        <f t="shared" si="5"/>
        <v>0.97899999999999998</v>
      </c>
      <c r="K70" s="4">
        <f t="shared" si="5"/>
        <v>0.97899999999999998</v>
      </c>
      <c r="L70" s="4">
        <f t="shared" si="5"/>
        <v>0.97899999999999998</v>
      </c>
      <c r="M70" s="4">
        <f t="shared" si="5"/>
        <v>0.97899999999999998</v>
      </c>
      <c r="N70" s="4">
        <f t="shared" si="5"/>
        <v>0.97899999999999998</v>
      </c>
      <c r="O70" s="4">
        <f t="shared" si="5"/>
        <v>0.97899999999999998</v>
      </c>
      <c r="P70" s="4">
        <f t="shared" si="5"/>
        <v>0.97899999999999998</v>
      </c>
      <c r="Q70" s="4">
        <f t="shared" si="5"/>
        <v>0.97899999999999998</v>
      </c>
      <c r="R70" s="4">
        <f t="shared" si="5"/>
        <v>0.97899999999999998</v>
      </c>
      <c r="S70" s="4">
        <f t="shared" si="5"/>
        <v>0.97899999999999998</v>
      </c>
      <c r="T70" s="4">
        <f t="shared" si="5"/>
        <v>0.97899999999999998</v>
      </c>
      <c r="U70" s="4">
        <f t="shared" si="5"/>
        <v>0.97899999999999998</v>
      </c>
      <c r="V70" s="4">
        <f t="shared" si="5"/>
        <v>0.97899999999999998</v>
      </c>
      <c r="W70" s="4">
        <f t="shared" si="5"/>
        <v>0.97899999999999998</v>
      </c>
      <c r="X70" s="4">
        <f t="shared" si="5"/>
        <v>0.97899999999999998</v>
      </c>
      <c r="Y70" s="4">
        <f t="shared" si="5"/>
        <v>0.97899999999999998</v>
      </c>
      <c r="Z70" s="4">
        <f t="shared" si="5"/>
        <v>0.97899999999999998</v>
      </c>
      <c r="AA70" s="4">
        <f t="shared" si="5"/>
        <v>0.97899999999999998</v>
      </c>
      <c r="AB70" s="4">
        <f t="shared" si="5"/>
        <v>0.97899999999999998</v>
      </c>
      <c r="AC70" s="4">
        <f t="shared" si="5"/>
        <v>0.97899999999999998</v>
      </c>
      <c r="AD70" s="4">
        <f t="shared" si="5"/>
        <v>0.97899999999999998</v>
      </c>
      <c r="AE70" s="4">
        <f t="shared" si="5"/>
        <v>0.97899999999999998</v>
      </c>
      <c r="AF70" s="4">
        <f t="shared" si="5"/>
        <v>0.97899999999999998</v>
      </c>
      <c r="AG70" s="4">
        <f t="shared" si="5"/>
        <v>0.97899999999999998</v>
      </c>
      <c r="AH70" s="4">
        <f t="shared" si="5"/>
        <v>0.97899999999999998</v>
      </c>
      <c r="AI70" s="4">
        <f t="shared" si="5"/>
        <v>0.97899999999999998</v>
      </c>
      <c r="AJ70" s="4">
        <f t="shared" si="5"/>
        <v>0.97899999999999998</v>
      </c>
      <c r="AK70" s="4">
        <f t="shared" si="5"/>
        <v>0.97899999999999998</v>
      </c>
      <c r="AL70" s="4">
        <f t="shared" si="5"/>
        <v>0.97899999999999998</v>
      </c>
    </row>
    <row r="71" spans="1:38" s="9" customFormat="1">
      <c r="A71" s="4" t="s">
        <v>6</v>
      </c>
      <c r="B71" s="7" t="s">
        <v>6</v>
      </c>
      <c r="C71" s="7"/>
      <c r="D71" s="4"/>
      <c r="E71" s="8" t="s">
        <v>217</v>
      </c>
      <c r="F71" s="7" t="s">
        <v>144</v>
      </c>
      <c r="G71" s="4" t="s">
        <v>14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  <c r="Q71" s="4">
        <v>1</v>
      </c>
      <c r="R71" s="4">
        <v>1</v>
      </c>
      <c r="S71" s="4">
        <v>1</v>
      </c>
      <c r="T71" s="4">
        <v>1</v>
      </c>
      <c r="U71" s="4">
        <v>1</v>
      </c>
      <c r="V71" s="4">
        <v>1</v>
      </c>
      <c r="W71" s="4">
        <v>1</v>
      </c>
      <c r="X71" s="4">
        <v>1</v>
      </c>
      <c r="Y71" s="4">
        <v>1</v>
      </c>
      <c r="Z71" s="4">
        <v>1</v>
      </c>
      <c r="AA71" s="4">
        <v>1</v>
      </c>
      <c r="AB71" s="4">
        <v>1</v>
      </c>
      <c r="AC71" s="4">
        <v>1</v>
      </c>
      <c r="AD71" s="4">
        <v>1</v>
      </c>
      <c r="AE71" s="4">
        <v>1</v>
      </c>
      <c r="AF71" s="4">
        <v>1</v>
      </c>
      <c r="AG71" s="4">
        <v>1</v>
      </c>
      <c r="AH71" s="4">
        <v>1</v>
      </c>
      <c r="AI71" s="4">
        <v>1</v>
      </c>
      <c r="AJ71" s="4">
        <v>1</v>
      </c>
      <c r="AK71" s="4">
        <v>1</v>
      </c>
      <c r="AL71" s="4">
        <v>1</v>
      </c>
    </row>
    <row r="72" spans="1:38">
      <c r="A72" s="4" t="s">
        <v>6</v>
      </c>
      <c r="B72" s="7" t="s">
        <v>6</v>
      </c>
      <c r="E72" s="8" t="s">
        <v>218</v>
      </c>
      <c r="F72" s="7" t="s">
        <v>23</v>
      </c>
      <c r="G72" s="4" t="s">
        <v>14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  <c r="Q72" s="4">
        <v>1</v>
      </c>
      <c r="R72" s="4">
        <v>1</v>
      </c>
      <c r="S72" s="4">
        <v>1</v>
      </c>
      <c r="T72" s="4">
        <v>1</v>
      </c>
      <c r="U72" s="4">
        <v>1</v>
      </c>
      <c r="V72" s="4">
        <v>1</v>
      </c>
      <c r="W72" s="4">
        <v>1</v>
      </c>
      <c r="X72" s="4">
        <v>1</v>
      </c>
      <c r="Y72" s="4">
        <v>1</v>
      </c>
      <c r="Z72" s="4">
        <v>1</v>
      </c>
      <c r="AA72" s="4">
        <v>1</v>
      </c>
      <c r="AB72" s="4">
        <v>1</v>
      </c>
      <c r="AC72" s="4">
        <v>1</v>
      </c>
      <c r="AD72" s="4">
        <v>1</v>
      </c>
      <c r="AE72" s="4">
        <v>1</v>
      </c>
      <c r="AF72" s="4">
        <v>1</v>
      </c>
      <c r="AG72" s="4">
        <v>1</v>
      </c>
      <c r="AH72" s="4">
        <v>1</v>
      </c>
      <c r="AI72" s="4">
        <v>1</v>
      </c>
      <c r="AJ72" s="4">
        <v>1</v>
      </c>
      <c r="AK72" s="4">
        <v>1</v>
      </c>
      <c r="AL72" s="4">
        <v>1</v>
      </c>
    </row>
    <row r="73" spans="1:38">
      <c r="A73" s="4" t="s">
        <v>6</v>
      </c>
      <c r="B73" s="7" t="s">
        <v>6</v>
      </c>
      <c r="E73" s="8" t="s">
        <v>219</v>
      </c>
      <c r="F73" s="7" t="s">
        <v>23</v>
      </c>
      <c r="G73" s="4" t="s">
        <v>14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  <c r="Q73" s="4">
        <v>1</v>
      </c>
      <c r="R73" s="4">
        <v>1</v>
      </c>
      <c r="S73" s="4">
        <v>1</v>
      </c>
      <c r="T73" s="4">
        <v>1</v>
      </c>
      <c r="U73" s="4">
        <v>1</v>
      </c>
      <c r="V73" s="4">
        <v>1</v>
      </c>
      <c r="W73" s="4">
        <v>1</v>
      </c>
      <c r="X73" s="4">
        <v>1</v>
      </c>
      <c r="Y73" s="4">
        <v>1</v>
      </c>
      <c r="Z73" s="4">
        <v>1</v>
      </c>
      <c r="AA73" s="4">
        <v>1</v>
      </c>
      <c r="AB73" s="4">
        <v>1</v>
      </c>
      <c r="AC73" s="4">
        <v>1</v>
      </c>
      <c r="AD73" s="4">
        <v>1</v>
      </c>
      <c r="AE73" s="4">
        <v>1</v>
      </c>
      <c r="AF73" s="4">
        <v>1</v>
      </c>
      <c r="AG73" s="4">
        <v>1</v>
      </c>
      <c r="AH73" s="4">
        <v>1</v>
      </c>
      <c r="AI73" s="4">
        <v>1</v>
      </c>
      <c r="AJ73" s="4">
        <v>1</v>
      </c>
      <c r="AK73" s="4">
        <v>1</v>
      </c>
      <c r="AL73" s="4">
        <v>1</v>
      </c>
    </row>
    <row r="74" spans="1:38">
      <c r="A74" s="4" t="s">
        <v>6</v>
      </c>
      <c r="B74" s="7" t="s">
        <v>6</v>
      </c>
      <c r="E74" s="8" t="s">
        <v>220</v>
      </c>
      <c r="F74" s="7" t="s">
        <v>14</v>
      </c>
      <c r="G74" s="4" t="s">
        <v>14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  <c r="Q74" s="4">
        <v>1</v>
      </c>
      <c r="R74" s="4">
        <v>1</v>
      </c>
      <c r="S74" s="4">
        <v>1</v>
      </c>
      <c r="T74" s="4">
        <v>1</v>
      </c>
      <c r="U74" s="4">
        <v>1</v>
      </c>
      <c r="V74" s="4">
        <v>1</v>
      </c>
      <c r="W74" s="4">
        <v>1</v>
      </c>
      <c r="X74" s="4">
        <v>1</v>
      </c>
      <c r="Y74" s="4">
        <v>1</v>
      </c>
      <c r="Z74" s="4">
        <v>1</v>
      </c>
      <c r="AA74" s="4">
        <v>1</v>
      </c>
      <c r="AB74" s="4">
        <v>1</v>
      </c>
      <c r="AC74" s="4">
        <v>1</v>
      </c>
      <c r="AD74" s="4">
        <v>1</v>
      </c>
      <c r="AE74" s="4">
        <v>1</v>
      </c>
      <c r="AF74" s="4">
        <v>1</v>
      </c>
      <c r="AG74" s="4">
        <v>1</v>
      </c>
      <c r="AH74" s="4">
        <v>1</v>
      </c>
      <c r="AI74" s="4">
        <v>1</v>
      </c>
      <c r="AJ74" s="4">
        <v>1</v>
      </c>
      <c r="AK74" s="4">
        <v>1</v>
      </c>
      <c r="AL74" s="4">
        <v>1</v>
      </c>
    </row>
    <row r="75" spans="1:38">
      <c r="A75" s="4" t="s">
        <v>6</v>
      </c>
      <c r="B75" s="7" t="s">
        <v>6</v>
      </c>
      <c r="E75" s="8" t="s">
        <v>221</v>
      </c>
      <c r="F75" s="7" t="s">
        <v>14</v>
      </c>
      <c r="G75" s="4" t="s">
        <v>14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  <c r="Q75" s="4">
        <v>1</v>
      </c>
      <c r="R75" s="4">
        <v>1</v>
      </c>
      <c r="S75" s="4">
        <v>1</v>
      </c>
      <c r="T75" s="4">
        <v>1</v>
      </c>
      <c r="U75" s="4">
        <v>1</v>
      </c>
      <c r="V75" s="4">
        <v>1</v>
      </c>
      <c r="W75" s="4">
        <v>1</v>
      </c>
      <c r="X75" s="4">
        <v>1</v>
      </c>
      <c r="Y75" s="4">
        <v>1</v>
      </c>
      <c r="Z75" s="4">
        <v>1</v>
      </c>
      <c r="AA75" s="4">
        <v>1</v>
      </c>
      <c r="AB75" s="4">
        <v>1</v>
      </c>
      <c r="AC75" s="4">
        <v>1</v>
      </c>
      <c r="AD75" s="4">
        <v>1</v>
      </c>
      <c r="AE75" s="4">
        <v>1</v>
      </c>
      <c r="AF75" s="4">
        <v>1</v>
      </c>
      <c r="AG75" s="4">
        <v>1</v>
      </c>
      <c r="AH75" s="4">
        <v>1</v>
      </c>
      <c r="AI75" s="4">
        <v>1</v>
      </c>
      <c r="AJ75" s="4">
        <v>1</v>
      </c>
      <c r="AK75" s="4">
        <v>1</v>
      </c>
      <c r="AL75" s="4">
        <v>1</v>
      </c>
    </row>
    <row r="76" spans="1:38">
      <c r="A76" s="4" t="s">
        <v>6</v>
      </c>
      <c r="B76" s="7" t="s">
        <v>6</v>
      </c>
      <c r="C76" s="7" t="s">
        <v>74</v>
      </c>
      <c r="D76" s="4" t="s">
        <v>98</v>
      </c>
      <c r="E76" s="8" t="s">
        <v>222</v>
      </c>
      <c r="F76" s="7" t="s">
        <v>160</v>
      </c>
      <c r="G76" s="4" t="s">
        <v>14</v>
      </c>
      <c r="H76" s="4">
        <v>9.061632603536629E-2</v>
      </c>
      <c r="I76" s="4">
        <v>9.061632603536629E-2</v>
      </c>
      <c r="J76" s="4">
        <v>9.061632603536629E-2</v>
      </c>
      <c r="K76" s="4">
        <v>9.061632603536629E-2</v>
      </c>
      <c r="L76" s="4">
        <v>9.061632603536629E-2</v>
      </c>
      <c r="M76" s="4">
        <v>9.061632603536629E-2</v>
      </c>
      <c r="N76" s="4">
        <v>9.061632603536629E-2</v>
      </c>
      <c r="O76" s="4">
        <v>9.061632603536629E-2</v>
      </c>
      <c r="P76" s="4">
        <v>9.061632603536629E-2</v>
      </c>
      <c r="Q76" s="4">
        <v>9.061632603536629E-2</v>
      </c>
      <c r="R76" s="4">
        <v>9.061632603536629E-2</v>
      </c>
      <c r="S76" s="4">
        <v>9.061632603536629E-2</v>
      </c>
      <c r="T76" s="4">
        <v>9.061632603536629E-2</v>
      </c>
      <c r="U76" s="4">
        <v>9.061632603536629E-2</v>
      </c>
      <c r="V76" s="4">
        <v>9.061632603536629E-2</v>
      </c>
      <c r="W76" s="4">
        <v>9.061632603536629E-2</v>
      </c>
      <c r="X76" s="4">
        <v>9.061632603536629E-2</v>
      </c>
      <c r="Y76" s="4">
        <v>9.061632603536629E-2</v>
      </c>
      <c r="Z76" s="4">
        <v>9.061632603536629E-2</v>
      </c>
      <c r="AA76" s="4">
        <v>9.061632603536629E-2</v>
      </c>
      <c r="AB76" s="4">
        <v>9.061632603536629E-2</v>
      </c>
      <c r="AC76" s="4">
        <v>9.061632603536629E-2</v>
      </c>
      <c r="AD76" s="4">
        <v>9.061632603536629E-2</v>
      </c>
      <c r="AE76" s="4">
        <v>9.061632603536629E-2</v>
      </c>
      <c r="AF76" s="4">
        <v>9.061632603536629E-2</v>
      </c>
      <c r="AG76" s="4">
        <v>9.061632603536629E-2</v>
      </c>
      <c r="AH76" s="4">
        <v>9.061632603536629E-2</v>
      </c>
      <c r="AI76" s="4">
        <v>9.061632603536629E-2</v>
      </c>
      <c r="AJ76" s="4">
        <v>9.061632603536629E-2</v>
      </c>
      <c r="AK76" s="4">
        <v>9.061632603536629E-2</v>
      </c>
      <c r="AL76" s="4">
        <v>9.061632603536629E-2</v>
      </c>
    </row>
    <row r="77" spans="1:38">
      <c r="A77" s="4" t="s">
        <v>6</v>
      </c>
      <c r="B77" s="7" t="s">
        <v>6</v>
      </c>
      <c r="C77" s="7" t="s">
        <v>74</v>
      </c>
      <c r="D77" s="4" t="s">
        <v>98</v>
      </c>
      <c r="E77" s="8" t="s">
        <v>223</v>
      </c>
      <c r="F77" s="7" t="s">
        <v>160</v>
      </c>
      <c r="G77" s="4" t="s">
        <v>14</v>
      </c>
      <c r="H77" s="4">
        <v>0.1130709702382507</v>
      </c>
      <c r="I77" s="4">
        <v>0.1130709702382507</v>
      </c>
      <c r="J77" s="4">
        <v>0.1130709702382507</v>
      </c>
      <c r="K77" s="4">
        <v>0.1130709702382507</v>
      </c>
      <c r="L77" s="4">
        <v>0.1130709702382507</v>
      </c>
      <c r="M77" s="4">
        <v>0.1130709702382507</v>
      </c>
      <c r="N77" s="4">
        <v>0.1130709702382507</v>
      </c>
      <c r="O77" s="4">
        <v>0.1130709702382507</v>
      </c>
      <c r="P77" s="4">
        <v>0.1130709702382507</v>
      </c>
      <c r="Q77" s="4">
        <v>0.1130709702382507</v>
      </c>
      <c r="R77" s="4">
        <v>0.1130709702382507</v>
      </c>
      <c r="S77" s="4">
        <v>0.1130709702382507</v>
      </c>
      <c r="T77" s="4">
        <v>0.1130709702382507</v>
      </c>
      <c r="U77" s="4">
        <v>0.1130709702382507</v>
      </c>
      <c r="V77" s="4">
        <v>0.1130709702382507</v>
      </c>
      <c r="W77" s="4">
        <v>0.1130709702382507</v>
      </c>
      <c r="X77" s="4">
        <v>0.1130709702382507</v>
      </c>
      <c r="Y77" s="4">
        <v>0.1130709702382507</v>
      </c>
      <c r="Z77" s="4">
        <v>0.1130709702382507</v>
      </c>
      <c r="AA77" s="4">
        <v>0.1130709702382507</v>
      </c>
      <c r="AB77" s="4">
        <v>0.1130709702382507</v>
      </c>
      <c r="AC77" s="4">
        <v>0.1130709702382507</v>
      </c>
      <c r="AD77" s="4">
        <v>0.1130709702382507</v>
      </c>
      <c r="AE77" s="4">
        <v>0.1130709702382507</v>
      </c>
      <c r="AF77" s="4">
        <v>0.1130709702382507</v>
      </c>
      <c r="AG77" s="4">
        <v>0.1130709702382507</v>
      </c>
      <c r="AH77" s="4">
        <v>0.1130709702382507</v>
      </c>
      <c r="AI77" s="4">
        <v>0.1130709702382507</v>
      </c>
      <c r="AJ77" s="4">
        <v>0.1130709702382507</v>
      </c>
      <c r="AK77" s="4">
        <v>0.1130709702382507</v>
      </c>
      <c r="AL77" s="4">
        <v>0.1130709702382507</v>
      </c>
    </row>
    <row r="78" spans="1:38">
      <c r="A78" s="4" t="s">
        <v>6</v>
      </c>
      <c r="B78" s="7" t="s">
        <v>6</v>
      </c>
      <c r="E78" s="8" t="s">
        <v>224</v>
      </c>
      <c r="F78" s="7" t="s">
        <v>148</v>
      </c>
      <c r="G78" s="4" t="s">
        <v>14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  <c r="Q78" s="4">
        <v>1</v>
      </c>
      <c r="R78" s="4">
        <v>1</v>
      </c>
      <c r="S78" s="4">
        <v>1</v>
      </c>
      <c r="T78" s="4">
        <v>1</v>
      </c>
      <c r="U78" s="4">
        <v>1</v>
      </c>
      <c r="V78" s="4">
        <v>1</v>
      </c>
      <c r="W78" s="4">
        <v>1</v>
      </c>
      <c r="X78" s="4">
        <v>1</v>
      </c>
      <c r="Y78" s="4">
        <v>1</v>
      </c>
      <c r="Z78" s="4">
        <v>1</v>
      </c>
      <c r="AA78" s="4">
        <v>1</v>
      </c>
      <c r="AB78" s="4">
        <v>1</v>
      </c>
      <c r="AC78" s="4">
        <v>1</v>
      </c>
      <c r="AD78" s="4">
        <v>1</v>
      </c>
      <c r="AE78" s="4">
        <v>1</v>
      </c>
      <c r="AF78" s="4">
        <v>1</v>
      </c>
      <c r="AG78" s="4">
        <v>1</v>
      </c>
      <c r="AH78" s="4">
        <v>1</v>
      </c>
      <c r="AI78" s="4">
        <v>1</v>
      </c>
      <c r="AJ78" s="4">
        <v>1</v>
      </c>
      <c r="AK78" s="4">
        <v>1</v>
      </c>
      <c r="AL78" s="4">
        <v>1</v>
      </c>
    </row>
  </sheetData>
  <sortState xmlns:xlrd2="http://schemas.microsoft.com/office/spreadsheetml/2017/richdata2" ref="A2:AL78">
    <sortCondition ref="E2:E78"/>
  </sortState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BE285-5D8E-4DFA-BA36-7C02503E1408}">
  <dimension ref="A1:K58"/>
  <sheetViews>
    <sheetView workbookViewId="0">
      <selection activeCell="C21" sqref="C21"/>
    </sheetView>
  </sheetViews>
  <sheetFormatPr defaultColWidth="9.1328125" defaultRowHeight="13.15"/>
  <cols>
    <col min="1" max="1" width="28.46484375" style="5" customWidth="1"/>
    <col min="2" max="2" width="14.1328125" style="5" customWidth="1"/>
    <col min="3" max="3" width="22.59765625" style="5" customWidth="1"/>
    <col min="4" max="4" width="13.1328125" style="5" customWidth="1"/>
    <col min="5" max="5" width="21.265625" style="8" customWidth="1"/>
    <col min="6" max="16384" width="9.1328125" style="8"/>
  </cols>
  <sheetData>
    <row r="1" spans="1:5" s="13" customFormat="1">
      <c r="A1" s="12" t="s">
        <v>7</v>
      </c>
      <c r="B1" s="12" t="s">
        <v>70</v>
      </c>
      <c r="C1" s="12" t="s">
        <v>71</v>
      </c>
      <c r="D1" s="12" t="s">
        <v>72</v>
      </c>
      <c r="E1" s="13" t="s">
        <v>112</v>
      </c>
    </row>
    <row r="2" spans="1:5" ht="14.25">
      <c r="A2" t="s">
        <v>172</v>
      </c>
      <c r="B2" s="5" t="s">
        <v>154</v>
      </c>
      <c r="C2" s="14" t="s">
        <v>73</v>
      </c>
      <c r="D2" s="5">
        <v>0</v>
      </c>
    </row>
    <row r="3" spans="1:5" ht="14.25">
      <c r="A3" t="s">
        <v>177</v>
      </c>
      <c r="B3" s="5" t="s">
        <v>154</v>
      </c>
      <c r="C3" s="14" t="s">
        <v>73</v>
      </c>
      <c r="D3" s="8">
        <f>-188.97*0.9</f>
        <v>-170.07300000000001</v>
      </c>
      <c r="E3" s="8" t="s">
        <v>168</v>
      </c>
    </row>
    <row r="4" spans="1:5" ht="14.25">
      <c r="A4" t="s">
        <v>177</v>
      </c>
      <c r="B4" s="5" t="s">
        <v>153</v>
      </c>
      <c r="C4" s="14" t="s">
        <v>73</v>
      </c>
      <c r="D4" s="8">
        <f>188.97*0.9</f>
        <v>170.07300000000001</v>
      </c>
      <c r="E4" s="8" t="s">
        <v>167</v>
      </c>
    </row>
    <row r="5" spans="1:5" ht="14.25">
      <c r="A5" t="s">
        <v>178</v>
      </c>
      <c r="B5" s="5" t="s">
        <v>154</v>
      </c>
      <c r="C5" s="14" t="s">
        <v>73</v>
      </c>
      <c r="D5" s="8">
        <v>0</v>
      </c>
    </row>
    <row r="6" spans="1:5" ht="14.25">
      <c r="A6" t="s">
        <v>179</v>
      </c>
      <c r="B6" s="5" t="s">
        <v>154</v>
      </c>
      <c r="C6" s="14" t="s">
        <v>73</v>
      </c>
      <c r="D6" s="5">
        <v>214.12654767006592</v>
      </c>
      <c r="E6" s="8" t="s">
        <v>165</v>
      </c>
    </row>
    <row r="7" spans="1:5" ht="14.25">
      <c r="A7" s="15" t="s">
        <v>180</v>
      </c>
      <c r="B7" s="5" t="s">
        <v>154</v>
      </c>
      <c r="C7" s="14" t="s">
        <v>73</v>
      </c>
      <c r="D7" s="5">
        <v>0</v>
      </c>
    </row>
    <row r="8" spans="1:5" ht="14.25">
      <c r="A8" t="s">
        <v>181</v>
      </c>
      <c r="B8" s="5" t="s">
        <v>153</v>
      </c>
      <c r="C8" s="7" t="s">
        <v>170</v>
      </c>
      <c r="D8" s="8">
        <v>-1</v>
      </c>
      <c r="E8" s="8" t="s">
        <v>166</v>
      </c>
    </row>
    <row r="9" spans="1:5" ht="14.25">
      <c r="A9" t="s">
        <v>182</v>
      </c>
      <c r="B9" s="5" t="s">
        <v>154</v>
      </c>
      <c r="C9" s="14" t="s">
        <v>73</v>
      </c>
      <c r="D9" s="5">
        <f>202.32*0.05</f>
        <v>10.116</v>
      </c>
      <c r="E9" s="8" t="s">
        <v>164</v>
      </c>
    </row>
    <row r="10" spans="1:5" ht="14.25">
      <c r="A10" t="s">
        <v>182</v>
      </c>
      <c r="B10" s="5" t="s">
        <v>153</v>
      </c>
      <c r="C10" s="14" t="s">
        <v>73</v>
      </c>
      <c r="D10" s="5">
        <f>202.32*0.95</f>
        <v>192.20399999999998</v>
      </c>
      <c r="E10" s="8" t="s">
        <v>164</v>
      </c>
    </row>
    <row r="11" spans="1:5" ht="14.25">
      <c r="A11" t="s">
        <v>183</v>
      </c>
      <c r="B11" s="5" t="s">
        <v>154</v>
      </c>
      <c r="C11" s="14" t="s">
        <v>73</v>
      </c>
      <c r="D11" s="5">
        <f>202.32*0.01</f>
        <v>2.0232000000000001</v>
      </c>
      <c r="E11" s="8" t="s">
        <v>164</v>
      </c>
    </row>
    <row r="12" spans="1:5" ht="14.25">
      <c r="A12" t="s">
        <v>183</v>
      </c>
      <c r="B12" s="5" t="s">
        <v>153</v>
      </c>
      <c r="C12" s="14" t="s">
        <v>73</v>
      </c>
      <c r="D12" s="5">
        <f>202.32*0.99</f>
        <v>200.29679999999999</v>
      </c>
      <c r="E12" s="8" t="s">
        <v>164</v>
      </c>
    </row>
    <row r="13" spans="1:5" ht="14.25">
      <c r="A13" t="s">
        <v>184</v>
      </c>
      <c r="B13" s="5" t="s">
        <v>154</v>
      </c>
      <c r="C13" s="14" t="s">
        <v>73</v>
      </c>
      <c r="D13" s="5">
        <v>202.32</v>
      </c>
      <c r="E13" s="8" t="s">
        <v>164</v>
      </c>
    </row>
    <row r="14" spans="1:5" ht="14.25">
      <c r="A14" t="s">
        <v>186</v>
      </c>
      <c r="B14" s="5" t="s">
        <v>154</v>
      </c>
      <c r="C14" s="14" t="s">
        <v>73</v>
      </c>
      <c r="D14" s="5">
        <v>229.51879128207057</v>
      </c>
      <c r="E14" s="8" t="s">
        <v>165</v>
      </c>
    </row>
    <row r="15" spans="1:5" ht="14.25">
      <c r="A15" t="s">
        <v>187</v>
      </c>
      <c r="B15" s="5" t="s">
        <v>154</v>
      </c>
      <c r="C15" s="14" t="s">
        <v>73</v>
      </c>
      <c r="D15" s="5">
        <v>229.51879128207057</v>
      </c>
      <c r="E15" s="8" t="s">
        <v>165</v>
      </c>
    </row>
    <row r="16" spans="1:5" ht="14.25">
      <c r="A16" t="s">
        <v>188</v>
      </c>
      <c r="B16" s="5" t="s">
        <v>154</v>
      </c>
      <c r="C16" s="14" t="s">
        <v>73</v>
      </c>
      <c r="D16" s="5">
        <v>229.51879128207057</v>
      </c>
      <c r="E16" s="8" t="s">
        <v>165</v>
      </c>
    </row>
    <row r="17" spans="1:11" ht="14.25">
      <c r="A17" t="s">
        <v>194</v>
      </c>
      <c r="B17" s="5" t="s">
        <v>154</v>
      </c>
      <c r="C17" s="14" t="s">
        <v>73</v>
      </c>
      <c r="D17" s="5">
        <v>0</v>
      </c>
    </row>
    <row r="18" spans="1:11" ht="14.25">
      <c r="A18" t="s">
        <v>195</v>
      </c>
      <c r="B18" s="5" t="s">
        <v>154</v>
      </c>
      <c r="C18" s="14" t="s">
        <v>73</v>
      </c>
      <c r="D18" s="5">
        <v>0</v>
      </c>
    </row>
    <row r="19" spans="1:11" ht="14.25">
      <c r="A19" t="s">
        <v>198</v>
      </c>
      <c r="B19" s="5" t="s">
        <v>154</v>
      </c>
      <c r="C19" s="14" t="s">
        <v>73</v>
      </c>
      <c r="D19" s="5">
        <v>119.41764496915395</v>
      </c>
      <c r="E19" s="8" t="s">
        <v>165</v>
      </c>
    </row>
    <row r="20" spans="1:11" ht="14.25">
      <c r="A20" t="s">
        <v>199</v>
      </c>
      <c r="B20" s="5" t="s">
        <v>154</v>
      </c>
      <c r="C20" s="14" t="s">
        <v>73</v>
      </c>
      <c r="D20" s="5">
        <f>118.6*0.05</f>
        <v>5.93</v>
      </c>
      <c r="E20" s="8" t="s">
        <v>164</v>
      </c>
    </row>
    <row r="21" spans="1:11" ht="14.25">
      <c r="A21" t="s">
        <v>199</v>
      </c>
      <c r="B21" s="5" t="s">
        <v>153</v>
      </c>
      <c r="C21" s="14" t="s">
        <v>73</v>
      </c>
      <c r="D21" s="5">
        <f>118.6*0.95</f>
        <v>112.66999999999999</v>
      </c>
      <c r="E21" s="8" t="s">
        <v>164</v>
      </c>
    </row>
    <row r="22" spans="1:11" ht="14.25">
      <c r="A22" t="s">
        <v>200</v>
      </c>
      <c r="B22" s="5" t="s">
        <v>154</v>
      </c>
      <c r="C22" s="14" t="s">
        <v>73</v>
      </c>
      <c r="D22" s="5">
        <f>118.6*0.03</f>
        <v>3.5579999999999998</v>
      </c>
      <c r="E22" s="8" t="s">
        <v>164</v>
      </c>
    </row>
    <row r="23" spans="1:11" ht="14.25">
      <c r="A23" t="s">
        <v>200</v>
      </c>
      <c r="B23" s="5" t="s">
        <v>153</v>
      </c>
      <c r="C23" s="14" t="s">
        <v>73</v>
      </c>
      <c r="D23" s="5">
        <f>118.6*0.97</f>
        <v>115.04199999999999</v>
      </c>
      <c r="E23" s="8" t="s">
        <v>164</v>
      </c>
    </row>
    <row r="24" spans="1:11" ht="14.25">
      <c r="A24" t="s">
        <v>201</v>
      </c>
      <c r="B24" s="5" t="s">
        <v>154</v>
      </c>
      <c r="C24" s="14" t="s">
        <v>73</v>
      </c>
      <c r="D24" s="5">
        <v>118.62</v>
      </c>
      <c r="E24" s="8" t="s">
        <v>164</v>
      </c>
    </row>
    <row r="25" spans="1:11" ht="14.25">
      <c r="A25" t="s">
        <v>202</v>
      </c>
      <c r="B25" s="5" t="s">
        <v>154</v>
      </c>
      <c r="C25" s="14" t="s">
        <v>73</v>
      </c>
      <c r="D25" s="5">
        <v>118.6</v>
      </c>
      <c r="E25" s="8" t="s">
        <v>164</v>
      </c>
    </row>
    <row r="26" spans="1:11" ht="14.25">
      <c r="A26" t="s">
        <v>203</v>
      </c>
      <c r="B26" s="5" t="s">
        <v>154</v>
      </c>
      <c r="C26" s="14" t="s">
        <v>73</v>
      </c>
      <c r="D26" s="5">
        <v>119.41764496915395</v>
      </c>
      <c r="E26" s="8" t="s">
        <v>165</v>
      </c>
      <c r="K26" s="5"/>
    </row>
    <row r="27" spans="1:11" ht="14.25">
      <c r="A27" t="s">
        <v>204</v>
      </c>
      <c r="B27" s="5" t="s">
        <v>154</v>
      </c>
      <c r="C27" s="14" t="s">
        <v>73</v>
      </c>
      <c r="D27" s="5">
        <f>118.6*0.05</f>
        <v>5.93</v>
      </c>
      <c r="E27" s="8" t="s">
        <v>164</v>
      </c>
    </row>
    <row r="28" spans="1:11" ht="14.25">
      <c r="A28" t="s">
        <v>204</v>
      </c>
      <c r="B28" s="5" t="s">
        <v>153</v>
      </c>
      <c r="C28" s="14" t="s">
        <v>73</v>
      </c>
      <c r="D28" s="5">
        <f>118.6*0.95</f>
        <v>112.66999999999999</v>
      </c>
      <c r="E28" s="8" t="s">
        <v>164</v>
      </c>
      <c r="K28" s="5"/>
    </row>
    <row r="29" spans="1:11" ht="14.25">
      <c r="A29" t="s">
        <v>205</v>
      </c>
      <c r="B29" s="5" t="s">
        <v>154</v>
      </c>
      <c r="C29" s="14" t="s">
        <v>73</v>
      </c>
      <c r="D29" s="5">
        <f>118.6*0.03</f>
        <v>3.5579999999999998</v>
      </c>
      <c r="E29" s="8" t="s">
        <v>164</v>
      </c>
    </row>
    <row r="30" spans="1:11" ht="14.25">
      <c r="A30" t="s">
        <v>205</v>
      </c>
      <c r="B30" s="5" t="s">
        <v>153</v>
      </c>
      <c r="C30" s="14" t="s">
        <v>73</v>
      </c>
      <c r="D30" s="5">
        <f>118.6*0.97</f>
        <v>115.04199999999999</v>
      </c>
      <c r="E30" s="8" t="s">
        <v>164</v>
      </c>
    </row>
    <row r="31" spans="1:11" ht="14.25">
      <c r="A31" t="s">
        <v>206</v>
      </c>
      <c r="B31" s="5" t="s">
        <v>154</v>
      </c>
      <c r="C31" s="14" t="s">
        <v>73</v>
      </c>
      <c r="D31" s="5">
        <v>118.62</v>
      </c>
      <c r="E31" s="8" t="s">
        <v>164</v>
      </c>
    </row>
    <row r="32" spans="1:11" ht="14.25">
      <c r="A32" t="s">
        <v>207</v>
      </c>
      <c r="B32" s="5" t="s">
        <v>154</v>
      </c>
      <c r="C32" s="14" t="s">
        <v>73</v>
      </c>
      <c r="D32" s="5">
        <v>119.41764496915395</v>
      </c>
      <c r="E32" s="8" t="s">
        <v>165</v>
      </c>
    </row>
    <row r="33" spans="1:4" ht="14.25">
      <c r="A33" t="s">
        <v>211</v>
      </c>
      <c r="B33" s="5" t="s">
        <v>154</v>
      </c>
      <c r="C33" s="14" t="s">
        <v>73</v>
      </c>
      <c r="D33" s="5">
        <v>0</v>
      </c>
    </row>
    <row r="34" spans="1:4" ht="14.25">
      <c r="A34" t="s">
        <v>222</v>
      </c>
      <c r="B34" s="5" t="s">
        <v>154</v>
      </c>
      <c r="C34" s="14" t="s">
        <v>73</v>
      </c>
      <c r="D34" s="5">
        <v>0</v>
      </c>
    </row>
    <row r="35" spans="1:4" ht="14.25">
      <c r="A35" t="s">
        <v>223</v>
      </c>
      <c r="B35" s="5" t="s">
        <v>154</v>
      </c>
      <c r="C35" s="14" t="s">
        <v>73</v>
      </c>
      <c r="D35" s="5">
        <v>0</v>
      </c>
    </row>
    <row r="36" spans="1:4">
      <c r="B36" s="14"/>
      <c r="C36" s="14"/>
    </row>
    <row r="37" spans="1:4">
      <c r="B37" s="14"/>
      <c r="C37" s="14"/>
    </row>
    <row r="38" spans="1:4">
      <c r="B38" s="14"/>
      <c r="C38" s="14"/>
    </row>
    <row r="39" spans="1:4">
      <c r="A39" s="14"/>
      <c r="B39" s="14"/>
      <c r="C39" s="14"/>
    </row>
    <row r="40" spans="1:4">
      <c r="A40" s="14"/>
      <c r="B40" s="14"/>
      <c r="C40" s="14"/>
    </row>
    <row r="41" spans="1:4">
      <c r="A41" s="14"/>
      <c r="B41" s="14"/>
      <c r="C41" s="14"/>
    </row>
    <row r="42" spans="1:4">
      <c r="A42" s="14"/>
      <c r="B42" s="14"/>
      <c r="C42" s="14"/>
    </row>
    <row r="43" spans="1:4">
      <c r="A43" s="14"/>
      <c r="B43" s="14"/>
      <c r="C43" s="14"/>
    </row>
    <row r="44" spans="1:4">
      <c r="A44" s="14"/>
      <c r="B44" s="14"/>
      <c r="C44" s="14"/>
    </row>
    <row r="45" spans="1:4">
      <c r="A45" s="14"/>
      <c r="B45" s="14"/>
      <c r="C45" s="14"/>
    </row>
    <row r="46" spans="1:4">
      <c r="A46" s="14"/>
      <c r="B46" s="14"/>
      <c r="C46" s="14"/>
    </row>
    <row r="47" spans="1:4">
      <c r="A47" s="14"/>
      <c r="B47" s="14"/>
      <c r="C47" s="14"/>
    </row>
    <row r="48" spans="1:4">
      <c r="A48" s="14"/>
      <c r="B48" s="14"/>
      <c r="C48" s="14"/>
    </row>
    <row r="49" spans="1:3">
      <c r="A49" s="14"/>
      <c r="B49" s="14"/>
      <c r="C49" s="14"/>
    </row>
    <row r="50" spans="1:3">
      <c r="A50" s="14"/>
      <c r="B50" s="14"/>
      <c r="C50" s="14"/>
    </row>
    <row r="51" spans="1:3">
      <c r="A51" s="14"/>
      <c r="B51" s="14"/>
      <c r="C51" s="14"/>
    </row>
    <row r="52" spans="1:3">
      <c r="A52" s="14"/>
      <c r="B52" s="14"/>
      <c r="C52" s="14"/>
    </row>
    <row r="53" spans="1:3">
      <c r="A53" s="14"/>
      <c r="B53" s="14"/>
      <c r="C53" s="14"/>
    </row>
    <row r="54" spans="1:3">
      <c r="A54" s="14"/>
      <c r="B54" s="14"/>
      <c r="C54" s="14"/>
    </row>
    <row r="55" spans="1:3">
      <c r="A55" s="14"/>
      <c r="B55" s="14"/>
      <c r="C55" s="14"/>
    </row>
    <row r="56" spans="1:3">
      <c r="A56" s="14"/>
      <c r="B56" s="14"/>
      <c r="C56" s="14"/>
    </row>
    <row r="57" spans="1:3">
      <c r="A57" s="14"/>
      <c r="B57" s="14"/>
      <c r="C57" s="14"/>
    </row>
    <row r="58" spans="1:3">
      <c r="A58" s="14"/>
      <c r="B58" s="14"/>
      <c r="C58" s="14"/>
    </row>
  </sheetData>
  <sortState xmlns:xlrd2="http://schemas.microsoft.com/office/spreadsheetml/2017/richdata2" ref="A2:E35">
    <sortCondition ref="A2:A35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424C4-55BC-4210-8A63-3354D8D11A14}">
  <dimension ref="I1:N32"/>
  <sheetViews>
    <sheetView topLeftCell="I1" workbookViewId="0">
      <selection activeCell="J1" sqref="J1"/>
    </sheetView>
  </sheetViews>
  <sheetFormatPr defaultColWidth="9.1328125" defaultRowHeight="14.25"/>
  <cols>
    <col min="1" max="1" width="9.1328125" style="1"/>
    <col min="2" max="2" width="11" style="1" customWidth="1"/>
    <col min="3" max="8" width="9.1328125" style="1"/>
    <col min="9" max="9" width="19.59765625" style="1" customWidth="1"/>
    <col min="10" max="12" width="27.1328125" style="1" customWidth="1"/>
    <col min="13" max="13" width="19.1328125" style="1" customWidth="1"/>
    <col min="14" max="14" width="17.59765625" style="1" customWidth="1"/>
    <col min="15" max="16384" width="9.1328125" style="1"/>
  </cols>
  <sheetData>
    <row r="1" spans="9:10">
      <c r="I1" s="1" t="s">
        <v>51</v>
      </c>
      <c r="J1" s="1" t="s">
        <v>80</v>
      </c>
    </row>
    <row r="3" spans="9:10">
      <c r="I3" s="2" t="s">
        <v>53</v>
      </c>
      <c r="J3" s="2" t="s">
        <v>52</v>
      </c>
    </row>
    <row r="4" spans="9:10">
      <c r="I4" s="1" t="s">
        <v>17</v>
      </c>
      <c r="J4" s="1">
        <v>20404638</v>
      </c>
    </row>
    <row r="5" spans="9:10">
      <c r="I5" s="1" t="s">
        <v>60</v>
      </c>
      <c r="J5" s="1">
        <v>35608740</v>
      </c>
    </row>
    <row r="6" spans="9:10">
      <c r="I6" s="1" t="s">
        <v>59</v>
      </c>
      <c r="J6" s="1">
        <v>4263628</v>
      </c>
    </row>
    <row r="7" spans="9:10">
      <c r="I7" s="1" t="s">
        <v>58</v>
      </c>
      <c r="J7" s="1">
        <v>7572266</v>
      </c>
    </row>
    <row r="8" spans="9:10">
      <c r="I8" s="1" t="s">
        <v>61</v>
      </c>
      <c r="J8" s="1">
        <v>557186</v>
      </c>
    </row>
    <row r="9" spans="9:10">
      <c r="I9" s="1" t="s">
        <v>54</v>
      </c>
      <c r="J9" s="1">
        <v>110398</v>
      </c>
    </row>
    <row r="10" spans="9:10">
      <c r="I10" s="1" t="s">
        <v>55</v>
      </c>
      <c r="J10" s="1">
        <v>5710</v>
      </c>
    </row>
    <row r="11" spans="9:10">
      <c r="I11" s="1" t="s">
        <v>57</v>
      </c>
      <c r="J11" s="1">
        <v>18396</v>
      </c>
    </row>
    <row r="12" spans="9:10">
      <c r="I12" s="1" t="s">
        <v>56</v>
      </c>
      <c r="J12" s="1">
        <v>60238</v>
      </c>
    </row>
    <row r="13" spans="9:10">
      <c r="I13" s="1" t="s">
        <v>62</v>
      </c>
      <c r="J13" s="1">
        <v>1465316</v>
      </c>
    </row>
    <row r="17" spans="9:14">
      <c r="I17" s="1" t="s">
        <v>67</v>
      </c>
      <c r="J17" s="2" t="s">
        <v>63</v>
      </c>
      <c r="K17" s="2" t="s">
        <v>65</v>
      </c>
      <c r="L17" s="2" t="s">
        <v>66</v>
      </c>
    </row>
    <row r="18" spans="9:14">
      <c r="I18" s="1" t="s">
        <v>17</v>
      </c>
      <c r="J18" s="1">
        <v>13990</v>
      </c>
      <c r="K18" s="1">
        <v>17679</v>
      </c>
      <c r="L18" s="1">
        <v>20590</v>
      </c>
    </row>
    <row r="19" spans="9:14">
      <c r="I19" s="1" t="s">
        <v>64</v>
      </c>
      <c r="J19" s="1">
        <v>80</v>
      </c>
      <c r="K19" s="1">
        <v>16009</v>
      </c>
      <c r="L19" s="1">
        <v>20349</v>
      </c>
    </row>
    <row r="20" spans="9:14">
      <c r="I20" s="1" t="s">
        <v>26</v>
      </c>
      <c r="J20" s="1">
        <v>302</v>
      </c>
      <c r="K20" s="1">
        <v>464</v>
      </c>
      <c r="L20" s="1">
        <v>227</v>
      </c>
    </row>
    <row r="23" spans="9:14">
      <c r="I23" s="1" t="s">
        <v>67</v>
      </c>
      <c r="J23" s="2" t="s">
        <v>63</v>
      </c>
      <c r="K23" s="2" t="s">
        <v>65</v>
      </c>
      <c r="L23" s="2" t="s">
        <v>75</v>
      </c>
    </row>
    <row r="24" spans="9:14">
      <c r="I24" s="1" t="s">
        <v>17</v>
      </c>
      <c r="J24" s="1">
        <v>13990</v>
      </c>
      <c r="K24" s="1">
        <v>17679</v>
      </c>
      <c r="L24" s="1">
        <f>L18*2204.62*1000</f>
        <v>45393125800</v>
      </c>
    </row>
    <row r="25" spans="9:14">
      <c r="I25" s="1" t="s">
        <v>64</v>
      </c>
      <c r="J25" s="1">
        <v>80</v>
      </c>
      <c r="K25" s="1">
        <v>16009</v>
      </c>
      <c r="L25" s="1">
        <f t="shared" ref="L25:L26" si="0">L19*2204.62*1000</f>
        <v>44861812379.999992</v>
      </c>
    </row>
    <row r="26" spans="9:14">
      <c r="I26" s="1" t="s">
        <v>26</v>
      </c>
      <c r="J26" s="1">
        <v>302</v>
      </c>
      <c r="K26" s="1">
        <v>464</v>
      </c>
      <c r="L26" s="1">
        <f t="shared" si="0"/>
        <v>500448740</v>
      </c>
    </row>
    <row r="29" spans="9:14">
      <c r="I29" s="2" t="s">
        <v>67</v>
      </c>
      <c r="J29" s="2" t="s">
        <v>76</v>
      </c>
      <c r="K29" s="2" t="s">
        <v>77</v>
      </c>
      <c r="L29" s="2" t="s">
        <v>79</v>
      </c>
      <c r="M29" s="2" t="s">
        <v>78</v>
      </c>
      <c r="N29" s="2" t="s">
        <v>81</v>
      </c>
    </row>
    <row r="30" spans="9:14">
      <c r="I30" s="1" t="s">
        <v>17</v>
      </c>
      <c r="J30" s="1">
        <f>J4</f>
        <v>20404638</v>
      </c>
      <c r="K30" s="1">
        <f>L24</f>
        <v>45393125800</v>
      </c>
      <c r="L30" s="1">
        <v>211992050</v>
      </c>
      <c r="M30" s="1">
        <f>K30/J30</f>
        <v>2224.6474453504147</v>
      </c>
      <c r="N30" s="1">
        <f>K30/L30</f>
        <v>214.12654767006592</v>
      </c>
    </row>
    <row r="31" spans="9:14">
      <c r="I31" s="1" t="s">
        <v>64</v>
      </c>
      <c r="J31" s="1">
        <f>SUM(J5:J7)</f>
        <v>47444634</v>
      </c>
      <c r="K31" s="1">
        <f t="shared" ref="K31:K32" si="1">L25</f>
        <v>44861812379.999992</v>
      </c>
      <c r="L31" s="1">
        <v>375671555</v>
      </c>
      <c r="M31" s="1">
        <f>K31/J31</f>
        <v>945.56135431458893</v>
      </c>
      <c r="N31" s="1">
        <f t="shared" ref="N31:N32" si="2">K31/L31</f>
        <v>119.41764496915395</v>
      </c>
    </row>
    <row r="32" spans="9:14">
      <c r="I32" s="1" t="s">
        <v>26</v>
      </c>
      <c r="J32" s="1">
        <f>SUM(J9:J12)</f>
        <v>194742</v>
      </c>
      <c r="K32" s="1">
        <f t="shared" si="1"/>
        <v>500448740</v>
      </c>
      <c r="L32" s="1">
        <v>2180426</v>
      </c>
      <c r="M32" s="1">
        <f>K32/J32</f>
        <v>2569.8038430333468</v>
      </c>
      <c r="N32" s="1">
        <f t="shared" si="2"/>
        <v>229.51879128207057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7CB8-26D7-4384-B67F-C99C96CB6C80}">
  <dimension ref="A1:F13"/>
  <sheetViews>
    <sheetView workbookViewId="0">
      <selection activeCell="F39" sqref="F39"/>
    </sheetView>
  </sheetViews>
  <sheetFormatPr defaultColWidth="9.1328125" defaultRowHeight="14.25"/>
  <cols>
    <col min="1" max="1" width="11.1328125" customWidth="1"/>
    <col min="2" max="4" width="12.59765625" style="1" customWidth="1"/>
    <col min="5" max="5" width="17.59765625" style="1" customWidth="1"/>
    <col min="6" max="6" width="76.59765625" style="1" customWidth="1"/>
    <col min="7" max="16384" width="9.1328125" style="1"/>
  </cols>
  <sheetData>
    <row r="1" spans="1:6" s="2" customFormat="1">
      <c r="A1" s="2" t="s">
        <v>82</v>
      </c>
      <c r="B1" s="2" t="s">
        <v>92</v>
      </c>
      <c r="C1" s="2" t="s">
        <v>90</v>
      </c>
      <c r="D1" s="2" t="s">
        <v>86</v>
      </c>
      <c r="E1" s="2" t="s">
        <v>87</v>
      </c>
      <c r="F1" s="2" t="s">
        <v>91</v>
      </c>
    </row>
    <row r="2" spans="1:6">
      <c r="A2" s="1" t="s">
        <v>89</v>
      </c>
      <c r="B2" s="1">
        <v>2030</v>
      </c>
      <c r="C2" s="5" t="s">
        <v>154</v>
      </c>
      <c r="D2" s="1">
        <v>26505.0756</v>
      </c>
      <c r="E2" s="1" t="s">
        <v>100</v>
      </c>
      <c r="F2" s="1" t="s">
        <v>101</v>
      </c>
    </row>
    <row r="3" spans="1:6">
      <c r="A3" s="1" t="s">
        <v>89</v>
      </c>
      <c r="B3" s="1">
        <v>2035</v>
      </c>
      <c r="C3" s="5" t="s">
        <v>154</v>
      </c>
      <c r="D3" s="1">
        <v>26505.0756</v>
      </c>
      <c r="E3" s="1" t="s">
        <v>100</v>
      </c>
      <c r="F3" s="1" t="s">
        <v>101</v>
      </c>
    </row>
    <row r="4" spans="1:6">
      <c r="A4" s="1" t="s">
        <v>89</v>
      </c>
      <c r="B4" s="1">
        <v>2040</v>
      </c>
      <c r="C4" s="5" t="s">
        <v>154</v>
      </c>
      <c r="D4" s="1">
        <v>26505.0756</v>
      </c>
      <c r="E4" s="1" t="s">
        <v>100</v>
      </c>
      <c r="F4" s="1" t="s">
        <v>101</v>
      </c>
    </row>
    <row r="5" spans="1:6">
      <c r="A5" s="1" t="s">
        <v>89</v>
      </c>
      <c r="B5" s="1">
        <v>2045</v>
      </c>
      <c r="C5" s="5" t="s">
        <v>154</v>
      </c>
      <c r="D5" s="1">
        <v>26505.0756</v>
      </c>
      <c r="E5" s="1" t="s">
        <v>100</v>
      </c>
      <c r="F5" s="1" t="s">
        <v>101</v>
      </c>
    </row>
    <row r="6" spans="1:6">
      <c r="A6" s="1" t="s">
        <v>89</v>
      </c>
      <c r="B6" s="1">
        <v>2050</v>
      </c>
      <c r="C6" s="5" t="s">
        <v>154</v>
      </c>
      <c r="D6" s="1">
        <v>0</v>
      </c>
      <c r="E6" s="1" t="s">
        <v>100</v>
      </c>
      <c r="F6" s="1" t="s">
        <v>88</v>
      </c>
    </row>
    <row r="7" spans="1:6">
      <c r="A7" s="1" t="s">
        <v>89</v>
      </c>
      <c r="B7" s="1">
        <v>2023</v>
      </c>
      <c r="C7" s="5" t="s">
        <v>153</v>
      </c>
      <c r="D7" s="1">
        <v>0</v>
      </c>
      <c r="E7" s="1" t="s">
        <v>100</v>
      </c>
      <c r="F7" s="1" t="s">
        <v>169</v>
      </c>
    </row>
    <row r="8" spans="1:6">
      <c r="A8" s="1" t="s">
        <v>89</v>
      </c>
      <c r="B8" s="1">
        <v>2025</v>
      </c>
      <c r="C8" s="5" t="s">
        <v>153</v>
      </c>
      <c r="D8" s="1">
        <v>0</v>
      </c>
      <c r="E8" s="1" t="s">
        <v>100</v>
      </c>
      <c r="F8" s="1" t="s">
        <v>169</v>
      </c>
    </row>
    <row r="9" spans="1:6">
      <c r="A9" s="1" t="s">
        <v>89</v>
      </c>
      <c r="B9" s="1">
        <v>2030</v>
      </c>
      <c r="C9" s="5" t="s">
        <v>153</v>
      </c>
      <c r="D9" s="1">
        <v>0</v>
      </c>
      <c r="E9" s="1" t="s">
        <v>100</v>
      </c>
      <c r="F9" s="1" t="s">
        <v>169</v>
      </c>
    </row>
    <row r="10" spans="1:6">
      <c r="A10" s="1" t="s">
        <v>89</v>
      </c>
      <c r="B10" s="1">
        <v>2035</v>
      </c>
      <c r="C10" s="5" t="s">
        <v>153</v>
      </c>
      <c r="D10" s="1">
        <v>0</v>
      </c>
      <c r="E10" s="1" t="s">
        <v>100</v>
      </c>
      <c r="F10" s="1" t="s">
        <v>169</v>
      </c>
    </row>
    <row r="11" spans="1:6">
      <c r="A11" s="1" t="s">
        <v>89</v>
      </c>
      <c r="B11" s="1">
        <v>2040</v>
      </c>
      <c r="C11" s="5" t="s">
        <v>153</v>
      </c>
      <c r="D11" s="1">
        <v>0</v>
      </c>
      <c r="E11" s="1" t="s">
        <v>100</v>
      </c>
      <c r="F11" s="1" t="s">
        <v>169</v>
      </c>
    </row>
    <row r="12" spans="1:6">
      <c r="A12" s="1" t="s">
        <v>89</v>
      </c>
      <c r="B12" s="1">
        <v>2045</v>
      </c>
      <c r="C12" s="5" t="s">
        <v>153</v>
      </c>
      <c r="D12" s="1">
        <v>0</v>
      </c>
      <c r="E12" s="1" t="s">
        <v>100</v>
      </c>
      <c r="F12" s="1" t="s">
        <v>169</v>
      </c>
    </row>
    <row r="13" spans="1:6">
      <c r="A13" s="1" t="s">
        <v>89</v>
      </c>
      <c r="B13" s="1">
        <v>2050</v>
      </c>
      <c r="C13" s="5" t="s">
        <v>153</v>
      </c>
      <c r="D13" s="1">
        <v>0</v>
      </c>
      <c r="E13" s="1" t="s">
        <v>100</v>
      </c>
      <c r="F13" s="1" t="s">
        <v>169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7A83-05BB-4B3C-8DF8-E9284C1E7CDB}">
  <dimension ref="A1:AK20"/>
  <sheetViews>
    <sheetView workbookViewId="0">
      <selection sqref="A1:XFD1048576"/>
    </sheetView>
  </sheetViews>
  <sheetFormatPr defaultColWidth="9.1328125" defaultRowHeight="11.65"/>
  <cols>
    <col min="1" max="2" width="11.3984375" style="4" customWidth="1"/>
    <col min="3" max="3" width="10" style="4" customWidth="1"/>
    <col min="4" max="4" width="21.265625" style="4" customWidth="1"/>
    <col min="5" max="5" width="11.1328125" style="4" customWidth="1"/>
    <col min="6" max="6" width="10.1328125" style="4" customWidth="1"/>
    <col min="7" max="38" width="6.1328125" style="4" customWidth="1"/>
    <col min="39" max="16384" width="9.1328125" style="4"/>
  </cols>
  <sheetData>
    <row r="1" spans="1:37">
      <c r="A1" s="4" t="s">
        <v>42</v>
      </c>
      <c r="B1" s="3" t="s">
        <v>36</v>
      </c>
      <c r="C1" s="3" t="s">
        <v>40</v>
      </c>
      <c r="D1" s="3" t="s">
        <v>7</v>
      </c>
      <c r="E1" s="3" t="s">
        <v>35</v>
      </c>
      <c r="F1" s="3" t="s">
        <v>8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</row>
    <row r="2" spans="1:37">
      <c r="A2" s="4" t="s">
        <v>6</v>
      </c>
      <c r="B2" s="4" t="s">
        <v>37</v>
      </c>
      <c r="C2" s="4" t="s">
        <v>41</v>
      </c>
      <c r="D2" s="8" t="s">
        <v>185</v>
      </c>
      <c r="E2" s="4" t="s">
        <v>69</v>
      </c>
      <c r="F2" s="4" t="s">
        <v>68</v>
      </c>
      <c r="G2" s="4">
        <v>0.15430339646551175</v>
      </c>
      <c r="H2" s="4">
        <v>0.15705576640490826</v>
      </c>
      <c r="I2" s="4">
        <v>0.15980813634430477</v>
      </c>
      <c r="J2" s="4">
        <v>0.16256050628370128</v>
      </c>
      <c r="K2" s="4">
        <v>0.16531287622309779</v>
      </c>
      <c r="L2" s="4">
        <v>0.1680652461624943</v>
      </c>
      <c r="M2" s="4">
        <v>0.17081761610189081</v>
      </c>
      <c r="N2" s="4">
        <v>0.17356998604128732</v>
      </c>
      <c r="O2" s="4">
        <v>0.17632235598068383</v>
      </c>
      <c r="P2" s="4">
        <v>0.17907472592008034</v>
      </c>
      <c r="Q2" s="4">
        <v>0.18182709585947687</v>
      </c>
      <c r="R2" s="4">
        <v>0.18222237215482356</v>
      </c>
      <c r="S2" s="4">
        <v>0.18261764845017026</v>
      </c>
      <c r="T2" s="4">
        <v>0.18301292474551695</v>
      </c>
      <c r="U2" s="4">
        <v>0.18340820104086364</v>
      </c>
      <c r="V2" s="4">
        <v>0.18380347733621033</v>
      </c>
      <c r="W2" s="4">
        <v>0.18419875363155702</v>
      </c>
      <c r="X2" s="4">
        <v>0.18459402992690371</v>
      </c>
      <c r="Y2" s="4">
        <v>0.1849893062222504</v>
      </c>
      <c r="Z2" s="4">
        <v>0.1853845825175971</v>
      </c>
      <c r="AA2" s="4">
        <v>0.18577985881294379</v>
      </c>
      <c r="AB2" s="4">
        <v>0.18617513510829048</v>
      </c>
      <c r="AC2" s="4">
        <v>0.18657041140363717</v>
      </c>
      <c r="AD2" s="4">
        <v>0.18696568769898386</v>
      </c>
      <c r="AE2" s="4">
        <v>0.18736096399433055</v>
      </c>
      <c r="AF2" s="4">
        <v>0.18775624028967725</v>
      </c>
      <c r="AG2" s="4">
        <v>0.18815151658502394</v>
      </c>
      <c r="AH2" s="4">
        <v>0.18854679288037063</v>
      </c>
      <c r="AI2" s="4">
        <v>0.18894206917571732</v>
      </c>
      <c r="AJ2" s="4">
        <v>0.18933734547106401</v>
      </c>
      <c r="AK2" s="4">
        <v>0.18973262176641065</v>
      </c>
    </row>
    <row r="3" spans="1:37">
      <c r="A3" s="4" t="s">
        <v>6</v>
      </c>
      <c r="B3" s="4" t="s">
        <v>38</v>
      </c>
      <c r="C3" s="4" t="s">
        <v>41</v>
      </c>
      <c r="D3" s="8" t="s">
        <v>185</v>
      </c>
      <c r="E3" s="4" t="s">
        <v>69</v>
      </c>
      <c r="F3" s="4" t="s">
        <v>68</v>
      </c>
      <c r="G3" s="4">
        <v>0.1531866860427854</v>
      </c>
      <c r="H3" s="4">
        <v>0.15482234555945557</v>
      </c>
      <c r="I3" s="4">
        <v>0.15645800507612573</v>
      </c>
      <c r="J3" s="4">
        <v>0.15809366459279589</v>
      </c>
      <c r="K3" s="4">
        <v>0.15972932410946605</v>
      </c>
      <c r="L3" s="4">
        <v>0.16136498362613622</v>
      </c>
      <c r="M3" s="4">
        <v>0.16300064314280638</v>
      </c>
      <c r="N3" s="4">
        <v>0.16463630265947654</v>
      </c>
      <c r="O3" s="4">
        <v>0.1662719621761467</v>
      </c>
      <c r="P3" s="4">
        <v>0.16790762169281687</v>
      </c>
      <c r="Q3" s="4">
        <v>0.16954328120948706</v>
      </c>
      <c r="R3" s="4">
        <v>0.17015747194198655</v>
      </c>
      <c r="S3" s="4">
        <v>0.17077166267448604</v>
      </c>
      <c r="T3" s="4">
        <v>0.17138585340698553</v>
      </c>
      <c r="U3" s="4">
        <v>0.17200004413948503</v>
      </c>
      <c r="V3" s="4">
        <v>0.17261423487198452</v>
      </c>
      <c r="W3" s="4">
        <v>0.17322842560448401</v>
      </c>
      <c r="X3" s="4">
        <v>0.1738426163369835</v>
      </c>
      <c r="Y3" s="4">
        <v>0.17445680706948299</v>
      </c>
      <c r="Z3" s="4">
        <v>0.17507099780198249</v>
      </c>
      <c r="AA3" s="4">
        <v>0.17568518853448198</v>
      </c>
      <c r="AB3" s="4">
        <v>0.17629937926698147</v>
      </c>
      <c r="AC3" s="4">
        <v>0.17691356999948096</v>
      </c>
      <c r="AD3" s="4">
        <v>0.17752776073198046</v>
      </c>
      <c r="AE3" s="4">
        <v>0.17814195146447995</v>
      </c>
      <c r="AF3" s="4">
        <v>0.17875614219697944</v>
      </c>
      <c r="AG3" s="4">
        <v>0.17937033292947893</v>
      </c>
      <c r="AH3" s="4">
        <v>0.17998452366197842</v>
      </c>
      <c r="AI3" s="4">
        <v>0.18059871439447792</v>
      </c>
      <c r="AJ3" s="4">
        <v>0.18121290512697741</v>
      </c>
      <c r="AK3" s="4">
        <v>0.18182709585947687</v>
      </c>
    </row>
    <row r="4" spans="1:37">
      <c r="A4" s="4" t="s">
        <v>6</v>
      </c>
      <c r="B4" s="4" t="s">
        <v>39</v>
      </c>
      <c r="C4" s="4" t="s">
        <v>41</v>
      </c>
      <c r="D4" s="8" t="s">
        <v>185</v>
      </c>
      <c r="E4" s="4" t="s">
        <v>69</v>
      </c>
      <c r="F4" s="4" t="s">
        <v>68</v>
      </c>
      <c r="G4" s="4">
        <v>0.15155102652611524</v>
      </c>
      <c r="H4" s="4">
        <v>0.15155102652611524</v>
      </c>
      <c r="I4" s="4">
        <v>0.15155102652611524</v>
      </c>
      <c r="J4" s="4">
        <v>0.15155102652611524</v>
      </c>
      <c r="K4" s="4">
        <v>0.15155102652611524</v>
      </c>
      <c r="L4" s="4">
        <v>0.15155102652611524</v>
      </c>
      <c r="M4" s="4">
        <v>0.15155102652611524</v>
      </c>
      <c r="N4" s="4">
        <v>0.15155102652611524</v>
      </c>
      <c r="O4" s="4">
        <v>0.15155102652611524</v>
      </c>
      <c r="P4" s="4">
        <v>0.15155102652611524</v>
      </c>
      <c r="Q4" s="4">
        <v>0.15155102652611524</v>
      </c>
      <c r="R4" s="4">
        <v>0.15245063926028382</v>
      </c>
      <c r="S4" s="4">
        <v>0.1533502519944524</v>
      </c>
      <c r="T4" s="4">
        <v>0.15424986472862098</v>
      </c>
      <c r="U4" s="4">
        <v>0.15514947746278956</v>
      </c>
      <c r="V4" s="4">
        <v>0.15604909019695815</v>
      </c>
      <c r="W4" s="4">
        <v>0.15694870293112673</v>
      </c>
      <c r="X4" s="4">
        <v>0.15784831566529531</v>
      </c>
      <c r="Y4" s="4">
        <v>0.15874792839946389</v>
      </c>
      <c r="Z4" s="4">
        <v>0.15964754113363247</v>
      </c>
      <c r="AA4" s="4">
        <v>0.16054715386780105</v>
      </c>
      <c r="AB4" s="4">
        <v>0.16144676660196963</v>
      </c>
      <c r="AC4" s="4">
        <v>0.16234637933613821</v>
      </c>
      <c r="AD4" s="4">
        <v>0.16324599207030679</v>
      </c>
      <c r="AE4" s="4">
        <v>0.16414560480447538</v>
      </c>
      <c r="AF4" s="4">
        <v>0.16504521753864396</v>
      </c>
      <c r="AG4" s="4">
        <v>0.16594483027281254</v>
      </c>
      <c r="AH4" s="4">
        <v>0.16684444300698112</v>
      </c>
      <c r="AI4" s="4">
        <v>0.1677440557411497</v>
      </c>
      <c r="AJ4" s="4">
        <v>0.16864366847531828</v>
      </c>
      <c r="AK4" s="4">
        <v>0.16954328120948706</v>
      </c>
    </row>
    <row r="5" spans="1:37">
      <c r="A5" s="4" t="s">
        <v>6</v>
      </c>
      <c r="B5" s="4" t="s">
        <v>37</v>
      </c>
      <c r="C5" s="4" t="s">
        <v>41</v>
      </c>
      <c r="D5" s="8" t="s">
        <v>213</v>
      </c>
      <c r="E5" s="4" t="s">
        <v>69</v>
      </c>
      <c r="F5" s="4" t="s">
        <v>68</v>
      </c>
      <c r="G5" s="4">
        <v>0.15049311805235732</v>
      </c>
      <c r="H5" s="4">
        <v>0.1510829519952695</v>
      </c>
      <c r="I5" s="4">
        <v>0.15167278593818168</v>
      </c>
      <c r="J5" s="4">
        <v>0.15226261988109385</v>
      </c>
      <c r="K5" s="4">
        <v>0.15285245382400603</v>
      </c>
      <c r="L5" s="4">
        <v>0.15344228776691821</v>
      </c>
      <c r="M5" s="4">
        <v>0.15403212170983038</v>
      </c>
      <c r="N5" s="4">
        <v>0.15462195565274256</v>
      </c>
      <c r="O5" s="4">
        <v>0.15521178959565474</v>
      </c>
      <c r="P5" s="4">
        <v>0.15580162353856691</v>
      </c>
      <c r="Q5" s="4">
        <v>0.15639145748147906</v>
      </c>
      <c r="R5" s="4">
        <v>0.15639145748147906</v>
      </c>
      <c r="S5" s="4">
        <v>0.15639145748147906</v>
      </c>
      <c r="T5" s="4">
        <v>0.15639145748147906</v>
      </c>
      <c r="U5" s="4">
        <v>0.15639145748147906</v>
      </c>
      <c r="V5" s="4">
        <v>0.15639145748147906</v>
      </c>
      <c r="W5" s="4">
        <v>0.15639145748147906</v>
      </c>
      <c r="X5" s="4">
        <v>0.15639145748147906</v>
      </c>
      <c r="Y5" s="4">
        <v>0.15639145748147906</v>
      </c>
      <c r="Z5" s="4">
        <v>0.15639145748147906</v>
      </c>
      <c r="AA5" s="4">
        <v>0.15639145748147906</v>
      </c>
      <c r="AB5" s="4">
        <v>0.15639145748147906</v>
      </c>
      <c r="AC5" s="4">
        <v>0.15639145748147906</v>
      </c>
      <c r="AD5" s="4">
        <v>0.15639145748147906</v>
      </c>
      <c r="AE5" s="4">
        <v>0.15639145748147906</v>
      </c>
      <c r="AF5" s="4">
        <v>0.15639145748147906</v>
      </c>
      <c r="AG5" s="4">
        <v>0.15639145748147906</v>
      </c>
      <c r="AH5" s="4">
        <v>0.15639145748147906</v>
      </c>
      <c r="AI5" s="4">
        <v>0.15639145748147906</v>
      </c>
      <c r="AJ5" s="4">
        <v>0.15639145748147906</v>
      </c>
      <c r="AK5" s="4">
        <v>0.15639145748147906</v>
      </c>
    </row>
    <row r="6" spans="1:37">
      <c r="A6" s="4" t="s">
        <v>6</v>
      </c>
      <c r="B6" s="4" t="s">
        <v>38</v>
      </c>
      <c r="C6" s="4" t="s">
        <v>41</v>
      </c>
      <c r="D6" s="8" t="s">
        <v>213</v>
      </c>
      <c r="E6" s="4" t="s">
        <v>69</v>
      </c>
      <c r="F6" s="4" t="s">
        <v>68</v>
      </c>
      <c r="G6" s="4">
        <v>0.15013521014437531</v>
      </c>
      <c r="H6" s="4">
        <v>0.15036713617930547</v>
      </c>
      <c r="I6" s="4">
        <v>0.15059906221423563</v>
      </c>
      <c r="J6" s="4">
        <v>0.1508309882491658</v>
      </c>
      <c r="K6" s="4">
        <v>0.15106291428409596</v>
      </c>
      <c r="L6" s="4">
        <v>0.15129484031902612</v>
      </c>
      <c r="M6" s="4">
        <v>0.15152676635395629</v>
      </c>
      <c r="N6" s="4">
        <v>0.15175869238888645</v>
      </c>
      <c r="O6" s="4">
        <v>0.15199061842381661</v>
      </c>
      <c r="P6" s="4">
        <v>0.15222254445874678</v>
      </c>
      <c r="Q6" s="4">
        <v>0.15245447049367689</v>
      </c>
      <c r="R6" s="4">
        <v>0.15265131984306698</v>
      </c>
      <c r="S6" s="4">
        <v>0.15284816919245708</v>
      </c>
      <c r="T6" s="4">
        <v>0.15304501854184718</v>
      </c>
      <c r="U6" s="4">
        <v>0.15324186789123728</v>
      </c>
      <c r="V6" s="4">
        <v>0.15343871724062738</v>
      </c>
      <c r="W6" s="4">
        <v>0.15363556659001748</v>
      </c>
      <c r="X6" s="4">
        <v>0.15383241593940758</v>
      </c>
      <c r="Y6" s="4">
        <v>0.15402926528879768</v>
      </c>
      <c r="Z6" s="4">
        <v>0.15422611463818778</v>
      </c>
      <c r="AA6" s="4">
        <v>0.15442296398757788</v>
      </c>
      <c r="AB6" s="4">
        <v>0.15461981333696798</v>
      </c>
      <c r="AC6" s="4">
        <v>0.15481666268635808</v>
      </c>
      <c r="AD6" s="4">
        <v>0.15501351203574817</v>
      </c>
      <c r="AE6" s="4">
        <v>0.15521036138513827</v>
      </c>
      <c r="AF6" s="4">
        <v>0.15540721073452837</v>
      </c>
      <c r="AG6" s="4">
        <v>0.15560406008391847</v>
      </c>
      <c r="AH6" s="4">
        <v>0.15580090943330857</v>
      </c>
      <c r="AI6" s="4">
        <v>0.15599775878269867</v>
      </c>
      <c r="AJ6" s="4">
        <v>0.15619460813208877</v>
      </c>
      <c r="AK6" s="4">
        <v>0.15639145748147906</v>
      </c>
    </row>
    <row r="7" spans="1:37">
      <c r="A7" s="4" t="s">
        <v>6</v>
      </c>
      <c r="B7" s="4" t="s">
        <v>39</v>
      </c>
      <c r="C7" s="4" t="s">
        <v>41</v>
      </c>
      <c r="D7" s="8" t="s">
        <v>213</v>
      </c>
      <c r="E7" s="4" t="s">
        <v>69</v>
      </c>
      <c r="F7" s="4" t="s">
        <v>68</v>
      </c>
      <c r="G7" s="4">
        <v>0.14990328410944515</v>
      </c>
      <c r="H7" s="4">
        <v>0.14990328410944515</v>
      </c>
      <c r="I7" s="4">
        <v>0.14990328410944515</v>
      </c>
      <c r="J7" s="4">
        <v>0.14990328410944515</v>
      </c>
      <c r="K7" s="4">
        <v>0.14990328410944515</v>
      </c>
      <c r="L7" s="4">
        <v>0.14990328410944515</v>
      </c>
      <c r="M7" s="4">
        <v>0.14990328410944515</v>
      </c>
      <c r="N7" s="4">
        <v>0.14990328410944515</v>
      </c>
      <c r="O7" s="4">
        <v>0.14990328410944515</v>
      </c>
      <c r="P7" s="4">
        <v>0.14990328410944515</v>
      </c>
      <c r="Q7" s="4">
        <v>0.14990328410944515</v>
      </c>
      <c r="R7" s="4">
        <v>0.15003084342865675</v>
      </c>
      <c r="S7" s="4">
        <v>0.15015840274786835</v>
      </c>
      <c r="T7" s="4">
        <v>0.15028596206707995</v>
      </c>
      <c r="U7" s="4">
        <v>0.15041352138629155</v>
      </c>
      <c r="V7" s="4">
        <v>0.15054108070550315</v>
      </c>
      <c r="W7" s="4">
        <v>0.15066864002471475</v>
      </c>
      <c r="X7" s="4">
        <v>0.15079619934392635</v>
      </c>
      <c r="Y7" s="4">
        <v>0.15092375866313795</v>
      </c>
      <c r="Z7" s="4">
        <v>0.15105131798234955</v>
      </c>
      <c r="AA7" s="4">
        <v>0.15117887730156115</v>
      </c>
      <c r="AB7" s="4">
        <v>0.15130643662077276</v>
      </c>
      <c r="AC7" s="4">
        <v>0.15143399593998436</v>
      </c>
      <c r="AD7" s="4">
        <v>0.15156155525919596</v>
      </c>
      <c r="AE7" s="4">
        <v>0.15168911457840756</v>
      </c>
      <c r="AF7" s="4">
        <v>0.15181667389761916</v>
      </c>
      <c r="AG7" s="4">
        <v>0.15194423321683076</v>
      </c>
      <c r="AH7" s="4">
        <v>0.15207179253604236</v>
      </c>
      <c r="AI7" s="4">
        <v>0.15219935185525396</v>
      </c>
      <c r="AJ7" s="4">
        <v>0.15232691117446556</v>
      </c>
      <c r="AK7" s="4">
        <v>0.15245447049367689</v>
      </c>
    </row>
    <row r="8" spans="1:37">
      <c r="A8" s="4" t="s">
        <v>6</v>
      </c>
      <c r="B8" s="4" t="s">
        <v>37</v>
      </c>
      <c r="C8" s="4" t="s">
        <v>41</v>
      </c>
      <c r="D8" s="8" t="s">
        <v>217</v>
      </c>
      <c r="E8" s="4" t="s">
        <v>69</v>
      </c>
      <c r="F8" s="4" t="s">
        <v>68</v>
      </c>
      <c r="G8" s="4">
        <v>0.215</v>
      </c>
      <c r="H8" s="4">
        <v>0.2188350389591231</v>
      </c>
      <c r="I8" s="4">
        <v>0.22267007791824614</v>
      </c>
      <c r="J8" s="4">
        <v>0.22650511687736924</v>
      </c>
      <c r="K8" s="4">
        <v>0.23034015583649228</v>
      </c>
      <c r="L8" s="4">
        <v>0.23417519479561538</v>
      </c>
      <c r="M8" s="4">
        <v>0.23801023375473843</v>
      </c>
      <c r="N8" s="4">
        <v>0.24184527271386153</v>
      </c>
      <c r="O8" s="4">
        <v>0.24568031167298457</v>
      </c>
      <c r="P8" s="4">
        <v>0.24951535063210767</v>
      </c>
      <c r="Q8" s="4">
        <v>0.25335038959123063</v>
      </c>
      <c r="R8" s="4">
        <v>0.25390115130773333</v>
      </c>
      <c r="S8" s="4">
        <v>0.25445191302423598</v>
      </c>
      <c r="T8" s="4">
        <v>0.25500267474073862</v>
      </c>
      <c r="U8" s="4">
        <v>0.25555343645724138</v>
      </c>
      <c r="V8" s="4">
        <v>0.25610419817374402</v>
      </c>
      <c r="W8" s="4">
        <v>0.25665495989024673</v>
      </c>
      <c r="X8" s="4">
        <v>0.25720572160674937</v>
      </c>
      <c r="Y8" s="4">
        <v>0.25775648332325207</v>
      </c>
      <c r="Z8" s="4">
        <v>0.25830724503975477</v>
      </c>
      <c r="AA8" s="4">
        <v>0.25885800675625742</v>
      </c>
      <c r="AB8" s="4">
        <v>0.25940876847276012</v>
      </c>
      <c r="AC8" s="4">
        <v>0.25995953018926277</v>
      </c>
      <c r="AD8" s="4">
        <v>0.26051029190576547</v>
      </c>
      <c r="AE8" s="4">
        <v>0.26106105362226811</v>
      </c>
      <c r="AF8" s="4">
        <v>0.26161181533877087</v>
      </c>
      <c r="AG8" s="4">
        <v>0.26216257705527352</v>
      </c>
      <c r="AH8" s="4">
        <v>0.26271333877177616</v>
      </c>
      <c r="AI8" s="4">
        <v>0.26326410048827886</v>
      </c>
      <c r="AJ8" s="4">
        <v>0.26381486220478151</v>
      </c>
      <c r="AK8" s="4">
        <v>0.26436562392128449</v>
      </c>
    </row>
    <row r="9" spans="1:37">
      <c r="A9" s="4" t="s">
        <v>6</v>
      </c>
      <c r="B9" s="4" t="s">
        <v>38</v>
      </c>
      <c r="C9" s="4" t="s">
        <v>41</v>
      </c>
      <c r="D9" s="8" t="s">
        <v>217</v>
      </c>
      <c r="E9" s="4" t="s">
        <v>69</v>
      </c>
      <c r="F9" s="4" t="s">
        <v>68</v>
      </c>
      <c r="G9" s="4">
        <v>0.215</v>
      </c>
      <c r="H9" s="4">
        <v>0.21729567467753605</v>
      </c>
      <c r="I9" s="4">
        <v>0.21959134935507207</v>
      </c>
      <c r="J9" s="4">
        <v>0.22188702403260813</v>
      </c>
      <c r="K9" s="4">
        <v>0.22418269871014415</v>
      </c>
      <c r="L9" s="4">
        <v>0.2264783733876802</v>
      </c>
      <c r="M9" s="4">
        <v>0.2287740480652162</v>
      </c>
      <c r="N9" s="4">
        <v>0.23106972274275228</v>
      </c>
      <c r="O9" s="4">
        <v>0.23336539742028828</v>
      </c>
      <c r="P9" s="4">
        <v>0.23566107209782433</v>
      </c>
      <c r="Q9" s="4">
        <v>0.23795674677536036</v>
      </c>
      <c r="R9" s="4">
        <v>0.23881877343641436</v>
      </c>
      <c r="S9" s="4">
        <v>0.23968080009746837</v>
      </c>
      <c r="T9" s="4">
        <v>0.24054282675852237</v>
      </c>
      <c r="U9" s="4">
        <v>0.2414048534195764</v>
      </c>
      <c r="V9" s="4">
        <v>0.24226688008063041</v>
      </c>
      <c r="W9" s="4">
        <v>0.24312890674168441</v>
      </c>
      <c r="X9" s="4">
        <v>0.24399093340273842</v>
      </c>
      <c r="Y9" s="4">
        <v>0.24485296006379242</v>
      </c>
      <c r="Z9" s="4">
        <v>0.24571498672484643</v>
      </c>
      <c r="AA9" s="4">
        <v>0.24657701338590046</v>
      </c>
      <c r="AB9" s="4">
        <v>0.24743904004695447</v>
      </c>
      <c r="AC9" s="4">
        <v>0.24830106670800847</v>
      </c>
      <c r="AD9" s="4">
        <v>0.24916309336906248</v>
      </c>
      <c r="AE9" s="4">
        <v>0.25002512003011651</v>
      </c>
      <c r="AF9" s="4">
        <v>0.25088714669117052</v>
      </c>
      <c r="AG9" s="4">
        <v>0.25174917335222446</v>
      </c>
      <c r="AH9" s="4">
        <v>0.25261120001327853</v>
      </c>
      <c r="AI9" s="4">
        <v>0.25347322667433253</v>
      </c>
      <c r="AJ9" s="4">
        <v>0.25433525333538654</v>
      </c>
      <c r="AK9" s="4">
        <v>0.25519727999644043</v>
      </c>
    </row>
    <row r="10" spans="1:37">
      <c r="A10" s="4" t="s">
        <v>6</v>
      </c>
      <c r="B10" s="4" t="s">
        <v>39</v>
      </c>
      <c r="C10" s="4" t="s">
        <v>41</v>
      </c>
      <c r="D10" s="8" t="s">
        <v>217</v>
      </c>
      <c r="E10" s="4" t="s">
        <v>69</v>
      </c>
      <c r="F10" s="4" t="s">
        <v>68</v>
      </c>
      <c r="G10" s="4">
        <v>0.215</v>
      </c>
      <c r="H10" s="4">
        <v>0.215</v>
      </c>
      <c r="I10" s="4">
        <v>0.215</v>
      </c>
      <c r="J10" s="4">
        <v>0.215</v>
      </c>
      <c r="K10" s="4">
        <v>0.215</v>
      </c>
      <c r="L10" s="4">
        <v>0.215</v>
      </c>
      <c r="M10" s="4">
        <v>0.215</v>
      </c>
      <c r="N10" s="4">
        <v>0.215</v>
      </c>
      <c r="O10" s="4">
        <v>0.215</v>
      </c>
      <c r="P10" s="4">
        <v>0.215</v>
      </c>
      <c r="Q10" s="4">
        <v>0.215</v>
      </c>
      <c r="R10" s="4">
        <v>0.21627624828600495</v>
      </c>
      <c r="S10" s="4">
        <v>0.2175524965720099</v>
      </c>
      <c r="T10" s="4">
        <v>0.2188287448580149</v>
      </c>
      <c r="U10" s="4">
        <v>0.22010499314401988</v>
      </c>
      <c r="V10" s="4">
        <v>0.22138124143002483</v>
      </c>
      <c r="W10" s="4">
        <v>0.22265748971602978</v>
      </c>
      <c r="X10" s="4">
        <v>0.22393373800203473</v>
      </c>
      <c r="Y10" s="4">
        <v>0.22520998628803968</v>
      </c>
      <c r="Z10" s="4">
        <v>0.22648623457404468</v>
      </c>
      <c r="AA10" s="4">
        <v>0.22776248286004963</v>
      </c>
      <c r="AB10" s="4">
        <v>0.22903873114605461</v>
      </c>
      <c r="AC10" s="4">
        <v>0.23031497943205956</v>
      </c>
      <c r="AD10" s="4">
        <v>0.23159122771806451</v>
      </c>
      <c r="AE10" s="4">
        <v>0.23286747600406946</v>
      </c>
      <c r="AF10" s="4">
        <v>0.23414372429007446</v>
      </c>
      <c r="AG10" s="4">
        <v>0.23541997257607941</v>
      </c>
      <c r="AH10" s="4">
        <v>0.23669622086208439</v>
      </c>
      <c r="AI10" s="4">
        <v>0.23797246914808934</v>
      </c>
      <c r="AJ10" s="4">
        <v>0.23924871743409429</v>
      </c>
      <c r="AK10" s="4">
        <v>0.24052496572009918</v>
      </c>
    </row>
    <row r="11" spans="1:37">
      <c r="A11" s="4" t="s">
        <v>6</v>
      </c>
      <c r="B11" s="4" t="s">
        <v>6</v>
      </c>
      <c r="C11" s="4" t="s">
        <v>41</v>
      </c>
      <c r="D11" s="8" t="s">
        <v>214</v>
      </c>
      <c r="E11" s="4" t="s">
        <v>69</v>
      </c>
      <c r="F11" s="4" t="s">
        <v>68</v>
      </c>
      <c r="G11" s="4">
        <v>0.2145</v>
      </c>
      <c r="H11" s="4">
        <v>0.2145</v>
      </c>
      <c r="I11" s="4">
        <v>0.2145</v>
      </c>
      <c r="J11" s="4">
        <v>0.2145</v>
      </c>
      <c r="K11" s="4">
        <v>0.2145</v>
      </c>
      <c r="L11" s="4">
        <v>0.2145</v>
      </c>
      <c r="M11" s="4">
        <v>0.2145</v>
      </c>
      <c r="N11" s="4">
        <v>0.2145</v>
      </c>
      <c r="O11" s="4">
        <v>0.2145</v>
      </c>
      <c r="P11" s="4">
        <v>0.2145</v>
      </c>
      <c r="Q11" s="4">
        <v>0.2145</v>
      </c>
      <c r="R11" s="4">
        <v>0.2145</v>
      </c>
      <c r="S11" s="4">
        <v>0.2145</v>
      </c>
      <c r="T11" s="4">
        <v>0.2145</v>
      </c>
      <c r="U11" s="4">
        <v>0.2145</v>
      </c>
      <c r="V11" s="4">
        <v>0.2145</v>
      </c>
      <c r="W11" s="4">
        <v>0.2145</v>
      </c>
      <c r="X11" s="4">
        <v>0.2145</v>
      </c>
      <c r="Y11" s="4">
        <v>0.2145</v>
      </c>
      <c r="Z11" s="4">
        <v>0.2145</v>
      </c>
      <c r="AA11" s="4">
        <v>0.2145</v>
      </c>
      <c r="AB11" s="4">
        <v>0.2145</v>
      </c>
      <c r="AC11" s="4">
        <v>0.2145</v>
      </c>
      <c r="AD11" s="4">
        <v>0.2145</v>
      </c>
      <c r="AE11" s="4">
        <v>0.2145</v>
      </c>
      <c r="AF11" s="4">
        <v>0.2145</v>
      </c>
      <c r="AG11" s="4">
        <v>0.2145</v>
      </c>
      <c r="AH11" s="4">
        <v>0.2145</v>
      </c>
      <c r="AI11" s="4">
        <v>0.2145</v>
      </c>
      <c r="AJ11" s="4">
        <v>0.2145</v>
      </c>
      <c r="AK11" s="4">
        <v>0.2145</v>
      </c>
    </row>
    <row r="12" spans="1:37">
      <c r="A12" s="4" t="s">
        <v>6</v>
      </c>
      <c r="B12" s="4" t="s">
        <v>37</v>
      </c>
      <c r="C12" s="4" t="s">
        <v>45</v>
      </c>
      <c r="D12" s="8" t="s">
        <v>193</v>
      </c>
      <c r="E12" s="4" t="s">
        <v>43</v>
      </c>
      <c r="F12" s="4" t="s">
        <v>18</v>
      </c>
      <c r="G12" s="4">
        <v>0.32200000000000001</v>
      </c>
      <c r="H12" s="4">
        <v>0.32686029999999999</v>
      </c>
      <c r="I12" s="4">
        <v>0.33172060000000003</v>
      </c>
      <c r="J12" s="4">
        <v>0.33658090000000002</v>
      </c>
      <c r="K12" s="4">
        <v>0.3414412</v>
      </c>
      <c r="L12" s="4">
        <v>0.34630150000000004</v>
      </c>
      <c r="M12" s="4">
        <v>0.35116180000000002</v>
      </c>
      <c r="N12" s="4">
        <v>0.35602210000000001</v>
      </c>
      <c r="O12" s="4">
        <v>0.36088240000000005</v>
      </c>
      <c r="P12" s="4">
        <v>0.36574270000000003</v>
      </c>
      <c r="Q12" s="4">
        <v>0.37060300000000002</v>
      </c>
      <c r="R12" s="4">
        <v>0.37227071350000002</v>
      </c>
      <c r="S12" s="4">
        <v>0.37393842700000002</v>
      </c>
      <c r="T12" s="4">
        <v>0.37560614050000002</v>
      </c>
      <c r="U12" s="4">
        <v>0.37727385400000002</v>
      </c>
      <c r="V12" s="4">
        <v>0.37894156750000002</v>
      </c>
      <c r="W12" s="4">
        <v>0.38060928100000002</v>
      </c>
      <c r="X12" s="4">
        <v>0.38227699450000002</v>
      </c>
      <c r="Y12" s="4">
        <v>0.38394470800000002</v>
      </c>
      <c r="Z12" s="4">
        <v>0.38561242150000002</v>
      </c>
      <c r="AA12" s="4">
        <v>0.38728013500000003</v>
      </c>
      <c r="AB12" s="4">
        <v>0.38894784850000003</v>
      </c>
      <c r="AC12" s="4">
        <v>0.39061556200000003</v>
      </c>
      <c r="AD12" s="4">
        <v>0.39228327550000003</v>
      </c>
      <c r="AE12" s="4">
        <v>0.39395098900000003</v>
      </c>
      <c r="AF12" s="4">
        <v>0.39561870250000003</v>
      </c>
      <c r="AG12" s="4">
        <v>0.39728641600000003</v>
      </c>
      <c r="AH12" s="4">
        <v>0.39895412950000003</v>
      </c>
      <c r="AI12" s="4">
        <v>0.40062184300000003</v>
      </c>
      <c r="AJ12" s="4">
        <v>0.40228955650000009</v>
      </c>
      <c r="AK12" s="4">
        <v>0.40395727000000003</v>
      </c>
    </row>
    <row r="13" spans="1:37">
      <c r="A13" s="4" t="s">
        <v>6</v>
      </c>
      <c r="B13" s="4" t="s">
        <v>38</v>
      </c>
      <c r="C13" s="4" t="s">
        <v>45</v>
      </c>
      <c r="D13" s="8" t="s">
        <v>193</v>
      </c>
      <c r="E13" s="4" t="s">
        <v>43</v>
      </c>
      <c r="F13" s="4" t="s">
        <v>18</v>
      </c>
      <c r="G13" s="4">
        <v>0.32200000000000001</v>
      </c>
      <c r="H13" s="4">
        <v>0.32439899999999999</v>
      </c>
      <c r="I13" s="4">
        <v>0.32679800000000003</v>
      </c>
      <c r="J13" s="4">
        <v>0.32919700000000002</v>
      </c>
      <c r="K13" s="4">
        <v>0.331596</v>
      </c>
      <c r="L13" s="4">
        <v>0.33399499999999999</v>
      </c>
      <c r="M13" s="4">
        <v>0.33639400000000003</v>
      </c>
      <c r="N13" s="4">
        <v>0.33879300000000001</v>
      </c>
      <c r="O13" s="4">
        <v>0.34119200000000005</v>
      </c>
      <c r="P13" s="4">
        <v>0.34359100000000004</v>
      </c>
      <c r="Q13" s="4">
        <v>0.34599000000000002</v>
      </c>
      <c r="R13" s="4">
        <v>0.34676847750000001</v>
      </c>
      <c r="S13" s="4">
        <v>0.34754695499999999</v>
      </c>
      <c r="T13" s="4">
        <v>0.34832543250000003</v>
      </c>
      <c r="U13" s="4">
        <v>0.34910391000000002</v>
      </c>
      <c r="V13" s="4">
        <v>0.3498823875</v>
      </c>
      <c r="W13" s="4">
        <v>0.35066086500000004</v>
      </c>
      <c r="X13" s="4">
        <v>0.35143934250000008</v>
      </c>
      <c r="Y13" s="4">
        <v>0.35221782000000001</v>
      </c>
      <c r="Z13" s="4">
        <v>0.3529962975</v>
      </c>
      <c r="AA13" s="4">
        <v>0.35377477500000004</v>
      </c>
      <c r="AB13" s="4">
        <v>0.35455325250000003</v>
      </c>
      <c r="AC13" s="4">
        <v>0.35533173000000001</v>
      </c>
      <c r="AD13" s="4">
        <v>0.3561102075</v>
      </c>
      <c r="AE13" s="4">
        <v>0.35688868500000004</v>
      </c>
      <c r="AF13" s="4">
        <v>0.35766716250000002</v>
      </c>
      <c r="AG13" s="4">
        <v>0.35844564000000001</v>
      </c>
      <c r="AH13" s="4">
        <v>0.3592241175</v>
      </c>
      <c r="AI13" s="4">
        <v>0.36000259499999998</v>
      </c>
      <c r="AJ13" s="4">
        <v>0.36078107250000002</v>
      </c>
      <c r="AK13" s="4">
        <v>0.36155955000000001</v>
      </c>
    </row>
    <row r="14" spans="1:37">
      <c r="A14" s="4" t="s">
        <v>6</v>
      </c>
      <c r="B14" s="4" t="s">
        <v>39</v>
      </c>
      <c r="C14" s="4" t="s">
        <v>45</v>
      </c>
      <c r="D14" s="8" t="s">
        <v>193</v>
      </c>
      <c r="E14" s="4" t="s">
        <v>43</v>
      </c>
      <c r="F14" s="4" t="s">
        <v>18</v>
      </c>
      <c r="G14" s="4">
        <v>0.32200000000000001</v>
      </c>
      <c r="H14" s="4">
        <v>0.32200060000000003</v>
      </c>
      <c r="I14" s="4">
        <v>0.32200119999999999</v>
      </c>
      <c r="J14" s="4">
        <v>0.3220018</v>
      </c>
      <c r="K14" s="4">
        <v>0.32200240000000002</v>
      </c>
      <c r="L14" s="4">
        <v>0.32200300000000004</v>
      </c>
      <c r="M14" s="4">
        <v>0.32200360000000006</v>
      </c>
      <c r="N14" s="4">
        <v>0.32200420000000002</v>
      </c>
      <c r="O14" s="4">
        <v>0.32200480000000004</v>
      </c>
      <c r="P14" s="4">
        <v>0.3220054</v>
      </c>
      <c r="Q14" s="4">
        <v>0.32200600000000001</v>
      </c>
      <c r="R14" s="4">
        <v>0.32236825675000003</v>
      </c>
      <c r="S14" s="4">
        <v>0.32273051349999998</v>
      </c>
      <c r="T14" s="4">
        <v>0.32309277025000005</v>
      </c>
      <c r="U14" s="4">
        <v>0.32345502700000001</v>
      </c>
      <c r="V14" s="4">
        <v>0.32381728375000002</v>
      </c>
      <c r="W14" s="4">
        <v>0.32417954050000003</v>
      </c>
      <c r="X14" s="4">
        <v>0.32454179725000004</v>
      </c>
      <c r="Y14" s="4">
        <v>0.324904054</v>
      </c>
      <c r="Z14" s="4">
        <v>0.32526631075000001</v>
      </c>
      <c r="AA14" s="4">
        <v>0.32562856750000002</v>
      </c>
      <c r="AB14" s="4">
        <v>0.32599082425000003</v>
      </c>
      <c r="AC14" s="4">
        <v>0.32635308100000004</v>
      </c>
      <c r="AD14" s="4">
        <v>0.32671533775</v>
      </c>
      <c r="AE14" s="4">
        <v>0.32707759450000007</v>
      </c>
      <c r="AF14" s="4">
        <v>0.32743985125000002</v>
      </c>
      <c r="AG14" s="4">
        <v>0.32780210800000004</v>
      </c>
      <c r="AH14" s="4">
        <v>0.32816436474999999</v>
      </c>
      <c r="AI14" s="4">
        <v>0.3285266215</v>
      </c>
      <c r="AJ14" s="4">
        <v>0.32888887825000002</v>
      </c>
      <c r="AK14" s="4">
        <v>0.32925113500000003</v>
      </c>
    </row>
    <row r="15" spans="1:37">
      <c r="A15" s="4" t="s">
        <v>6</v>
      </c>
      <c r="B15" s="4" t="s">
        <v>37</v>
      </c>
      <c r="C15" s="4" t="s">
        <v>45</v>
      </c>
      <c r="D15" s="8" t="s">
        <v>212</v>
      </c>
      <c r="E15" s="4" t="s">
        <v>44</v>
      </c>
      <c r="F15" s="4" t="s">
        <v>18</v>
      </c>
      <c r="G15" s="4">
        <v>0.37934004705557728</v>
      </c>
      <c r="H15" s="4">
        <v>0.38782355480747793</v>
      </c>
      <c r="I15" s="4">
        <v>0.39530801736504489</v>
      </c>
      <c r="J15" s="4">
        <v>0.40215930589996962</v>
      </c>
      <c r="K15" s="4">
        <v>0.40857297586102703</v>
      </c>
      <c r="L15" s="4">
        <v>0.41466593658712181</v>
      </c>
      <c r="M15" s="4">
        <v>0.42051369192808141</v>
      </c>
      <c r="N15" s="4">
        <v>0.42616785013446634</v>
      </c>
      <c r="O15" s="4">
        <v>0.4316652550574272</v>
      </c>
      <c r="P15" s="4">
        <v>0.4370331328078037</v>
      </c>
      <c r="Q15" s="4">
        <v>0.44229217409971833</v>
      </c>
      <c r="R15" s="4">
        <v>0.44470847261799229</v>
      </c>
      <c r="S15" s="4">
        <v>0.44704479394281688</v>
      </c>
      <c r="T15" s="4">
        <v>0.44931143467365758</v>
      </c>
      <c r="U15" s="4">
        <v>0.45151682099863127</v>
      </c>
      <c r="V15" s="4">
        <v>0.45366793614903006</v>
      </c>
      <c r="W15" s="4">
        <v>0.45577063228678621</v>
      </c>
      <c r="X15" s="4">
        <v>0.45782986240861201</v>
      </c>
      <c r="Y15" s="4">
        <v>0.45984985568828601</v>
      </c>
      <c r="Z15" s="4">
        <v>0.46183425204714396</v>
      </c>
      <c r="AA15" s="4">
        <v>0.46378620682740812</v>
      </c>
      <c r="AB15" s="4">
        <v>0.46570847320228759</v>
      </c>
      <c r="AC15" s="4">
        <v>0.46760346777492712</v>
      </c>
      <c r="AD15" s="4">
        <v>0.46947332332130809</v>
      </c>
      <c r="AE15" s="4">
        <v>0.47131993158733965</v>
      </c>
      <c r="AF15" s="4">
        <v>0.47314497830954466</v>
      </c>
      <c r="AG15" s="4">
        <v>0.47494997209595202</v>
      </c>
      <c r="AH15" s="4">
        <v>0.47673626841546812</v>
      </c>
      <c r="AI15" s="4">
        <v>0.47850508965758959</v>
      </c>
      <c r="AJ15" s="4">
        <v>0.48025754201059023</v>
      </c>
      <c r="AK15" s="4">
        <v>0.48199462974524304</v>
      </c>
    </row>
    <row r="16" spans="1:37">
      <c r="A16" s="4" t="s">
        <v>6</v>
      </c>
      <c r="B16" s="4" t="s">
        <v>38</v>
      </c>
      <c r="C16" s="4" t="s">
        <v>45</v>
      </c>
      <c r="D16" s="8" t="s">
        <v>212</v>
      </c>
      <c r="E16" s="4" t="s">
        <v>44</v>
      </c>
      <c r="F16" s="4" t="s">
        <v>18</v>
      </c>
      <c r="G16" s="4">
        <v>0.37647775961851998</v>
      </c>
      <c r="H16" s="4">
        <v>0.38318582438075044</v>
      </c>
      <c r="I16" s="4">
        <v>0.38906202286088387</v>
      </c>
      <c r="J16" s="4">
        <v>0.39441204813142344</v>
      </c>
      <c r="K16" s="4">
        <v>0.39939896618672671</v>
      </c>
      <c r="L16" s="4">
        <v>0.40412011289365513</v>
      </c>
      <c r="M16" s="4">
        <v>0.40863827188209645</v>
      </c>
      <c r="N16" s="4">
        <v>0.41299631137378862</v>
      </c>
      <c r="O16" s="4">
        <v>0.41722480752651159</v>
      </c>
      <c r="P16" s="4">
        <v>0.42134633664432736</v>
      </c>
      <c r="Q16" s="4">
        <v>0.42537804342142516</v>
      </c>
      <c r="R16" s="4">
        <v>0.4273332546996314</v>
      </c>
      <c r="S16" s="4">
        <v>0.4292225351244614</v>
      </c>
      <c r="T16" s="4">
        <v>0.43105440140655948</v>
      </c>
      <c r="U16" s="4">
        <v>0.43283581966444867</v>
      </c>
      <c r="V16" s="4">
        <v>0.43457256039500103</v>
      </c>
      <c r="W16" s="4">
        <v>0.43626945734195161</v>
      </c>
      <c r="X16" s="4">
        <v>0.43793059988669281</v>
      </c>
      <c r="Y16" s="4">
        <v>0.43955947845030435</v>
      </c>
      <c r="Z16" s="4">
        <v>0.44115909603941594</v>
      </c>
      <c r="AA16" s="4">
        <v>0.44273205497635343</v>
      </c>
      <c r="AB16" s="4">
        <v>0.44428062515723227</v>
      </c>
      <c r="AC16" s="4">
        <v>0.44580679836682641</v>
      </c>
      <c r="AD16" s="4">
        <v>0.44731233193432951</v>
      </c>
      <c r="AE16" s="4">
        <v>0.44879878414567365</v>
      </c>
      <c r="AF16" s="4">
        <v>0.45026754321253537</v>
      </c>
      <c r="AG16" s="4">
        <v>0.45171985115561814</v>
      </c>
      <c r="AH16" s="4">
        <v>0.4531568236373657</v>
      </c>
      <c r="AI16" s="4">
        <v>0.45457946654150455</v>
      </c>
      <c r="AJ16" s="4">
        <v>0.45598868991946362</v>
      </c>
      <c r="AK16" s="4">
        <v>0.45738531979008845</v>
      </c>
    </row>
    <row r="17" spans="1:37">
      <c r="A17" s="4" t="s">
        <v>6</v>
      </c>
      <c r="B17" s="4" t="s">
        <v>39</v>
      </c>
      <c r="C17" s="4" t="s">
        <v>45</v>
      </c>
      <c r="D17" s="8" t="s">
        <v>212</v>
      </c>
      <c r="E17" s="4" t="s">
        <v>44</v>
      </c>
      <c r="F17" s="4" t="s">
        <v>18</v>
      </c>
      <c r="G17" s="4">
        <v>0.36936606079470824</v>
      </c>
      <c r="H17" s="4">
        <v>0.37218507033697829</v>
      </c>
      <c r="I17" s="4">
        <v>0.37458912312733494</v>
      </c>
      <c r="J17" s="4">
        <v>0.37673201096614739</v>
      </c>
      <c r="K17" s="4">
        <v>0.37869536289563877</v>
      </c>
      <c r="L17" s="4">
        <v>0.3805277162912829</v>
      </c>
      <c r="M17" s="4">
        <v>0.38226028029787856</v>
      </c>
      <c r="N17" s="4">
        <v>0.3839143077659728</v>
      </c>
      <c r="O17" s="4">
        <v>0.38550492273295284</v>
      </c>
      <c r="P17" s="4">
        <v>0.3870432696974121</v>
      </c>
      <c r="Q17" s="4">
        <v>0.38853779667425931</v>
      </c>
      <c r="R17" s="4">
        <v>0.38949505976540283</v>
      </c>
      <c r="S17" s="4">
        <v>0.3904202485222889</v>
      </c>
      <c r="T17" s="4">
        <v>0.39131754082519421</v>
      </c>
      <c r="U17" s="4">
        <v>0.39219034961718169</v>
      </c>
      <c r="V17" s="4">
        <v>0.39304149876441918</v>
      </c>
      <c r="W17" s="4">
        <v>0.39387335114238875</v>
      </c>
      <c r="X17" s="4">
        <v>0.39468790371688511</v>
      </c>
      <c r="Y17" s="4">
        <v>0.39548685932344563</v>
      </c>
      <c r="Z17" s="4">
        <v>0.3962716816762239</v>
      </c>
      <c r="AA17" s="4">
        <v>0.39704363809725263</v>
      </c>
      <c r="AB17" s="4">
        <v>0.3978038331140944</v>
      </c>
      <c r="AC17" s="4">
        <v>0.3985532351710756</v>
      </c>
      <c r="AD17" s="4">
        <v>0.39929269808071216</v>
      </c>
      <c r="AE17" s="4">
        <v>0.40002297841074425</v>
      </c>
      <c r="AF17" s="4">
        <v>0.40074474969684798</v>
      </c>
      <c r="AG17" s="4">
        <v>0.40145861415174433</v>
      </c>
      <c r="AH17" s="4">
        <v>0.40216511238173736</v>
      </c>
      <c r="AI17" s="4">
        <v>0.40286473150405272</v>
      </c>
      <c r="AJ17" s="4">
        <v>0.40355791197064339</v>
      </c>
      <c r="AK17" s="4">
        <v>0.40424505333809446</v>
      </c>
    </row>
    <row r="18" spans="1:37">
      <c r="A18" s="4" t="s">
        <v>6</v>
      </c>
      <c r="B18" s="4" t="s">
        <v>6</v>
      </c>
      <c r="C18" s="4" t="s">
        <v>46</v>
      </c>
      <c r="D18" s="8" t="s">
        <v>224</v>
      </c>
      <c r="E18" s="4" t="s">
        <v>43</v>
      </c>
      <c r="F18" s="4" t="s">
        <v>18</v>
      </c>
      <c r="G18" s="4">
        <v>0.27800000000000002</v>
      </c>
      <c r="H18" s="4">
        <v>0.27800000000000002</v>
      </c>
      <c r="I18" s="4">
        <v>0.27800000000000002</v>
      </c>
      <c r="J18" s="4">
        <v>0.27800000000000002</v>
      </c>
      <c r="K18" s="4">
        <v>0.27800000000000002</v>
      </c>
      <c r="L18" s="4">
        <v>0.27800000000000002</v>
      </c>
      <c r="M18" s="4">
        <v>0.27800000000000002</v>
      </c>
      <c r="N18" s="4">
        <v>0.27800000000000002</v>
      </c>
      <c r="O18" s="4">
        <v>0.27800000000000002</v>
      </c>
      <c r="P18" s="4">
        <v>0.27800000000000002</v>
      </c>
      <c r="Q18" s="4">
        <v>0.27800000000000002</v>
      </c>
      <c r="R18" s="4">
        <v>0.27800000000000002</v>
      </c>
      <c r="S18" s="4">
        <v>0.27800000000000002</v>
      </c>
      <c r="T18" s="4">
        <v>0.27800000000000002</v>
      </c>
      <c r="U18" s="4">
        <v>0.27800000000000002</v>
      </c>
      <c r="V18" s="4">
        <v>0.27800000000000002</v>
      </c>
      <c r="W18" s="4">
        <v>0.27800000000000002</v>
      </c>
      <c r="X18" s="4">
        <v>0.27800000000000002</v>
      </c>
      <c r="Y18" s="4">
        <v>0.27800000000000002</v>
      </c>
      <c r="Z18" s="4">
        <v>0.27800000000000002</v>
      </c>
      <c r="AA18" s="4">
        <v>0.27800000000000002</v>
      </c>
      <c r="AB18" s="4">
        <v>0.27800000000000002</v>
      </c>
      <c r="AC18" s="4">
        <v>0.27800000000000002</v>
      </c>
      <c r="AD18" s="4">
        <v>0.27800000000000002</v>
      </c>
      <c r="AE18" s="4">
        <v>0.27800000000000002</v>
      </c>
      <c r="AF18" s="4">
        <v>0.27800000000000002</v>
      </c>
      <c r="AG18" s="4">
        <v>0.27800000000000002</v>
      </c>
      <c r="AH18" s="4">
        <v>0.27800000000000002</v>
      </c>
      <c r="AI18" s="4">
        <v>0.27800000000000002</v>
      </c>
      <c r="AJ18" s="4">
        <v>0.27800000000000002</v>
      </c>
      <c r="AK18" s="4">
        <v>0.27800000000000002</v>
      </c>
    </row>
    <row r="19" spans="1:37">
      <c r="A19" s="4" t="s">
        <v>6</v>
      </c>
      <c r="B19" s="4" t="s">
        <v>6</v>
      </c>
      <c r="C19" s="4" t="s">
        <v>45</v>
      </c>
      <c r="D19" s="8" t="s">
        <v>218</v>
      </c>
      <c r="E19" s="4" t="s">
        <v>47</v>
      </c>
      <c r="F19" s="4" t="s">
        <v>23</v>
      </c>
      <c r="G19" s="4">
        <v>0.28499999999999998</v>
      </c>
      <c r="H19" s="4">
        <v>0.28499999999999998</v>
      </c>
      <c r="I19" s="4">
        <v>0.28499999999999998</v>
      </c>
      <c r="J19" s="4">
        <v>0.28499999999999998</v>
      </c>
      <c r="K19" s="4">
        <v>0.28499999999999998</v>
      </c>
      <c r="L19" s="4">
        <v>0.28499999999999998</v>
      </c>
      <c r="M19" s="4">
        <v>0.28499999999999998</v>
      </c>
      <c r="N19" s="4">
        <v>0.28499999999999998</v>
      </c>
      <c r="O19" s="4">
        <v>0.28499999999999998</v>
      </c>
      <c r="P19" s="4">
        <v>0.28499999999999998</v>
      </c>
      <c r="Q19" s="4">
        <v>0.28499999999999998</v>
      </c>
      <c r="R19" s="4">
        <v>0.28499999999999998</v>
      </c>
      <c r="S19" s="4">
        <v>0.28499999999999998</v>
      </c>
      <c r="T19" s="4">
        <v>0.28499999999999998</v>
      </c>
      <c r="U19" s="4">
        <v>0.28499999999999998</v>
      </c>
      <c r="V19" s="4">
        <v>0.28499999999999998</v>
      </c>
      <c r="W19" s="4">
        <v>0.28499999999999998</v>
      </c>
      <c r="X19" s="4">
        <v>0.28499999999999998</v>
      </c>
      <c r="Y19" s="4">
        <v>0.28499999999999998</v>
      </c>
      <c r="Z19" s="4">
        <v>0.28499999999999998</v>
      </c>
      <c r="AA19" s="4">
        <v>0.28499999999999998</v>
      </c>
      <c r="AB19" s="4">
        <v>0.28499999999999998</v>
      </c>
      <c r="AC19" s="4">
        <v>0.28499999999999998</v>
      </c>
      <c r="AD19" s="4">
        <v>0.28499999999999998</v>
      </c>
      <c r="AE19" s="4">
        <v>0.28499999999999998</v>
      </c>
      <c r="AF19" s="4">
        <v>0.28499999999999998</v>
      </c>
      <c r="AG19" s="4">
        <v>0.28499999999999998</v>
      </c>
      <c r="AH19" s="4">
        <v>0.28499999999999998</v>
      </c>
      <c r="AI19" s="4">
        <v>0.28499999999999998</v>
      </c>
      <c r="AJ19" s="4">
        <v>0.28499999999999998</v>
      </c>
      <c r="AK19" s="4">
        <v>0.28499999999999998</v>
      </c>
    </row>
    <row r="20" spans="1:37">
      <c r="A20" s="4" t="s">
        <v>6</v>
      </c>
      <c r="B20" s="4" t="s">
        <v>6</v>
      </c>
      <c r="C20" s="4" t="s">
        <v>45</v>
      </c>
      <c r="D20" s="8" t="s">
        <v>219</v>
      </c>
      <c r="E20" s="4" t="s">
        <v>47</v>
      </c>
      <c r="F20" s="4" t="s">
        <v>23</v>
      </c>
      <c r="G20" s="4">
        <v>0.28499999999999998</v>
      </c>
      <c r="H20" s="4">
        <v>0.28499999999999998</v>
      </c>
      <c r="I20" s="4">
        <v>0.28499999999999998</v>
      </c>
      <c r="J20" s="4">
        <v>0.28499999999999998</v>
      </c>
      <c r="K20" s="4">
        <v>0.28499999999999998</v>
      </c>
      <c r="L20" s="4">
        <v>0.28499999999999998</v>
      </c>
      <c r="M20" s="4">
        <v>0.28499999999999998</v>
      </c>
      <c r="N20" s="4">
        <v>0.28499999999999998</v>
      </c>
      <c r="O20" s="4">
        <v>0.28499999999999998</v>
      </c>
      <c r="P20" s="4">
        <v>0.28499999999999998</v>
      </c>
      <c r="Q20" s="4">
        <v>0.28499999999999998</v>
      </c>
      <c r="R20" s="4">
        <v>0.28499999999999998</v>
      </c>
      <c r="S20" s="4">
        <v>0.28499999999999998</v>
      </c>
      <c r="T20" s="4">
        <v>0.28499999999999998</v>
      </c>
      <c r="U20" s="4">
        <v>0.28499999999999998</v>
      </c>
      <c r="V20" s="4">
        <v>0.28499999999999998</v>
      </c>
      <c r="W20" s="4">
        <v>0.28499999999999998</v>
      </c>
      <c r="X20" s="4">
        <v>0.28499999999999998</v>
      </c>
      <c r="Y20" s="4">
        <v>0.28499999999999998</v>
      </c>
      <c r="Z20" s="4">
        <v>0.28499999999999998</v>
      </c>
      <c r="AA20" s="4">
        <v>0.28499999999999998</v>
      </c>
      <c r="AB20" s="4">
        <v>0.28499999999999998</v>
      </c>
      <c r="AC20" s="4">
        <v>0.28499999999999998</v>
      </c>
      <c r="AD20" s="4">
        <v>0.28499999999999998</v>
      </c>
      <c r="AE20" s="4">
        <v>0.28499999999999998</v>
      </c>
      <c r="AF20" s="4">
        <v>0.28499999999999998</v>
      </c>
      <c r="AG20" s="4">
        <v>0.28499999999999998</v>
      </c>
      <c r="AH20" s="4">
        <v>0.28499999999999998</v>
      </c>
      <c r="AI20" s="4">
        <v>0.28499999999999998</v>
      </c>
      <c r="AJ20" s="4">
        <v>0.28499999999999998</v>
      </c>
      <c r="AK20" s="4">
        <v>0.28499999999999998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1FD3-1933-4825-94FA-30ED0724E508}">
  <dimension ref="A1:D9"/>
  <sheetViews>
    <sheetView workbookViewId="0">
      <selection activeCell="C16" sqref="C16"/>
    </sheetView>
  </sheetViews>
  <sheetFormatPr defaultColWidth="9.1328125" defaultRowHeight="14.25"/>
  <cols>
    <col min="1" max="1" width="9.1328125" style="1"/>
    <col min="2" max="2" width="21.265625" style="1" customWidth="1"/>
    <col min="3" max="3" width="9.1328125" style="1"/>
    <col min="4" max="4" width="65.59765625" style="1" customWidth="1"/>
    <col min="5" max="16384" width="9.1328125" style="1"/>
  </cols>
  <sheetData>
    <row r="1" spans="1:4" s="2" customFormat="1">
      <c r="A1" s="2" t="s">
        <v>82</v>
      </c>
      <c r="B1" s="2" t="s">
        <v>7</v>
      </c>
      <c r="C1" s="2" t="s">
        <v>83</v>
      </c>
      <c r="D1" s="2" t="s">
        <v>84</v>
      </c>
    </row>
    <row r="2" spans="1:4">
      <c r="A2" s="1" t="s">
        <v>6</v>
      </c>
      <c r="B2" t="s">
        <v>173</v>
      </c>
      <c r="C2" s="1">
        <v>2</v>
      </c>
    </row>
    <row r="3" spans="1:4">
      <c r="A3" s="1" t="s">
        <v>6</v>
      </c>
      <c r="B3" t="s">
        <v>174</v>
      </c>
      <c r="C3" s="1">
        <v>4</v>
      </c>
    </row>
    <row r="4" spans="1:4">
      <c r="A4" s="1" t="s">
        <v>6</v>
      </c>
      <c r="B4" t="s">
        <v>175</v>
      </c>
      <c r="C4" s="1">
        <v>6</v>
      </c>
    </row>
    <row r="5" spans="1:4">
      <c r="A5" s="1" t="s">
        <v>6</v>
      </c>
      <c r="B5" t="s">
        <v>176</v>
      </c>
      <c r="C5" s="1">
        <v>8</v>
      </c>
    </row>
    <row r="6" spans="1:4">
      <c r="A6" s="1" t="s">
        <v>6</v>
      </c>
      <c r="B6" t="s">
        <v>196</v>
      </c>
      <c r="C6" s="1">
        <v>1</v>
      </c>
    </row>
    <row r="7" spans="1:4">
      <c r="A7" s="1" t="s">
        <v>6</v>
      </c>
      <c r="B7" t="s">
        <v>197</v>
      </c>
      <c r="C7" s="1">
        <v>2</v>
      </c>
    </row>
    <row r="8" spans="1:4">
      <c r="A8" s="1" t="s">
        <v>6</v>
      </c>
      <c r="B8" t="s">
        <v>221</v>
      </c>
      <c r="C8" s="1">
        <v>10</v>
      </c>
      <c r="D8" s="1" t="s">
        <v>85</v>
      </c>
    </row>
    <row r="9" spans="1:4">
      <c r="A9" s="1" t="s">
        <v>6</v>
      </c>
      <c r="B9" t="s">
        <v>220</v>
      </c>
      <c r="C9" s="1">
        <v>10</v>
      </c>
      <c r="D9" s="1" t="s">
        <v>85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BDD85-BE5C-43DC-B5E7-A7EA8EDFC2F3}">
  <dimension ref="A1:AH35"/>
  <sheetViews>
    <sheetView workbookViewId="0">
      <selection activeCell="C14" sqref="C14"/>
    </sheetView>
  </sheetViews>
  <sheetFormatPr defaultColWidth="9.1328125" defaultRowHeight="11.65"/>
  <cols>
    <col min="1" max="1" width="9.265625" style="8" customWidth="1"/>
    <col min="2" max="2" width="29.86328125" style="8" customWidth="1"/>
    <col min="3" max="3" width="10.3984375" style="8" customWidth="1"/>
    <col min="4" max="34" width="6.86328125" style="8" customWidth="1"/>
    <col min="35" max="39" width="7.3984375" style="8" customWidth="1"/>
    <col min="40" max="16384" width="9.1328125" style="8"/>
  </cols>
  <sheetData>
    <row r="1" spans="1:34" s="3" customFormat="1">
      <c r="A1" s="3" t="s">
        <v>82</v>
      </c>
      <c r="B1" s="3" t="s">
        <v>7</v>
      </c>
      <c r="C1" s="3" t="s">
        <v>93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s="8" t="s">
        <v>6</v>
      </c>
      <c r="B2" s="8" t="s">
        <v>173</v>
      </c>
      <c r="C2" s="8" t="s">
        <v>95</v>
      </c>
      <c r="D2" s="8">
        <v>6.5000000000000002E-2</v>
      </c>
      <c r="E2" s="8">
        <v>6.5000000000000002E-2</v>
      </c>
      <c r="F2" s="8">
        <v>6.5000000000000002E-2</v>
      </c>
      <c r="G2" s="8">
        <v>6.5000000000000002E-2</v>
      </c>
      <c r="H2" s="8">
        <v>6.5000000000000002E-2</v>
      </c>
      <c r="I2" s="8">
        <v>6.5000000000000002E-2</v>
      </c>
      <c r="J2" s="8">
        <v>6.5000000000000002E-2</v>
      </c>
      <c r="K2" s="8">
        <v>6.5000000000000002E-2</v>
      </c>
      <c r="L2" s="8">
        <v>6.5000000000000002E-2</v>
      </c>
      <c r="M2" s="8">
        <v>6.5000000000000002E-2</v>
      </c>
      <c r="N2" s="8">
        <v>6.5000000000000002E-2</v>
      </c>
      <c r="O2" s="8">
        <v>6.5000000000000002E-2</v>
      </c>
      <c r="P2" s="8">
        <v>6.5000000000000002E-2</v>
      </c>
      <c r="Q2" s="8">
        <v>6.5000000000000002E-2</v>
      </c>
      <c r="R2" s="8">
        <v>6.5000000000000002E-2</v>
      </c>
      <c r="S2" s="8">
        <v>6.5000000000000002E-2</v>
      </c>
      <c r="T2" s="8">
        <v>6.5000000000000002E-2</v>
      </c>
      <c r="U2" s="8">
        <v>6.5000000000000002E-2</v>
      </c>
      <c r="V2" s="8">
        <v>6.5000000000000002E-2</v>
      </c>
      <c r="W2" s="8">
        <v>6.5000000000000002E-2</v>
      </c>
      <c r="X2" s="8">
        <v>6.5000000000000002E-2</v>
      </c>
      <c r="Y2" s="8">
        <v>6.5000000000000002E-2</v>
      </c>
      <c r="Z2" s="8">
        <v>6.5000000000000002E-2</v>
      </c>
      <c r="AA2" s="8">
        <v>6.5000000000000002E-2</v>
      </c>
      <c r="AB2" s="8">
        <v>6.5000000000000002E-2</v>
      </c>
      <c r="AC2" s="8">
        <v>6.5000000000000002E-2</v>
      </c>
      <c r="AD2" s="8">
        <v>6.5000000000000002E-2</v>
      </c>
      <c r="AE2" s="8">
        <v>6.5000000000000002E-2</v>
      </c>
      <c r="AF2" s="8">
        <v>6.5000000000000002E-2</v>
      </c>
      <c r="AG2" s="8">
        <v>6.5000000000000002E-2</v>
      </c>
      <c r="AH2" s="8">
        <v>6.5000000000000002E-2</v>
      </c>
    </row>
    <row r="3" spans="1:34">
      <c r="A3" s="8" t="s">
        <v>6</v>
      </c>
      <c r="B3" s="8" t="s">
        <v>174</v>
      </c>
      <c r="C3" s="8" t="s">
        <v>95</v>
      </c>
      <c r="D3" s="8">
        <v>6.5000000000000002E-2</v>
      </c>
      <c r="E3" s="8">
        <v>6.5000000000000002E-2</v>
      </c>
      <c r="F3" s="8">
        <v>6.5000000000000002E-2</v>
      </c>
      <c r="G3" s="8">
        <v>6.5000000000000002E-2</v>
      </c>
      <c r="H3" s="8">
        <v>6.5000000000000002E-2</v>
      </c>
      <c r="I3" s="8">
        <v>6.5000000000000002E-2</v>
      </c>
      <c r="J3" s="8">
        <v>6.5000000000000002E-2</v>
      </c>
      <c r="K3" s="8">
        <v>6.5000000000000002E-2</v>
      </c>
      <c r="L3" s="8">
        <v>6.5000000000000002E-2</v>
      </c>
      <c r="M3" s="8">
        <v>6.5000000000000002E-2</v>
      </c>
      <c r="N3" s="8">
        <v>6.5000000000000002E-2</v>
      </c>
      <c r="O3" s="8">
        <v>6.5000000000000002E-2</v>
      </c>
      <c r="P3" s="8">
        <v>6.5000000000000002E-2</v>
      </c>
      <c r="Q3" s="8">
        <v>6.5000000000000002E-2</v>
      </c>
      <c r="R3" s="8">
        <v>6.5000000000000002E-2</v>
      </c>
      <c r="S3" s="8">
        <v>6.5000000000000002E-2</v>
      </c>
      <c r="T3" s="8">
        <v>6.5000000000000002E-2</v>
      </c>
      <c r="U3" s="8">
        <v>6.5000000000000002E-2</v>
      </c>
      <c r="V3" s="8">
        <v>6.5000000000000002E-2</v>
      </c>
      <c r="W3" s="8">
        <v>6.5000000000000002E-2</v>
      </c>
      <c r="X3" s="8">
        <v>6.5000000000000002E-2</v>
      </c>
      <c r="Y3" s="8">
        <v>6.5000000000000002E-2</v>
      </c>
      <c r="Z3" s="8">
        <v>6.5000000000000002E-2</v>
      </c>
      <c r="AA3" s="8">
        <v>6.5000000000000002E-2</v>
      </c>
      <c r="AB3" s="8">
        <v>6.5000000000000002E-2</v>
      </c>
      <c r="AC3" s="8">
        <v>6.5000000000000002E-2</v>
      </c>
      <c r="AD3" s="8">
        <v>6.5000000000000002E-2</v>
      </c>
      <c r="AE3" s="8">
        <v>6.5000000000000002E-2</v>
      </c>
      <c r="AF3" s="8">
        <v>6.5000000000000002E-2</v>
      </c>
      <c r="AG3" s="8">
        <v>6.5000000000000002E-2</v>
      </c>
      <c r="AH3" s="8">
        <v>6.5000000000000002E-2</v>
      </c>
    </row>
    <row r="4" spans="1:34">
      <c r="A4" s="8" t="s">
        <v>6</v>
      </c>
      <c r="B4" s="8" t="s">
        <v>175</v>
      </c>
      <c r="C4" s="8" t="s">
        <v>95</v>
      </c>
      <c r="D4" s="8">
        <v>6.5000000000000002E-2</v>
      </c>
      <c r="E4" s="8">
        <v>6.5000000000000002E-2</v>
      </c>
      <c r="F4" s="8">
        <v>6.5000000000000002E-2</v>
      </c>
      <c r="G4" s="8">
        <v>6.5000000000000002E-2</v>
      </c>
      <c r="H4" s="8">
        <v>6.5000000000000002E-2</v>
      </c>
      <c r="I4" s="8">
        <v>6.5000000000000002E-2</v>
      </c>
      <c r="J4" s="8">
        <v>6.5000000000000002E-2</v>
      </c>
      <c r="K4" s="8">
        <v>6.5000000000000002E-2</v>
      </c>
      <c r="L4" s="8">
        <v>6.5000000000000002E-2</v>
      </c>
      <c r="M4" s="8">
        <v>6.5000000000000002E-2</v>
      </c>
      <c r="N4" s="8">
        <v>6.5000000000000002E-2</v>
      </c>
      <c r="O4" s="8">
        <v>6.5000000000000002E-2</v>
      </c>
      <c r="P4" s="8">
        <v>6.5000000000000002E-2</v>
      </c>
      <c r="Q4" s="8">
        <v>6.5000000000000002E-2</v>
      </c>
      <c r="R4" s="8">
        <v>6.5000000000000002E-2</v>
      </c>
      <c r="S4" s="8">
        <v>6.5000000000000002E-2</v>
      </c>
      <c r="T4" s="8">
        <v>6.5000000000000002E-2</v>
      </c>
      <c r="U4" s="8">
        <v>6.5000000000000002E-2</v>
      </c>
      <c r="V4" s="8">
        <v>6.5000000000000002E-2</v>
      </c>
      <c r="W4" s="8">
        <v>6.5000000000000002E-2</v>
      </c>
      <c r="X4" s="8">
        <v>6.5000000000000002E-2</v>
      </c>
      <c r="Y4" s="8">
        <v>6.5000000000000002E-2</v>
      </c>
      <c r="Z4" s="8">
        <v>6.5000000000000002E-2</v>
      </c>
      <c r="AA4" s="8">
        <v>6.5000000000000002E-2</v>
      </c>
      <c r="AB4" s="8">
        <v>6.5000000000000002E-2</v>
      </c>
      <c r="AC4" s="8">
        <v>6.5000000000000002E-2</v>
      </c>
      <c r="AD4" s="8">
        <v>6.5000000000000002E-2</v>
      </c>
      <c r="AE4" s="8">
        <v>6.5000000000000002E-2</v>
      </c>
      <c r="AF4" s="8">
        <v>6.5000000000000002E-2</v>
      </c>
      <c r="AG4" s="8">
        <v>6.5000000000000002E-2</v>
      </c>
      <c r="AH4" s="8">
        <v>6.5000000000000002E-2</v>
      </c>
    </row>
    <row r="5" spans="1:34">
      <c r="A5" s="8" t="s">
        <v>6</v>
      </c>
      <c r="B5" s="8" t="s">
        <v>176</v>
      </c>
      <c r="C5" s="8" t="s">
        <v>95</v>
      </c>
      <c r="D5" s="8">
        <v>6.5000000000000002E-2</v>
      </c>
      <c r="E5" s="8">
        <v>6.5000000000000002E-2</v>
      </c>
      <c r="F5" s="8">
        <v>6.5000000000000002E-2</v>
      </c>
      <c r="G5" s="8">
        <v>6.5000000000000002E-2</v>
      </c>
      <c r="H5" s="8">
        <v>6.5000000000000002E-2</v>
      </c>
      <c r="I5" s="8">
        <v>6.5000000000000002E-2</v>
      </c>
      <c r="J5" s="8">
        <v>6.5000000000000002E-2</v>
      </c>
      <c r="K5" s="8">
        <v>6.5000000000000002E-2</v>
      </c>
      <c r="L5" s="8">
        <v>6.5000000000000002E-2</v>
      </c>
      <c r="M5" s="8">
        <v>6.5000000000000002E-2</v>
      </c>
      <c r="N5" s="8">
        <v>6.5000000000000002E-2</v>
      </c>
      <c r="O5" s="8">
        <v>6.5000000000000002E-2</v>
      </c>
      <c r="P5" s="8">
        <v>6.5000000000000002E-2</v>
      </c>
      <c r="Q5" s="8">
        <v>6.5000000000000002E-2</v>
      </c>
      <c r="R5" s="8">
        <v>6.5000000000000002E-2</v>
      </c>
      <c r="S5" s="8">
        <v>6.5000000000000002E-2</v>
      </c>
      <c r="T5" s="8">
        <v>6.5000000000000002E-2</v>
      </c>
      <c r="U5" s="8">
        <v>6.5000000000000002E-2</v>
      </c>
      <c r="V5" s="8">
        <v>6.5000000000000002E-2</v>
      </c>
      <c r="W5" s="8">
        <v>6.5000000000000002E-2</v>
      </c>
      <c r="X5" s="8">
        <v>6.5000000000000002E-2</v>
      </c>
      <c r="Y5" s="8">
        <v>6.5000000000000002E-2</v>
      </c>
      <c r="Z5" s="8">
        <v>6.5000000000000002E-2</v>
      </c>
      <c r="AA5" s="8">
        <v>6.5000000000000002E-2</v>
      </c>
      <c r="AB5" s="8">
        <v>6.5000000000000002E-2</v>
      </c>
      <c r="AC5" s="8">
        <v>6.5000000000000002E-2</v>
      </c>
      <c r="AD5" s="8">
        <v>6.5000000000000002E-2</v>
      </c>
      <c r="AE5" s="8">
        <v>6.5000000000000002E-2</v>
      </c>
      <c r="AF5" s="8">
        <v>6.5000000000000002E-2</v>
      </c>
      <c r="AG5" s="8">
        <v>6.5000000000000002E-2</v>
      </c>
      <c r="AH5" s="8">
        <v>6.5000000000000002E-2</v>
      </c>
    </row>
    <row r="6" spans="1:34">
      <c r="A6" s="8" t="s">
        <v>6</v>
      </c>
      <c r="B6" s="8" t="s">
        <v>177</v>
      </c>
      <c r="C6" s="8" t="s">
        <v>94</v>
      </c>
      <c r="D6" s="8">
        <v>5.7877100000000001E-2</v>
      </c>
      <c r="E6" s="8">
        <v>5.7877100000000001E-2</v>
      </c>
      <c r="F6" s="8">
        <v>5.7877100000000001E-2</v>
      </c>
      <c r="G6" s="8">
        <v>5.7877100000000001E-2</v>
      </c>
      <c r="H6" s="8">
        <v>5.7877100000000001E-2</v>
      </c>
      <c r="I6" s="8">
        <v>5.7877100000000001E-2</v>
      </c>
      <c r="J6" s="8">
        <v>5.8074927246929288E-2</v>
      </c>
      <c r="K6" s="8">
        <v>5.8311333612130881E-2</v>
      </c>
      <c r="L6" s="8">
        <v>5.8586319095604758E-2</v>
      </c>
      <c r="M6" s="8">
        <v>5.8899883697350941E-2</v>
      </c>
      <c r="N6" s="8">
        <v>5.9252027417369402E-2</v>
      </c>
      <c r="O6" s="8">
        <v>5.9252027417369402E-2</v>
      </c>
      <c r="P6" s="8">
        <v>5.9252027417369402E-2</v>
      </c>
      <c r="Q6" s="8">
        <v>5.9252027417369402E-2</v>
      </c>
      <c r="R6" s="8">
        <v>5.9252027417369402E-2</v>
      </c>
      <c r="S6" s="8">
        <v>5.9252027417369402E-2</v>
      </c>
      <c r="T6" s="8">
        <v>5.9252027417369402E-2</v>
      </c>
      <c r="U6" s="8">
        <v>5.9252027417369402E-2</v>
      </c>
      <c r="V6" s="8">
        <v>5.9252027417369402E-2</v>
      </c>
      <c r="W6" s="8">
        <v>5.9252027417369402E-2</v>
      </c>
      <c r="X6" s="8">
        <v>5.9252027417369402E-2</v>
      </c>
      <c r="Y6" s="8">
        <v>5.9252027417369402E-2</v>
      </c>
      <c r="Z6" s="8">
        <v>5.9252027417369402E-2</v>
      </c>
      <c r="AA6" s="8">
        <v>5.9252027417369402E-2</v>
      </c>
      <c r="AB6" s="8">
        <v>5.9252027417369402E-2</v>
      </c>
      <c r="AC6" s="8">
        <v>5.9252027417369402E-2</v>
      </c>
      <c r="AD6" s="8">
        <v>5.9252027417369402E-2</v>
      </c>
      <c r="AE6" s="8">
        <v>5.9252027417369402E-2</v>
      </c>
      <c r="AF6" s="8">
        <v>5.9252027417369402E-2</v>
      </c>
      <c r="AG6" s="8">
        <v>5.9252027417369402E-2</v>
      </c>
      <c r="AH6" s="8">
        <v>5.9252027417369402E-2</v>
      </c>
    </row>
    <row r="7" spans="1:34">
      <c r="A7" s="8" t="s">
        <v>6</v>
      </c>
      <c r="B7" s="8" t="s">
        <v>178</v>
      </c>
      <c r="C7" s="8" t="s">
        <v>94</v>
      </c>
      <c r="D7" s="8">
        <v>5.7877100000000001E-2</v>
      </c>
      <c r="E7" s="8">
        <v>5.7877100000000001E-2</v>
      </c>
      <c r="F7" s="8">
        <v>5.7877100000000001E-2</v>
      </c>
      <c r="G7" s="8">
        <v>5.7877100000000001E-2</v>
      </c>
      <c r="H7" s="8">
        <v>5.7877100000000001E-2</v>
      </c>
      <c r="I7" s="8">
        <v>5.7877100000000001E-2</v>
      </c>
      <c r="J7" s="8">
        <v>5.8074927246929288E-2</v>
      </c>
      <c r="K7" s="8">
        <v>5.8311333612130881E-2</v>
      </c>
      <c r="L7" s="8">
        <v>5.8586319095604758E-2</v>
      </c>
      <c r="M7" s="8">
        <v>5.8899883697350941E-2</v>
      </c>
      <c r="N7" s="8">
        <v>5.9252027417369402E-2</v>
      </c>
      <c r="O7" s="8">
        <v>5.9252027417369402E-2</v>
      </c>
      <c r="P7" s="8">
        <v>5.9252027417369402E-2</v>
      </c>
      <c r="Q7" s="8">
        <v>5.9252027417369402E-2</v>
      </c>
      <c r="R7" s="8">
        <v>5.9252027417369402E-2</v>
      </c>
      <c r="S7" s="8">
        <v>5.9252027417369402E-2</v>
      </c>
      <c r="T7" s="8">
        <v>5.9252027417369402E-2</v>
      </c>
      <c r="U7" s="8">
        <v>5.9252027417369402E-2</v>
      </c>
      <c r="V7" s="8">
        <v>5.9252027417369402E-2</v>
      </c>
      <c r="W7" s="8">
        <v>5.9252027417369402E-2</v>
      </c>
      <c r="X7" s="8">
        <v>5.9252027417369402E-2</v>
      </c>
      <c r="Y7" s="8">
        <v>5.9252027417369402E-2</v>
      </c>
      <c r="Z7" s="8">
        <v>5.9252027417369402E-2</v>
      </c>
      <c r="AA7" s="8">
        <v>5.9252027417369402E-2</v>
      </c>
      <c r="AB7" s="8">
        <v>5.9252027417369402E-2</v>
      </c>
      <c r="AC7" s="8">
        <v>5.9252027417369402E-2</v>
      </c>
      <c r="AD7" s="8">
        <v>5.9252027417369402E-2</v>
      </c>
      <c r="AE7" s="8">
        <v>5.9252027417369402E-2</v>
      </c>
      <c r="AF7" s="8">
        <v>5.9252027417369402E-2</v>
      </c>
      <c r="AG7" s="8">
        <v>5.9252027417369402E-2</v>
      </c>
      <c r="AH7" s="8">
        <v>5.9252027417369402E-2</v>
      </c>
    </row>
    <row r="8" spans="1:34">
      <c r="A8" s="8" t="s">
        <v>6</v>
      </c>
      <c r="B8" s="8" t="s">
        <v>181</v>
      </c>
      <c r="C8" s="8" t="s">
        <v>139</v>
      </c>
      <c r="D8" s="8">
        <v>0.05</v>
      </c>
      <c r="E8" s="8">
        <v>0.05</v>
      </c>
      <c r="F8" s="8">
        <v>0.05</v>
      </c>
      <c r="G8" s="8">
        <v>0.05</v>
      </c>
      <c r="H8" s="8">
        <v>0.05</v>
      </c>
      <c r="I8" s="8">
        <v>0.05</v>
      </c>
      <c r="J8" s="8">
        <v>0.05</v>
      </c>
      <c r="K8" s="8">
        <v>0.05</v>
      </c>
      <c r="L8" s="8">
        <v>0.05</v>
      </c>
      <c r="M8" s="8">
        <v>0.05</v>
      </c>
      <c r="N8" s="8">
        <v>0.05</v>
      </c>
      <c r="O8" s="8">
        <v>0.05</v>
      </c>
      <c r="P8" s="8">
        <v>0.05</v>
      </c>
      <c r="Q8" s="8">
        <v>0.05</v>
      </c>
      <c r="R8" s="8">
        <v>0.05</v>
      </c>
      <c r="S8" s="8">
        <v>0.05</v>
      </c>
      <c r="T8" s="8">
        <v>0.05</v>
      </c>
      <c r="U8" s="8">
        <v>0.05</v>
      </c>
      <c r="V8" s="8">
        <v>0.05</v>
      </c>
      <c r="W8" s="8">
        <v>0.05</v>
      </c>
      <c r="X8" s="8">
        <v>0.05</v>
      </c>
      <c r="Y8" s="8">
        <v>0.05</v>
      </c>
      <c r="Z8" s="8">
        <v>0.05</v>
      </c>
      <c r="AA8" s="8">
        <v>0.05</v>
      </c>
      <c r="AB8" s="8">
        <v>0.05</v>
      </c>
      <c r="AC8" s="8">
        <v>0.05</v>
      </c>
      <c r="AD8" s="8">
        <v>0.05</v>
      </c>
      <c r="AE8" s="8">
        <v>0.05</v>
      </c>
      <c r="AF8" s="8">
        <v>0.05</v>
      </c>
      <c r="AG8" s="8">
        <v>0.05</v>
      </c>
      <c r="AH8" s="8">
        <v>0.05</v>
      </c>
    </row>
    <row r="9" spans="1:34">
      <c r="A9" s="8" t="s">
        <v>6</v>
      </c>
      <c r="B9" s="8" t="s">
        <v>182</v>
      </c>
      <c r="C9" s="8" t="s">
        <v>94</v>
      </c>
      <c r="D9" s="8">
        <v>6.5421499999999994E-2</v>
      </c>
      <c r="E9" s="8">
        <v>6.5421499999999994E-2</v>
      </c>
      <c r="F9" s="8">
        <v>6.5421499999999994E-2</v>
      </c>
      <c r="G9" s="8">
        <v>6.5421499999999994E-2</v>
      </c>
      <c r="H9" s="8">
        <v>6.5421499999999994E-2</v>
      </c>
      <c r="I9" s="8">
        <v>6.3483644739827622E-2</v>
      </c>
      <c r="J9" s="8">
        <v>6.2454206744882147E-2</v>
      </c>
      <c r="K9" s="8">
        <v>6.1516326015163603E-2</v>
      </c>
      <c r="L9" s="8">
        <v>6.0670002550671967E-2</v>
      </c>
      <c r="M9" s="8">
        <v>5.9915236351407233E-2</v>
      </c>
      <c r="N9" s="8">
        <v>5.9252027417369402E-2</v>
      </c>
      <c r="O9" s="8">
        <v>5.9252027417369402E-2</v>
      </c>
      <c r="P9" s="8">
        <v>5.9252027417369402E-2</v>
      </c>
      <c r="Q9" s="8">
        <v>5.9252027417369402E-2</v>
      </c>
      <c r="R9" s="8">
        <v>5.9252027417369402E-2</v>
      </c>
      <c r="S9" s="8">
        <v>5.9252027417369402E-2</v>
      </c>
      <c r="T9" s="8">
        <v>5.9252027417369402E-2</v>
      </c>
      <c r="U9" s="8">
        <v>5.9252027417369402E-2</v>
      </c>
      <c r="V9" s="8">
        <v>5.9252027417369402E-2</v>
      </c>
      <c r="W9" s="8">
        <v>5.9252027417369402E-2</v>
      </c>
      <c r="X9" s="8">
        <v>5.9252027417369402E-2</v>
      </c>
      <c r="Y9" s="8">
        <v>5.9252027417369402E-2</v>
      </c>
      <c r="Z9" s="8">
        <v>5.9252027417369402E-2</v>
      </c>
      <c r="AA9" s="8">
        <v>5.9252027417369402E-2</v>
      </c>
      <c r="AB9" s="8">
        <v>5.9252027417369402E-2</v>
      </c>
      <c r="AC9" s="8">
        <v>5.9252027417369402E-2</v>
      </c>
      <c r="AD9" s="8">
        <v>5.9252027417369402E-2</v>
      </c>
      <c r="AE9" s="8">
        <v>5.9252027417369402E-2</v>
      </c>
      <c r="AF9" s="8">
        <v>5.9252027417369402E-2</v>
      </c>
      <c r="AG9" s="8">
        <v>5.9252027417369402E-2</v>
      </c>
      <c r="AH9" s="8">
        <v>5.9252027417369402E-2</v>
      </c>
    </row>
    <row r="10" spans="1:34">
      <c r="A10" s="8" t="s">
        <v>6</v>
      </c>
      <c r="B10" s="8" t="s">
        <v>183</v>
      </c>
      <c r="C10" s="8" t="s">
        <v>94</v>
      </c>
      <c r="D10" s="8">
        <v>6.5421499999999994E-2</v>
      </c>
      <c r="E10" s="8">
        <v>6.5421499999999994E-2</v>
      </c>
      <c r="F10" s="8">
        <v>6.5421499999999994E-2</v>
      </c>
      <c r="G10" s="8">
        <v>6.5421499999999994E-2</v>
      </c>
      <c r="H10" s="8">
        <v>6.5421499999999994E-2</v>
      </c>
      <c r="I10" s="8">
        <v>6.3483644739827622E-2</v>
      </c>
      <c r="J10" s="8">
        <v>6.2454206744882147E-2</v>
      </c>
      <c r="K10" s="8">
        <v>6.1516326015163603E-2</v>
      </c>
      <c r="L10" s="8">
        <v>6.0670002550671967E-2</v>
      </c>
      <c r="M10" s="8">
        <v>5.9915236351407233E-2</v>
      </c>
      <c r="N10" s="8">
        <v>5.9252027417369402E-2</v>
      </c>
      <c r="O10" s="8">
        <v>5.9252027417369402E-2</v>
      </c>
      <c r="P10" s="8">
        <v>5.9252027417369402E-2</v>
      </c>
      <c r="Q10" s="8">
        <v>5.9252027417369402E-2</v>
      </c>
      <c r="R10" s="8">
        <v>5.9252027417369402E-2</v>
      </c>
      <c r="S10" s="8">
        <v>5.9252027417369402E-2</v>
      </c>
      <c r="T10" s="8">
        <v>5.9252027417369402E-2</v>
      </c>
      <c r="U10" s="8">
        <v>5.9252027417369402E-2</v>
      </c>
      <c r="V10" s="8">
        <v>5.9252027417369402E-2</v>
      </c>
      <c r="W10" s="8">
        <v>5.9252027417369402E-2</v>
      </c>
      <c r="X10" s="8">
        <v>5.9252027417369402E-2</v>
      </c>
      <c r="Y10" s="8">
        <v>5.9252027417369402E-2</v>
      </c>
      <c r="Z10" s="8">
        <v>5.9252027417369402E-2</v>
      </c>
      <c r="AA10" s="8">
        <v>5.9252027417369402E-2</v>
      </c>
      <c r="AB10" s="8">
        <v>5.9252027417369402E-2</v>
      </c>
      <c r="AC10" s="8">
        <v>5.9252027417369402E-2</v>
      </c>
      <c r="AD10" s="8">
        <v>5.9252027417369402E-2</v>
      </c>
      <c r="AE10" s="8">
        <v>5.9252027417369402E-2</v>
      </c>
      <c r="AF10" s="8">
        <v>5.9252027417369402E-2</v>
      </c>
      <c r="AG10" s="8">
        <v>5.9252027417369402E-2</v>
      </c>
      <c r="AH10" s="8">
        <v>5.9252027417369402E-2</v>
      </c>
    </row>
    <row r="11" spans="1:34">
      <c r="A11" s="8" t="s">
        <v>6</v>
      </c>
      <c r="B11" s="8" t="s">
        <v>184</v>
      </c>
      <c r="C11" s="8" t="s">
        <v>94</v>
      </c>
      <c r="D11" s="8">
        <v>6.5421499999999994E-2</v>
      </c>
      <c r="E11" s="8">
        <v>6.5421499999999994E-2</v>
      </c>
      <c r="F11" s="8">
        <v>6.5421499999999994E-2</v>
      </c>
      <c r="G11" s="8">
        <v>6.5421499999999994E-2</v>
      </c>
      <c r="H11" s="8">
        <v>6.5421499999999994E-2</v>
      </c>
      <c r="I11" s="8">
        <v>6.3483644739827622E-2</v>
      </c>
      <c r="J11" s="8">
        <v>6.2454206744882147E-2</v>
      </c>
      <c r="K11" s="8">
        <v>6.1516326015163603E-2</v>
      </c>
      <c r="L11" s="8">
        <v>6.0670002550671967E-2</v>
      </c>
      <c r="M11" s="8">
        <v>5.9915236351407233E-2</v>
      </c>
      <c r="N11" s="8">
        <v>5.9252027417369402E-2</v>
      </c>
      <c r="O11" s="8">
        <v>5.9252027417369402E-2</v>
      </c>
      <c r="P11" s="8">
        <v>5.9252027417369402E-2</v>
      </c>
      <c r="Q11" s="8">
        <v>5.9252027417369402E-2</v>
      </c>
      <c r="R11" s="8">
        <v>5.9252027417369402E-2</v>
      </c>
      <c r="S11" s="8">
        <v>5.9252027417369402E-2</v>
      </c>
      <c r="T11" s="8">
        <v>5.9252027417369402E-2</v>
      </c>
      <c r="U11" s="8">
        <v>5.9252027417369402E-2</v>
      </c>
      <c r="V11" s="8">
        <v>5.9252027417369402E-2</v>
      </c>
      <c r="W11" s="8">
        <v>5.9252027417369402E-2</v>
      </c>
      <c r="X11" s="8">
        <v>5.9252027417369402E-2</v>
      </c>
      <c r="Y11" s="8">
        <v>5.9252027417369402E-2</v>
      </c>
      <c r="Z11" s="8">
        <v>5.9252027417369402E-2</v>
      </c>
      <c r="AA11" s="8">
        <v>5.9252027417369402E-2</v>
      </c>
      <c r="AB11" s="8">
        <v>5.9252027417369402E-2</v>
      </c>
      <c r="AC11" s="8">
        <v>5.9252027417369402E-2</v>
      </c>
      <c r="AD11" s="8">
        <v>5.9252027417369402E-2</v>
      </c>
      <c r="AE11" s="8">
        <v>5.9252027417369402E-2</v>
      </c>
      <c r="AF11" s="8">
        <v>5.9252027417369402E-2</v>
      </c>
      <c r="AG11" s="8">
        <v>5.9252027417369402E-2</v>
      </c>
      <c r="AH11" s="8">
        <v>5.9252027417369402E-2</v>
      </c>
    </row>
    <row r="12" spans="1:34">
      <c r="A12" s="8" t="s">
        <v>6</v>
      </c>
      <c r="B12" s="8" t="s">
        <v>185</v>
      </c>
      <c r="C12" s="8" t="s">
        <v>94</v>
      </c>
      <c r="D12" s="8">
        <v>5.6412210360996473E-2</v>
      </c>
      <c r="E12" s="8">
        <v>5.6412210360996473E-2</v>
      </c>
      <c r="F12" s="8">
        <v>5.6412210360996473E-2</v>
      </c>
      <c r="G12" s="8">
        <v>5.6412210360996473E-2</v>
      </c>
      <c r="H12" s="8">
        <v>5.4717176867835497E-2</v>
      </c>
      <c r="I12" s="8">
        <v>5.4717176867835497E-2</v>
      </c>
      <c r="J12" s="8">
        <v>4.8953703285046599E-2</v>
      </c>
      <c r="K12" s="8">
        <v>5.017114625137091E-2</v>
      </c>
      <c r="L12" s="8">
        <v>5.1377711004503855E-2</v>
      </c>
      <c r="M12" s="8">
        <v>5.2573397544445441E-2</v>
      </c>
      <c r="N12" s="8">
        <v>5.3758205871195661E-2</v>
      </c>
      <c r="O12" s="8">
        <v>5.3758205871195661E-2</v>
      </c>
      <c r="P12" s="8">
        <v>5.3758205871195661E-2</v>
      </c>
      <c r="Q12" s="8">
        <v>5.3758205871195661E-2</v>
      </c>
      <c r="R12" s="8">
        <v>5.3758205871195661E-2</v>
      </c>
      <c r="S12" s="8">
        <v>5.3758205871195661E-2</v>
      </c>
      <c r="T12" s="8">
        <v>5.3758205871195661E-2</v>
      </c>
      <c r="U12" s="8">
        <v>5.3758205871195661E-2</v>
      </c>
      <c r="V12" s="8">
        <v>5.3758205871195661E-2</v>
      </c>
      <c r="W12" s="8">
        <v>5.3758205871195661E-2</v>
      </c>
      <c r="X12" s="8">
        <v>5.3758205871195661E-2</v>
      </c>
      <c r="Y12" s="8">
        <v>5.3758205871195661E-2</v>
      </c>
      <c r="Z12" s="8">
        <v>5.3758205871195661E-2</v>
      </c>
      <c r="AA12" s="8">
        <v>5.3758205871195661E-2</v>
      </c>
      <c r="AB12" s="8">
        <v>5.3758205871195661E-2</v>
      </c>
      <c r="AC12" s="8">
        <v>5.3758205871195661E-2</v>
      </c>
      <c r="AD12" s="8">
        <v>5.3758205871195661E-2</v>
      </c>
      <c r="AE12" s="8">
        <v>5.3758205871195661E-2</v>
      </c>
      <c r="AF12" s="8">
        <v>5.3758205871195661E-2</v>
      </c>
      <c r="AG12" s="8">
        <v>5.3758205871195661E-2</v>
      </c>
      <c r="AH12" s="8">
        <v>5.3758205871195661E-2</v>
      </c>
    </row>
    <row r="13" spans="1:34">
      <c r="A13" s="8" t="s">
        <v>6</v>
      </c>
      <c r="B13" s="8" t="s">
        <v>189</v>
      </c>
      <c r="C13" s="8" t="s">
        <v>96</v>
      </c>
      <c r="D13" s="8">
        <v>0.05</v>
      </c>
      <c r="E13" s="8">
        <v>0.05</v>
      </c>
      <c r="F13" s="8">
        <v>0.05</v>
      </c>
      <c r="G13" s="8">
        <v>0.05</v>
      </c>
      <c r="H13" s="8">
        <v>0.05</v>
      </c>
      <c r="I13" s="8">
        <v>0.05</v>
      </c>
      <c r="J13" s="8">
        <v>0.05</v>
      </c>
      <c r="K13" s="8">
        <v>0.05</v>
      </c>
      <c r="L13" s="8">
        <v>0.05</v>
      </c>
      <c r="M13" s="8">
        <v>0.05</v>
      </c>
      <c r="N13" s="8">
        <v>0.05</v>
      </c>
      <c r="O13" s="8">
        <v>0.05</v>
      </c>
      <c r="P13" s="8">
        <v>0.05</v>
      </c>
      <c r="Q13" s="8">
        <v>0.05</v>
      </c>
      <c r="R13" s="8">
        <v>0.05</v>
      </c>
      <c r="S13" s="8">
        <v>0.05</v>
      </c>
      <c r="T13" s="8">
        <v>0.05</v>
      </c>
      <c r="U13" s="8">
        <v>0.05</v>
      </c>
      <c r="V13" s="8">
        <v>0.05</v>
      </c>
      <c r="W13" s="8">
        <v>0.05</v>
      </c>
      <c r="X13" s="8">
        <v>0.05</v>
      </c>
      <c r="Y13" s="8">
        <v>0.05</v>
      </c>
      <c r="Z13" s="8">
        <v>0.05</v>
      </c>
      <c r="AA13" s="8">
        <v>0.05</v>
      </c>
      <c r="AB13" s="8">
        <v>0.05</v>
      </c>
      <c r="AC13" s="8">
        <v>0.05</v>
      </c>
      <c r="AD13" s="8">
        <v>0.05</v>
      </c>
      <c r="AE13" s="8">
        <v>0.05</v>
      </c>
      <c r="AF13" s="8">
        <v>0.05</v>
      </c>
      <c r="AG13" s="8">
        <v>0.05</v>
      </c>
      <c r="AH13" s="8">
        <v>0.05</v>
      </c>
    </row>
    <row r="14" spans="1:34">
      <c r="A14" s="8" t="s">
        <v>6</v>
      </c>
      <c r="B14" s="8" t="s">
        <v>163</v>
      </c>
      <c r="C14" s="8" t="s">
        <v>139</v>
      </c>
      <c r="D14" s="8">
        <v>0.05</v>
      </c>
      <c r="E14" s="8">
        <v>0.05</v>
      </c>
      <c r="F14" s="8">
        <v>0.05</v>
      </c>
      <c r="G14" s="8">
        <v>0.05</v>
      </c>
      <c r="H14" s="8">
        <v>0.05</v>
      </c>
      <c r="I14" s="8">
        <v>0.05</v>
      </c>
      <c r="J14" s="8">
        <v>0.05</v>
      </c>
      <c r="K14" s="8">
        <v>0.05</v>
      </c>
      <c r="L14" s="8">
        <v>0.05</v>
      </c>
      <c r="M14" s="8">
        <v>0.05</v>
      </c>
      <c r="N14" s="8">
        <v>0.05</v>
      </c>
      <c r="O14" s="8">
        <v>0.05</v>
      </c>
      <c r="P14" s="8">
        <v>0.05</v>
      </c>
      <c r="Q14" s="8">
        <v>0.05</v>
      </c>
      <c r="R14" s="8">
        <v>0.05</v>
      </c>
      <c r="S14" s="8">
        <v>0.05</v>
      </c>
      <c r="T14" s="8">
        <v>0.05</v>
      </c>
      <c r="U14" s="8">
        <v>0.05</v>
      </c>
      <c r="V14" s="8">
        <v>0.05</v>
      </c>
      <c r="W14" s="8">
        <v>0.05</v>
      </c>
      <c r="X14" s="8">
        <v>0.05</v>
      </c>
      <c r="Y14" s="8">
        <v>0.05</v>
      </c>
      <c r="Z14" s="8">
        <v>0.05</v>
      </c>
      <c r="AA14" s="8">
        <v>0.05</v>
      </c>
      <c r="AB14" s="8">
        <v>0.05</v>
      </c>
      <c r="AC14" s="8">
        <v>0.05</v>
      </c>
      <c r="AD14" s="8">
        <v>0.05</v>
      </c>
      <c r="AE14" s="8">
        <v>0.05</v>
      </c>
      <c r="AF14" s="8">
        <v>0.05</v>
      </c>
      <c r="AG14" s="8">
        <v>0.05</v>
      </c>
      <c r="AH14" s="8">
        <v>0.05</v>
      </c>
    </row>
    <row r="15" spans="1:34">
      <c r="A15" s="8" t="s">
        <v>6</v>
      </c>
      <c r="B15" s="8" t="s">
        <v>190</v>
      </c>
      <c r="C15" s="8" t="s">
        <v>139</v>
      </c>
      <c r="D15" s="8">
        <v>0.05</v>
      </c>
      <c r="E15" s="8">
        <v>0.05</v>
      </c>
      <c r="F15" s="8">
        <v>0.05</v>
      </c>
      <c r="G15" s="8">
        <v>0.05</v>
      </c>
      <c r="H15" s="8">
        <v>0.05</v>
      </c>
      <c r="I15" s="8">
        <v>0.05</v>
      </c>
      <c r="J15" s="8">
        <v>0.05</v>
      </c>
      <c r="K15" s="8">
        <v>0.05</v>
      </c>
      <c r="L15" s="8">
        <v>0.05</v>
      </c>
      <c r="M15" s="8">
        <v>0.05</v>
      </c>
      <c r="N15" s="8">
        <v>0.05</v>
      </c>
      <c r="O15" s="8">
        <v>0.05</v>
      </c>
      <c r="P15" s="8">
        <v>0.05</v>
      </c>
      <c r="Q15" s="8">
        <v>0.05</v>
      </c>
      <c r="R15" s="8">
        <v>0.05</v>
      </c>
      <c r="S15" s="8">
        <v>0.05</v>
      </c>
      <c r="T15" s="8">
        <v>0.05</v>
      </c>
      <c r="U15" s="8">
        <v>0.05</v>
      </c>
      <c r="V15" s="8">
        <v>0.05</v>
      </c>
      <c r="W15" s="8">
        <v>0.05</v>
      </c>
      <c r="X15" s="8">
        <v>0.05</v>
      </c>
      <c r="Y15" s="8">
        <v>0.05</v>
      </c>
      <c r="Z15" s="8">
        <v>0.05</v>
      </c>
      <c r="AA15" s="8">
        <v>0.05</v>
      </c>
      <c r="AB15" s="8">
        <v>0.05</v>
      </c>
      <c r="AC15" s="8">
        <v>0.05</v>
      </c>
      <c r="AD15" s="8">
        <v>0.05</v>
      </c>
      <c r="AE15" s="8">
        <v>0.05</v>
      </c>
      <c r="AF15" s="8">
        <v>0.05</v>
      </c>
      <c r="AG15" s="8">
        <v>0.05</v>
      </c>
      <c r="AH15" s="8">
        <v>0.05</v>
      </c>
    </row>
    <row r="16" spans="1:34">
      <c r="A16" s="8" t="s">
        <v>6</v>
      </c>
      <c r="B16" s="8" t="s">
        <v>157</v>
      </c>
      <c r="C16" s="8" t="s">
        <v>139</v>
      </c>
      <c r="D16" s="8">
        <v>0.05</v>
      </c>
      <c r="E16" s="8">
        <v>0.05</v>
      </c>
      <c r="F16" s="8">
        <v>0.05</v>
      </c>
      <c r="G16" s="8">
        <v>0.05</v>
      </c>
      <c r="H16" s="8">
        <v>0.05</v>
      </c>
      <c r="I16" s="8">
        <v>0.05</v>
      </c>
      <c r="J16" s="8">
        <v>0.05</v>
      </c>
      <c r="K16" s="8">
        <v>0.05</v>
      </c>
      <c r="L16" s="8">
        <v>0.05</v>
      </c>
      <c r="M16" s="8">
        <v>0.05</v>
      </c>
      <c r="N16" s="8">
        <v>0.05</v>
      </c>
      <c r="O16" s="8">
        <v>0.05</v>
      </c>
      <c r="P16" s="8">
        <v>0.05</v>
      </c>
      <c r="Q16" s="8">
        <v>0.05</v>
      </c>
      <c r="R16" s="8">
        <v>0.05</v>
      </c>
      <c r="S16" s="8">
        <v>0.05</v>
      </c>
      <c r="T16" s="8">
        <v>0.05</v>
      </c>
      <c r="U16" s="8">
        <v>0.05</v>
      </c>
      <c r="V16" s="8">
        <v>0.05</v>
      </c>
      <c r="W16" s="8">
        <v>0.05</v>
      </c>
      <c r="X16" s="8">
        <v>0.05</v>
      </c>
      <c r="Y16" s="8">
        <v>0.05</v>
      </c>
      <c r="Z16" s="8">
        <v>0.05</v>
      </c>
      <c r="AA16" s="8">
        <v>0.05</v>
      </c>
      <c r="AB16" s="8">
        <v>0.05</v>
      </c>
      <c r="AC16" s="8">
        <v>0.05</v>
      </c>
      <c r="AD16" s="8">
        <v>0.05</v>
      </c>
      <c r="AE16" s="8">
        <v>0.05</v>
      </c>
      <c r="AF16" s="8">
        <v>0.05</v>
      </c>
      <c r="AG16" s="8">
        <v>0.05</v>
      </c>
      <c r="AH16" s="8">
        <v>0.05</v>
      </c>
    </row>
    <row r="17" spans="1:34">
      <c r="A17" s="8" t="s">
        <v>6</v>
      </c>
      <c r="B17" s="8" t="s">
        <v>191</v>
      </c>
      <c r="C17" s="8" t="s">
        <v>139</v>
      </c>
      <c r="D17" s="8">
        <v>0.05</v>
      </c>
      <c r="E17" s="8">
        <v>0.05</v>
      </c>
      <c r="F17" s="8">
        <v>0.05</v>
      </c>
      <c r="G17" s="8">
        <v>0.05</v>
      </c>
      <c r="H17" s="8">
        <v>0.05</v>
      </c>
      <c r="I17" s="8">
        <v>0.05</v>
      </c>
      <c r="J17" s="8">
        <v>0.05</v>
      </c>
      <c r="K17" s="8">
        <v>0.05</v>
      </c>
      <c r="L17" s="8">
        <v>0.05</v>
      </c>
      <c r="M17" s="8">
        <v>0.05</v>
      </c>
      <c r="N17" s="8">
        <v>0.05</v>
      </c>
      <c r="O17" s="8">
        <v>0.05</v>
      </c>
      <c r="P17" s="8">
        <v>0.05</v>
      </c>
      <c r="Q17" s="8">
        <v>0.05</v>
      </c>
      <c r="R17" s="8">
        <v>0.05</v>
      </c>
      <c r="S17" s="8">
        <v>0.05</v>
      </c>
      <c r="T17" s="8">
        <v>0.05</v>
      </c>
      <c r="U17" s="8">
        <v>0.05</v>
      </c>
      <c r="V17" s="8">
        <v>0.05</v>
      </c>
      <c r="W17" s="8">
        <v>0.05</v>
      </c>
      <c r="X17" s="8">
        <v>0.05</v>
      </c>
      <c r="Y17" s="8">
        <v>0.05</v>
      </c>
      <c r="Z17" s="8">
        <v>0.05</v>
      </c>
      <c r="AA17" s="8">
        <v>0.05</v>
      </c>
      <c r="AB17" s="8">
        <v>0.05</v>
      </c>
      <c r="AC17" s="8">
        <v>0.05</v>
      </c>
      <c r="AD17" s="8">
        <v>0.05</v>
      </c>
      <c r="AE17" s="8">
        <v>0.05</v>
      </c>
      <c r="AF17" s="8">
        <v>0.05</v>
      </c>
      <c r="AG17" s="8">
        <v>0.05</v>
      </c>
      <c r="AH17" s="8">
        <v>0.05</v>
      </c>
    </row>
    <row r="18" spans="1:34">
      <c r="A18" s="8" t="s">
        <v>6</v>
      </c>
      <c r="B18" s="8" t="s">
        <v>192</v>
      </c>
      <c r="C18" s="8" t="s">
        <v>139</v>
      </c>
      <c r="D18" s="8">
        <v>0.05</v>
      </c>
      <c r="E18" s="8">
        <v>0.05</v>
      </c>
      <c r="F18" s="8">
        <v>0.05</v>
      </c>
      <c r="G18" s="8">
        <v>0.05</v>
      </c>
      <c r="H18" s="8">
        <v>0.05</v>
      </c>
      <c r="I18" s="8">
        <v>0.05</v>
      </c>
      <c r="J18" s="8">
        <v>0.05</v>
      </c>
      <c r="K18" s="8">
        <v>0.05</v>
      </c>
      <c r="L18" s="8">
        <v>0.05</v>
      </c>
      <c r="M18" s="8">
        <v>0.05</v>
      </c>
      <c r="N18" s="8">
        <v>0.05</v>
      </c>
      <c r="O18" s="8">
        <v>0.05</v>
      </c>
      <c r="P18" s="8">
        <v>0.05</v>
      </c>
      <c r="Q18" s="8">
        <v>0.05</v>
      </c>
      <c r="R18" s="8">
        <v>0.05</v>
      </c>
      <c r="S18" s="8">
        <v>0.05</v>
      </c>
      <c r="T18" s="8">
        <v>0.05</v>
      </c>
      <c r="U18" s="8">
        <v>0.05</v>
      </c>
      <c r="V18" s="8">
        <v>0.05</v>
      </c>
      <c r="W18" s="8">
        <v>0.05</v>
      </c>
      <c r="X18" s="8">
        <v>0.05</v>
      </c>
      <c r="Y18" s="8">
        <v>0.05</v>
      </c>
      <c r="Z18" s="8">
        <v>0.05</v>
      </c>
      <c r="AA18" s="8">
        <v>0.05</v>
      </c>
      <c r="AB18" s="8">
        <v>0.05</v>
      </c>
      <c r="AC18" s="8">
        <v>0.05</v>
      </c>
      <c r="AD18" s="8">
        <v>0.05</v>
      </c>
      <c r="AE18" s="8">
        <v>0.05</v>
      </c>
      <c r="AF18" s="8">
        <v>0.05</v>
      </c>
      <c r="AG18" s="8">
        <v>0.05</v>
      </c>
      <c r="AH18" s="8">
        <v>0.05</v>
      </c>
    </row>
    <row r="19" spans="1:34">
      <c r="A19" s="8" t="s">
        <v>6</v>
      </c>
      <c r="B19" s="8" t="s">
        <v>193</v>
      </c>
      <c r="C19" s="8" t="s">
        <v>94</v>
      </c>
      <c r="D19" s="8">
        <v>7.1222518716689817E-2</v>
      </c>
      <c r="E19" s="8">
        <v>6.7488370692059652E-2</v>
      </c>
      <c r="F19" s="8">
        <v>6.3262373937746669E-2</v>
      </c>
      <c r="G19" s="8">
        <v>6.3614945854595317E-2</v>
      </c>
      <c r="H19" s="8">
        <v>6.398782538949381E-2</v>
      </c>
      <c r="I19" s="8">
        <v>6.398782538949381E-2</v>
      </c>
      <c r="J19" s="8">
        <v>5.0562860072941751E-2</v>
      </c>
      <c r="K19" s="8">
        <v>5.1765601994873678E-2</v>
      </c>
      <c r="L19" s="8">
        <v>5.295762821876851E-2</v>
      </c>
      <c r="M19" s="8">
        <v>5.4138938744626219E-2</v>
      </c>
      <c r="N19" s="8">
        <v>5.5309533572446834E-2</v>
      </c>
      <c r="O19" s="8">
        <v>5.5309533572446834E-2</v>
      </c>
      <c r="P19" s="8">
        <v>5.5309533572446834E-2</v>
      </c>
      <c r="Q19" s="8">
        <v>5.5309533572446834E-2</v>
      </c>
      <c r="R19" s="8">
        <v>5.5309533572446834E-2</v>
      </c>
      <c r="S19" s="8">
        <v>5.5309533572446834E-2</v>
      </c>
      <c r="T19" s="8">
        <v>5.5309533572446834E-2</v>
      </c>
      <c r="U19" s="8">
        <v>5.5309533572446834E-2</v>
      </c>
      <c r="V19" s="8">
        <v>5.5309533572446834E-2</v>
      </c>
      <c r="W19" s="8">
        <v>5.5309533572446834E-2</v>
      </c>
      <c r="X19" s="8">
        <v>5.5309533572446834E-2</v>
      </c>
      <c r="Y19" s="8">
        <v>5.5309533572446834E-2</v>
      </c>
      <c r="Z19" s="8">
        <v>5.5309533572446834E-2</v>
      </c>
      <c r="AA19" s="8">
        <v>5.5309533572446834E-2</v>
      </c>
      <c r="AB19" s="8">
        <v>5.5309533572446834E-2</v>
      </c>
      <c r="AC19" s="8">
        <v>5.5309533572446834E-2</v>
      </c>
      <c r="AD19" s="8">
        <v>5.5309533572446834E-2</v>
      </c>
      <c r="AE19" s="8">
        <v>5.5309533572446834E-2</v>
      </c>
      <c r="AF19" s="8">
        <v>5.5309533572446834E-2</v>
      </c>
      <c r="AG19" s="8">
        <v>5.5309533572446834E-2</v>
      </c>
      <c r="AH19" s="8">
        <v>5.5309533572446834E-2</v>
      </c>
    </row>
    <row r="20" spans="1:34">
      <c r="A20" s="8" t="s">
        <v>6</v>
      </c>
      <c r="B20" s="8" t="s">
        <v>199</v>
      </c>
      <c r="C20" s="8" t="s">
        <v>94</v>
      </c>
      <c r="D20" s="8">
        <v>6.5421499999999994E-2</v>
      </c>
      <c r="E20" s="8">
        <v>6.5421499999999994E-2</v>
      </c>
      <c r="F20" s="8">
        <v>6.5421499999999994E-2</v>
      </c>
      <c r="G20" s="8">
        <v>6.5421499999999994E-2</v>
      </c>
      <c r="H20" s="8">
        <v>6.5421499999999994E-2</v>
      </c>
      <c r="I20" s="8">
        <v>6.5421499999999994E-2</v>
      </c>
      <c r="J20" s="8">
        <v>6.3967868046929291E-2</v>
      </c>
      <c r="K20" s="8">
        <v>6.2624104812130876E-2</v>
      </c>
      <c r="L20" s="8">
        <v>6.1390210295604764E-2</v>
      </c>
      <c r="M20" s="8">
        <v>6.0266184497350932E-2</v>
      </c>
      <c r="N20" s="8">
        <v>5.9252027417369402E-2</v>
      </c>
      <c r="O20" s="8">
        <v>5.9252027417369402E-2</v>
      </c>
      <c r="P20" s="8">
        <v>5.9252027417369402E-2</v>
      </c>
      <c r="Q20" s="8">
        <v>5.9252027417369402E-2</v>
      </c>
      <c r="R20" s="8">
        <v>5.9252027417369402E-2</v>
      </c>
      <c r="S20" s="8">
        <v>5.9252027417369402E-2</v>
      </c>
      <c r="T20" s="8">
        <v>5.9252027417369402E-2</v>
      </c>
      <c r="U20" s="8">
        <v>5.9252027417369402E-2</v>
      </c>
      <c r="V20" s="8">
        <v>5.9252027417369402E-2</v>
      </c>
      <c r="W20" s="8">
        <v>5.9252027417369402E-2</v>
      </c>
      <c r="X20" s="8">
        <v>5.9252027417369402E-2</v>
      </c>
      <c r="Y20" s="8">
        <v>5.9252027417369402E-2</v>
      </c>
      <c r="Z20" s="8">
        <v>5.9252027417369402E-2</v>
      </c>
      <c r="AA20" s="8">
        <v>5.9252027417369402E-2</v>
      </c>
      <c r="AB20" s="8">
        <v>5.9252027417369402E-2</v>
      </c>
      <c r="AC20" s="8">
        <v>5.9252027417369402E-2</v>
      </c>
      <c r="AD20" s="8">
        <v>5.9252027417369402E-2</v>
      </c>
      <c r="AE20" s="8">
        <v>5.9252027417369402E-2</v>
      </c>
      <c r="AF20" s="8">
        <v>5.9252027417369402E-2</v>
      </c>
      <c r="AG20" s="8">
        <v>5.9252027417369402E-2</v>
      </c>
      <c r="AH20" s="8">
        <v>5.9252027417369402E-2</v>
      </c>
    </row>
    <row r="21" spans="1:34">
      <c r="A21" s="8" t="s">
        <v>6</v>
      </c>
      <c r="B21" s="8" t="s">
        <v>200</v>
      </c>
      <c r="C21" s="8" t="s">
        <v>94</v>
      </c>
      <c r="D21" s="8">
        <v>6.5421499999999994E-2</v>
      </c>
      <c r="E21" s="8">
        <v>6.5421499999999994E-2</v>
      </c>
      <c r="F21" s="8">
        <v>6.5421499999999994E-2</v>
      </c>
      <c r="G21" s="8">
        <v>6.5421499999999994E-2</v>
      </c>
      <c r="H21" s="8">
        <v>6.5421499999999994E-2</v>
      </c>
      <c r="I21" s="8">
        <v>6.5421499999999994E-2</v>
      </c>
      <c r="J21" s="8">
        <v>6.3967868046929291E-2</v>
      </c>
      <c r="K21" s="8">
        <v>6.2624104812130876E-2</v>
      </c>
      <c r="L21" s="8">
        <v>6.1390210295604764E-2</v>
      </c>
      <c r="M21" s="8">
        <v>6.0266184497350932E-2</v>
      </c>
      <c r="N21" s="8">
        <v>5.9252027417369402E-2</v>
      </c>
      <c r="O21" s="8">
        <v>5.9252027417369402E-2</v>
      </c>
      <c r="P21" s="8">
        <v>5.9252027417369402E-2</v>
      </c>
      <c r="Q21" s="8">
        <v>5.9252027417369402E-2</v>
      </c>
      <c r="R21" s="8">
        <v>5.9252027417369402E-2</v>
      </c>
      <c r="S21" s="8">
        <v>5.9252027417369402E-2</v>
      </c>
      <c r="T21" s="8">
        <v>5.9252027417369402E-2</v>
      </c>
      <c r="U21" s="8">
        <v>5.9252027417369402E-2</v>
      </c>
      <c r="V21" s="8">
        <v>5.9252027417369402E-2</v>
      </c>
      <c r="W21" s="8">
        <v>5.9252027417369402E-2</v>
      </c>
      <c r="X21" s="8">
        <v>5.9252027417369402E-2</v>
      </c>
      <c r="Y21" s="8">
        <v>5.9252027417369402E-2</v>
      </c>
      <c r="Z21" s="8">
        <v>5.9252027417369402E-2</v>
      </c>
      <c r="AA21" s="8">
        <v>5.9252027417369402E-2</v>
      </c>
      <c r="AB21" s="8">
        <v>5.9252027417369402E-2</v>
      </c>
      <c r="AC21" s="8">
        <v>5.9252027417369402E-2</v>
      </c>
      <c r="AD21" s="8">
        <v>5.9252027417369402E-2</v>
      </c>
      <c r="AE21" s="8">
        <v>5.9252027417369402E-2</v>
      </c>
      <c r="AF21" s="8">
        <v>5.9252027417369402E-2</v>
      </c>
      <c r="AG21" s="8">
        <v>5.9252027417369402E-2</v>
      </c>
      <c r="AH21" s="8">
        <v>5.9252027417369402E-2</v>
      </c>
    </row>
    <row r="22" spans="1:34">
      <c r="A22" s="8" t="s">
        <v>6</v>
      </c>
      <c r="B22" s="8" t="s">
        <v>201</v>
      </c>
      <c r="C22" s="8" t="s">
        <v>94</v>
      </c>
      <c r="D22" s="8">
        <v>6.5421499999999994E-2</v>
      </c>
      <c r="E22" s="8">
        <v>6.5421499999999994E-2</v>
      </c>
      <c r="F22" s="8">
        <v>6.5421499999999994E-2</v>
      </c>
      <c r="G22" s="8">
        <v>6.5421499999999994E-2</v>
      </c>
      <c r="H22" s="8">
        <v>6.5421499999999994E-2</v>
      </c>
      <c r="I22" s="8">
        <v>6.5421499999999994E-2</v>
      </c>
      <c r="J22" s="8">
        <v>6.3967868046929291E-2</v>
      </c>
      <c r="K22" s="8">
        <v>6.2624104812130876E-2</v>
      </c>
      <c r="L22" s="8">
        <v>6.1390210295604764E-2</v>
      </c>
      <c r="M22" s="8">
        <v>6.0266184497350932E-2</v>
      </c>
      <c r="N22" s="8">
        <v>5.9252027417369402E-2</v>
      </c>
      <c r="O22" s="8">
        <v>5.9252027417369402E-2</v>
      </c>
      <c r="P22" s="8">
        <v>5.9252027417369402E-2</v>
      </c>
      <c r="Q22" s="8">
        <v>5.9252027417369402E-2</v>
      </c>
      <c r="R22" s="8">
        <v>5.9252027417369402E-2</v>
      </c>
      <c r="S22" s="8">
        <v>5.9252027417369402E-2</v>
      </c>
      <c r="T22" s="8">
        <v>5.9252027417369402E-2</v>
      </c>
      <c r="U22" s="8">
        <v>5.9252027417369402E-2</v>
      </c>
      <c r="V22" s="8">
        <v>5.9252027417369402E-2</v>
      </c>
      <c r="W22" s="8">
        <v>5.9252027417369402E-2</v>
      </c>
      <c r="X22" s="8">
        <v>5.9252027417369402E-2</v>
      </c>
      <c r="Y22" s="8">
        <v>5.9252027417369402E-2</v>
      </c>
      <c r="Z22" s="8">
        <v>5.9252027417369402E-2</v>
      </c>
      <c r="AA22" s="8">
        <v>5.9252027417369402E-2</v>
      </c>
      <c r="AB22" s="8">
        <v>5.9252027417369402E-2</v>
      </c>
      <c r="AC22" s="8">
        <v>5.9252027417369402E-2</v>
      </c>
      <c r="AD22" s="8">
        <v>5.9252027417369402E-2</v>
      </c>
      <c r="AE22" s="8">
        <v>5.9252027417369402E-2</v>
      </c>
      <c r="AF22" s="8">
        <v>5.9252027417369402E-2</v>
      </c>
      <c r="AG22" s="8">
        <v>5.9252027417369402E-2</v>
      </c>
      <c r="AH22" s="8">
        <v>5.9252027417369402E-2</v>
      </c>
    </row>
    <row r="23" spans="1:34">
      <c r="A23" s="8" t="s">
        <v>6</v>
      </c>
      <c r="B23" s="8" t="s">
        <v>202</v>
      </c>
      <c r="C23" s="8" t="s">
        <v>94</v>
      </c>
      <c r="D23" s="8">
        <v>6.5421499999999994E-2</v>
      </c>
      <c r="E23" s="8">
        <v>6.5421499999999994E-2</v>
      </c>
      <c r="F23" s="8">
        <v>6.5421499999999994E-2</v>
      </c>
      <c r="G23" s="8">
        <v>6.5421499999999994E-2</v>
      </c>
      <c r="H23" s="8">
        <v>6.5421499999999994E-2</v>
      </c>
      <c r="I23" s="8">
        <v>6.5421499999999994E-2</v>
      </c>
      <c r="J23" s="8">
        <v>6.3967868046929291E-2</v>
      </c>
      <c r="K23" s="8">
        <v>6.2624104812130876E-2</v>
      </c>
      <c r="L23" s="8">
        <v>6.1390210295604764E-2</v>
      </c>
      <c r="M23" s="8">
        <v>6.0266184497350932E-2</v>
      </c>
      <c r="N23" s="8">
        <v>5.9252027417369402E-2</v>
      </c>
      <c r="O23" s="8">
        <v>5.9252027417369402E-2</v>
      </c>
      <c r="P23" s="8">
        <v>5.9252027417369402E-2</v>
      </c>
      <c r="Q23" s="8">
        <v>5.9252027417369402E-2</v>
      </c>
      <c r="R23" s="8">
        <v>5.9252027417369402E-2</v>
      </c>
      <c r="S23" s="8">
        <v>5.9252027417369402E-2</v>
      </c>
      <c r="T23" s="8">
        <v>5.9252027417369402E-2</v>
      </c>
      <c r="U23" s="8">
        <v>5.9252027417369402E-2</v>
      </c>
      <c r="V23" s="8">
        <v>5.9252027417369402E-2</v>
      </c>
      <c r="W23" s="8">
        <v>5.9252027417369402E-2</v>
      </c>
      <c r="X23" s="8">
        <v>5.9252027417369402E-2</v>
      </c>
      <c r="Y23" s="8">
        <v>5.9252027417369402E-2</v>
      </c>
      <c r="Z23" s="8">
        <v>5.9252027417369402E-2</v>
      </c>
      <c r="AA23" s="8">
        <v>5.9252027417369402E-2</v>
      </c>
      <c r="AB23" s="8">
        <v>5.9252027417369402E-2</v>
      </c>
      <c r="AC23" s="8">
        <v>5.9252027417369402E-2</v>
      </c>
      <c r="AD23" s="8">
        <v>5.9252027417369402E-2</v>
      </c>
      <c r="AE23" s="8">
        <v>5.9252027417369402E-2</v>
      </c>
      <c r="AF23" s="8">
        <v>5.9252027417369402E-2</v>
      </c>
      <c r="AG23" s="8">
        <v>5.9252027417369402E-2</v>
      </c>
      <c r="AH23" s="8">
        <v>5.9252027417369402E-2</v>
      </c>
    </row>
    <row r="24" spans="1:34">
      <c r="A24" s="8" t="s">
        <v>6</v>
      </c>
      <c r="B24" s="8" t="s">
        <v>204</v>
      </c>
      <c r="C24" s="8" t="s">
        <v>94</v>
      </c>
      <c r="D24" s="8">
        <v>6.5421499999999994E-2</v>
      </c>
      <c r="E24" s="8">
        <v>6.5421499999999994E-2</v>
      </c>
      <c r="F24" s="8">
        <v>6.5421499999999994E-2</v>
      </c>
      <c r="G24" s="8">
        <v>6.5421499999999994E-2</v>
      </c>
      <c r="H24" s="8">
        <v>6.5421499999999994E-2</v>
      </c>
      <c r="I24" s="8">
        <v>6.5421499999999994E-2</v>
      </c>
      <c r="J24" s="8">
        <v>6.3967868046929291E-2</v>
      </c>
      <c r="K24" s="8">
        <v>6.2624104812130876E-2</v>
      </c>
      <c r="L24" s="8">
        <v>6.1390210295604764E-2</v>
      </c>
      <c r="M24" s="8">
        <v>6.0266184497350932E-2</v>
      </c>
      <c r="N24" s="8">
        <v>5.9252027417369402E-2</v>
      </c>
      <c r="O24" s="8">
        <v>5.9252027417369402E-2</v>
      </c>
      <c r="P24" s="8">
        <v>5.9252027417369402E-2</v>
      </c>
      <c r="Q24" s="8">
        <v>5.9252027417369402E-2</v>
      </c>
      <c r="R24" s="8">
        <v>5.9252027417369402E-2</v>
      </c>
      <c r="S24" s="8">
        <v>5.9252027417369402E-2</v>
      </c>
      <c r="T24" s="8">
        <v>5.9252027417369402E-2</v>
      </c>
      <c r="U24" s="8">
        <v>5.9252027417369402E-2</v>
      </c>
      <c r="V24" s="8">
        <v>5.9252027417369402E-2</v>
      </c>
      <c r="W24" s="8">
        <v>5.9252027417369402E-2</v>
      </c>
      <c r="X24" s="8">
        <v>5.9252027417369402E-2</v>
      </c>
      <c r="Y24" s="8">
        <v>5.9252027417369402E-2</v>
      </c>
      <c r="Z24" s="8">
        <v>5.9252027417369402E-2</v>
      </c>
      <c r="AA24" s="8">
        <v>5.9252027417369402E-2</v>
      </c>
      <c r="AB24" s="8">
        <v>5.9252027417369402E-2</v>
      </c>
      <c r="AC24" s="8">
        <v>5.9252027417369402E-2</v>
      </c>
      <c r="AD24" s="8">
        <v>5.9252027417369402E-2</v>
      </c>
      <c r="AE24" s="8">
        <v>5.9252027417369402E-2</v>
      </c>
      <c r="AF24" s="8">
        <v>5.9252027417369402E-2</v>
      </c>
      <c r="AG24" s="8">
        <v>5.9252027417369402E-2</v>
      </c>
      <c r="AH24" s="8">
        <v>5.9252027417369402E-2</v>
      </c>
    </row>
    <row r="25" spans="1:34">
      <c r="A25" s="8" t="s">
        <v>6</v>
      </c>
      <c r="B25" s="8" t="s">
        <v>205</v>
      </c>
      <c r="C25" s="8" t="s">
        <v>94</v>
      </c>
      <c r="D25" s="8">
        <v>6.5421499999999994E-2</v>
      </c>
      <c r="E25" s="8">
        <v>6.5421499999999994E-2</v>
      </c>
      <c r="F25" s="8">
        <v>6.5421499999999994E-2</v>
      </c>
      <c r="G25" s="8">
        <v>6.5421499999999994E-2</v>
      </c>
      <c r="H25" s="8">
        <v>6.5421499999999994E-2</v>
      </c>
      <c r="I25" s="8">
        <v>6.5421499999999994E-2</v>
      </c>
      <c r="J25" s="8">
        <v>6.3967868046929291E-2</v>
      </c>
      <c r="K25" s="8">
        <v>6.2624104812130876E-2</v>
      </c>
      <c r="L25" s="8">
        <v>6.1390210295604764E-2</v>
      </c>
      <c r="M25" s="8">
        <v>6.0266184497350932E-2</v>
      </c>
      <c r="N25" s="8">
        <v>5.9252027417369402E-2</v>
      </c>
      <c r="O25" s="8">
        <v>5.9252027417369402E-2</v>
      </c>
      <c r="P25" s="8">
        <v>5.9252027417369402E-2</v>
      </c>
      <c r="Q25" s="8">
        <v>5.9252027417369402E-2</v>
      </c>
      <c r="R25" s="8">
        <v>5.9252027417369402E-2</v>
      </c>
      <c r="S25" s="8">
        <v>5.9252027417369402E-2</v>
      </c>
      <c r="T25" s="8">
        <v>5.9252027417369402E-2</v>
      </c>
      <c r="U25" s="8">
        <v>5.9252027417369402E-2</v>
      </c>
      <c r="V25" s="8">
        <v>5.9252027417369402E-2</v>
      </c>
      <c r="W25" s="8">
        <v>5.9252027417369402E-2</v>
      </c>
      <c r="X25" s="8">
        <v>5.9252027417369402E-2</v>
      </c>
      <c r="Y25" s="8">
        <v>5.9252027417369402E-2</v>
      </c>
      <c r="Z25" s="8">
        <v>5.9252027417369402E-2</v>
      </c>
      <c r="AA25" s="8">
        <v>5.9252027417369402E-2</v>
      </c>
      <c r="AB25" s="8">
        <v>5.9252027417369402E-2</v>
      </c>
      <c r="AC25" s="8">
        <v>5.9252027417369402E-2</v>
      </c>
      <c r="AD25" s="8">
        <v>5.9252027417369402E-2</v>
      </c>
      <c r="AE25" s="8">
        <v>5.9252027417369402E-2</v>
      </c>
      <c r="AF25" s="8">
        <v>5.9252027417369402E-2</v>
      </c>
      <c r="AG25" s="8">
        <v>5.9252027417369402E-2</v>
      </c>
      <c r="AH25" s="8">
        <v>5.9252027417369402E-2</v>
      </c>
    </row>
    <row r="26" spans="1:34">
      <c r="A26" s="8" t="s">
        <v>6</v>
      </c>
      <c r="B26" s="8" t="s">
        <v>206</v>
      </c>
      <c r="C26" s="8" t="s">
        <v>94</v>
      </c>
      <c r="D26" s="8">
        <v>6.5421499999999994E-2</v>
      </c>
      <c r="E26" s="8">
        <v>6.5421499999999994E-2</v>
      </c>
      <c r="F26" s="8">
        <v>6.5421499999999994E-2</v>
      </c>
      <c r="G26" s="8">
        <v>6.5421499999999994E-2</v>
      </c>
      <c r="H26" s="8">
        <v>6.5421499999999994E-2</v>
      </c>
      <c r="I26" s="8">
        <v>6.5421499999999994E-2</v>
      </c>
      <c r="J26" s="8">
        <v>6.3967868046929291E-2</v>
      </c>
      <c r="K26" s="8">
        <v>6.2624104812130876E-2</v>
      </c>
      <c r="L26" s="8">
        <v>6.1390210295604764E-2</v>
      </c>
      <c r="M26" s="8">
        <v>6.0266184497350932E-2</v>
      </c>
      <c r="N26" s="8">
        <v>5.9252027417369402E-2</v>
      </c>
      <c r="O26" s="8">
        <v>5.9252027417369402E-2</v>
      </c>
      <c r="P26" s="8">
        <v>5.9252027417369402E-2</v>
      </c>
      <c r="Q26" s="8">
        <v>5.9252027417369402E-2</v>
      </c>
      <c r="R26" s="8">
        <v>5.9252027417369402E-2</v>
      </c>
      <c r="S26" s="8">
        <v>5.9252027417369402E-2</v>
      </c>
      <c r="T26" s="8">
        <v>5.9252027417369402E-2</v>
      </c>
      <c r="U26" s="8">
        <v>5.9252027417369402E-2</v>
      </c>
      <c r="V26" s="8">
        <v>5.9252027417369402E-2</v>
      </c>
      <c r="W26" s="8">
        <v>5.9252027417369402E-2</v>
      </c>
      <c r="X26" s="8">
        <v>5.9252027417369402E-2</v>
      </c>
      <c r="Y26" s="8">
        <v>5.9252027417369402E-2</v>
      </c>
      <c r="Z26" s="8">
        <v>5.9252027417369402E-2</v>
      </c>
      <c r="AA26" s="8">
        <v>5.9252027417369402E-2</v>
      </c>
      <c r="AB26" s="8">
        <v>5.9252027417369402E-2</v>
      </c>
      <c r="AC26" s="8">
        <v>5.9252027417369402E-2</v>
      </c>
      <c r="AD26" s="8">
        <v>5.9252027417369402E-2</v>
      </c>
      <c r="AE26" s="8">
        <v>5.9252027417369402E-2</v>
      </c>
      <c r="AF26" s="8">
        <v>5.9252027417369402E-2</v>
      </c>
      <c r="AG26" s="8">
        <v>5.9252027417369402E-2</v>
      </c>
      <c r="AH26" s="8">
        <v>5.9252027417369402E-2</v>
      </c>
    </row>
    <row r="27" spans="1:34">
      <c r="A27" s="8" t="s">
        <v>6</v>
      </c>
      <c r="B27" s="8" t="s">
        <v>209</v>
      </c>
      <c r="C27" s="8" t="s">
        <v>94</v>
      </c>
      <c r="D27" s="8">
        <v>5.7877100000000001E-2</v>
      </c>
      <c r="E27" s="8">
        <v>5.7877100000000001E-2</v>
      </c>
      <c r="F27" s="8">
        <v>5.7877100000000001E-2</v>
      </c>
      <c r="G27" s="8">
        <v>5.7877100000000001E-2</v>
      </c>
      <c r="H27" s="8">
        <v>5.7877100000000001E-2</v>
      </c>
      <c r="I27" s="8">
        <v>5.7877100000000001E-2</v>
      </c>
      <c r="J27" s="8">
        <v>5.8074927246929288E-2</v>
      </c>
      <c r="K27" s="8">
        <v>5.8311333612130881E-2</v>
      </c>
      <c r="L27" s="8">
        <v>5.8586319095604758E-2</v>
      </c>
      <c r="M27" s="8">
        <v>5.8899883697350941E-2</v>
      </c>
      <c r="N27" s="8">
        <v>5.9252027417369402E-2</v>
      </c>
      <c r="O27" s="8">
        <v>5.9252027417369402E-2</v>
      </c>
      <c r="P27" s="8">
        <v>5.9252027417369402E-2</v>
      </c>
      <c r="Q27" s="8">
        <v>5.9252027417369402E-2</v>
      </c>
      <c r="R27" s="8">
        <v>5.9252027417369402E-2</v>
      </c>
      <c r="S27" s="8">
        <v>5.9252027417369402E-2</v>
      </c>
      <c r="T27" s="8">
        <v>5.9252027417369402E-2</v>
      </c>
      <c r="U27" s="8">
        <v>5.9252027417369402E-2</v>
      </c>
      <c r="V27" s="8">
        <v>5.9252027417369402E-2</v>
      </c>
      <c r="W27" s="8">
        <v>5.9252027417369402E-2</v>
      </c>
      <c r="X27" s="8">
        <v>5.9252027417369402E-2</v>
      </c>
      <c r="Y27" s="8">
        <v>5.9252027417369402E-2</v>
      </c>
      <c r="Z27" s="8">
        <v>5.9252027417369402E-2</v>
      </c>
      <c r="AA27" s="8">
        <v>5.9252027417369402E-2</v>
      </c>
      <c r="AB27" s="8">
        <v>5.9252027417369402E-2</v>
      </c>
      <c r="AC27" s="8">
        <v>5.9252027417369402E-2</v>
      </c>
      <c r="AD27" s="8">
        <v>5.9252027417369402E-2</v>
      </c>
      <c r="AE27" s="8">
        <v>5.9252027417369402E-2</v>
      </c>
      <c r="AF27" s="8">
        <v>5.9252027417369402E-2</v>
      </c>
      <c r="AG27" s="8">
        <v>5.9252027417369402E-2</v>
      </c>
      <c r="AH27" s="8">
        <v>5.9252027417369402E-2</v>
      </c>
    </row>
    <row r="28" spans="1:34">
      <c r="A28" s="8" t="s">
        <v>6</v>
      </c>
      <c r="B28" s="8" t="s">
        <v>210</v>
      </c>
      <c r="C28" s="8" t="s">
        <v>94</v>
      </c>
      <c r="D28" s="8">
        <v>5.7877100000000001E-2</v>
      </c>
      <c r="E28" s="8">
        <v>5.7877100000000001E-2</v>
      </c>
      <c r="F28" s="8">
        <v>5.7877100000000001E-2</v>
      </c>
      <c r="G28" s="8">
        <v>5.7877100000000001E-2</v>
      </c>
      <c r="H28" s="8">
        <v>5.7877100000000001E-2</v>
      </c>
      <c r="I28" s="8">
        <v>5.7877100000000001E-2</v>
      </c>
      <c r="J28" s="8">
        <v>5.8074927246929288E-2</v>
      </c>
      <c r="K28" s="8">
        <v>5.8311333612130881E-2</v>
      </c>
      <c r="L28" s="8">
        <v>5.8586319095604758E-2</v>
      </c>
      <c r="M28" s="8">
        <v>5.8899883697350941E-2</v>
      </c>
      <c r="N28" s="8">
        <v>5.9252027417369402E-2</v>
      </c>
      <c r="O28" s="8">
        <v>5.9252027417369402E-2</v>
      </c>
      <c r="P28" s="8">
        <v>5.9252027417369402E-2</v>
      </c>
      <c r="Q28" s="8">
        <v>5.9252027417369402E-2</v>
      </c>
      <c r="R28" s="8">
        <v>5.9252027417369402E-2</v>
      </c>
      <c r="S28" s="8">
        <v>5.9252027417369402E-2</v>
      </c>
      <c r="T28" s="8">
        <v>5.9252027417369402E-2</v>
      </c>
      <c r="U28" s="8">
        <v>5.9252027417369402E-2</v>
      </c>
      <c r="V28" s="8">
        <v>5.9252027417369402E-2</v>
      </c>
      <c r="W28" s="8">
        <v>5.9252027417369402E-2</v>
      </c>
      <c r="X28" s="8">
        <v>5.9252027417369402E-2</v>
      </c>
      <c r="Y28" s="8">
        <v>5.9252027417369402E-2</v>
      </c>
      <c r="Z28" s="8">
        <v>5.9252027417369402E-2</v>
      </c>
      <c r="AA28" s="8">
        <v>5.9252027417369402E-2</v>
      </c>
      <c r="AB28" s="8">
        <v>5.9252027417369402E-2</v>
      </c>
      <c r="AC28" s="8">
        <v>5.9252027417369402E-2</v>
      </c>
      <c r="AD28" s="8">
        <v>5.9252027417369402E-2</v>
      </c>
      <c r="AE28" s="8">
        <v>5.9252027417369402E-2</v>
      </c>
      <c r="AF28" s="8">
        <v>5.9252027417369402E-2</v>
      </c>
      <c r="AG28" s="8">
        <v>5.9252027417369402E-2</v>
      </c>
      <c r="AH28" s="8">
        <v>5.9252027417369402E-2</v>
      </c>
    </row>
    <row r="29" spans="1:34">
      <c r="A29" s="8" t="s">
        <v>6</v>
      </c>
      <c r="B29" s="8" t="s">
        <v>212</v>
      </c>
      <c r="C29" s="8" t="s">
        <v>94</v>
      </c>
      <c r="D29" s="8">
        <v>6.6257919999999998E-2</v>
      </c>
      <c r="E29" s="8">
        <v>6.6257919999999998E-2</v>
      </c>
      <c r="F29" s="8">
        <v>6.6257919999999998E-2</v>
      </c>
      <c r="G29" s="8">
        <v>6.6257919999999998E-2</v>
      </c>
      <c r="H29" s="8">
        <v>6.6257919999999998E-2</v>
      </c>
      <c r="I29" s="8">
        <v>6.6257919999999998E-2</v>
      </c>
      <c r="J29" s="8">
        <v>6.6970816000000002E-2</v>
      </c>
      <c r="K29" s="8">
        <v>6.7683712000000007E-2</v>
      </c>
      <c r="L29" s="8">
        <v>6.8396608000000012E-2</v>
      </c>
      <c r="M29" s="8">
        <v>6.9109504000000002E-2</v>
      </c>
      <c r="N29" s="8">
        <v>6.9822400000000007E-2</v>
      </c>
      <c r="O29" s="8">
        <v>6.9822400000000007E-2</v>
      </c>
      <c r="P29" s="8">
        <v>6.9822400000000007E-2</v>
      </c>
      <c r="Q29" s="8">
        <v>6.9822400000000007E-2</v>
      </c>
      <c r="R29" s="8">
        <v>6.9822400000000007E-2</v>
      </c>
      <c r="S29" s="8">
        <v>6.9822400000000007E-2</v>
      </c>
      <c r="T29" s="8">
        <v>5.7877100000000001E-2</v>
      </c>
      <c r="U29" s="8">
        <v>5.7877100000000001E-2</v>
      </c>
      <c r="V29" s="8">
        <v>5.7877100000000001E-2</v>
      </c>
      <c r="W29" s="8">
        <v>5.7877100000000001E-2</v>
      </c>
      <c r="X29" s="8">
        <v>5.7877100000000001E-2</v>
      </c>
      <c r="Y29" s="8">
        <v>5.7877100000000001E-2</v>
      </c>
      <c r="Z29" s="8">
        <v>5.7877100000000001E-2</v>
      </c>
      <c r="AA29" s="8">
        <v>5.7877100000000001E-2</v>
      </c>
      <c r="AB29" s="8">
        <v>5.7877100000000001E-2</v>
      </c>
      <c r="AC29" s="8">
        <v>5.7877100000000001E-2</v>
      </c>
      <c r="AD29" s="8">
        <v>5.7877100000000001E-2</v>
      </c>
      <c r="AE29" s="8">
        <v>5.7877100000000001E-2</v>
      </c>
      <c r="AF29" s="8">
        <v>5.7877100000000001E-2</v>
      </c>
      <c r="AG29" s="8">
        <v>5.7877100000000001E-2</v>
      </c>
      <c r="AH29" s="8">
        <v>5.7877100000000001E-2</v>
      </c>
    </row>
    <row r="30" spans="1:34">
      <c r="A30" s="8" t="s">
        <v>6</v>
      </c>
      <c r="B30" s="8" t="s">
        <v>213</v>
      </c>
      <c r="C30" s="8" t="s">
        <v>94</v>
      </c>
      <c r="D30" s="8">
        <v>5.6698294578795688E-2</v>
      </c>
      <c r="E30" s="8">
        <v>5.6698294578795688E-2</v>
      </c>
      <c r="F30" s="8">
        <v>5.6698294578795688E-2</v>
      </c>
      <c r="G30" s="8">
        <v>5.6698294578795688E-2</v>
      </c>
      <c r="H30" s="8">
        <v>5.4975290877219488E-2</v>
      </c>
      <c r="I30" s="8">
        <v>5.4975290877219488E-2</v>
      </c>
      <c r="J30" s="8">
        <v>4.9100229521914382E-2</v>
      </c>
      <c r="K30" s="8">
        <v>5.0319722897432619E-2</v>
      </c>
      <c r="L30" s="8">
        <v>5.1528342019589127E-2</v>
      </c>
      <c r="M30" s="8">
        <v>5.27260868883839E-2</v>
      </c>
      <c r="N30" s="8">
        <v>5.3912957503816944E-2</v>
      </c>
      <c r="O30" s="8">
        <v>5.3912957503816944E-2</v>
      </c>
      <c r="P30" s="8">
        <v>5.3912957503816944E-2</v>
      </c>
      <c r="Q30" s="8">
        <v>5.3912957503816944E-2</v>
      </c>
      <c r="R30" s="8">
        <v>5.3912957503816944E-2</v>
      </c>
      <c r="S30" s="8">
        <v>5.3912957503816944E-2</v>
      </c>
      <c r="T30" s="8">
        <v>5.3912957503816944E-2</v>
      </c>
      <c r="U30" s="8">
        <v>5.3912957503816944E-2</v>
      </c>
      <c r="V30" s="8">
        <v>5.3912957503816944E-2</v>
      </c>
      <c r="W30" s="8">
        <v>5.3912957503816944E-2</v>
      </c>
      <c r="X30" s="8">
        <v>5.3912957503816944E-2</v>
      </c>
      <c r="Y30" s="8">
        <v>5.3912957503816944E-2</v>
      </c>
      <c r="Z30" s="8">
        <v>5.3912957503816944E-2</v>
      </c>
      <c r="AA30" s="8">
        <v>5.3912957503816944E-2</v>
      </c>
      <c r="AB30" s="8">
        <v>5.3912957503816944E-2</v>
      </c>
      <c r="AC30" s="8">
        <v>5.3912957503816944E-2</v>
      </c>
      <c r="AD30" s="8">
        <v>5.3912957503816944E-2</v>
      </c>
      <c r="AE30" s="8">
        <v>5.3912957503816944E-2</v>
      </c>
      <c r="AF30" s="8">
        <v>5.3912957503816944E-2</v>
      </c>
      <c r="AG30" s="8">
        <v>5.3912957503816944E-2</v>
      </c>
      <c r="AH30" s="8">
        <v>5.3912957503816944E-2</v>
      </c>
    </row>
    <row r="31" spans="1:34">
      <c r="A31" s="8" t="s">
        <v>6</v>
      </c>
      <c r="B31" s="8" t="s">
        <v>215</v>
      </c>
      <c r="C31" s="8" t="s">
        <v>96</v>
      </c>
      <c r="D31" s="8">
        <v>0.05</v>
      </c>
      <c r="E31" s="8">
        <v>0.05</v>
      </c>
      <c r="F31" s="8">
        <v>0.05</v>
      </c>
      <c r="G31" s="8">
        <v>0.05</v>
      </c>
      <c r="H31" s="8">
        <v>0.05</v>
      </c>
      <c r="I31" s="8">
        <v>0.05</v>
      </c>
      <c r="J31" s="8">
        <v>0.05</v>
      </c>
      <c r="K31" s="8">
        <v>0.05</v>
      </c>
      <c r="L31" s="8">
        <v>0.05</v>
      </c>
      <c r="M31" s="8">
        <v>0.05</v>
      </c>
      <c r="N31" s="8">
        <v>0.05</v>
      </c>
      <c r="O31" s="8">
        <v>0.05</v>
      </c>
      <c r="P31" s="8">
        <v>0.05</v>
      </c>
      <c r="Q31" s="8">
        <v>0.05</v>
      </c>
      <c r="R31" s="8">
        <v>0.05</v>
      </c>
      <c r="S31" s="8">
        <v>0.05</v>
      </c>
      <c r="T31" s="8">
        <v>0.05</v>
      </c>
      <c r="U31" s="8">
        <v>0.05</v>
      </c>
      <c r="V31" s="8">
        <v>0.05</v>
      </c>
      <c r="W31" s="8">
        <v>0.05</v>
      </c>
      <c r="X31" s="8">
        <v>0.05</v>
      </c>
      <c r="Y31" s="8">
        <v>0.05</v>
      </c>
      <c r="Z31" s="8">
        <v>0.05</v>
      </c>
      <c r="AA31" s="8">
        <v>0.05</v>
      </c>
      <c r="AB31" s="8">
        <v>0.05</v>
      </c>
      <c r="AC31" s="8">
        <v>0.05</v>
      </c>
      <c r="AD31" s="8">
        <v>0.05</v>
      </c>
      <c r="AE31" s="8">
        <v>0.05</v>
      </c>
      <c r="AF31" s="8">
        <v>0.05</v>
      </c>
      <c r="AG31" s="8">
        <v>0.05</v>
      </c>
      <c r="AH31" s="8">
        <v>0.05</v>
      </c>
    </row>
    <row r="32" spans="1:34">
      <c r="A32" s="8" t="s">
        <v>6</v>
      </c>
      <c r="B32" s="8" t="s">
        <v>216</v>
      </c>
      <c r="C32" s="8" t="s">
        <v>96</v>
      </c>
      <c r="D32" s="8">
        <v>0.05</v>
      </c>
      <c r="E32" s="8">
        <v>0.05</v>
      </c>
      <c r="F32" s="8">
        <v>0.05</v>
      </c>
      <c r="G32" s="8">
        <v>0.05</v>
      </c>
      <c r="H32" s="8">
        <v>0.05</v>
      </c>
      <c r="I32" s="8">
        <v>0.05</v>
      </c>
      <c r="J32" s="8">
        <v>0.05</v>
      </c>
      <c r="K32" s="8">
        <v>0.05</v>
      </c>
      <c r="L32" s="8">
        <v>0.05</v>
      </c>
      <c r="M32" s="8">
        <v>0.05</v>
      </c>
      <c r="N32" s="8">
        <v>0.05</v>
      </c>
      <c r="O32" s="8">
        <v>0.05</v>
      </c>
      <c r="P32" s="8">
        <v>0.05</v>
      </c>
      <c r="Q32" s="8">
        <v>0.05</v>
      </c>
      <c r="R32" s="8">
        <v>0.05</v>
      </c>
      <c r="S32" s="8">
        <v>0.05</v>
      </c>
      <c r="T32" s="8">
        <v>0.05</v>
      </c>
      <c r="U32" s="8">
        <v>0.05</v>
      </c>
      <c r="V32" s="8">
        <v>0.05</v>
      </c>
      <c r="W32" s="8">
        <v>0.05</v>
      </c>
      <c r="X32" s="8">
        <v>0.05</v>
      </c>
      <c r="Y32" s="8">
        <v>0.05</v>
      </c>
      <c r="Z32" s="8">
        <v>0.05</v>
      </c>
      <c r="AA32" s="8">
        <v>0.05</v>
      </c>
      <c r="AB32" s="8">
        <v>0.05</v>
      </c>
      <c r="AC32" s="8">
        <v>0.05</v>
      </c>
      <c r="AD32" s="8">
        <v>0.05</v>
      </c>
      <c r="AE32" s="8">
        <v>0.05</v>
      </c>
      <c r="AF32" s="8">
        <v>0.05</v>
      </c>
      <c r="AG32" s="8">
        <v>0.05</v>
      </c>
      <c r="AH32" s="8">
        <v>0.05</v>
      </c>
    </row>
    <row r="33" spans="1:34">
      <c r="A33" s="8" t="s">
        <v>6</v>
      </c>
      <c r="B33" s="8" t="s">
        <v>217</v>
      </c>
      <c r="C33" s="8" t="s">
        <v>94</v>
      </c>
      <c r="D33" s="8">
        <v>5.2714068831298061E-2</v>
      </c>
      <c r="E33" s="8">
        <v>5.2714068913427573E-2</v>
      </c>
      <c r="F33" s="8">
        <v>5.2714067615884028E-2</v>
      </c>
      <c r="G33" s="8">
        <v>5.2714065265614916E-2</v>
      </c>
      <c r="H33" s="8">
        <v>5.1333716316218116E-2</v>
      </c>
      <c r="I33" s="8">
        <v>5.1333716316218116E-2</v>
      </c>
      <c r="J33" s="8">
        <v>4.6796974915771457E-2</v>
      </c>
      <c r="K33" s="8">
        <v>4.7954991225244319E-2</v>
      </c>
      <c r="L33" s="8">
        <v>4.910151958532237E-2</v>
      </c>
      <c r="M33" s="8">
        <v>5.0236559996005625E-2</v>
      </c>
      <c r="N33" s="8">
        <v>5.1360112457294049E-2</v>
      </c>
      <c r="O33" s="8">
        <v>5.1360112457294049E-2</v>
      </c>
      <c r="P33" s="8">
        <v>5.1360112457294049E-2</v>
      </c>
      <c r="Q33" s="8">
        <v>5.1360112457294049E-2</v>
      </c>
      <c r="R33" s="8">
        <v>5.1360112457294049E-2</v>
      </c>
      <c r="S33" s="8">
        <v>5.1360112457294049E-2</v>
      </c>
      <c r="T33" s="8">
        <v>5.1360112457294049E-2</v>
      </c>
      <c r="U33" s="8">
        <v>5.1360112457294049E-2</v>
      </c>
      <c r="V33" s="8">
        <v>5.1360112457294049E-2</v>
      </c>
      <c r="W33" s="8">
        <v>5.1360112457294049E-2</v>
      </c>
      <c r="X33" s="8">
        <v>5.1360112457294049E-2</v>
      </c>
      <c r="Y33" s="8">
        <v>5.1360112457294049E-2</v>
      </c>
      <c r="Z33" s="8">
        <v>5.1360112457294049E-2</v>
      </c>
      <c r="AA33" s="8">
        <v>5.1360112457294049E-2</v>
      </c>
      <c r="AB33" s="8">
        <v>5.1360112457294049E-2</v>
      </c>
      <c r="AC33" s="8">
        <v>5.1360112457294049E-2</v>
      </c>
      <c r="AD33" s="8">
        <v>5.1360112457294049E-2</v>
      </c>
      <c r="AE33" s="8">
        <v>5.1360112457294049E-2</v>
      </c>
      <c r="AF33" s="8">
        <v>5.1360112457294049E-2</v>
      </c>
      <c r="AG33" s="8">
        <v>5.1360112457294049E-2</v>
      </c>
      <c r="AH33" s="8">
        <v>5.1360112457294049E-2</v>
      </c>
    </row>
    <row r="34" spans="1:34">
      <c r="A34" s="8" t="s">
        <v>6</v>
      </c>
      <c r="B34" s="8" t="s">
        <v>219</v>
      </c>
      <c r="C34" s="8" t="s">
        <v>94</v>
      </c>
      <c r="D34" s="8">
        <v>5.4287470296592102E-2</v>
      </c>
      <c r="E34" s="8">
        <v>5.4287470296592102E-2</v>
      </c>
      <c r="F34" s="8">
        <v>5.4287470296592102E-2</v>
      </c>
      <c r="G34" s="8">
        <v>5.4287470296592102E-2</v>
      </c>
      <c r="H34" s="8">
        <v>5.4287470296592102E-2</v>
      </c>
      <c r="I34" s="8">
        <v>5.4287470296592102E-2</v>
      </c>
      <c r="J34" s="8">
        <v>5.0517526083259712E-2</v>
      </c>
      <c r="K34" s="8">
        <v>5.1880573743356126E-2</v>
      </c>
      <c r="L34" s="8">
        <v>5.3230604845311058E-2</v>
      </c>
      <c r="M34" s="8">
        <v>5.4567619389124508E-2</v>
      </c>
      <c r="N34" s="8">
        <v>5.5891617374796462E-2</v>
      </c>
      <c r="O34" s="8">
        <v>5.5891617374796462E-2</v>
      </c>
      <c r="P34" s="8">
        <v>5.5891617374796462E-2</v>
      </c>
      <c r="Q34" s="8">
        <v>5.5891617374796462E-2</v>
      </c>
      <c r="R34" s="8">
        <v>5.5891617374796462E-2</v>
      </c>
      <c r="S34" s="8">
        <v>5.5891617374796462E-2</v>
      </c>
      <c r="T34" s="8">
        <v>5.5891617374796462E-2</v>
      </c>
      <c r="U34" s="8">
        <v>5.5891617374796462E-2</v>
      </c>
      <c r="V34" s="8">
        <v>5.5891617374796462E-2</v>
      </c>
      <c r="W34" s="8">
        <v>5.5891617374796462E-2</v>
      </c>
      <c r="X34" s="8">
        <v>5.5891617374796462E-2</v>
      </c>
      <c r="Y34" s="8">
        <v>5.5891617374796462E-2</v>
      </c>
      <c r="Z34" s="8">
        <v>5.5891617374796462E-2</v>
      </c>
      <c r="AA34" s="8">
        <v>5.5891617374796462E-2</v>
      </c>
      <c r="AB34" s="8">
        <v>5.5891617374796462E-2</v>
      </c>
      <c r="AC34" s="8">
        <v>5.5891617374796462E-2</v>
      </c>
      <c r="AD34" s="8">
        <v>5.5891617374796462E-2</v>
      </c>
      <c r="AE34" s="8">
        <v>5.5891617374796462E-2</v>
      </c>
      <c r="AF34" s="8">
        <v>5.5891617374796462E-2</v>
      </c>
      <c r="AG34" s="8">
        <v>5.5891617374796462E-2</v>
      </c>
      <c r="AH34" s="8">
        <v>5.5891617374796462E-2</v>
      </c>
    </row>
    <row r="35" spans="1:34">
      <c r="A35" s="8" t="s">
        <v>6</v>
      </c>
      <c r="B35" s="8" t="s">
        <v>221</v>
      </c>
      <c r="C35" s="8" t="s">
        <v>94</v>
      </c>
      <c r="D35" s="8">
        <v>5.4287470296592102E-2</v>
      </c>
      <c r="E35" s="8">
        <v>5.4287470296592102E-2</v>
      </c>
      <c r="F35" s="8">
        <v>5.4287470296592102E-2</v>
      </c>
      <c r="G35" s="8">
        <v>5.4287470296592102E-2</v>
      </c>
      <c r="H35" s="8">
        <v>5.4287470296592102E-2</v>
      </c>
      <c r="I35" s="8">
        <v>5.4287470296592102E-2</v>
      </c>
      <c r="J35" s="8">
        <v>5.0517526083259712E-2</v>
      </c>
      <c r="K35" s="8">
        <v>5.1880573743356126E-2</v>
      </c>
      <c r="L35" s="8">
        <v>5.3230604845311058E-2</v>
      </c>
      <c r="M35" s="8">
        <v>5.4567619389124508E-2</v>
      </c>
      <c r="N35" s="8">
        <v>5.5891617374796462E-2</v>
      </c>
      <c r="O35" s="8">
        <v>5.5891617374796462E-2</v>
      </c>
      <c r="P35" s="8">
        <v>5.5891617374796462E-2</v>
      </c>
      <c r="Q35" s="8">
        <v>5.5891617374796462E-2</v>
      </c>
      <c r="R35" s="8">
        <v>5.5891617374796462E-2</v>
      </c>
      <c r="S35" s="8">
        <v>5.5891617374796462E-2</v>
      </c>
      <c r="T35" s="8">
        <v>5.5891617374796462E-2</v>
      </c>
      <c r="U35" s="8">
        <v>5.5891617374796462E-2</v>
      </c>
      <c r="V35" s="8">
        <v>5.5891617374796462E-2</v>
      </c>
      <c r="W35" s="8">
        <v>5.5891617374796462E-2</v>
      </c>
      <c r="X35" s="8">
        <v>5.5891617374796462E-2</v>
      </c>
      <c r="Y35" s="8">
        <v>5.5891617374796462E-2</v>
      </c>
      <c r="Z35" s="8">
        <v>5.5891617374796462E-2</v>
      </c>
      <c r="AA35" s="8">
        <v>5.5891617374796462E-2</v>
      </c>
      <c r="AB35" s="8">
        <v>5.5891617374796462E-2</v>
      </c>
      <c r="AC35" s="8">
        <v>5.5891617374796462E-2</v>
      </c>
      <c r="AD35" s="8">
        <v>5.5891617374796462E-2</v>
      </c>
      <c r="AE35" s="8">
        <v>5.5891617374796462E-2</v>
      </c>
      <c r="AF35" s="8">
        <v>5.5891617374796462E-2</v>
      </c>
      <c r="AG35" s="8">
        <v>5.5891617374796462E-2</v>
      </c>
      <c r="AH35" s="8">
        <v>5.5891617374796462E-2</v>
      </c>
    </row>
  </sheetData>
  <sortState xmlns:xlrd2="http://schemas.microsoft.com/office/spreadsheetml/2017/richdata2" ref="A2:AH35">
    <sortCondition ref="B35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commodity_labels</vt:lpstr>
      <vt:lpstr>commodities</vt:lpstr>
      <vt:lpstr>Efficiency</vt:lpstr>
      <vt:lpstr>EmissionActivity</vt:lpstr>
      <vt:lpstr>Emissions_Calculations</vt:lpstr>
      <vt:lpstr>EmissionLimit</vt:lpstr>
      <vt:lpstr>CapacityFactor</vt:lpstr>
      <vt:lpstr>StorageDuration</vt:lpstr>
      <vt:lpstr>DiscountRate</vt:lpstr>
      <vt:lpstr>CapacityCredit</vt:lpstr>
      <vt:lpstr>PlanningReserveMargin</vt:lpstr>
      <vt:lpstr>tech_curtailment</vt:lpstr>
      <vt:lpstr>MaxCapacity</vt:lpstr>
      <vt:lpstr>MinCapacity</vt:lpstr>
      <vt:lpstr>MaxActivity</vt:lpstr>
      <vt:lpstr>MinActivity</vt:lpstr>
      <vt:lpstr>MaxResource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Victor</cp:lastModifiedBy>
  <dcterms:created xsi:type="dcterms:W3CDTF">2015-06-05T18:17:20Z</dcterms:created>
  <dcterms:modified xsi:type="dcterms:W3CDTF">2023-07-21T16:56:54Z</dcterms:modified>
</cp:coreProperties>
</file>