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7F54B41D-CC61-46D7-8E94-33DBBD63EB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chnologies" sheetId="1" r:id="rId1"/>
    <sheet name="Demand" sheetId="6" r:id="rId2"/>
    <sheet name="DemandCalculations" sheetId="3" r:id="rId3"/>
    <sheet name="commodities" sheetId="4" r:id="rId4"/>
    <sheet name="CostInves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6" l="1"/>
  <c r="B31" i="6"/>
  <c r="C31" i="6"/>
  <c r="A32" i="6"/>
  <c r="B32" i="6"/>
  <c r="C32" i="6"/>
  <c r="A3" i="6"/>
  <c r="B3" i="6"/>
  <c r="C3" i="6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A26" i="6"/>
  <c r="B26" i="6"/>
  <c r="C26" i="6"/>
  <c r="A27" i="6"/>
  <c r="B27" i="6"/>
  <c r="C27" i="6"/>
  <c r="A28" i="6"/>
  <c r="B28" i="6"/>
  <c r="C28" i="6"/>
  <c r="A29" i="6"/>
  <c r="B29" i="6"/>
  <c r="C29" i="6"/>
  <c r="A30" i="6"/>
  <c r="B30" i="6"/>
  <c r="C30" i="6"/>
  <c r="B2" i="6"/>
  <c r="C2" i="6"/>
  <c r="A2" i="6"/>
  <c r="G18" i="3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B35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B46" i="3"/>
  <c r="A33" i="3"/>
  <c r="A34" i="3"/>
  <c r="A35" i="3"/>
  <c r="A36" i="3"/>
  <c r="B36" i="3" s="1"/>
  <c r="A37" i="3"/>
  <c r="B37" i="3" s="1"/>
  <c r="A38" i="3"/>
  <c r="B38" i="3" s="1"/>
  <c r="A39" i="3"/>
  <c r="B39" i="3" s="1"/>
  <c r="A40" i="3"/>
  <c r="B40" i="3" s="1"/>
  <c r="A41" i="3"/>
  <c r="B41" i="3" s="1"/>
  <c r="A42" i="3"/>
  <c r="B42" i="3" s="1"/>
  <c r="A43" i="3"/>
  <c r="B43" i="3" s="1"/>
  <c r="A44" i="3"/>
  <c r="B44" i="3" s="1"/>
  <c r="A45" i="3"/>
  <c r="B45" i="3" s="1"/>
  <c r="A46" i="3"/>
  <c r="A47" i="3"/>
  <c r="B47" i="3" s="1"/>
  <c r="A48" i="3"/>
  <c r="B48" i="3" s="1"/>
  <c r="A49" i="3"/>
  <c r="B52" i="3" s="1"/>
  <c r="A32" i="3"/>
  <c r="B49" i="3" l="1"/>
</calcChain>
</file>

<file path=xl/sharedStrings.xml><?xml version="1.0" encoding="utf-8"?>
<sst xmlns="http://schemas.openxmlformats.org/spreadsheetml/2006/main" count="243" uniqueCount="86">
  <si>
    <t>tech</t>
  </si>
  <si>
    <t>flag</t>
  </si>
  <si>
    <t>sector</t>
  </si>
  <si>
    <t>tech_desc</t>
  </si>
  <si>
    <t>DFO_IC</t>
  </si>
  <si>
    <t>NUC_ST</t>
  </si>
  <si>
    <t>NG_GT</t>
  </si>
  <si>
    <t>NG_CA</t>
  </si>
  <si>
    <t>NG_CT</t>
  </si>
  <si>
    <t>BLQ_ST</t>
  </si>
  <si>
    <t>SUN_PV</t>
  </si>
  <si>
    <t>MWH_BA</t>
  </si>
  <si>
    <t>DFO_GT</t>
  </si>
  <si>
    <t>WDS_ST</t>
  </si>
  <si>
    <t>WH_ST</t>
  </si>
  <si>
    <t>LFG_IC</t>
  </si>
  <si>
    <t>WND_WT</t>
  </si>
  <si>
    <t>AB_ST</t>
  </si>
  <si>
    <t>NG_ST</t>
  </si>
  <si>
    <t>WAT_HY</t>
  </si>
  <si>
    <t>WAT_PS</t>
  </si>
  <si>
    <t>DFO_CT</t>
  </si>
  <si>
    <t>DFO_CA</t>
  </si>
  <si>
    <t>BIT_ST</t>
  </si>
  <si>
    <t>LFG_GT</t>
  </si>
  <si>
    <t>OBG_IC</t>
  </si>
  <si>
    <t>Nuclear</t>
  </si>
  <si>
    <t>Batteries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</si>
  <si>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</si>
  <si>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</si>
  <si>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</si>
  <si>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</si>
  <si>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</si>
  <si>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</si>
  <si>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</si>
  <si>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</si>
  <si>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</si>
  <si>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</si>
  <si>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</si>
  <si>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</si>
  <si>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Wood/Wood Waste Biomass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</si>
  <si>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</si>
  <si>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</si>
  <si>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</si>
  <si>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</si>
  <si>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</si>
  <si>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</si>
  <si>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</si>
  <si>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</si>
  <si>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</si>
  <si>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</si>
  <si>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WND_WS</t>
  </si>
  <si>
    <t>Offshore Wind Turbine</t>
  </si>
  <si>
    <t>tech_category</t>
  </si>
  <si>
    <t>vintage</t>
  </si>
  <si>
    <t>cost_invest</t>
  </si>
  <si>
    <t>cost_invest_units</t>
  </si>
  <si>
    <t>cost_invest_notes</t>
  </si>
  <si>
    <t>region</t>
  </si>
  <si>
    <t>Rules:  
#Error if there are technologies without cost values
#If a cost is not specified for a certain vintage, the cost of the last vintage is used
#If a region is not specified in a technology cost all regions with the technology will have the same cost</t>
  </si>
  <si>
    <t>comm_name</t>
  </si>
  <si>
    <t>comm_desc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</si>
  <si>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</si>
  <si>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</si>
  <si>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</si>
  <si>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</si>
  <si>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</si>
  <si>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</si>
  <si>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</si>
  <si>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</si>
  <si>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</si>
  <si>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</si>
  <si>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</si>
  <si>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</si>
  <si>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</si>
  <si>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Carbon Plan 2022 - Forecast after 2022 until 2037 (no value)</t>
  </si>
  <si>
    <t>Duke P -Demand [GWh]</t>
  </si>
  <si>
    <t>TotDuke -Demand GWH</t>
  </si>
  <si>
    <t>Period</t>
  </si>
  <si>
    <t>Growth 5 last years 
Annualized</t>
  </si>
  <si>
    <t>Growth from 2021</t>
  </si>
  <si>
    <t>Final Calculations</t>
  </si>
  <si>
    <t>ELECD</t>
  </si>
  <si>
    <t>Electricity Demand</t>
  </si>
  <si>
    <t>Comments</t>
  </si>
  <si>
    <t>EIA 861 - Sales_ult_customer (States- NC &gt; Total Sales) + Future from Duke carbon plan 2022 + Check Excel Demand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</si>
</sst>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32" sqref="D32"/>
    </sheetView>
  </sheetViews>
  <sheetFormatPr defaultRowHeight="15" x14ac:dyDescent="0.25"/>
  <cols>
    <col min="1" max="3" width="13.5703125" customWidth="1"/>
    <col min="4" max="4" width="84.57031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t="s">
        <v>4</v>
      </c>
      <c r="B2" t="s">
        <v>48</v>
      </c>
      <c r="C2" t="s">
        <v>49</v>
      </c>
      <c r="D2" t="s">
        <v>32</v>
      </c>
    </row>
    <row r="3" spans="1:5" x14ac:dyDescent="0.25">
      <c r="A3" t="s">
        <v>5</v>
      </c>
      <c r="B3" t="s">
        <v>48</v>
      </c>
      <c r="C3" t="s">
        <v>49</v>
      </c>
      <c r="D3" t="s">
        <v>26</v>
      </c>
    </row>
    <row r="4" spans="1:5" x14ac:dyDescent="0.25">
      <c r="A4" t="s">
        <v>6</v>
      </c>
      <c r="B4" t="s">
        <v>48</v>
      </c>
      <c r="C4" t="s">
        <v>49</v>
      </c>
      <c r="D4" t="s">
        <v>37</v>
      </c>
    </row>
    <row r="5" spans="1:5" x14ac:dyDescent="0.25">
      <c r="A5" t="s">
        <v>7</v>
      </c>
      <c r="B5" t="s">
        <v>48</v>
      </c>
      <c r="C5" t="s">
        <v>49</v>
      </c>
      <c r="D5" t="s">
        <v>38</v>
      </c>
    </row>
    <row r="6" spans="1:5" x14ac:dyDescent="0.25">
      <c r="A6" t="s">
        <v>8</v>
      </c>
      <c r="B6" t="s">
        <v>48</v>
      </c>
      <c r="C6" t="s">
        <v>49</v>
      </c>
      <c r="D6" t="s">
        <v>39</v>
      </c>
    </row>
    <row r="7" spans="1:5" x14ac:dyDescent="0.25">
      <c r="A7" t="s">
        <v>9</v>
      </c>
      <c r="B7" t="s">
        <v>48</v>
      </c>
      <c r="C7" t="s">
        <v>49</v>
      </c>
      <c r="D7" t="s">
        <v>35</v>
      </c>
    </row>
    <row r="8" spans="1:5" x14ac:dyDescent="0.25">
      <c r="A8" t="s">
        <v>10</v>
      </c>
      <c r="B8" t="s">
        <v>48</v>
      </c>
      <c r="C8" t="s">
        <v>49</v>
      </c>
      <c r="D8" t="s">
        <v>33</v>
      </c>
    </row>
    <row r="9" spans="1:5" x14ac:dyDescent="0.25">
      <c r="A9" t="s">
        <v>11</v>
      </c>
      <c r="B9" t="s">
        <v>50</v>
      </c>
      <c r="C9" t="s">
        <v>49</v>
      </c>
      <c r="D9" t="s">
        <v>27</v>
      </c>
    </row>
    <row r="10" spans="1:5" x14ac:dyDescent="0.25">
      <c r="A10" t="s">
        <v>12</v>
      </c>
      <c r="B10" t="s">
        <v>48</v>
      </c>
      <c r="C10" t="s">
        <v>49</v>
      </c>
      <c r="D10" t="s">
        <v>47</v>
      </c>
    </row>
    <row r="11" spans="1:5" x14ac:dyDescent="0.25">
      <c r="A11" t="s">
        <v>13</v>
      </c>
      <c r="B11" t="s">
        <v>48</v>
      </c>
      <c r="C11" t="s">
        <v>49</v>
      </c>
      <c r="D11" t="s">
        <v>40</v>
      </c>
    </row>
    <row r="12" spans="1:5" x14ac:dyDescent="0.25">
      <c r="A12" t="s">
        <v>14</v>
      </c>
      <c r="B12" t="s">
        <v>48</v>
      </c>
      <c r="C12" t="s">
        <v>49</v>
      </c>
      <c r="D12" t="s">
        <v>41</v>
      </c>
    </row>
    <row r="13" spans="1:5" x14ac:dyDescent="0.25">
      <c r="A13" t="s">
        <v>15</v>
      </c>
      <c r="B13" t="s">
        <v>48</v>
      </c>
      <c r="C13" t="s">
        <v>49</v>
      </c>
      <c r="D13" t="s">
        <v>46</v>
      </c>
    </row>
    <row r="14" spans="1:5" x14ac:dyDescent="0.25">
      <c r="A14" t="s">
        <v>16</v>
      </c>
      <c r="B14" t="s">
        <v>48</v>
      </c>
      <c r="C14" t="s">
        <v>49</v>
      </c>
      <c r="D14" t="s">
        <v>28</v>
      </c>
    </row>
    <row r="15" spans="1:5" x14ac:dyDescent="0.25">
      <c r="A15" t="s">
        <v>17</v>
      </c>
      <c r="B15" t="s">
        <v>48</v>
      </c>
      <c r="C15" t="s">
        <v>49</v>
      </c>
      <c r="D15" t="s">
        <v>45</v>
      </c>
    </row>
    <row r="16" spans="1:5" x14ac:dyDescent="0.25">
      <c r="A16" t="s">
        <v>18</v>
      </c>
      <c r="B16" t="s">
        <v>48</v>
      </c>
      <c r="C16" t="s">
        <v>49</v>
      </c>
      <c r="D16" t="s">
        <v>29</v>
      </c>
    </row>
    <row r="17" spans="1:4" x14ac:dyDescent="0.25">
      <c r="A17" t="s">
        <v>19</v>
      </c>
      <c r="B17" t="s">
        <v>48</v>
      </c>
      <c r="C17" t="s">
        <v>49</v>
      </c>
      <c r="D17" t="s">
        <v>30</v>
      </c>
    </row>
    <row r="18" spans="1:4" x14ac:dyDescent="0.25">
      <c r="A18" t="s">
        <v>20</v>
      </c>
      <c r="B18" t="s">
        <v>50</v>
      </c>
      <c r="C18" t="s">
        <v>49</v>
      </c>
      <c r="D18" t="s">
        <v>31</v>
      </c>
    </row>
    <row r="19" spans="1:4" x14ac:dyDescent="0.25">
      <c r="A19" t="s">
        <v>21</v>
      </c>
      <c r="B19" t="s">
        <v>48</v>
      </c>
      <c r="C19" t="s">
        <v>49</v>
      </c>
      <c r="D19" t="s">
        <v>44</v>
      </c>
    </row>
    <row r="20" spans="1:4" x14ac:dyDescent="0.25">
      <c r="A20" t="s">
        <v>22</v>
      </c>
      <c r="B20" t="s">
        <v>48</v>
      </c>
      <c r="C20" t="s">
        <v>49</v>
      </c>
      <c r="D20" t="s">
        <v>43</v>
      </c>
    </row>
    <row r="21" spans="1:4" x14ac:dyDescent="0.25">
      <c r="A21" t="s">
        <v>23</v>
      </c>
      <c r="B21" t="s">
        <v>48</v>
      </c>
      <c r="C21" t="s">
        <v>49</v>
      </c>
      <c r="D21" t="s">
        <v>36</v>
      </c>
    </row>
    <row r="22" spans="1:4" x14ac:dyDescent="0.25">
      <c r="A22" t="s">
        <v>24</v>
      </c>
      <c r="B22" t="s">
        <v>48</v>
      </c>
      <c r="C22" t="s">
        <v>49</v>
      </c>
      <c r="D22" t="s">
        <v>42</v>
      </c>
    </row>
    <row r="23" spans="1:4" x14ac:dyDescent="0.25">
      <c r="A23" t="s">
        <v>25</v>
      </c>
      <c r="B23" t="s">
        <v>48</v>
      </c>
      <c r="C23" t="s">
        <v>49</v>
      </c>
      <c r="D23" t="s">
        <v>34</v>
      </c>
    </row>
    <row r="24" spans="1:4" x14ac:dyDescent="0.25">
      <c r="A24" s="2" t="s">
        <v>51</v>
      </c>
      <c r="B24" t="s">
        <v>48</v>
      </c>
      <c r="C24" t="s">
        <v>49</v>
      </c>
      <c r="D2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2"/>
  <sheetViews>
    <sheetView tabSelected="1" workbookViewId="0">
      <selection activeCell="C22" sqref="B22:C22"/>
    </sheetView>
  </sheetViews>
  <sheetFormatPr defaultRowHeight="15" x14ac:dyDescent="0.25"/>
  <cols>
    <col min="1" max="3" width="18.5703125" customWidth="1"/>
    <col min="4" max="4" width="114.7109375" customWidth="1"/>
    <col min="5" max="5" width="23" customWidth="1"/>
  </cols>
  <sheetData>
    <row r="1" spans="1:4" x14ac:dyDescent="0.25">
      <c r="A1" s="1" t="s">
        <v>63</v>
      </c>
      <c r="B1" s="1" t="s">
        <v>66</v>
      </c>
      <c r="C1" s="1" t="s">
        <v>62</v>
      </c>
      <c r="D1" s="1" t="s">
        <v>84</v>
      </c>
    </row>
    <row r="2" spans="1:4" x14ac:dyDescent="0.25">
      <c r="A2" t="str">
        <f>DemandCalculations!F3</f>
        <v>NC</v>
      </c>
      <c r="B2">
        <f>DemandCalculations!G3</f>
        <v>522.58201425938148</v>
      </c>
      <c r="C2">
        <f>DemandCalculations!H3</f>
        <v>2023</v>
      </c>
      <c r="D2" t="s">
        <v>85</v>
      </c>
    </row>
    <row r="3" spans="1:4" x14ac:dyDescent="0.25">
      <c r="A3" t="str">
        <f>DemandCalculations!F4</f>
        <v>NC</v>
      </c>
      <c r="B3">
        <f>DemandCalculations!G4</f>
        <v>527.18722714207013</v>
      </c>
      <c r="C3">
        <f>DemandCalculations!H4</f>
        <v>2024</v>
      </c>
      <c r="D3" t="s">
        <v>85</v>
      </c>
    </row>
    <row r="4" spans="1:4" x14ac:dyDescent="0.25">
      <c r="A4" t="str">
        <f>DemandCalculations!F5</f>
        <v>NC</v>
      </c>
      <c r="B4">
        <f>DemandCalculations!G5</f>
        <v>529.26056973860511</v>
      </c>
      <c r="C4">
        <f>DemandCalculations!H5</f>
        <v>2025</v>
      </c>
      <c r="D4" t="s">
        <v>85</v>
      </c>
    </row>
    <row r="5" spans="1:4" x14ac:dyDescent="0.25">
      <c r="A5" t="str">
        <f>DemandCalculations!F6</f>
        <v>NC</v>
      </c>
      <c r="B5">
        <f>DemandCalculations!G6</f>
        <v>532.18119176160906</v>
      </c>
      <c r="C5">
        <f>DemandCalculations!H6</f>
        <v>2026</v>
      </c>
      <c r="D5" t="s">
        <v>85</v>
      </c>
    </row>
    <row r="6" spans="1:4" x14ac:dyDescent="0.25">
      <c r="A6" t="str">
        <f>DemandCalculations!F7</f>
        <v>NC</v>
      </c>
      <c r="B6">
        <f>DemandCalculations!G7</f>
        <v>536.0853224522001</v>
      </c>
      <c r="C6">
        <f>DemandCalculations!H7</f>
        <v>2027</v>
      </c>
      <c r="D6" t="s">
        <v>85</v>
      </c>
    </row>
    <row r="7" spans="1:4" x14ac:dyDescent="0.25">
      <c r="A7" t="str">
        <f>DemandCalculations!F8</f>
        <v>NC</v>
      </c>
      <c r="B7">
        <f>DemandCalculations!G8</f>
        <v>541.44145749324923</v>
      </c>
      <c r="C7">
        <f>DemandCalculations!H8</f>
        <v>2028</v>
      </c>
      <c r="D7" t="s">
        <v>85</v>
      </c>
    </row>
    <row r="8" spans="1:4" x14ac:dyDescent="0.25">
      <c r="A8" t="str">
        <f>DemandCalculations!F9</f>
        <v>NC</v>
      </c>
      <c r="B8">
        <f>DemandCalculations!G9</f>
        <v>547.05343769444767</v>
      </c>
      <c r="C8">
        <f>DemandCalculations!H9</f>
        <v>2029</v>
      </c>
      <c r="D8" t="s">
        <v>85</v>
      </c>
    </row>
    <row r="9" spans="1:4" x14ac:dyDescent="0.25">
      <c r="A9" t="str">
        <f>DemandCalculations!F10</f>
        <v>NC</v>
      </c>
      <c r="B9">
        <f>DemandCalculations!G10</f>
        <v>552.58235128520801</v>
      </c>
      <c r="C9">
        <f>DemandCalculations!H10</f>
        <v>2030</v>
      </c>
      <c r="D9" t="s">
        <v>85</v>
      </c>
    </row>
    <row r="10" spans="1:4" x14ac:dyDescent="0.25">
      <c r="A10" t="str">
        <f>DemandCalculations!F11</f>
        <v>NC</v>
      </c>
      <c r="B10">
        <f>DemandCalculations!G11</f>
        <v>558.81566973248357</v>
      </c>
      <c r="C10">
        <f>DemandCalculations!H11</f>
        <v>2031</v>
      </c>
      <c r="D10" t="s">
        <v>85</v>
      </c>
    </row>
    <row r="11" spans="1:4" x14ac:dyDescent="0.25">
      <c r="A11" t="str">
        <f>DemandCalculations!F12</f>
        <v>NC</v>
      </c>
      <c r="B11">
        <f>DemandCalculations!G12</f>
        <v>565.18189475646011</v>
      </c>
      <c r="C11">
        <f>DemandCalculations!H12</f>
        <v>2032</v>
      </c>
      <c r="D11" t="s">
        <v>85</v>
      </c>
    </row>
    <row r="12" spans="1:4" x14ac:dyDescent="0.25">
      <c r="A12" t="str">
        <f>DemandCalculations!F13</f>
        <v>NC</v>
      </c>
      <c r="B12">
        <f>DemandCalculations!G13</f>
        <v>570.88690956134928</v>
      </c>
      <c r="C12">
        <f>DemandCalculations!H13</f>
        <v>2033</v>
      </c>
      <c r="D12" t="s">
        <v>85</v>
      </c>
    </row>
    <row r="13" spans="1:4" x14ac:dyDescent="0.25">
      <c r="A13" t="str">
        <f>DemandCalculations!F14</f>
        <v>NC</v>
      </c>
      <c r="B13">
        <f>DemandCalculations!G14</f>
        <v>576.65505499017127</v>
      </c>
      <c r="C13">
        <f>DemandCalculations!H14</f>
        <v>2034</v>
      </c>
      <c r="D13" t="s">
        <v>85</v>
      </c>
    </row>
    <row r="14" spans="1:4" x14ac:dyDescent="0.25">
      <c r="A14" t="str">
        <f>DemandCalculations!F15</f>
        <v>NC</v>
      </c>
      <c r="B14">
        <f>DemandCalculations!G15</f>
        <v>582.5162350226841</v>
      </c>
      <c r="C14">
        <f>DemandCalculations!H15</f>
        <v>2035</v>
      </c>
      <c r="D14" t="s">
        <v>85</v>
      </c>
    </row>
    <row r="15" spans="1:4" x14ac:dyDescent="0.25">
      <c r="A15" t="str">
        <f>DemandCalculations!F16</f>
        <v>NC</v>
      </c>
      <c r="B15">
        <f>DemandCalculations!G16</f>
        <v>588.50035363864538</v>
      </c>
      <c r="C15">
        <f>DemandCalculations!H16</f>
        <v>2036</v>
      </c>
      <c r="D15" t="s">
        <v>85</v>
      </c>
    </row>
    <row r="16" spans="1:4" x14ac:dyDescent="0.25">
      <c r="A16" t="str">
        <f>DemandCalculations!F17</f>
        <v>NC</v>
      </c>
      <c r="B16">
        <f>DemandCalculations!G17</f>
        <v>594.08907518892124</v>
      </c>
      <c r="C16">
        <f>DemandCalculations!H17</f>
        <v>2037</v>
      </c>
      <c r="D16" t="s">
        <v>85</v>
      </c>
    </row>
    <row r="17" spans="1:4" x14ac:dyDescent="0.25">
      <c r="A17" t="str">
        <f>DemandCalculations!F18</f>
        <v>NC</v>
      </c>
      <c r="B17">
        <f>DemandCalculations!G18</f>
        <v>600.04556633793266</v>
      </c>
      <c r="C17">
        <f>DemandCalculations!H18</f>
        <v>2038</v>
      </c>
      <c r="D17" t="s">
        <v>85</v>
      </c>
    </row>
    <row r="18" spans="1:4" x14ac:dyDescent="0.25">
      <c r="A18" t="str">
        <f>DemandCalculations!F19</f>
        <v>NC</v>
      </c>
      <c r="B18">
        <f>DemandCalculations!G19</f>
        <v>606.06177881206179</v>
      </c>
      <c r="C18">
        <f>DemandCalculations!H19</f>
        <v>2039</v>
      </c>
      <c r="D18" t="s">
        <v>85</v>
      </c>
    </row>
    <row r="19" spans="1:4" x14ac:dyDescent="0.25">
      <c r="A19" t="str">
        <f>DemandCalculations!F20</f>
        <v>NC</v>
      </c>
      <c r="B19">
        <f>DemandCalculations!G20</f>
        <v>612.13831139280353</v>
      </c>
      <c r="C19">
        <f>DemandCalculations!H20</f>
        <v>2040</v>
      </c>
      <c r="D19" t="s">
        <v>85</v>
      </c>
    </row>
    <row r="20" spans="1:4" x14ac:dyDescent="0.25">
      <c r="A20" t="str">
        <f>DemandCalculations!F21</f>
        <v>NC</v>
      </c>
      <c r="B20">
        <f>DemandCalculations!G21</f>
        <v>618.27576886519103</v>
      </c>
      <c r="C20">
        <f>DemandCalculations!H21</f>
        <v>2041</v>
      </c>
      <c r="D20" t="s">
        <v>85</v>
      </c>
    </row>
    <row r="21" spans="1:4" x14ac:dyDescent="0.25">
      <c r="A21" t="str">
        <f>DemandCalculations!F22</f>
        <v>NC</v>
      </c>
      <c r="B21">
        <f>DemandCalculations!G22</f>
        <v>624.47476207798934</v>
      </c>
      <c r="C21">
        <f>DemandCalculations!H22</f>
        <v>2042</v>
      </c>
      <c r="D21" t="s">
        <v>85</v>
      </c>
    </row>
    <row r="22" spans="1:4" x14ac:dyDescent="0.25">
      <c r="A22" t="str">
        <f>DemandCalculations!F23</f>
        <v>NC</v>
      </c>
      <c r="B22">
        <f>DemandCalculations!G23</f>
        <v>630.73590800449153</v>
      </c>
      <c r="C22">
        <f>DemandCalculations!H23</f>
        <v>2043</v>
      </c>
      <c r="D22" t="s">
        <v>85</v>
      </c>
    </row>
    <row r="23" spans="1:4" x14ac:dyDescent="0.25">
      <c r="A23" t="str">
        <f>DemandCalculations!F24</f>
        <v>NC</v>
      </c>
      <c r="B23">
        <f>DemandCalculations!G24</f>
        <v>637.05982980392491</v>
      </c>
      <c r="C23">
        <f>DemandCalculations!H24</f>
        <v>2044</v>
      </c>
      <c r="D23" t="s">
        <v>85</v>
      </c>
    </row>
    <row r="24" spans="1:4" x14ac:dyDescent="0.25">
      <c r="A24" t="str">
        <f>DemandCalculations!F25</f>
        <v>NC</v>
      </c>
      <c r="B24">
        <f>DemandCalculations!G25</f>
        <v>643.44715688347287</v>
      </c>
      <c r="C24">
        <f>DemandCalculations!H25</f>
        <v>2045</v>
      </c>
      <c r="D24" t="s">
        <v>85</v>
      </c>
    </row>
    <row r="25" spans="1:4" x14ac:dyDescent="0.25">
      <c r="A25" t="str">
        <f>DemandCalculations!F26</f>
        <v>NC</v>
      </c>
      <c r="B25">
        <f>DemandCalculations!G26</f>
        <v>649.89852496091851</v>
      </c>
      <c r="C25">
        <f>DemandCalculations!H26</f>
        <v>2046</v>
      </c>
      <c r="D25" t="s">
        <v>85</v>
      </c>
    </row>
    <row r="26" spans="1:4" x14ac:dyDescent="0.25">
      <c r="A26" t="str">
        <f>DemandCalculations!F27</f>
        <v>NC</v>
      </c>
      <c r="B26">
        <f>DemandCalculations!G27</f>
        <v>656.41457612791612</v>
      </c>
      <c r="C26">
        <f>DemandCalculations!H27</f>
        <v>2047</v>
      </c>
      <c r="D26" t="s">
        <v>85</v>
      </c>
    </row>
    <row r="27" spans="1:4" x14ac:dyDescent="0.25">
      <c r="A27" t="str">
        <f>DemandCalculations!F28</f>
        <v>NC</v>
      </c>
      <c r="B27">
        <f>DemandCalculations!G28</f>
        <v>662.99595891389765</v>
      </c>
      <c r="C27">
        <f>DemandCalculations!H28</f>
        <v>2048</v>
      </c>
      <c r="D27" t="s">
        <v>85</v>
      </c>
    </row>
    <row r="28" spans="1:4" x14ac:dyDescent="0.25">
      <c r="A28" t="str">
        <f>DemandCalculations!F29</f>
        <v>NC</v>
      </c>
      <c r="B28">
        <f>DemandCalculations!G29</f>
        <v>669.64332835061907</v>
      </c>
      <c r="C28">
        <f>DemandCalculations!H29</f>
        <v>2049</v>
      </c>
      <c r="D28" t="s">
        <v>85</v>
      </c>
    </row>
    <row r="29" spans="1:4" x14ac:dyDescent="0.25">
      <c r="A29" t="str">
        <f>DemandCalculations!F30</f>
        <v>NC</v>
      </c>
      <c r="B29">
        <f>DemandCalculations!G30</f>
        <v>676.357346037355</v>
      </c>
      <c r="C29">
        <f>DemandCalculations!H30</f>
        <v>2050</v>
      </c>
      <c r="D29" t="s">
        <v>85</v>
      </c>
    </row>
    <row r="30" spans="1:4" x14ac:dyDescent="0.25">
      <c r="A30" t="str">
        <f>DemandCalculations!F31</f>
        <v>NC</v>
      </c>
      <c r="B30">
        <f>DemandCalculations!G31</f>
        <v>683.13868020674579</v>
      </c>
      <c r="C30">
        <f>DemandCalculations!H31</f>
        <v>2051</v>
      </c>
      <c r="D30" t="s">
        <v>85</v>
      </c>
    </row>
    <row r="31" spans="1:4" x14ac:dyDescent="0.25">
      <c r="A31" t="str">
        <f>DemandCalculations!F32</f>
        <v>NC</v>
      </c>
      <c r="B31">
        <f>DemandCalculations!G32</f>
        <v>689.98800579130545</v>
      </c>
      <c r="C31">
        <f>DemandCalculations!H32</f>
        <v>2052</v>
      </c>
      <c r="D31" t="s">
        <v>85</v>
      </c>
    </row>
    <row r="32" spans="1:4" x14ac:dyDescent="0.25">
      <c r="A32" t="str">
        <f>DemandCalculations!F33</f>
        <v>NC</v>
      </c>
      <c r="B32">
        <f>DemandCalculations!G33</f>
        <v>696.9060044905965</v>
      </c>
      <c r="C32">
        <f>DemandCalculations!H33</f>
        <v>2053</v>
      </c>
      <c r="D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2" zoomScaleNormal="100" workbookViewId="0">
      <selection activeCell="H2" sqref="F2:H2"/>
    </sheetView>
  </sheetViews>
  <sheetFormatPr defaultRowHeight="15" x14ac:dyDescent="0.2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4" customFormat="1" ht="47.25" customHeight="1" x14ac:dyDescent="0.25">
      <c r="A1" s="7" t="s">
        <v>74</v>
      </c>
      <c r="B1" s="6"/>
      <c r="C1" s="6"/>
      <c r="D1" s="6"/>
      <c r="E1" s="1"/>
      <c r="F1" s="9" t="s">
        <v>81</v>
      </c>
      <c r="G1" s="9"/>
      <c r="H1" s="9"/>
    </row>
    <row r="2" spans="1:8" x14ac:dyDescent="0.25">
      <c r="A2" s="4" t="s">
        <v>63</v>
      </c>
      <c r="B2" s="1" t="s">
        <v>66</v>
      </c>
      <c r="C2" s="1" t="s">
        <v>62</v>
      </c>
      <c r="D2" s="1" t="s">
        <v>65</v>
      </c>
      <c r="F2" s="1" t="s">
        <v>63</v>
      </c>
      <c r="G2" s="1" t="s">
        <v>66</v>
      </c>
      <c r="H2" s="1" t="s">
        <v>62</v>
      </c>
    </row>
    <row r="3" spans="1:8" x14ac:dyDescent="0.25">
      <c r="A3" s="1" t="s">
        <v>64</v>
      </c>
      <c r="B3">
        <v>473.11559999999997</v>
      </c>
      <c r="C3">
        <v>2017</v>
      </c>
      <c r="D3" s="4" t="s">
        <v>69</v>
      </c>
      <c r="F3" t="s">
        <v>64</v>
      </c>
      <c r="G3">
        <f>$B$7*B35</f>
        <v>522.58201425938148</v>
      </c>
      <c r="H3">
        <v>2023</v>
      </c>
    </row>
    <row r="4" spans="1:8" x14ac:dyDescent="0.25">
      <c r="A4" s="1" t="s">
        <v>64</v>
      </c>
      <c r="B4">
        <v>497.83319999999998</v>
      </c>
      <c r="C4">
        <v>2018</v>
      </c>
      <c r="D4" s="4" t="s">
        <v>70</v>
      </c>
      <c r="F4" t="s">
        <v>64</v>
      </c>
      <c r="G4">
        <f>$B$7*B36</f>
        <v>527.18722714207013</v>
      </c>
      <c r="H4">
        <v>2024</v>
      </c>
    </row>
    <row r="5" spans="1:8" x14ac:dyDescent="0.25">
      <c r="A5" s="1" t="s">
        <v>64</v>
      </c>
      <c r="B5">
        <v>491.166</v>
      </c>
      <c r="C5">
        <v>2019</v>
      </c>
      <c r="D5" s="4" t="s">
        <v>71</v>
      </c>
      <c r="F5" t="s">
        <v>64</v>
      </c>
      <c r="G5">
        <f>$B$7*B37</f>
        <v>529.26056973860511</v>
      </c>
      <c r="H5">
        <v>2025</v>
      </c>
    </row>
    <row r="6" spans="1:8" x14ac:dyDescent="0.25">
      <c r="A6" s="1" t="s">
        <v>64</v>
      </c>
      <c r="B6">
        <v>469.404</v>
      </c>
      <c r="C6">
        <v>2020</v>
      </c>
      <c r="D6" s="4" t="s">
        <v>72</v>
      </c>
      <c r="F6" t="s">
        <v>64</v>
      </c>
      <c r="G6">
        <f>$B$7*B38</f>
        <v>532.18119176160906</v>
      </c>
      <c r="H6">
        <v>2026</v>
      </c>
    </row>
    <row r="7" spans="1:8" x14ac:dyDescent="0.25">
      <c r="A7" s="1" t="s">
        <v>64</v>
      </c>
      <c r="B7">
        <v>488.4948</v>
      </c>
      <c r="C7">
        <v>2021</v>
      </c>
      <c r="D7" s="4" t="s">
        <v>73</v>
      </c>
      <c r="F7" t="s">
        <v>64</v>
      </c>
      <c r="G7">
        <f>$B$7*B39</f>
        <v>536.0853224522001</v>
      </c>
      <c r="H7">
        <v>2027</v>
      </c>
    </row>
    <row r="8" spans="1:8" x14ac:dyDescent="0.25">
      <c r="F8" t="s">
        <v>64</v>
      </c>
      <c r="G8">
        <f>$B$7*B40</f>
        <v>541.44145749324923</v>
      </c>
      <c r="H8">
        <v>2028</v>
      </c>
    </row>
    <row r="9" spans="1:8" x14ac:dyDescent="0.25">
      <c r="F9" t="s">
        <v>64</v>
      </c>
      <c r="G9">
        <f>$B$7*B41</f>
        <v>547.05343769444767</v>
      </c>
      <c r="H9">
        <v>2029</v>
      </c>
    </row>
    <row r="10" spans="1:8" x14ac:dyDescent="0.25">
      <c r="A10" s="1" t="s">
        <v>76</v>
      </c>
      <c r="B10" s="1" t="s">
        <v>67</v>
      </c>
      <c r="C10" s="1" t="s">
        <v>62</v>
      </c>
      <c r="D10" s="1" t="s">
        <v>65</v>
      </c>
      <c r="F10" t="s">
        <v>64</v>
      </c>
      <c r="G10">
        <f>$B$7*B42</f>
        <v>552.58235128520801</v>
      </c>
      <c r="H10">
        <v>2030</v>
      </c>
    </row>
    <row r="11" spans="1:8" x14ac:dyDescent="0.25">
      <c r="A11" s="5">
        <v>59315</v>
      </c>
      <c r="B11" s="5">
        <v>83123</v>
      </c>
      <c r="C11">
        <v>2020</v>
      </c>
      <c r="D11" s="4" t="s">
        <v>68</v>
      </c>
      <c r="F11" t="s">
        <v>64</v>
      </c>
      <c r="G11">
        <f>$B$7*B43</f>
        <v>558.81566973248357</v>
      </c>
      <c r="H11">
        <v>2031</v>
      </c>
    </row>
    <row r="12" spans="1:8" x14ac:dyDescent="0.25">
      <c r="A12" s="5">
        <v>60139</v>
      </c>
      <c r="B12" s="5">
        <v>86880</v>
      </c>
      <c r="C12">
        <v>2021</v>
      </c>
      <c r="D12" s="4" t="s">
        <v>68</v>
      </c>
      <c r="F12" t="s">
        <v>64</v>
      </c>
      <c r="G12">
        <f>$B$7*B44</f>
        <v>565.18189475646011</v>
      </c>
      <c r="H12">
        <v>2032</v>
      </c>
    </row>
    <row r="13" spans="1:8" x14ac:dyDescent="0.25">
      <c r="C13">
        <v>2022</v>
      </c>
      <c r="D13" s="4" t="s">
        <v>75</v>
      </c>
      <c r="F13" t="s">
        <v>64</v>
      </c>
      <c r="G13">
        <f>$B$7*B45</f>
        <v>570.88690956134928</v>
      </c>
      <c r="H13">
        <v>2033</v>
      </c>
    </row>
    <row r="14" spans="1:8" x14ac:dyDescent="0.25">
      <c r="A14" s="5">
        <v>64636</v>
      </c>
      <c r="B14" s="5">
        <v>92642</v>
      </c>
      <c r="C14">
        <v>2023</v>
      </c>
      <c r="D14" s="4" t="s">
        <v>68</v>
      </c>
      <c r="F14" t="s">
        <v>64</v>
      </c>
      <c r="G14">
        <f>$B$7*B46</f>
        <v>576.65505499017127</v>
      </c>
      <c r="H14">
        <v>2034</v>
      </c>
    </row>
    <row r="15" spans="1:8" x14ac:dyDescent="0.25">
      <c r="A15" s="5">
        <v>65263</v>
      </c>
      <c r="B15" s="5">
        <v>93401</v>
      </c>
      <c r="C15">
        <v>2024</v>
      </c>
      <c r="D15" s="4" t="s">
        <v>68</v>
      </c>
      <c r="F15" t="s">
        <v>64</v>
      </c>
      <c r="G15">
        <f>$B$7*B47</f>
        <v>582.5162350226841</v>
      </c>
      <c r="H15">
        <v>2035</v>
      </c>
    </row>
    <row r="16" spans="1:8" x14ac:dyDescent="0.25">
      <c r="A16" s="5">
        <v>65402</v>
      </c>
      <c r="B16" s="5">
        <v>93886</v>
      </c>
      <c r="C16">
        <v>2025</v>
      </c>
      <c r="D16" s="4" t="s">
        <v>68</v>
      </c>
      <c r="F16" t="s">
        <v>64</v>
      </c>
      <c r="G16">
        <f>$B$7*B48</f>
        <v>588.50035363864538</v>
      </c>
      <c r="H16">
        <v>2036</v>
      </c>
    </row>
    <row r="17" spans="1:8" x14ac:dyDescent="0.25">
      <c r="A17" s="5">
        <v>65533</v>
      </c>
      <c r="B17" s="5">
        <v>94634</v>
      </c>
      <c r="C17">
        <v>2026</v>
      </c>
      <c r="D17" s="4" t="s">
        <v>68</v>
      </c>
      <c r="F17" t="s">
        <v>64</v>
      </c>
      <c r="G17">
        <f>$B$7*B49</f>
        <v>594.08907518892124</v>
      </c>
      <c r="H17">
        <v>2037</v>
      </c>
    </row>
    <row r="18" spans="1:8" x14ac:dyDescent="0.25">
      <c r="A18" s="5">
        <v>65855</v>
      </c>
      <c r="B18" s="5">
        <v>95487</v>
      </c>
      <c r="C18">
        <v>2027</v>
      </c>
      <c r="D18" s="4" t="s">
        <v>68</v>
      </c>
      <c r="F18" t="s">
        <v>64</v>
      </c>
      <c r="G18">
        <f>G17*(100+$B$52)/100</f>
        <v>600.04556633793266</v>
      </c>
      <c r="H18">
        <v>2038</v>
      </c>
    </row>
    <row r="19" spans="1:8" x14ac:dyDescent="0.25">
      <c r="A19" s="5">
        <v>66350</v>
      </c>
      <c r="B19" s="5">
        <v>96604</v>
      </c>
      <c r="C19">
        <v>2028</v>
      </c>
      <c r="D19" s="4" t="s">
        <v>68</v>
      </c>
      <c r="F19" t="s">
        <v>64</v>
      </c>
      <c r="G19">
        <f t="shared" ref="G19:G33" si="0">G18*(100+$B$52)/100</f>
        <v>606.06177881206179</v>
      </c>
      <c r="H19">
        <v>2039</v>
      </c>
    </row>
    <row r="20" spans="1:8" x14ac:dyDescent="0.25">
      <c r="A20" s="5">
        <v>66851</v>
      </c>
      <c r="B20" s="5">
        <v>97792</v>
      </c>
      <c r="C20">
        <v>2029</v>
      </c>
      <c r="D20" s="4" t="s">
        <v>68</v>
      </c>
      <c r="F20" t="s">
        <v>64</v>
      </c>
      <c r="G20">
        <f t="shared" si="0"/>
        <v>612.13831139280353</v>
      </c>
      <c r="H20">
        <v>2040</v>
      </c>
    </row>
    <row r="21" spans="1:8" x14ac:dyDescent="0.25">
      <c r="A21" s="5">
        <v>67352</v>
      </c>
      <c r="B21" s="5">
        <v>98955</v>
      </c>
      <c r="C21">
        <v>2030</v>
      </c>
      <c r="D21" s="4" t="s">
        <v>68</v>
      </c>
      <c r="F21" t="s">
        <v>64</v>
      </c>
      <c r="G21">
        <f t="shared" si="0"/>
        <v>618.27576886519103</v>
      </c>
      <c r="H21">
        <v>2041</v>
      </c>
    </row>
    <row r="22" spans="1:8" x14ac:dyDescent="0.25">
      <c r="A22" s="5">
        <v>67917</v>
      </c>
      <c r="B22" s="5">
        <v>100266</v>
      </c>
      <c r="C22">
        <v>2031</v>
      </c>
      <c r="D22" s="4" t="s">
        <v>68</v>
      </c>
      <c r="F22" t="s">
        <v>64</v>
      </c>
      <c r="G22">
        <f t="shared" si="0"/>
        <v>624.47476207798934</v>
      </c>
      <c r="H22">
        <v>2042</v>
      </c>
    </row>
    <row r="23" spans="1:8" x14ac:dyDescent="0.25">
      <c r="A23" s="5">
        <v>68613</v>
      </c>
      <c r="B23" s="5">
        <v>101486</v>
      </c>
      <c r="C23">
        <v>2032</v>
      </c>
      <c r="D23" s="4" t="s">
        <v>68</v>
      </c>
      <c r="F23" t="s">
        <v>64</v>
      </c>
      <c r="G23">
        <f t="shared" si="0"/>
        <v>630.73590800449153</v>
      </c>
      <c r="H23">
        <v>2043</v>
      </c>
    </row>
    <row r="24" spans="1:8" x14ac:dyDescent="0.25">
      <c r="A24" s="5">
        <v>69219</v>
      </c>
      <c r="B24" s="5">
        <v>102597</v>
      </c>
      <c r="C24">
        <v>2033</v>
      </c>
      <c r="D24" s="4" t="s">
        <v>68</v>
      </c>
      <c r="F24" t="s">
        <v>64</v>
      </c>
      <c r="G24">
        <f t="shared" si="0"/>
        <v>637.05982980392491</v>
      </c>
      <c r="H24">
        <v>2044</v>
      </c>
    </row>
    <row r="25" spans="1:8" x14ac:dyDescent="0.25">
      <c r="A25" s="5">
        <v>69885</v>
      </c>
      <c r="B25" s="5">
        <v>103667</v>
      </c>
      <c r="C25">
        <v>2034</v>
      </c>
      <c r="D25" s="4" t="s">
        <v>68</v>
      </c>
      <c r="F25" t="s">
        <v>64</v>
      </c>
      <c r="G25">
        <f t="shared" si="0"/>
        <v>643.44715688347287</v>
      </c>
      <c r="H25">
        <v>2045</v>
      </c>
    </row>
    <row r="26" spans="1:8" x14ac:dyDescent="0.25">
      <c r="A26" s="5">
        <v>70587</v>
      </c>
      <c r="B26" s="5">
        <v>104729</v>
      </c>
      <c r="C26">
        <v>2035</v>
      </c>
      <c r="D26" s="4" t="s">
        <v>68</v>
      </c>
      <c r="F26" t="s">
        <v>64</v>
      </c>
      <c r="G26">
        <f t="shared" si="0"/>
        <v>649.89852496091851</v>
      </c>
      <c r="H26">
        <v>2046</v>
      </c>
    </row>
    <row r="27" spans="1:8" x14ac:dyDescent="0.25">
      <c r="A27" s="5">
        <v>71351</v>
      </c>
      <c r="B27" s="5">
        <v>105766</v>
      </c>
      <c r="C27">
        <v>2036</v>
      </c>
      <c r="D27" s="4" t="s">
        <v>68</v>
      </c>
      <c r="F27" t="s">
        <v>64</v>
      </c>
      <c r="G27">
        <f t="shared" si="0"/>
        <v>656.41457612791612</v>
      </c>
      <c r="H27">
        <v>2047</v>
      </c>
    </row>
    <row r="28" spans="1:8" x14ac:dyDescent="0.25">
      <c r="A28" s="5">
        <v>72073</v>
      </c>
      <c r="B28" s="5">
        <v>106726</v>
      </c>
      <c r="C28">
        <v>2037</v>
      </c>
      <c r="D28" s="4" t="s">
        <v>68</v>
      </c>
      <c r="F28" t="s">
        <v>64</v>
      </c>
      <c r="G28">
        <f t="shared" si="0"/>
        <v>662.99595891389765</v>
      </c>
      <c r="H28">
        <v>2048</v>
      </c>
    </row>
    <row r="29" spans="1:8" x14ac:dyDescent="0.25">
      <c r="F29" t="s">
        <v>64</v>
      </c>
      <c r="G29">
        <f t="shared" si="0"/>
        <v>669.64332835061907</v>
      </c>
      <c r="H29">
        <v>2049</v>
      </c>
    </row>
    <row r="30" spans="1:8" x14ac:dyDescent="0.25">
      <c r="F30" t="s">
        <v>64</v>
      </c>
      <c r="G30">
        <f t="shared" si="0"/>
        <v>676.357346037355</v>
      </c>
      <c r="H30">
        <v>2050</v>
      </c>
    </row>
    <row r="31" spans="1:8" x14ac:dyDescent="0.25">
      <c r="A31" s="4" t="s">
        <v>77</v>
      </c>
      <c r="B31" s="4" t="s">
        <v>80</v>
      </c>
      <c r="C31" s="4" t="s">
        <v>78</v>
      </c>
      <c r="F31" t="s">
        <v>64</v>
      </c>
      <c r="G31">
        <f t="shared" si="0"/>
        <v>683.13868020674579</v>
      </c>
      <c r="H31">
        <v>2051</v>
      </c>
    </row>
    <row r="32" spans="1:8" x14ac:dyDescent="0.25">
      <c r="A32" s="5">
        <f>A11+B11</f>
        <v>142438</v>
      </c>
      <c r="C32">
        <v>2020</v>
      </c>
      <c r="F32" t="s">
        <v>64</v>
      </c>
      <c r="G32">
        <f t="shared" si="0"/>
        <v>689.98800579130545</v>
      </c>
      <c r="H32">
        <v>2052</v>
      </c>
    </row>
    <row r="33" spans="1:8" x14ac:dyDescent="0.25">
      <c r="A33" s="5">
        <f t="shared" ref="A33:A49" si="1">A12+B12</f>
        <v>147019</v>
      </c>
      <c r="C33">
        <v>2021</v>
      </c>
      <c r="F33" t="s">
        <v>64</v>
      </c>
      <c r="G33">
        <f t="shared" si="0"/>
        <v>696.9060044905965</v>
      </c>
      <c r="H33">
        <v>2053</v>
      </c>
    </row>
    <row r="34" spans="1:8" x14ac:dyDescent="0.25">
      <c r="A34" s="5">
        <f t="shared" si="1"/>
        <v>0</v>
      </c>
      <c r="C34">
        <v>2022</v>
      </c>
    </row>
    <row r="35" spans="1:8" x14ac:dyDescent="0.25">
      <c r="A35" s="5">
        <f t="shared" si="1"/>
        <v>157278</v>
      </c>
      <c r="B35">
        <f>A35/$A$33</f>
        <v>1.0697800964501187</v>
      </c>
      <c r="C35">
        <v>2023</v>
      </c>
    </row>
    <row r="36" spans="1:8" x14ac:dyDescent="0.25">
      <c r="A36" s="5">
        <f t="shared" si="1"/>
        <v>158664</v>
      </c>
      <c r="B36">
        <f t="shared" ref="B36:B49" si="2">A36/$A$33</f>
        <v>1.0792074493772914</v>
      </c>
      <c r="C36">
        <v>2024</v>
      </c>
    </row>
    <row r="37" spans="1:8" x14ac:dyDescent="0.25">
      <c r="A37" s="5">
        <f t="shared" si="1"/>
        <v>159288</v>
      </c>
      <c r="B37">
        <f t="shared" si="2"/>
        <v>1.0834517987471006</v>
      </c>
      <c r="C37">
        <v>2025</v>
      </c>
    </row>
    <row r="38" spans="1:8" x14ac:dyDescent="0.25">
      <c r="A38" s="5">
        <f t="shared" si="1"/>
        <v>160167</v>
      </c>
      <c r="B38">
        <f t="shared" si="2"/>
        <v>1.0894306178113033</v>
      </c>
      <c r="C38">
        <v>2026</v>
      </c>
    </row>
    <row r="39" spans="1:8" x14ac:dyDescent="0.25">
      <c r="A39" s="5">
        <f t="shared" si="1"/>
        <v>161342</v>
      </c>
      <c r="B39">
        <f t="shared" si="2"/>
        <v>1.0974227820893898</v>
      </c>
      <c r="C39">
        <v>2027</v>
      </c>
    </row>
    <row r="40" spans="1:8" x14ac:dyDescent="0.25">
      <c r="A40" s="5">
        <f t="shared" si="1"/>
        <v>162954</v>
      </c>
      <c r="B40">
        <f t="shared" si="2"/>
        <v>1.1083873512947306</v>
      </c>
      <c r="C40">
        <v>2028</v>
      </c>
    </row>
    <row r="41" spans="1:8" x14ac:dyDescent="0.25">
      <c r="A41" s="5">
        <f t="shared" si="1"/>
        <v>164643</v>
      </c>
      <c r="B41">
        <f t="shared" si="2"/>
        <v>1.1198756623293589</v>
      </c>
      <c r="C41">
        <v>2029</v>
      </c>
    </row>
    <row r="42" spans="1:8" x14ac:dyDescent="0.25">
      <c r="A42" s="5">
        <f t="shared" si="1"/>
        <v>166307</v>
      </c>
      <c r="B42">
        <f t="shared" si="2"/>
        <v>1.1311939273155169</v>
      </c>
      <c r="C42">
        <v>2030</v>
      </c>
    </row>
    <row r="43" spans="1:8" x14ac:dyDescent="0.25">
      <c r="A43" s="5">
        <f t="shared" si="1"/>
        <v>168183</v>
      </c>
      <c r="B43">
        <f t="shared" si="2"/>
        <v>1.1439541827927002</v>
      </c>
      <c r="C43">
        <v>2031</v>
      </c>
    </row>
    <row r="44" spans="1:8" x14ac:dyDescent="0.25">
      <c r="A44" s="5">
        <f t="shared" si="1"/>
        <v>170099</v>
      </c>
      <c r="B44">
        <f t="shared" si="2"/>
        <v>1.1569865119474354</v>
      </c>
      <c r="C44">
        <v>2032</v>
      </c>
    </row>
    <row r="45" spans="1:8" x14ac:dyDescent="0.25">
      <c r="A45" s="5">
        <f t="shared" si="1"/>
        <v>171816</v>
      </c>
      <c r="B45">
        <f t="shared" si="2"/>
        <v>1.1686652745563499</v>
      </c>
      <c r="C45">
        <v>2033</v>
      </c>
    </row>
    <row r="46" spans="1:8" x14ac:dyDescent="0.25">
      <c r="A46" s="5">
        <f t="shared" si="1"/>
        <v>173552</v>
      </c>
      <c r="B46">
        <f t="shared" si="2"/>
        <v>1.1804732721621014</v>
      </c>
      <c r="C46">
        <v>2034</v>
      </c>
    </row>
    <row r="47" spans="1:8" x14ac:dyDescent="0.25">
      <c r="A47" s="5">
        <f t="shared" si="1"/>
        <v>175316</v>
      </c>
      <c r="B47">
        <f t="shared" si="2"/>
        <v>1.1924717213421394</v>
      </c>
      <c r="C47">
        <v>2035</v>
      </c>
    </row>
    <row r="48" spans="1:8" x14ac:dyDescent="0.25">
      <c r="A48" s="5">
        <f t="shared" si="1"/>
        <v>177117</v>
      </c>
      <c r="B48">
        <f t="shared" si="2"/>
        <v>1.2047218386739129</v>
      </c>
      <c r="C48">
        <v>2036</v>
      </c>
    </row>
    <row r="49" spans="1:3" x14ac:dyDescent="0.25">
      <c r="A49" s="5">
        <f t="shared" si="1"/>
        <v>178799</v>
      </c>
      <c r="B49">
        <f t="shared" si="2"/>
        <v>1.2161625368149696</v>
      </c>
      <c r="C49">
        <v>2037</v>
      </c>
    </row>
    <row r="52" spans="1:3" ht="30" x14ac:dyDescent="0.25">
      <c r="A52" s="8" t="s">
        <v>79</v>
      </c>
      <c r="B52">
        <f>(((A49/A44))^(1/5)-1)*100</f>
        <v>1.0026259357011957</v>
      </c>
    </row>
  </sheetData>
  <mergeCells count="2">
    <mergeCell ref="A1:D1"/>
    <mergeCell ref="F1:H1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EDA9-4F57-42BB-8A8B-A34DF612AA9E}">
  <dimension ref="A1:C2"/>
  <sheetViews>
    <sheetView workbookViewId="0">
      <selection activeCell="D24" sqref="D23:D24"/>
    </sheetView>
  </sheetViews>
  <sheetFormatPr defaultRowHeight="15" x14ac:dyDescent="0.25"/>
  <cols>
    <col min="1" max="2" width="15.85546875" customWidth="1"/>
    <col min="3" max="3" width="19.7109375" customWidth="1"/>
  </cols>
  <sheetData>
    <row r="1" spans="1:3" x14ac:dyDescent="0.25">
      <c r="A1" s="1" t="s">
        <v>60</v>
      </c>
      <c r="B1" s="1" t="s">
        <v>1</v>
      </c>
      <c r="C1" s="1" t="s">
        <v>61</v>
      </c>
    </row>
    <row r="2" spans="1:3" x14ac:dyDescent="0.25">
      <c r="A2" t="s">
        <v>82</v>
      </c>
      <c r="C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L25"/>
  <sheetViews>
    <sheetView workbookViewId="0">
      <selection activeCell="E12" sqref="E12"/>
    </sheetView>
  </sheetViews>
  <sheetFormatPr defaultRowHeight="15" x14ac:dyDescent="0.25"/>
  <cols>
    <col min="4" max="4" width="12.42578125" customWidth="1"/>
    <col min="5" max="5" width="17.5703125" customWidth="1"/>
    <col min="6" max="6" width="40.140625" customWidth="1"/>
  </cols>
  <sheetData>
    <row r="1" spans="1:12" ht="66.75" customHeight="1" x14ac:dyDescent="0.25">
      <c r="A1" s="3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58</v>
      </c>
      <c r="B2" s="1" t="s">
        <v>0</v>
      </c>
      <c r="C2" s="1" t="s">
        <v>54</v>
      </c>
      <c r="D2" s="1" t="s">
        <v>55</v>
      </c>
      <c r="E2" s="1" t="s">
        <v>56</v>
      </c>
      <c r="F2" s="1" t="s">
        <v>57</v>
      </c>
    </row>
    <row r="3" spans="1:12" x14ac:dyDescent="0.25">
      <c r="B3" t="s">
        <v>4</v>
      </c>
      <c r="C3">
        <v>2023</v>
      </c>
    </row>
    <row r="4" spans="1:12" x14ac:dyDescent="0.25">
      <c r="B4" t="s">
        <v>5</v>
      </c>
      <c r="C4">
        <v>2023</v>
      </c>
    </row>
    <row r="5" spans="1:12" x14ac:dyDescent="0.25">
      <c r="B5" t="s">
        <v>6</v>
      </c>
      <c r="C5">
        <v>2023</v>
      </c>
    </row>
    <row r="6" spans="1:12" x14ac:dyDescent="0.25">
      <c r="B6" t="s">
        <v>7</v>
      </c>
      <c r="C6">
        <v>2023</v>
      </c>
    </row>
    <row r="7" spans="1:12" x14ac:dyDescent="0.25">
      <c r="B7" t="s">
        <v>8</v>
      </c>
      <c r="C7">
        <v>2023</v>
      </c>
    </row>
    <row r="8" spans="1:12" x14ac:dyDescent="0.25">
      <c r="B8" t="s">
        <v>9</v>
      </c>
      <c r="C8">
        <v>2023</v>
      </c>
    </row>
    <row r="9" spans="1:12" x14ac:dyDescent="0.25">
      <c r="B9" t="s">
        <v>10</v>
      </c>
      <c r="C9">
        <v>2023</v>
      </c>
    </row>
    <row r="10" spans="1:12" x14ac:dyDescent="0.25">
      <c r="B10" t="s">
        <v>11</v>
      </c>
      <c r="C10">
        <v>2023</v>
      </c>
    </row>
    <row r="11" spans="1:12" x14ac:dyDescent="0.25">
      <c r="B11" t="s">
        <v>12</v>
      </c>
      <c r="C11">
        <v>2023</v>
      </c>
    </row>
    <row r="12" spans="1:12" x14ac:dyDescent="0.25">
      <c r="B12" t="s">
        <v>13</v>
      </c>
      <c r="C12">
        <v>2023</v>
      </c>
    </row>
    <row r="13" spans="1:12" x14ac:dyDescent="0.25">
      <c r="B13" t="s">
        <v>14</v>
      </c>
      <c r="C13">
        <v>2023</v>
      </c>
    </row>
    <row r="14" spans="1:12" x14ac:dyDescent="0.25">
      <c r="B14" t="s">
        <v>15</v>
      </c>
      <c r="C14">
        <v>2023</v>
      </c>
    </row>
    <row r="15" spans="1:12" x14ac:dyDescent="0.25">
      <c r="B15" t="s">
        <v>16</v>
      </c>
      <c r="C15">
        <v>2023</v>
      </c>
    </row>
    <row r="16" spans="1:12" x14ac:dyDescent="0.25">
      <c r="B16" t="s">
        <v>17</v>
      </c>
      <c r="C16">
        <v>2023</v>
      </c>
    </row>
    <row r="17" spans="2:3" x14ac:dyDescent="0.25">
      <c r="B17" t="s">
        <v>18</v>
      </c>
      <c r="C17">
        <v>2023</v>
      </c>
    </row>
    <row r="18" spans="2:3" x14ac:dyDescent="0.25">
      <c r="B18" t="s">
        <v>19</v>
      </c>
      <c r="C18">
        <v>2023</v>
      </c>
    </row>
    <row r="19" spans="2:3" x14ac:dyDescent="0.25">
      <c r="B19" t="s">
        <v>20</v>
      </c>
      <c r="C19">
        <v>2023</v>
      </c>
    </row>
    <row r="20" spans="2:3" x14ac:dyDescent="0.25">
      <c r="B20" t="s">
        <v>21</v>
      </c>
      <c r="C20">
        <v>2023</v>
      </c>
    </row>
    <row r="21" spans="2:3" x14ac:dyDescent="0.25">
      <c r="B21" t="s">
        <v>22</v>
      </c>
      <c r="C21">
        <v>2023</v>
      </c>
    </row>
    <row r="22" spans="2:3" x14ac:dyDescent="0.25">
      <c r="B22" t="s">
        <v>23</v>
      </c>
      <c r="C22">
        <v>2023</v>
      </c>
    </row>
    <row r="23" spans="2:3" x14ac:dyDescent="0.25">
      <c r="B23" t="s">
        <v>24</v>
      </c>
      <c r="C23">
        <v>2023</v>
      </c>
    </row>
    <row r="24" spans="2:3" x14ac:dyDescent="0.25">
      <c r="B24" t="s">
        <v>25</v>
      </c>
      <c r="C24">
        <v>2023</v>
      </c>
    </row>
    <row r="25" spans="2:3" ht="13.5" customHeight="1" x14ac:dyDescent="0.25">
      <c r="B25" s="2" t="s">
        <v>51</v>
      </c>
      <c r="C25">
        <v>2023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technologies</vt:lpstr>
      <vt:lpstr>Demand</vt:lpstr>
      <vt:lpstr>DemandCalculations</vt:lpstr>
      <vt:lpstr>commodities</vt:lpstr>
      <vt:lpstr>CostInvest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2023-04-16T15:24:46Z</dcterms:modified>
</cp:coreProperties>
</file>