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slicers/slicer1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ml.chartshape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932"/>
  <workbookPr dateCompatibility="0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E:\Trying new things\new2\Studies\Pyhton\Codes\Projects\Data Analysis\Boxing Data\"/>
    </mc:Choice>
  </mc:AlternateContent>
  <xr:revisionPtr revIDLastSave="0" documentId="13_ncr:9_{AA353564-AD39-4660-8082-A6D24F68005F}" xr6:coauthVersionLast="47" xr6:coauthVersionMax="47" xr10:uidLastSave="{00000000-0000-0000-0000-000000000000}"/>
  <bookViews>
    <workbookView xWindow="28680" yWindow="4440" windowWidth="20640" windowHeight="11760" firstSheet="2" activeTab="5" xr2:uid="{14DC93A3-BB18-4DA7-9EAF-5D5117D8756A}"/>
  </bookViews>
  <sheets>
    <sheet name="fighters_data2" sheetId="1" r:id="rId1"/>
    <sheet name="Tabelas de Conversão" sheetId="6" r:id="rId2"/>
    <sheet name="Postura" sheetId="2" r:id="rId3"/>
    <sheet name="País" sheetId="3" r:id="rId4"/>
    <sheet name="Lutadores" sheetId="5" r:id="rId5"/>
    <sheet name="melhores por nº lutas" sheetId="7" r:id="rId6"/>
  </sheets>
  <definedNames>
    <definedName name="_xlnm._FilterDatabase" localSheetId="0" hidden="1">fighters_data2!$A$1:$Q$101</definedName>
    <definedName name="SegmentaçãodeDados_Years_Since_Debut">#N/A</definedName>
  </definedNames>
  <calcPr calcId="191029"/>
  <pivotCaches>
    <pivotCache cacheId="0" r:id="rId7"/>
    <pivotCache cacheId="1" r:id="rId8"/>
    <pivotCache cacheId="6" r:id="rId9"/>
  </pivotCaches>
  <extLst>
    <ext xmlns:x14="http://schemas.microsoft.com/office/spreadsheetml/2009/9/main" uri="{BBE1A952-AA13-448e-AADC-164F8A28A991}">
      <x14:slicerCaches>
        <x14:slicerCache r:id="rId10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purl.oclc.org/ooxml/spreadsheetml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2" i="1"/>
  <c r="Q98" i="1"/>
  <c r="R3" i="1"/>
  <c r="Q3" i="1" s="1"/>
  <c r="R4" i="1"/>
  <c r="Q4" i="1" s="1"/>
  <c r="R5" i="1"/>
  <c r="Q5" i="1" s="1"/>
  <c r="R6" i="1"/>
  <c r="Q6" i="1" s="1"/>
  <c r="R7" i="1"/>
  <c r="Q7" i="1" s="1"/>
  <c r="R8" i="1"/>
  <c r="Q8" i="1" s="1"/>
  <c r="R9" i="1"/>
  <c r="Q9" i="1" s="1"/>
  <c r="R10" i="1"/>
  <c r="R11" i="1"/>
  <c r="Q11" i="1" s="1"/>
  <c r="R12" i="1"/>
  <c r="Q12" i="1" s="1"/>
  <c r="R13" i="1"/>
  <c r="Q13" i="1" s="1"/>
  <c r="R14" i="1"/>
  <c r="Q14" i="1" s="1"/>
  <c r="R15" i="1"/>
  <c r="Q15" i="1" s="1"/>
  <c r="R16" i="1"/>
  <c r="Q16" i="1" s="1"/>
  <c r="R17" i="1"/>
  <c r="Q17" i="1" s="1"/>
  <c r="R18" i="1"/>
  <c r="R19" i="1"/>
  <c r="Q19" i="1" s="1"/>
  <c r="R20" i="1"/>
  <c r="Q20" i="1" s="1"/>
  <c r="R21" i="1"/>
  <c r="Q21" i="1" s="1"/>
  <c r="R22" i="1"/>
  <c r="Q18" i="1" s="1"/>
  <c r="R23" i="1"/>
  <c r="Q23" i="1" s="1"/>
  <c r="R24" i="1"/>
  <c r="Q24" i="1" s="1"/>
  <c r="R25" i="1"/>
  <c r="Q25" i="1" s="1"/>
  <c r="R26" i="1"/>
  <c r="R27" i="1"/>
  <c r="Q27" i="1" s="1"/>
  <c r="R28" i="1"/>
  <c r="Q28" i="1" s="1"/>
  <c r="R29" i="1"/>
  <c r="Q29" i="1" s="1"/>
  <c r="R30" i="1"/>
  <c r="Q26" i="1" s="1"/>
  <c r="R31" i="1"/>
  <c r="Q31" i="1" s="1"/>
  <c r="R32" i="1"/>
  <c r="Q32" i="1" s="1"/>
  <c r="R33" i="1"/>
  <c r="Q33" i="1" s="1"/>
  <c r="R34" i="1"/>
  <c r="R35" i="1"/>
  <c r="Q35" i="1" s="1"/>
  <c r="R36" i="1"/>
  <c r="Q36" i="1" s="1"/>
  <c r="R37" i="1"/>
  <c r="Q37" i="1" s="1"/>
  <c r="R38" i="1"/>
  <c r="Q38" i="1" s="1"/>
  <c r="R39" i="1"/>
  <c r="Q39" i="1" s="1"/>
  <c r="R40" i="1"/>
  <c r="Q40" i="1" s="1"/>
  <c r="R41" i="1"/>
  <c r="Q41" i="1" s="1"/>
  <c r="R42" i="1"/>
  <c r="R43" i="1"/>
  <c r="Q43" i="1" s="1"/>
  <c r="R44" i="1"/>
  <c r="Q44" i="1" s="1"/>
  <c r="R45" i="1"/>
  <c r="Q45" i="1" s="1"/>
  <c r="R46" i="1"/>
  <c r="Q46" i="1" s="1"/>
  <c r="R47" i="1"/>
  <c r="Q47" i="1" s="1"/>
  <c r="R48" i="1"/>
  <c r="Q48" i="1" s="1"/>
  <c r="R49" i="1"/>
  <c r="Q49" i="1" s="1"/>
  <c r="R50" i="1"/>
  <c r="R51" i="1"/>
  <c r="Q51" i="1" s="1"/>
  <c r="R52" i="1"/>
  <c r="Q52" i="1" s="1"/>
  <c r="R53" i="1"/>
  <c r="Q53" i="1" s="1"/>
  <c r="R54" i="1"/>
  <c r="Q50" i="1" s="1"/>
  <c r="R55" i="1"/>
  <c r="Q55" i="1" s="1"/>
  <c r="R56" i="1"/>
  <c r="Q56" i="1" s="1"/>
  <c r="R57" i="1"/>
  <c r="Q57" i="1" s="1"/>
  <c r="R58" i="1"/>
  <c r="R59" i="1"/>
  <c r="Q59" i="1" s="1"/>
  <c r="R60" i="1"/>
  <c r="Q60" i="1" s="1"/>
  <c r="R61" i="1"/>
  <c r="Q61" i="1" s="1"/>
  <c r="R62" i="1"/>
  <c r="Q62" i="1" s="1"/>
  <c r="R63" i="1"/>
  <c r="Q63" i="1" s="1"/>
  <c r="R64" i="1"/>
  <c r="Q64" i="1" s="1"/>
  <c r="R65" i="1"/>
  <c r="Q65" i="1" s="1"/>
  <c r="R66" i="1"/>
  <c r="R67" i="1"/>
  <c r="Q67" i="1" s="1"/>
  <c r="R68" i="1"/>
  <c r="Q68" i="1" s="1"/>
  <c r="R69" i="1"/>
  <c r="Q69" i="1" s="1"/>
  <c r="R70" i="1"/>
  <c r="Q66" i="1" s="1"/>
  <c r="R71" i="1"/>
  <c r="Q71" i="1" s="1"/>
  <c r="R72" i="1"/>
  <c r="Q72" i="1" s="1"/>
  <c r="R73" i="1"/>
  <c r="Q73" i="1" s="1"/>
  <c r="R74" i="1"/>
  <c r="R75" i="1"/>
  <c r="Q75" i="1" s="1"/>
  <c r="R76" i="1"/>
  <c r="Q76" i="1" s="1"/>
  <c r="R77" i="1"/>
  <c r="Q77" i="1" s="1"/>
  <c r="R78" i="1"/>
  <c r="Q78" i="1" s="1"/>
  <c r="R79" i="1"/>
  <c r="Q79" i="1" s="1"/>
  <c r="R80" i="1"/>
  <c r="Q80" i="1" s="1"/>
  <c r="R81" i="1"/>
  <c r="Q81" i="1" s="1"/>
  <c r="R82" i="1"/>
  <c r="R83" i="1"/>
  <c r="Q83" i="1" s="1"/>
  <c r="R84" i="1"/>
  <c r="Q84" i="1" s="1"/>
  <c r="R85" i="1"/>
  <c r="Q85" i="1" s="1"/>
  <c r="R86" i="1"/>
  <c r="Q82" i="1" s="1"/>
  <c r="R87" i="1"/>
  <c r="Q87" i="1" s="1"/>
  <c r="R88" i="1"/>
  <c r="Q88" i="1" s="1"/>
  <c r="R89" i="1"/>
  <c r="Q89" i="1" s="1"/>
  <c r="R90" i="1"/>
  <c r="R91" i="1"/>
  <c r="Q91" i="1" s="1"/>
  <c r="R92" i="1"/>
  <c r="Q92" i="1" s="1"/>
  <c r="R93" i="1"/>
  <c r="Q93" i="1" s="1"/>
  <c r="R94" i="1"/>
  <c r="Q94" i="1" s="1"/>
  <c r="R95" i="1"/>
  <c r="Q95" i="1" s="1"/>
  <c r="R96" i="1"/>
  <c r="Q96" i="1" s="1"/>
  <c r="R97" i="1"/>
  <c r="Q97" i="1" s="1"/>
  <c r="R98" i="1"/>
  <c r="R99" i="1"/>
  <c r="Q99" i="1" s="1"/>
  <c r="R100" i="1"/>
  <c r="Q100" i="1" s="1"/>
  <c r="R101" i="1"/>
  <c r="Q101" i="1" s="1"/>
  <c r="R2" i="1"/>
  <c r="Q2" i="1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O2" i="1"/>
  <c r="N2" i="1"/>
  <c r="M2" i="1"/>
  <c r="Q90" i="1" l="1"/>
  <c r="Q74" i="1"/>
  <c r="Q10" i="1"/>
  <c r="Q34" i="1"/>
  <c r="Q42" i="1"/>
  <c r="Q58" i="1"/>
  <c r="Q86" i="1"/>
  <c r="Q70" i="1"/>
  <c r="Q54" i="1"/>
  <c r="Q30" i="1"/>
  <c r="Q22" i="1"/>
</calcChain>
</file>

<file path=xl/sharedStrings.xml><?xml version="1.0" encoding="utf-8"?>
<sst xmlns="http://purl.oclc.org/ooxml/spreadsheetml/main" count="678" uniqueCount="301">
  <si>
    <t>Name</t>
  </si>
  <si>
    <t>Age</t>
  </si>
  <si>
    <t>Debut</t>
  </si>
  <si>
    <t>Nationality</t>
  </si>
  <si>
    <t>Stance</t>
  </si>
  <si>
    <t>Reach</t>
  </si>
  <si>
    <t>Total_Bouts</t>
  </si>
  <si>
    <t>Wins</t>
  </si>
  <si>
    <t>Winrate</t>
  </si>
  <si>
    <t>Total_Rounds</t>
  </si>
  <si>
    <t>Ko_Wins</t>
  </si>
  <si>
    <t>Ko_Percentace</t>
  </si>
  <si>
    <t>Zaur Abdullaev</t>
  </si>
  <si>
    <t>Russia</t>
  </si>
  <si>
    <t>orthodox</t>
  </si>
  <si>
    <t>71.7" / 182 cm</t>
  </si>
  <si>
    <t>90.91</t>
  </si>
  <si>
    <t>Masood Abdulah</t>
  </si>
  <si>
    <t>United Kingdom</t>
  </si>
  <si>
    <t>-</t>
  </si>
  <si>
    <t>91.67</t>
  </si>
  <si>
    <t>Arthur Abraham</t>
  </si>
  <si>
    <t>Germany</t>
  </si>
  <si>
    <t>72" / 183 cm</t>
  </si>
  <si>
    <t>88.68</t>
  </si>
  <si>
    <t>Efe Ajagba</t>
  </si>
  <si>
    <t>Nigeria</t>
  </si>
  <si>
    <t>88.2" / 224 cm</t>
  </si>
  <si>
    <t>95.24</t>
  </si>
  <si>
    <t>Artur Akavov</t>
  </si>
  <si>
    <t>southpaw</t>
  </si>
  <si>
    <t>69.7" / 177 cm</t>
  </si>
  <si>
    <t>84.0</t>
  </si>
  <si>
    <t>Ra'eese Aleem</t>
  </si>
  <si>
    <t>USA</t>
  </si>
  <si>
    <t>68.5" / 174 cm</t>
  </si>
  <si>
    <t>Felix Alvarado</t>
  </si>
  <si>
    <t>Nicaragua</t>
  </si>
  <si>
    <t>68.1" / 173 cm</t>
  </si>
  <si>
    <t>91.3</t>
  </si>
  <si>
    <t>Jerwin Ancajas</t>
  </si>
  <si>
    <t>Philippines</t>
  </si>
  <si>
    <t>66.5" / 169 cm</t>
  </si>
  <si>
    <t>85.71</t>
  </si>
  <si>
    <t>264.0</t>
  </si>
  <si>
    <t>Demetrius Andrade</t>
  </si>
  <si>
    <t>73.6" / 187 cm</t>
  </si>
  <si>
    <t>96.97</t>
  </si>
  <si>
    <t>Roman Andreev</t>
  </si>
  <si>
    <t>96.15</t>
  </si>
  <si>
    <t>Matty Askin</t>
  </si>
  <si>
    <t>77.2" / 196 cm</t>
  </si>
  <si>
    <t>82.14</t>
  </si>
  <si>
    <t>Adam Azim</t>
  </si>
  <si>
    <t>England</t>
  </si>
  <si>
    <t>70.9" / 180 cm</t>
  </si>
  <si>
    <t>100.0</t>
  </si>
  <si>
    <t>Alen Babic</t>
  </si>
  <si>
    <t>Croatia</t>
  </si>
  <si>
    <t>74" / 188 cm</t>
  </si>
  <si>
    <t>Nick Ball</t>
  </si>
  <si>
    <t>65" / 165 cm</t>
  </si>
  <si>
    <t>95.65</t>
  </si>
  <si>
    <t>134.0</t>
  </si>
  <si>
    <t>Abass Baraou</t>
  </si>
  <si>
    <t>94.12</t>
  </si>
  <si>
    <t>119.0</t>
  </si>
  <si>
    <t>Paddy Barnes</t>
  </si>
  <si>
    <t>Ireland</t>
  </si>
  <si>
    <t>64.6" / 164 cm</t>
  </si>
  <si>
    <t>66.67</t>
  </si>
  <si>
    <t>Jonathan Victor Barros</t>
  </si>
  <si>
    <t>Argentina</t>
  </si>
  <si>
    <t>82.69</t>
  </si>
  <si>
    <t>Ismael Barroso</t>
  </si>
  <si>
    <t>Venezuela</t>
  </si>
  <si>
    <t>68.9" / 175 cm</t>
  </si>
  <si>
    <t>78.12</t>
  </si>
  <si>
    <t>Rances Barthelemy</t>
  </si>
  <si>
    <t>Cuba</t>
  </si>
  <si>
    <t>72.8" / 185 cm</t>
  </si>
  <si>
    <t>88.24</t>
  </si>
  <si>
    <t>Brandon Adams</t>
  </si>
  <si>
    <t>70.1" / 178 cm</t>
  </si>
  <si>
    <t>86.21</t>
  </si>
  <si>
    <t>Joseph Adorno</t>
  </si>
  <si>
    <t>United States</t>
  </si>
  <si>
    <t>77.78</t>
  </si>
  <si>
    <t>106.0</t>
  </si>
  <si>
    <t>Botirzhon Akhmedov</t>
  </si>
  <si>
    <t>Ukraine</t>
  </si>
  <si>
    <t>71.43</t>
  </si>
  <si>
    <t>Gabriela Celeste Alaniz</t>
  </si>
  <si>
    <t>61.8" / 157 cm</t>
  </si>
  <si>
    <t>Mehdi Amar</t>
  </si>
  <si>
    <t>France</t>
  </si>
  <si>
    <t>81.4</t>
  </si>
  <si>
    <t>Samuel Antwi</t>
  </si>
  <si>
    <t>89.47</t>
  </si>
  <si>
    <t>Jaime Arboleda</t>
  </si>
  <si>
    <t>Panama</t>
  </si>
  <si>
    <t>86.96</t>
  </si>
  <si>
    <t>McWilliams Arroyo</t>
  </si>
  <si>
    <t>Puerto Rico</t>
  </si>
  <si>
    <t>64.2" / 163 cm</t>
  </si>
  <si>
    <t>Chris Avalos</t>
  </si>
  <si>
    <t>77.14</t>
  </si>
  <si>
    <t>Martin Bakole</t>
  </si>
  <si>
    <t>Democratic Republic Of The Congo</t>
  </si>
  <si>
    <t>Ionut Baluta</t>
  </si>
  <si>
    <t>Romania</t>
  </si>
  <si>
    <t>73.91</t>
  </si>
  <si>
    <t>169.0</t>
  </si>
  <si>
    <t>Zelfa Barrett</t>
  </si>
  <si>
    <t>212.0</t>
  </si>
  <si>
    <t>Carlos Adames</t>
  </si>
  <si>
    <t>Dominican Republic</t>
  </si>
  <si>
    <t>92.31</t>
  </si>
  <si>
    <t>Kudratillo Abdukakhorov</t>
  </si>
  <si>
    <t>Uzbekistan</t>
  </si>
  <si>
    <t>67.3" / 171 cm</t>
  </si>
  <si>
    <t>83.33</t>
  </si>
  <si>
    <t>168.0</t>
  </si>
  <si>
    <t>David Adeleye</t>
  </si>
  <si>
    <t>76.4" / 194 cm</t>
  </si>
  <si>
    <t>93.33</t>
  </si>
  <si>
    <t>50.0</t>
  </si>
  <si>
    <t>Ali Akhmedov</t>
  </si>
  <si>
    <t>Kazakhstan</t>
  </si>
  <si>
    <t>92.0</t>
  </si>
  <si>
    <t>112.0</t>
  </si>
  <si>
    <t>Jevgenijs Aleksejevs</t>
  </si>
  <si>
    <t>Latvia</t>
  </si>
  <si>
    <t>Sadam Ali</t>
  </si>
  <si>
    <t>90.0</t>
  </si>
  <si>
    <t>David Allen</t>
  </si>
  <si>
    <t>75.2" / 191 cm</t>
  </si>
  <si>
    <t>71.88</t>
  </si>
  <si>
    <t>Mikhail Aloyan</t>
  </si>
  <si>
    <t>88.89</t>
  </si>
  <si>
    <t>Rene Alvarado</t>
  </si>
  <si>
    <t>68.63</t>
  </si>
  <si>
    <t>319.0</t>
  </si>
  <si>
    <t>Eleider Alvarez</t>
  </si>
  <si>
    <t>Colombia</t>
  </si>
  <si>
    <t>75.6" / 192 cm</t>
  </si>
  <si>
    <t>92.59</t>
  </si>
  <si>
    <t>Jared Anderson</t>
  </si>
  <si>
    <t>78.3" / 199 cm</t>
  </si>
  <si>
    <t>94.74</t>
  </si>
  <si>
    <t>Alfredo Angulo</t>
  </si>
  <si>
    <t>Mexico</t>
  </si>
  <si>
    <t>76.47</t>
  </si>
  <si>
    <t>Luis Arias</t>
  </si>
  <si>
    <t>81.48</t>
  </si>
  <si>
    <t>159.0</t>
  </si>
  <si>
    <t>Jack Arnfield</t>
  </si>
  <si>
    <t>86.67</t>
  </si>
  <si>
    <t>Chris Arreola</t>
  </si>
  <si>
    <t>76" / 193 cm</t>
  </si>
  <si>
    <t>82.98</t>
  </si>
  <si>
    <t>Lyndon Arthur</t>
  </si>
  <si>
    <t>149.0</t>
  </si>
  <si>
    <t>Mikuru Asakura</t>
  </si>
  <si>
    <t>Japan</t>
  </si>
  <si>
    <t>Southpaw (L)</t>
  </si>
  <si>
    <t>0.0</t>
  </si>
  <si>
    <t>2.0</t>
  </si>
  <si>
    <t>Ivan Baranchyk</t>
  </si>
  <si>
    <t>Belarus</t>
  </si>
  <si>
    <t>66.9" / 170 cm</t>
  </si>
  <si>
    <t>Arnold Barboza Jr</t>
  </si>
  <si>
    <t>Sullivan Barrera</t>
  </si>
  <si>
    <t>Tomasz Adamek</t>
  </si>
  <si>
    <t>Poland</t>
  </si>
  <si>
    <t>91.53</t>
  </si>
  <si>
    <t>Caoimhin Agyarko</t>
  </si>
  <si>
    <t>Northern Ireland</t>
  </si>
  <si>
    <t>71.3" / 181 cm</t>
  </si>
  <si>
    <t>121.0</t>
  </si>
  <si>
    <t>Murodjon Akhmadaliev</t>
  </si>
  <si>
    <t>92.86</t>
  </si>
  <si>
    <t>Seigo Yuri Akui</t>
  </si>
  <si>
    <t>Devon Alexander</t>
  </si>
  <si>
    <t>72.97</t>
  </si>
  <si>
    <t>Chris Algieri</t>
  </si>
  <si>
    <t>Janibek Alimkhanuly</t>
  </si>
  <si>
    <t>McJoe Arroyo</t>
  </si>
  <si>
    <t>81.82</t>
  </si>
  <si>
    <t>Vincent Astrolabio</t>
  </si>
  <si>
    <t>65.4" / 166 cm</t>
  </si>
  <si>
    <t>79.17</t>
  </si>
  <si>
    <t>David Avanesyan</t>
  </si>
  <si>
    <t>Armenia</t>
  </si>
  <si>
    <t>83.78</t>
  </si>
  <si>
    <t>Dan Azeez</t>
  </si>
  <si>
    <t>87.5</t>
  </si>
  <si>
    <t>161.0</t>
  </si>
  <si>
    <t>Marco Antonio Barrera</t>
  </si>
  <si>
    <t>90.54</t>
  </si>
  <si>
    <t>Mario Barrios</t>
  </si>
  <si>
    <t>90.62</t>
  </si>
  <si>
    <t>198.0</t>
  </si>
  <si>
    <t>Albert Batyrgaziev</t>
  </si>
  <si>
    <t>95.0</t>
  </si>
  <si>
    <t>Erik Bazinyan</t>
  </si>
  <si>
    <t>179.0</t>
  </si>
  <si>
    <t>Reece Bellotti</t>
  </si>
  <si>
    <t>76.92</t>
  </si>
  <si>
    <t>167.0</t>
  </si>
  <si>
    <t>Raymundo Beltran</t>
  </si>
  <si>
    <t>77.08</t>
  </si>
  <si>
    <t>David Benavidez</t>
  </si>
  <si>
    <t>160.0</t>
  </si>
  <si>
    <t>Alexander Besputin</t>
  </si>
  <si>
    <t>Artur Beterbiev</t>
  </si>
  <si>
    <t>95.45</t>
  </si>
  <si>
    <t>122.0</t>
  </si>
  <si>
    <t>Dmitry Bivol</t>
  </si>
  <si>
    <t>96.0</t>
  </si>
  <si>
    <t>Timothy Bradley Jr</t>
  </si>
  <si>
    <t>Cecilia Braekhus</t>
  </si>
  <si>
    <t>Norway</t>
  </si>
  <si>
    <t>92.68</t>
  </si>
  <si>
    <t>Dominic Breazeale</t>
  </si>
  <si>
    <t>81.5" / 207 cm</t>
  </si>
  <si>
    <t>Marcus Browne</t>
  </si>
  <si>
    <t>132.0</t>
  </si>
  <si>
    <t>Trevor Bryan</t>
  </si>
  <si>
    <t>79.1" / 201 cm</t>
  </si>
  <si>
    <t>Frank Buglioni</t>
  </si>
  <si>
    <t>78" / 198 cm</t>
  </si>
  <si>
    <t>Ricky Burns</t>
  </si>
  <si>
    <t>Salt Papi</t>
  </si>
  <si>
    <t>Orthodox (R)</t>
  </si>
  <si>
    <t>3.0</t>
  </si>
  <si>
    <t>Lucian Bute</t>
  </si>
  <si>
    <t>86.49</t>
  </si>
  <si>
    <t>Gideon Buthelezi</t>
  </si>
  <si>
    <t>South Africa</t>
  </si>
  <si>
    <t>63" / 160 cm</t>
  </si>
  <si>
    <t>79.31</t>
  </si>
  <si>
    <t>Paul Butler</t>
  </si>
  <si>
    <t>Randy Caballero</t>
  </si>
  <si>
    <t>Chantelle Cameron</t>
  </si>
  <si>
    <t>155.0</t>
  </si>
  <si>
    <t>Liam Cameron</t>
  </si>
  <si>
    <t>74.19</t>
  </si>
  <si>
    <t>181.0</t>
  </si>
  <si>
    <t>Carlos Canizales</t>
  </si>
  <si>
    <t>87.1</t>
  </si>
  <si>
    <t>Alycia Baumgardner</t>
  </si>
  <si>
    <t>66.1" / 168 cm</t>
  </si>
  <si>
    <t>Tony Bellew</t>
  </si>
  <si>
    <t>Jose Benavidez Jr</t>
  </si>
  <si>
    <t>87.88</t>
  </si>
  <si>
    <t>Conor Benn</t>
  </si>
  <si>
    <t>95.83</t>
  </si>
  <si>
    <t>118.0</t>
  </si>
  <si>
    <t>Denzel Bentley</t>
  </si>
  <si>
    <t>109.0</t>
  </si>
  <si>
    <t>Miguel Berchelt</t>
  </si>
  <si>
    <t>93.18</t>
  </si>
  <si>
    <t>Edgar Berlanga</t>
  </si>
  <si>
    <t>85.0</t>
  </si>
  <si>
    <t>Chris Billam-Smith</t>
  </si>
  <si>
    <t>Serhii Bohachuk</t>
  </si>
  <si>
    <t>Ricards Bolotniks</t>
  </si>
  <si>
    <t>68.97</t>
  </si>
  <si>
    <t>Philip Bowes</t>
  </si>
  <si>
    <t>Juergen Braehmer</t>
  </si>
  <si>
    <t>94.55</t>
  </si>
  <si>
    <t>Shannon Briggs</t>
  </si>
  <si>
    <t>79.9" / 203 cm</t>
  </si>
  <si>
    <t>89.55</t>
  </si>
  <si>
    <t>Clean_Stance</t>
  </si>
  <si>
    <t>Clean_Reach</t>
  </si>
  <si>
    <t>Clean_Winrate</t>
  </si>
  <si>
    <t>Years_Since_Debut</t>
  </si>
  <si>
    <t>Rótulos de Linha</t>
  </si>
  <si>
    <t>Canhoto</t>
  </si>
  <si>
    <t>Destro</t>
  </si>
  <si>
    <t>Total Geral</t>
  </si>
  <si>
    <t>Contagem de Clean_Winrate</t>
  </si>
  <si>
    <t>Média de Campo1</t>
  </si>
  <si>
    <t>Média de Clean_Winrate</t>
  </si>
  <si>
    <t>Qty_Per_Country</t>
  </si>
  <si>
    <t>(Vários itens)</t>
  </si>
  <si>
    <t>Rótulos de Coluna</t>
  </si>
  <si>
    <t>Clean_Nationality</t>
  </si>
  <si>
    <t>nationality</t>
  </si>
  <si>
    <t>clean_nationality</t>
  </si>
  <si>
    <t>united states</t>
  </si>
  <si>
    <t>1-10</t>
  </si>
  <si>
    <t>11-20</t>
  </si>
  <si>
    <t>21-30</t>
  </si>
  <si>
    <t>31-40</t>
  </si>
  <si>
    <t>41-50</t>
  </si>
  <si>
    <t>51-60</t>
  </si>
  <si>
    <t>61-70</t>
  </si>
  <si>
    <t>71-80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</si>
</sst>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1" applyNumberFormat="1" applyFon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Porcentagem" xfId="1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colors>
    <mruColors>
      <color rgb="FFEA580C"/>
      <color rgb="FF3B82F6"/>
      <color rgb="FFFFFFFF"/>
      <color rgb="FF00FF00"/>
      <color rgb="FF2E5A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pivotCacheDefinition" Target="pivotCache/pivotCacheDefinition2.xml"/><Relationship Id="rId13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pivotCacheDefinition" Target="pivotCache/pivotCacheDefinition1.xml"/><Relationship Id="rId12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theme" Target="theme/theme1.xml"/><Relationship Id="rId5" Type="http://purl.oclc.org/ooxml/officeDocument/relationships/worksheet" Target="worksheets/sheet5.xml"/><Relationship Id="rId10" Type="http://schemas.microsoft.com/office/2007/relationships/slicerCache" Target="slicerCaches/slicerCache1.xml"/><Relationship Id="rId4" Type="http://purl.oclc.org/ooxml/officeDocument/relationships/worksheet" Target="worksheets/sheet4.xml"/><Relationship Id="rId9" Type="http://purl.oclc.org/ooxml/officeDocument/relationships/pivotCacheDefinition" Target="pivotCache/pivotCacheDefinition3.xml"/><Relationship Id="rId14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9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[fighters_data2.xlsx]Postura!Tabela dinâmica1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spc="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spc="0" baseline="0%">
                <a:solidFill>
                  <a:sysClr val="windowText" lastClr="000000"/>
                </a:solidFill>
              </a:rPr>
              <a:t>Média de Lutadores por Postura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spc="0" baseline="0%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1" i="0" u="none" strike="noStrike" kern="1200" baseline="0%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A580C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1" i="0" u="none" strike="noStrike" kern="1200" baseline="0%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fld id="{7B83FF1D-82FF-4618-B06E-4F3738909182}" type="VALUE">
                  <a:rPr lang="en-US" sz="1500" b="1" i="0" baseline="0%">
                    <a:solidFill>
                      <a:sysClr val="windowText" lastClr="000000"/>
                    </a:solidFill>
                  </a:rPr>
                  <a:pPr>
                    <a:defRPr sz="1500" b="1">
                      <a:solidFill>
                        <a:sysClr val="windowText" lastClr="000000"/>
                      </a:solidFill>
                    </a:defRPr>
                  </a:pPr>
                  <a:t>[VALOR]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1" i="0" u="none" strike="noStrike" kern="1200" baseline="0%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spPr>
          <a:solidFill>
            <a:srgbClr val="3B82F6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1" i="0" u="none" strike="noStrike" kern="1200" baseline="0%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fld id="{B60996BE-A012-4E9C-9A7B-9D67580B3D6B}" type="VALUE">
                  <a:rPr lang="en-US" sz="1500" b="1" i="0" baseline="0%">
                    <a:solidFill>
                      <a:sysClr val="windowText" lastClr="000000"/>
                    </a:solidFill>
                  </a:rPr>
                  <a:pPr>
                    <a:defRPr sz="1500" b="1">
                      <a:solidFill>
                        <a:sysClr val="windowText" lastClr="000000"/>
                      </a:solidFill>
                    </a:defRPr>
                  </a:pPr>
                  <a:t>[VALOR]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1" i="0" u="none" strike="noStrike" kern="1200" baseline="0%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Postura!$B$1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FF00"/>
            </a:solidFill>
          </c:spPr>
          <c:dPt>
            <c:idx val="0"/>
            <c:bubble3D val="0"/>
            <c:spPr>
              <a:solidFill>
                <a:srgbClr val="3B82F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93-40CE-9DD2-B6497685F35F}"/>
              </c:ext>
            </c:extLst>
          </c:dPt>
          <c:dPt>
            <c:idx val="1"/>
            <c:bubble3D val="0"/>
            <c:spPr>
              <a:solidFill>
                <a:srgbClr val="EA580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293-40CE-9DD2-B6497685F35F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B60996BE-A012-4E9C-9A7B-9D67580B3D6B}" type="VALUE">
                      <a:rPr lang="en-US" sz="1500" b="1" i="0" baseline="0%">
                        <a:solidFill>
                          <a:sysClr val="windowText" lastClr="000000"/>
                        </a:solidFill>
                      </a:rPr>
                      <a:pPr/>
                      <a:t>[VALOR]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293-40CE-9DD2-B6497685F35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B83FF1D-82FF-4618-B06E-4F3738909182}" type="VALUE">
                      <a:rPr lang="en-US" sz="1500" b="1" i="0" baseline="0%">
                        <a:solidFill>
                          <a:sysClr val="windowText" lastClr="000000"/>
                        </a:solidFill>
                      </a:rPr>
                      <a:pPr/>
                      <a:t>[VALOR]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C293-40CE-9DD2-B6497685F35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1" i="0" u="none" strike="noStrike" kern="1200" baseline="0%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Postura!$A$2:$A$4</c:f>
              <c:strCache>
                <c:ptCount val="2"/>
                <c:pt idx="0">
                  <c:v>Canhoto</c:v>
                </c:pt>
                <c:pt idx="1">
                  <c:v>Destro</c:v>
                </c:pt>
              </c:strCache>
            </c:strRef>
          </c:cat>
          <c:val>
            <c:numRef>
              <c:f>Postura!$B$2:$B$4</c:f>
              <c:numCache>
                <c:formatCode>0.00%</c:formatCode>
                <c:ptCount val="2"/>
                <c:pt idx="0">
                  <c:v>0.18</c:v>
                </c:pt>
                <c:pt idx="1">
                  <c:v>0.82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93-40CE-9DD2-B6497685F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[fighters_data2.xlsx]Postura!Tabela dinâmica2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spc="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spc="0" baseline="0%">
                <a:solidFill>
                  <a:sysClr val="windowText" lastClr="000000"/>
                </a:solidFill>
              </a:rPr>
              <a:t>Média de Vitória por Postura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spc="0" baseline="0%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1" i="0" u="none" strike="noStrike" kern="1200" baseline="0%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3B82F6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1" i="0" u="none" strike="noStrike" kern="1200" baseline="0%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fld id="{A7990BF9-6E50-4544-BFA6-5A7A70736365}" type="VALUE">
                  <a:rPr lang="en-US">
                    <a:solidFill>
                      <a:sysClr val="windowText" lastClr="000000"/>
                    </a:solidFill>
                  </a:rPr>
                  <a:pPr>
                    <a:defRPr sz="1500" b="1">
                      <a:solidFill>
                        <a:sysClr val="windowText" lastClr="000000"/>
                      </a:solidFill>
                    </a:defRPr>
                  </a:pPr>
                  <a:t>[VALOR]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1" i="0" u="none" strike="noStrike" kern="1200" baseline="0%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4"/>
        <c:spPr>
          <a:solidFill>
            <a:srgbClr val="EA580C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1" i="0" u="none" strike="noStrike" kern="1200" baseline="0%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fld id="{D8263CD9-5D35-4AB0-8921-9568421E1230}" type="VALUE">
                  <a:rPr lang="en-US">
                    <a:solidFill>
                      <a:sysClr val="windowText" lastClr="000000"/>
                    </a:solidFill>
                  </a:rPr>
                  <a:pPr>
                    <a:defRPr sz="1500" b="1">
                      <a:solidFill>
                        <a:sysClr val="windowText" lastClr="000000"/>
                      </a:solidFill>
                    </a:defRPr>
                  </a:pPr>
                  <a:t>[VALOR]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1" i="0" u="none" strike="noStrike" kern="1200" baseline="0%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Postura!$B$7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3B82F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CE0-4C38-8033-7604AEC64751}"/>
              </c:ext>
            </c:extLst>
          </c:dPt>
          <c:dPt>
            <c:idx val="1"/>
            <c:bubble3D val="0"/>
            <c:spPr>
              <a:solidFill>
                <a:srgbClr val="EA580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CE0-4C38-8033-7604AEC64751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A7990BF9-6E50-4544-BFA6-5A7A70736365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[VALOR]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0CE0-4C38-8033-7604AEC6475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8263CD9-5D35-4AB0-8921-9568421E1230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[VALOR]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0CE0-4C38-8033-7604AEC647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1" i="0" u="none" strike="noStrike" kern="1200" baseline="0%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Postura!$A$8:$A$10</c:f>
              <c:strCache>
                <c:ptCount val="2"/>
                <c:pt idx="0">
                  <c:v>Canhoto</c:v>
                </c:pt>
                <c:pt idx="1">
                  <c:v>Destro</c:v>
                </c:pt>
              </c:strCache>
            </c:strRef>
          </c:cat>
          <c:val>
            <c:numRef>
              <c:f>Postura!$B$8:$B$10</c:f>
              <c:numCache>
                <c:formatCode>0.00%</c:formatCode>
                <c:ptCount val="2"/>
                <c:pt idx="0">
                  <c:v>0.86547085201793716</c:v>
                </c:pt>
                <c:pt idx="1">
                  <c:v>0.87448046550290937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E0-4C38-8033-7604AEC64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[fighters_data2.xlsx]País!Tabela dinâmica7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%">
                <a:solidFill>
                  <a:sysClr val="windowText" lastClr="000000"/>
                </a:solidFill>
              </a:rPr>
              <a:t> Média de Vitórias por País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%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3B82F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%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País!$B$3:$B$4</c:f>
              <c:strCache>
                <c:ptCount val="1"/>
                <c:pt idx="0">
                  <c:v>Canhoto</c:v>
                </c:pt>
              </c:strCache>
            </c:strRef>
          </c:tx>
          <c:spPr>
            <a:solidFill>
              <a:srgbClr val="3B82F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País!$A$5:$A$11</c:f>
              <c:strCache>
                <c:ptCount val="6"/>
                <c:pt idx="0">
                  <c:v>United Kingdom</c:v>
                </c:pt>
                <c:pt idx="1">
                  <c:v>Mexico</c:v>
                </c:pt>
                <c:pt idx="2">
                  <c:v>Germany</c:v>
                </c:pt>
                <c:pt idx="3">
                  <c:v>USA</c:v>
                </c:pt>
                <c:pt idx="4">
                  <c:v>England</c:v>
                </c:pt>
                <c:pt idx="5">
                  <c:v>Russia</c:v>
                </c:pt>
              </c:strCache>
            </c:strRef>
          </c:cat>
          <c:val>
            <c:numRef>
              <c:f>País!$B$5:$B$11</c:f>
              <c:numCache>
                <c:formatCode>0.00%</c:formatCode>
                <c:ptCount val="6"/>
                <c:pt idx="3">
                  <c:v>0.8751000000000001</c:v>
                </c:pt>
                <c:pt idx="5">
                  <c:v>0.91299999999999992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8B-4972-AE64-962D01FC46C5}"/>
            </c:ext>
          </c:extLst>
        </c:ser>
        <c:ser>
          <c:idx val="1"/>
          <c:order val="1"/>
          <c:tx>
            <c:strRef>
              <c:f>País!$C$3:$C$4</c:f>
              <c:strCache>
                <c:ptCount val="1"/>
                <c:pt idx="0">
                  <c:v>Destro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País!$A$5:$A$11</c:f>
              <c:strCache>
                <c:ptCount val="6"/>
                <c:pt idx="0">
                  <c:v>United Kingdom</c:v>
                </c:pt>
                <c:pt idx="1">
                  <c:v>Mexico</c:v>
                </c:pt>
                <c:pt idx="2">
                  <c:v>Germany</c:v>
                </c:pt>
                <c:pt idx="3">
                  <c:v>USA</c:v>
                </c:pt>
                <c:pt idx="4">
                  <c:v>England</c:v>
                </c:pt>
                <c:pt idx="5">
                  <c:v>Russia</c:v>
                </c:pt>
              </c:strCache>
            </c:strRef>
          </c:cat>
          <c:val>
            <c:numRef>
              <c:f>País!$C$5:$C$11</c:f>
              <c:numCache>
                <c:formatCode>0.00%</c:formatCode>
                <c:ptCount val="6"/>
                <c:pt idx="0">
                  <c:v>0.76719000000000004</c:v>
                </c:pt>
                <c:pt idx="1">
                  <c:v>0.83505000000000007</c:v>
                </c:pt>
                <c:pt idx="2">
                  <c:v>0.88680000000000003</c:v>
                </c:pt>
                <c:pt idx="3">
                  <c:v>0.89483333333333326</c:v>
                </c:pt>
                <c:pt idx="4">
                  <c:v>0.90066666666666662</c:v>
                </c:pt>
                <c:pt idx="5">
                  <c:v>0.93530000000000002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A8-4AE6-923E-17E22A74F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82627775"/>
        <c:axId val="1982626335"/>
      </c:barChart>
      <c:catAx>
        <c:axId val="19826277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626335"/>
        <c:crosses val="autoZero"/>
        <c:auto val="1"/>
        <c:lblAlgn val="ctr"/>
        <c:lblOffset val="100"/>
        <c:noMultiLvlLbl val="0"/>
      </c:catAx>
      <c:valAx>
        <c:axId val="198262633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982627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[fighters_data2.xlsx]Lutadores!Tabela dinâmica5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spc="0" baseline="0%">
                <a:solidFill>
                  <a:sysClr val="windowText" lastClr="000000"/>
                </a:solidFill>
              </a:rPr>
              <a:t>Top 10 Lutadores por % de Vitórias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%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3B82F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EA580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551434827787984"/>
          <c:y val="0.16507369519005405"/>
          <c:w val="0.64828844635976868"/>
          <c:h val="0.7916618147672822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Lutadores!$B$1:$B$2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Lutadores!$A$3:$A$13</c:f>
              <c:strCache>
                <c:ptCount val="10"/>
                <c:pt idx="0">
                  <c:v>Roman Andreev</c:v>
                </c:pt>
                <c:pt idx="1">
                  <c:v>Demetrius Andrade</c:v>
                </c:pt>
                <c:pt idx="2">
                  <c:v>Chantelle Cameron</c:v>
                </c:pt>
                <c:pt idx="3">
                  <c:v>Alexander Besputin</c:v>
                </c:pt>
                <c:pt idx="4">
                  <c:v>Caoimhin Agyarko</c:v>
                </c:pt>
                <c:pt idx="5">
                  <c:v>Janibek Alimkhanuly</c:v>
                </c:pt>
                <c:pt idx="6">
                  <c:v>David Benavidez</c:v>
                </c:pt>
                <c:pt idx="7">
                  <c:v>Jevgenijs Aleksejevs</c:v>
                </c:pt>
                <c:pt idx="8">
                  <c:v>Adam Azim</c:v>
                </c:pt>
                <c:pt idx="9">
                  <c:v>Arnold Barboza Jr</c:v>
                </c:pt>
              </c:strCache>
            </c:strRef>
          </c:cat>
          <c:val>
            <c:numRef>
              <c:f>Lutadores!$B$3:$B$13</c:f>
              <c:numCache>
                <c:formatCode>0.00%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7043-4D46-B25C-45B99846587F}"/>
            </c:ext>
          </c:extLst>
        </c:ser>
        <c:ser>
          <c:idx val="1"/>
          <c:order val="1"/>
          <c:tx>
            <c:strRef>
              <c:f>Lutadores!$C$1:$C$2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3B82F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Lutadores!$A$3:$A$13</c:f>
              <c:strCache>
                <c:ptCount val="10"/>
                <c:pt idx="0">
                  <c:v>Roman Andreev</c:v>
                </c:pt>
                <c:pt idx="1">
                  <c:v>Demetrius Andrade</c:v>
                </c:pt>
                <c:pt idx="2">
                  <c:v>Chantelle Cameron</c:v>
                </c:pt>
                <c:pt idx="3">
                  <c:v>Alexander Besputin</c:v>
                </c:pt>
                <c:pt idx="4">
                  <c:v>Caoimhin Agyarko</c:v>
                </c:pt>
                <c:pt idx="5">
                  <c:v>Janibek Alimkhanuly</c:v>
                </c:pt>
                <c:pt idx="6">
                  <c:v>David Benavidez</c:v>
                </c:pt>
                <c:pt idx="7">
                  <c:v>Jevgenijs Aleksejevs</c:v>
                </c:pt>
                <c:pt idx="8">
                  <c:v>Adam Azim</c:v>
                </c:pt>
                <c:pt idx="9">
                  <c:v>Arnold Barboza Jr</c:v>
                </c:pt>
              </c:strCache>
            </c:strRef>
          </c:cat>
          <c:val>
            <c:numRef>
              <c:f>Lutadores!$C$3:$C$13</c:f>
              <c:numCache>
                <c:formatCode>0.00%</c:formatCode>
                <c:ptCount val="10"/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043-4D46-B25C-45B99846587F}"/>
            </c:ext>
          </c:extLst>
        </c:ser>
        <c:ser>
          <c:idx val="2"/>
          <c:order val="2"/>
          <c:tx>
            <c:strRef>
              <c:f>Lutadores!$D$1:$D$2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rgbClr val="00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Lutadores!$A$3:$A$13</c:f>
              <c:strCache>
                <c:ptCount val="10"/>
                <c:pt idx="0">
                  <c:v>Roman Andreev</c:v>
                </c:pt>
                <c:pt idx="1">
                  <c:v>Demetrius Andrade</c:v>
                </c:pt>
                <c:pt idx="2">
                  <c:v>Chantelle Cameron</c:v>
                </c:pt>
                <c:pt idx="3">
                  <c:v>Alexander Besputin</c:v>
                </c:pt>
                <c:pt idx="4">
                  <c:v>Caoimhin Agyarko</c:v>
                </c:pt>
                <c:pt idx="5">
                  <c:v>Janibek Alimkhanuly</c:v>
                </c:pt>
                <c:pt idx="6">
                  <c:v>David Benavidez</c:v>
                </c:pt>
                <c:pt idx="7">
                  <c:v>Jevgenijs Aleksejevs</c:v>
                </c:pt>
                <c:pt idx="8">
                  <c:v>Adam Azim</c:v>
                </c:pt>
                <c:pt idx="9">
                  <c:v>Arnold Barboza Jr</c:v>
                </c:pt>
              </c:strCache>
            </c:strRef>
          </c:cat>
          <c:val>
            <c:numRef>
              <c:f>Lutadores!$D$3:$D$13</c:f>
              <c:numCache>
                <c:formatCode>0.00%</c:formatCode>
                <c:ptCount val="10"/>
                <c:pt idx="0">
                  <c:v>0.96150000000000002</c:v>
                </c:pt>
                <c:pt idx="1">
                  <c:v>0.96970000000000001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043-4D46-B25C-45B99846587F}"/>
            </c:ext>
          </c:extLst>
        </c:ser>
        <c:ser>
          <c:idx val="3"/>
          <c:order val="3"/>
          <c:tx>
            <c:strRef>
              <c:f>Lutadores!$E$1:$E$2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rgbClr val="EA580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Lutadores!$A$3:$A$13</c:f>
              <c:strCache>
                <c:ptCount val="10"/>
                <c:pt idx="0">
                  <c:v>Roman Andreev</c:v>
                </c:pt>
                <c:pt idx="1">
                  <c:v>Demetrius Andrade</c:v>
                </c:pt>
                <c:pt idx="2">
                  <c:v>Chantelle Cameron</c:v>
                </c:pt>
                <c:pt idx="3">
                  <c:v>Alexander Besputin</c:v>
                </c:pt>
                <c:pt idx="4">
                  <c:v>Caoimhin Agyarko</c:v>
                </c:pt>
                <c:pt idx="5">
                  <c:v>Janibek Alimkhanuly</c:v>
                </c:pt>
                <c:pt idx="6">
                  <c:v>David Benavidez</c:v>
                </c:pt>
                <c:pt idx="7">
                  <c:v>Jevgenijs Aleksejevs</c:v>
                </c:pt>
                <c:pt idx="8">
                  <c:v>Adam Azim</c:v>
                </c:pt>
                <c:pt idx="9">
                  <c:v>Arnold Barboza Jr</c:v>
                </c:pt>
              </c:strCache>
            </c:strRef>
          </c:cat>
          <c:val>
            <c:numRef>
              <c:f>Lutadores!$E$3:$E$13</c:f>
              <c:numCache>
                <c:formatCode>0.00%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4A-7043-4D46-B25C-45B99846587F}"/>
            </c:ext>
          </c:extLst>
        </c:ser>
        <c:ser>
          <c:idx val="4"/>
          <c:order val="4"/>
          <c:tx>
            <c:strRef>
              <c:f>Lutadores!$F$1:$F$2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Lutadores!$A$3:$A$13</c:f>
              <c:strCache>
                <c:ptCount val="10"/>
                <c:pt idx="0">
                  <c:v>Roman Andreev</c:v>
                </c:pt>
                <c:pt idx="1">
                  <c:v>Demetrius Andrade</c:v>
                </c:pt>
                <c:pt idx="2">
                  <c:v>Chantelle Cameron</c:v>
                </c:pt>
                <c:pt idx="3">
                  <c:v>Alexander Besputin</c:v>
                </c:pt>
                <c:pt idx="4">
                  <c:v>Caoimhin Agyarko</c:v>
                </c:pt>
                <c:pt idx="5">
                  <c:v>Janibek Alimkhanuly</c:v>
                </c:pt>
                <c:pt idx="6">
                  <c:v>David Benavidez</c:v>
                </c:pt>
                <c:pt idx="7">
                  <c:v>Jevgenijs Aleksejevs</c:v>
                </c:pt>
                <c:pt idx="8">
                  <c:v>Adam Azim</c:v>
                </c:pt>
                <c:pt idx="9">
                  <c:v>Arnold Barboza Jr</c:v>
                </c:pt>
              </c:strCache>
            </c:strRef>
          </c:cat>
          <c:val>
            <c:numRef>
              <c:f>Lutadores!$F$3:$F$13</c:f>
              <c:numCache>
                <c:formatCode>0.00%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4B-7043-4D46-B25C-45B998465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3"/>
        <c:overlap val="80"/>
        <c:axId val="126507071"/>
        <c:axId val="126505631"/>
      </c:barChart>
      <c:catAx>
        <c:axId val="1265070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05631"/>
        <c:crosses val="autoZero"/>
        <c:auto val="1"/>
        <c:lblAlgn val="ctr"/>
        <c:lblOffset val="100"/>
        <c:noMultiLvlLbl val="0"/>
      </c:catAx>
      <c:valAx>
        <c:axId val="12650563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26507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199767887640013"/>
          <c:y val="0.39454210870567014"/>
          <c:w val="5.4856135200562664E-2"/>
          <c:h val="0.450718741793063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[fighters_data2.xlsx]Lutadores!Tabela dinâmica8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spc="0" baseline="0%">
                <a:solidFill>
                  <a:sysClr val="windowText" lastClr="000000"/>
                </a:solidFill>
              </a:rPr>
              <a:t>Top 10 Lutadores Canhotos por % de Vitórias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3B82F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EA580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1070913186488074"/>
          <c:y val="0.14364352407918191"/>
          <c:w val="0.61124967036552225"/>
          <c:h val="0.8122945065328706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Lutadores!$B$24:$B$25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Lutadores!$A$26:$A$36</c:f>
              <c:strCache>
                <c:ptCount val="10"/>
                <c:pt idx="0">
                  <c:v>Jerwin Ancajas</c:v>
                </c:pt>
                <c:pt idx="1">
                  <c:v>Lucian Bute</c:v>
                </c:pt>
                <c:pt idx="2">
                  <c:v>Mikhail Aloyan</c:v>
                </c:pt>
                <c:pt idx="3">
                  <c:v>Albert Batyrgaziev</c:v>
                </c:pt>
                <c:pt idx="4">
                  <c:v>Marcus Browne</c:v>
                </c:pt>
                <c:pt idx="5">
                  <c:v>Murodjon Akhmadaliev</c:v>
                </c:pt>
                <c:pt idx="6">
                  <c:v>Juergen Braehmer</c:v>
                </c:pt>
                <c:pt idx="7">
                  <c:v>Demetrius Andrade</c:v>
                </c:pt>
                <c:pt idx="8">
                  <c:v>Alexander Besputin</c:v>
                </c:pt>
                <c:pt idx="9">
                  <c:v>Janibek Alimkhanuly</c:v>
                </c:pt>
              </c:strCache>
            </c:strRef>
          </c:cat>
          <c:val>
            <c:numRef>
              <c:f>Lutadores!$B$26:$B$36</c:f>
              <c:numCache>
                <c:formatCode>0.00%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5569-4271-B989-48609EED4844}"/>
            </c:ext>
          </c:extLst>
        </c:ser>
        <c:ser>
          <c:idx val="1"/>
          <c:order val="1"/>
          <c:tx>
            <c:strRef>
              <c:f>Lutadores!$C$24:$C$25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3B82F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Lutadores!$A$26:$A$36</c:f>
              <c:strCache>
                <c:ptCount val="10"/>
                <c:pt idx="0">
                  <c:v>Jerwin Ancajas</c:v>
                </c:pt>
                <c:pt idx="1">
                  <c:v>Lucian Bute</c:v>
                </c:pt>
                <c:pt idx="2">
                  <c:v>Mikhail Aloyan</c:v>
                </c:pt>
                <c:pt idx="3">
                  <c:v>Albert Batyrgaziev</c:v>
                </c:pt>
                <c:pt idx="4">
                  <c:v>Marcus Browne</c:v>
                </c:pt>
                <c:pt idx="5">
                  <c:v>Murodjon Akhmadaliev</c:v>
                </c:pt>
                <c:pt idx="6">
                  <c:v>Juergen Braehmer</c:v>
                </c:pt>
                <c:pt idx="7">
                  <c:v>Demetrius Andrade</c:v>
                </c:pt>
                <c:pt idx="8">
                  <c:v>Alexander Besputin</c:v>
                </c:pt>
                <c:pt idx="9">
                  <c:v>Janibek Alimkhanuly</c:v>
                </c:pt>
              </c:strCache>
            </c:strRef>
          </c:cat>
          <c:val>
            <c:numRef>
              <c:f>Lutadores!$C$26:$C$36</c:f>
              <c:numCache>
                <c:formatCode>0.00%</c:formatCode>
                <c:ptCount val="10"/>
                <c:pt idx="2">
                  <c:v>0.88890000000000002</c:v>
                </c:pt>
                <c:pt idx="3">
                  <c:v>0.92310000000000003</c:v>
                </c:pt>
                <c:pt idx="4">
                  <c:v>0.92590000000000006</c:v>
                </c:pt>
                <c:pt idx="5">
                  <c:v>0.92859999999999998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69-4271-B989-48609EED4844}"/>
            </c:ext>
          </c:extLst>
        </c:ser>
        <c:ser>
          <c:idx val="2"/>
          <c:order val="2"/>
          <c:tx>
            <c:strRef>
              <c:f>Lutadores!$D$24:$D$25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rgbClr val="00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Lutadores!$A$26:$A$36</c:f>
              <c:strCache>
                <c:ptCount val="10"/>
                <c:pt idx="0">
                  <c:v>Jerwin Ancajas</c:v>
                </c:pt>
                <c:pt idx="1">
                  <c:v>Lucian Bute</c:v>
                </c:pt>
                <c:pt idx="2">
                  <c:v>Mikhail Aloyan</c:v>
                </c:pt>
                <c:pt idx="3">
                  <c:v>Albert Batyrgaziev</c:v>
                </c:pt>
                <c:pt idx="4">
                  <c:v>Marcus Browne</c:v>
                </c:pt>
                <c:pt idx="5">
                  <c:v>Murodjon Akhmadaliev</c:v>
                </c:pt>
                <c:pt idx="6">
                  <c:v>Juergen Braehmer</c:v>
                </c:pt>
                <c:pt idx="7">
                  <c:v>Demetrius Andrade</c:v>
                </c:pt>
                <c:pt idx="8">
                  <c:v>Alexander Besputin</c:v>
                </c:pt>
                <c:pt idx="9">
                  <c:v>Janibek Alimkhanuly</c:v>
                </c:pt>
              </c:strCache>
            </c:strRef>
          </c:cat>
          <c:val>
            <c:numRef>
              <c:f>Lutadores!$D$26:$D$36</c:f>
              <c:numCache>
                <c:formatCode>0.00%</c:formatCode>
                <c:ptCount val="10"/>
                <c:pt idx="0">
                  <c:v>0.85709999999999997</c:v>
                </c:pt>
                <c:pt idx="1">
                  <c:v>0.8649</c:v>
                </c:pt>
                <c:pt idx="7">
                  <c:v>0.96970000000000001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69-4271-B989-48609EED4844}"/>
            </c:ext>
          </c:extLst>
        </c:ser>
        <c:ser>
          <c:idx val="3"/>
          <c:order val="3"/>
          <c:tx>
            <c:strRef>
              <c:f>Lutadores!$E$24:$E$25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rgbClr val="EA580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Lutadores!$A$26:$A$36</c:f>
              <c:strCache>
                <c:ptCount val="10"/>
                <c:pt idx="0">
                  <c:v>Jerwin Ancajas</c:v>
                </c:pt>
                <c:pt idx="1">
                  <c:v>Lucian Bute</c:v>
                </c:pt>
                <c:pt idx="2">
                  <c:v>Mikhail Aloyan</c:v>
                </c:pt>
                <c:pt idx="3">
                  <c:v>Albert Batyrgaziev</c:v>
                </c:pt>
                <c:pt idx="4">
                  <c:v>Marcus Browne</c:v>
                </c:pt>
                <c:pt idx="5">
                  <c:v>Murodjon Akhmadaliev</c:v>
                </c:pt>
                <c:pt idx="6">
                  <c:v>Juergen Braehmer</c:v>
                </c:pt>
                <c:pt idx="7">
                  <c:v>Demetrius Andrade</c:v>
                </c:pt>
                <c:pt idx="8">
                  <c:v>Alexander Besputin</c:v>
                </c:pt>
                <c:pt idx="9">
                  <c:v>Janibek Alimkhanuly</c:v>
                </c:pt>
              </c:strCache>
            </c:strRef>
          </c:cat>
          <c:val>
            <c:numRef>
              <c:f>Lutadores!$E$26:$E$36</c:f>
              <c:numCache>
                <c:formatCode>0.00%</c:formatCode>
                <c:ptCount val="10"/>
                <c:pt idx="6">
                  <c:v>0.94550000000000001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69-4271-B989-48609EED4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3"/>
        <c:overlap val="80"/>
        <c:axId val="2063743391"/>
        <c:axId val="2063744831"/>
      </c:barChart>
      <c:catAx>
        <c:axId val="20637433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744831"/>
        <c:crosses val="autoZero"/>
        <c:auto val="1"/>
        <c:lblAlgn val="ctr"/>
        <c:lblOffset val="100"/>
        <c:noMultiLvlLbl val="0"/>
      </c:catAx>
      <c:valAx>
        <c:axId val="206374483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2063743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692447222213056"/>
          <c:y val="0.37643523000918538"/>
          <c:w val="5.5137344473749128E-2"/>
          <c:h val="0.361301854472331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[fighters_data2.xlsx]Lutadores!Tabela dinâmica10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spc="0" baseline="0%">
                <a:solidFill>
                  <a:sysClr val="windowText" lastClr="000000"/>
                </a:solidFill>
              </a:rPr>
              <a:t>Top 10 Lutadores Destros por % de Vitórias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rgbClr val="3B82F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rgbClr val="00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rgbClr val="EA580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349272462125764"/>
          <c:y val="0.16360031871766476"/>
          <c:w val="0.68679160585299459"/>
          <c:h val="0.7935213513825422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Lutadores!$B$45:$B$46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Lutadores!$A$47:$A$58</c:f>
              <c:strCache>
                <c:ptCount val="11"/>
                <c:pt idx="0">
                  <c:v>Edgar Berlanga</c:v>
                </c:pt>
                <c:pt idx="1">
                  <c:v>Conor Benn</c:v>
                </c:pt>
                <c:pt idx="2">
                  <c:v>Dmitry Bivol</c:v>
                </c:pt>
                <c:pt idx="3">
                  <c:v>Randy Caballero</c:v>
                </c:pt>
                <c:pt idx="4">
                  <c:v>Roman Andreev</c:v>
                </c:pt>
                <c:pt idx="5">
                  <c:v>David Benavidez</c:v>
                </c:pt>
                <c:pt idx="6">
                  <c:v>Jevgenijs Aleksejevs</c:v>
                </c:pt>
                <c:pt idx="7">
                  <c:v>Caoimhin Agyarko</c:v>
                </c:pt>
                <c:pt idx="8">
                  <c:v>Arnold Barboza Jr</c:v>
                </c:pt>
                <c:pt idx="9">
                  <c:v>Chantelle Cameron</c:v>
                </c:pt>
                <c:pt idx="10">
                  <c:v>Adam Azim</c:v>
                </c:pt>
              </c:strCache>
            </c:strRef>
          </c:cat>
          <c:val>
            <c:numRef>
              <c:f>Lutadores!$B$47:$B$58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973E-4456-A7C8-791DA4B1EF0D}"/>
            </c:ext>
          </c:extLst>
        </c:ser>
        <c:ser>
          <c:idx val="1"/>
          <c:order val="1"/>
          <c:tx>
            <c:strRef>
              <c:f>Lutadores!$C$45:$C$46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3B82F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Lutadores!$A$47:$A$58</c:f>
              <c:strCache>
                <c:ptCount val="11"/>
                <c:pt idx="0">
                  <c:v>Edgar Berlanga</c:v>
                </c:pt>
                <c:pt idx="1">
                  <c:v>Conor Benn</c:v>
                </c:pt>
                <c:pt idx="2">
                  <c:v>Dmitry Bivol</c:v>
                </c:pt>
                <c:pt idx="3">
                  <c:v>Randy Caballero</c:v>
                </c:pt>
                <c:pt idx="4">
                  <c:v>Roman Andreev</c:v>
                </c:pt>
                <c:pt idx="5">
                  <c:v>David Benavidez</c:v>
                </c:pt>
                <c:pt idx="6">
                  <c:v>Jevgenijs Aleksejevs</c:v>
                </c:pt>
                <c:pt idx="7">
                  <c:v>Caoimhin Agyarko</c:v>
                </c:pt>
                <c:pt idx="8">
                  <c:v>Arnold Barboza Jr</c:v>
                </c:pt>
                <c:pt idx="9">
                  <c:v>Chantelle Cameron</c:v>
                </c:pt>
                <c:pt idx="10">
                  <c:v>Adam Azim</c:v>
                </c:pt>
              </c:strCache>
            </c:strRef>
          </c:cat>
          <c:val>
            <c:numRef>
              <c:f>Lutadores!$C$47:$C$58</c:f>
              <c:numCache>
                <c:formatCode>0.00%</c:formatCode>
                <c:ptCount val="11"/>
                <c:pt idx="0">
                  <c:v>0.95829999999999993</c:v>
                </c:pt>
                <c:pt idx="1">
                  <c:v>0.95829999999999993</c:v>
                </c:pt>
                <c:pt idx="2">
                  <c:v>0.96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973E-4456-A7C8-791DA4B1EF0D}"/>
            </c:ext>
          </c:extLst>
        </c:ser>
        <c:ser>
          <c:idx val="2"/>
          <c:order val="2"/>
          <c:tx>
            <c:strRef>
              <c:f>Lutadores!$D$45:$D$46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rgbClr val="00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Lutadores!$A$47:$A$58</c:f>
              <c:strCache>
                <c:ptCount val="11"/>
                <c:pt idx="0">
                  <c:v>Edgar Berlanga</c:v>
                </c:pt>
                <c:pt idx="1">
                  <c:v>Conor Benn</c:v>
                </c:pt>
                <c:pt idx="2">
                  <c:v>Dmitry Bivol</c:v>
                </c:pt>
                <c:pt idx="3">
                  <c:v>Randy Caballero</c:v>
                </c:pt>
                <c:pt idx="4">
                  <c:v>Roman Andreev</c:v>
                </c:pt>
                <c:pt idx="5">
                  <c:v>David Benavidez</c:v>
                </c:pt>
                <c:pt idx="6">
                  <c:v>Jevgenijs Aleksejevs</c:v>
                </c:pt>
                <c:pt idx="7">
                  <c:v>Caoimhin Agyarko</c:v>
                </c:pt>
                <c:pt idx="8">
                  <c:v>Arnold Barboza Jr</c:v>
                </c:pt>
                <c:pt idx="9">
                  <c:v>Chantelle Cameron</c:v>
                </c:pt>
                <c:pt idx="10">
                  <c:v>Adam Azim</c:v>
                </c:pt>
              </c:strCache>
            </c:strRef>
          </c:cat>
          <c:val>
            <c:numRef>
              <c:f>Lutadores!$D$47:$D$58</c:f>
              <c:numCache>
                <c:formatCode>0.00%</c:formatCode>
                <c:ptCount val="11"/>
                <c:pt idx="3">
                  <c:v>0.96</c:v>
                </c:pt>
                <c:pt idx="4">
                  <c:v>0.96150000000000002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973E-4456-A7C8-791DA4B1EF0D}"/>
            </c:ext>
          </c:extLst>
        </c:ser>
        <c:ser>
          <c:idx val="3"/>
          <c:order val="3"/>
          <c:tx>
            <c:strRef>
              <c:f>Lutadores!$E$45:$E$46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rgbClr val="EA580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Lutadores!$A$47:$A$58</c:f>
              <c:strCache>
                <c:ptCount val="11"/>
                <c:pt idx="0">
                  <c:v>Edgar Berlanga</c:v>
                </c:pt>
                <c:pt idx="1">
                  <c:v>Conor Benn</c:v>
                </c:pt>
                <c:pt idx="2">
                  <c:v>Dmitry Bivol</c:v>
                </c:pt>
                <c:pt idx="3">
                  <c:v>Randy Caballero</c:v>
                </c:pt>
                <c:pt idx="4">
                  <c:v>Roman Andreev</c:v>
                </c:pt>
                <c:pt idx="5">
                  <c:v>David Benavidez</c:v>
                </c:pt>
                <c:pt idx="6">
                  <c:v>Jevgenijs Aleksejevs</c:v>
                </c:pt>
                <c:pt idx="7">
                  <c:v>Caoimhin Agyarko</c:v>
                </c:pt>
                <c:pt idx="8">
                  <c:v>Arnold Barboza Jr</c:v>
                </c:pt>
                <c:pt idx="9">
                  <c:v>Chantelle Cameron</c:v>
                </c:pt>
                <c:pt idx="10">
                  <c:v>Adam Azim</c:v>
                </c:pt>
              </c:strCache>
            </c:strRef>
          </c:cat>
          <c:val>
            <c:numRef>
              <c:f>Lutadores!$E$47:$E$58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23-973E-4456-A7C8-791DA4B1EF0D}"/>
            </c:ext>
          </c:extLst>
        </c:ser>
        <c:ser>
          <c:idx val="4"/>
          <c:order val="4"/>
          <c:tx>
            <c:strRef>
              <c:f>Lutadores!$F$45:$F$46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Lutadores!$A$47:$A$58</c:f>
              <c:strCache>
                <c:ptCount val="11"/>
                <c:pt idx="0">
                  <c:v>Edgar Berlanga</c:v>
                </c:pt>
                <c:pt idx="1">
                  <c:v>Conor Benn</c:v>
                </c:pt>
                <c:pt idx="2">
                  <c:v>Dmitry Bivol</c:v>
                </c:pt>
                <c:pt idx="3">
                  <c:v>Randy Caballero</c:v>
                </c:pt>
                <c:pt idx="4">
                  <c:v>Roman Andreev</c:v>
                </c:pt>
                <c:pt idx="5">
                  <c:v>David Benavidez</c:v>
                </c:pt>
                <c:pt idx="6">
                  <c:v>Jevgenijs Aleksejevs</c:v>
                </c:pt>
                <c:pt idx="7">
                  <c:v>Caoimhin Agyarko</c:v>
                </c:pt>
                <c:pt idx="8">
                  <c:v>Arnold Barboza Jr</c:v>
                </c:pt>
                <c:pt idx="9">
                  <c:v>Chantelle Cameron</c:v>
                </c:pt>
                <c:pt idx="10">
                  <c:v>Adam Azim</c:v>
                </c:pt>
              </c:strCache>
            </c:strRef>
          </c:cat>
          <c:val>
            <c:numRef>
              <c:f>Lutadores!$F$47:$F$58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25-973E-4456-A7C8-791DA4B1EF0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3"/>
        <c:overlap val="80"/>
        <c:axId val="1936575727"/>
        <c:axId val="1936579567"/>
      </c:barChart>
      <c:catAx>
        <c:axId val="193657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579567"/>
        <c:crosses val="autoZero"/>
        <c:auto val="1"/>
        <c:lblAlgn val="ctr"/>
        <c:lblOffset val="100"/>
        <c:noMultiLvlLbl val="0"/>
      </c:catAx>
      <c:valAx>
        <c:axId val="1936579567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93657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757388365615153"/>
          <c:y val="0.3565030803644873"/>
          <c:w val="5.4964887191021522E-2"/>
          <c:h val="0.446695821066304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[fighters_data2.xlsx]melhores por nº lutas!Tabela dinâmica1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Top 10</a:t>
            </a:r>
            <a:r>
              <a:rPr lang="en-US" b="1" baseline="0%">
                <a:solidFill>
                  <a:sysClr val="windowText" lastClr="000000"/>
                </a:solidFill>
              </a:rPr>
              <a:t> Lutadores Canhotos</a:t>
            </a:r>
          </a:p>
        </c:rich>
      </c:tx>
      <c:layout>
        <c:manualLayout>
          <c:xMode val="edge"/>
          <c:yMode val="edge"/>
          <c:x val="0.34456212199847797"/>
          <c:y val="3.0130985399874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%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2009738638627904"/>
          <c:y val="0.11691095350669818"/>
          <c:w val="0.60987444786110934"/>
          <c:h val="0.8004884495821000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'melhores por nº lutas'!$B$3:$B$4</c:f>
              <c:strCache>
                <c:ptCount val="1"/>
                <c:pt idx="0">
                  <c:v>1-10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'melhores por nº lutas'!$A$5:$A$15</c:f>
              <c:strCache>
                <c:ptCount val="10"/>
                <c:pt idx="0">
                  <c:v>Jerwin Ancajas</c:v>
                </c:pt>
                <c:pt idx="1">
                  <c:v>Lucian Bute</c:v>
                </c:pt>
                <c:pt idx="2">
                  <c:v>Mikhail Aloyan</c:v>
                </c:pt>
                <c:pt idx="3">
                  <c:v>Albert Batyrgaziev</c:v>
                </c:pt>
                <c:pt idx="4">
                  <c:v>Marcus Browne</c:v>
                </c:pt>
                <c:pt idx="5">
                  <c:v>Murodjon Akhmadaliev</c:v>
                </c:pt>
                <c:pt idx="6">
                  <c:v>Juergen Braehmer</c:v>
                </c:pt>
                <c:pt idx="7">
                  <c:v>Demetrius Andrade</c:v>
                </c:pt>
                <c:pt idx="8">
                  <c:v>Alexander Besputin</c:v>
                </c:pt>
                <c:pt idx="9">
                  <c:v>Janibek Alimkhanuly</c:v>
                </c:pt>
              </c:strCache>
            </c:strRef>
          </c:cat>
          <c:val>
            <c:numRef>
              <c:f>'melhores por nº lutas'!$B$5:$B$15</c:f>
              <c:numCache>
                <c:formatCode>0.00%</c:formatCode>
                <c:ptCount val="10"/>
                <c:pt idx="2">
                  <c:v>0.88890000000000002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02-44D6-8CD0-0B064C6A0A7D}"/>
            </c:ext>
          </c:extLst>
        </c:ser>
        <c:ser>
          <c:idx val="1"/>
          <c:order val="1"/>
          <c:tx>
            <c:strRef>
              <c:f>'melhores por nº lutas'!$C$3:$C$4</c:f>
              <c:strCache>
                <c:ptCount val="1"/>
                <c:pt idx="0">
                  <c:v>11-20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'melhores por nº lutas'!$A$5:$A$15</c:f>
              <c:strCache>
                <c:ptCount val="10"/>
                <c:pt idx="0">
                  <c:v>Jerwin Ancajas</c:v>
                </c:pt>
                <c:pt idx="1">
                  <c:v>Lucian Bute</c:v>
                </c:pt>
                <c:pt idx="2">
                  <c:v>Mikhail Aloyan</c:v>
                </c:pt>
                <c:pt idx="3">
                  <c:v>Albert Batyrgaziev</c:v>
                </c:pt>
                <c:pt idx="4">
                  <c:v>Marcus Browne</c:v>
                </c:pt>
                <c:pt idx="5">
                  <c:v>Murodjon Akhmadaliev</c:v>
                </c:pt>
                <c:pt idx="6">
                  <c:v>Juergen Braehmer</c:v>
                </c:pt>
                <c:pt idx="7">
                  <c:v>Demetrius Andrade</c:v>
                </c:pt>
                <c:pt idx="8">
                  <c:v>Alexander Besputin</c:v>
                </c:pt>
                <c:pt idx="9">
                  <c:v>Janibek Alimkhanuly</c:v>
                </c:pt>
              </c:strCache>
            </c:strRef>
          </c:cat>
          <c:val>
            <c:numRef>
              <c:f>'melhores por nº lutas'!$C$5:$C$15</c:f>
              <c:numCache>
                <c:formatCode>0.00%</c:formatCode>
                <c:ptCount val="10"/>
                <c:pt idx="3">
                  <c:v>0.92310000000000003</c:v>
                </c:pt>
                <c:pt idx="5">
                  <c:v>0.92859999999999998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02-44D6-8CD0-0B064C6A0A7D}"/>
            </c:ext>
          </c:extLst>
        </c:ser>
        <c:ser>
          <c:idx val="2"/>
          <c:order val="2"/>
          <c:tx>
            <c:strRef>
              <c:f>'melhores por nº lutas'!$D$3:$D$4</c:f>
              <c:strCache>
                <c:ptCount val="1"/>
                <c:pt idx="0">
                  <c:v>21-30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'melhores por nº lutas'!$A$5:$A$15</c:f>
              <c:strCache>
                <c:ptCount val="10"/>
                <c:pt idx="0">
                  <c:v>Jerwin Ancajas</c:v>
                </c:pt>
                <c:pt idx="1">
                  <c:v>Lucian Bute</c:v>
                </c:pt>
                <c:pt idx="2">
                  <c:v>Mikhail Aloyan</c:v>
                </c:pt>
                <c:pt idx="3">
                  <c:v>Albert Batyrgaziev</c:v>
                </c:pt>
                <c:pt idx="4">
                  <c:v>Marcus Browne</c:v>
                </c:pt>
                <c:pt idx="5">
                  <c:v>Murodjon Akhmadaliev</c:v>
                </c:pt>
                <c:pt idx="6">
                  <c:v>Juergen Braehmer</c:v>
                </c:pt>
                <c:pt idx="7">
                  <c:v>Demetrius Andrade</c:v>
                </c:pt>
                <c:pt idx="8">
                  <c:v>Alexander Besputin</c:v>
                </c:pt>
                <c:pt idx="9">
                  <c:v>Janibek Alimkhanuly</c:v>
                </c:pt>
              </c:strCache>
            </c:strRef>
          </c:cat>
          <c:val>
            <c:numRef>
              <c:f>'melhores por nº lutas'!$D$5:$D$15</c:f>
              <c:numCache>
                <c:formatCode>0.00%</c:formatCode>
                <c:ptCount val="10"/>
                <c:pt idx="4">
                  <c:v>0.92590000000000006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02-44D6-8CD0-0B064C6A0A7D}"/>
            </c:ext>
          </c:extLst>
        </c:ser>
        <c:ser>
          <c:idx val="3"/>
          <c:order val="3"/>
          <c:tx>
            <c:strRef>
              <c:f>'melhores por nº lutas'!$E$3:$E$4</c:f>
              <c:strCache>
                <c:ptCount val="1"/>
                <c:pt idx="0">
                  <c:v>31-40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'melhores por nº lutas'!$A$5:$A$15</c:f>
              <c:strCache>
                <c:ptCount val="10"/>
                <c:pt idx="0">
                  <c:v>Jerwin Ancajas</c:v>
                </c:pt>
                <c:pt idx="1">
                  <c:v>Lucian Bute</c:v>
                </c:pt>
                <c:pt idx="2">
                  <c:v>Mikhail Aloyan</c:v>
                </c:pt>
                <c:pt idx="3">
                  <c:v>Albert Batyrgaziev</c:v>
                </c:pt>
                <c:pt idx="4">
                  <c:v>Marcus Browne</c:v>
                </c:pt>
                <c:pt idx="5">
                  <c:v>Murodjon Akhmadaliev</c:v>
                </c:pt>
                <c:pt idx="6">
                  <c:v>Juergen Braehmer</c:v>
                </c:pt>
                <c:pt idx="7">
                  <c:v>Demetrius Andrade</c:v>
                </c:pt>
                <c:pt idx="8">
                  <c:v>Alexander Besputin</c:v>
                </c:pt>
                <c:pt idx="9">
                  <c:v>Janibek Alimkhanuly</c:v>
                </c:pt>
              </c:strCache>
            </c:strRef>
          </c:cat>
          <c:val>
            <c:numRef>
              <c:f>'melhores por nº lutas'!$E$5:$E$15</c:f>
              <c:numCache>
                <c:formatCode>0.00%</c:formatCode>
                <c:ptCount val="10"/>
                <c:pt idx="1">
                  <c:v>0.8649</c:v>
                </c:pt>
                <c:pt idx="7">
                  <c:v>0.96970000000000001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02-44D6-8CD0-0B064C6A0A7D}"/>
            </c:ext>
          </c:extLst>
        </c:ser>
        <c:ser>
          <c:idx val="4"/>
          <c:order val="4"/>
          <c:tx>
            <c:strRef>
              <c:f>'melhores por nº lutas'!$F$3:$F$4</c:f>
              <c:strCache>
                <c:ptCount val="1"/>
                <c:pt idx="0">
                  <c:v>41-50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'melhores por nº lutas'!$A$5:$A$15</c:f>
              <c:strCache>
                <c:ptCount val="10"/>
                <c:pt idx="0">
                  <c:v>Jerwin Ancajas</c:v>
                </c:pt>
                <c:pt idx="1">
                  <c:v>Lucian Bute</c:v>
                </c:pt>
                <c:pt idx="2">
                  <c:v>Mikhail Aloyan</c:v>
                </c:pt>
                <c:pt idx="3">
                  <c:v>Albert Batyrgaziev</c:v>
                </c:pt>
                <c:pt idx="4">
                  <c:v>Marcus Browne</c:v>
                </c:pt>
                <c:pt idx="5">
                  <c:v>Murodjon Akhmadaliev</c:v>
                </c:pt>
                <c:pt idx="6">
                  <c:v>Juergen Braehmer</c:v>
                </c:pt>
                <c:pt idx="7">
                  <c:v>Demetrius Andrade</c:v>
                </c:pt>
                <c:pt idx="8">
                  <c:v>Alexander Besputin</c:v>
                </c:pt>
                <c:pt idx="9">
                  <c:v>Janibek Alimkhanuly</c:v>
                </c:pt>
              </c:strCache>
            </c:strRef>
          </c:cat>
          <c:val>
            <c:numRef>
              <c:f>'melhores por nº lutas'!$F$5:$F$15</c:f>
              <c:numCache>
                <c:formatCode>0.00%</c:formatCode>
                <c:ptCount val="10"/>
                <c:pt idx="0">
                  <c:v>0.85709999999999997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302-44D6-8CD0-0B064C6A0A7D}"/>
            </c:ext>
          </c:extLst>
        </c:ser>
        <c:ser>
          <c:idx val="5"/>
          <c:order val="5"/>
          <c:tx>
            <c:strRef>
              <c:f>'melhores por nº lutas'!$G$3:$G$4</c:f>
              <c:strCache>
                <c:ptCount val="1"/>
                <c:pt idx="0">
                  <c:v>51-60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'melhores por nº lutas'!$A$5:$A$15</c:f>
              <c:strCache>
                <c:ptCount val="10"/>
                <c:pt idx="0">
                  <c:v>Jerwin Ancajas</c:v>
                </c:pt>
                <c:pt idx="1">
                  <c:v>Lucian Bute</c:v>
                </c:pt>
                <c:pt idx="2">
                  <c:v>Mikhail Aloyan</c:v>
                </c:pt>
                <c:pt idx="3">
                  <c:v>Albert Batyrgaziev</c:v>
                </c:pt>
                <c:pt idx="4">
                  <c:v>Marcus Browne</c:v>
                </c:pt>
                <c:pt idx="5">
                  <c:v>Murodjon Akhmadaliev</c:v>
                </c:pt>
                <c:pt idx="6">
                  <c:v>Juergen Braehmer</c:v>
                </c:pt>
                <c:pt idx="7">
                  <c:v>Demetrius Andrade</c:v>
                </c:pt>
                <c:pt idx="8">
                  <c:v>Alexander Besputin</c:v>
                </c:pt>
                <c:pt idx="9">
                  <c:v>Janibek Alimkhanuly</c:v>
                </c:pt>
              </c:strCache>
            </c:strRef>
          </c:cat>
          <c:val>
            <c:numRef>
              <c:f>'melhores por nº lutas'!$G$5:$G$15</c:f>
              <c:numCache>
                <c:formatCode>0.00%</c:formatCode>
                <c:ptCount val="10"/>
                <c:pt idx="6">
                  <c:v>0.94550000000000001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02-44D6-8CD0-0B064C6A0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916381167"/>
        <c:axId val="1916382607"/>
      </c:barChart>
      <c:catAx>
        <c:axId val="19163811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382607"/>
        <c:crosses val="autoZero"/>
        <c:auto val="1"/>
        <c:lblAlgn val="ctr"/>
        <c:lblOffset val="100"/>
        <c:noMultiLvlLbl val="0"/>
      </c:catAx>
      <c:valAx>
        <c:axId val="1916382607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Porcentagem de Vitórias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crossAx val="1916381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568245571665683"/>
          <c:y val="0.42882473024205314"/>
          <c:w val="8.2672308105591299E-2"/>
          <c:h val="0.319151169933545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[fighters_data2.xlsx]melhores por nº lutas!Tabela dinâmica2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%">
                <a:solidFill>
                  <a:sysClr val="windowText" lastClr="000000"/>
                </a:solidFill>
              </a:rPr>
              <a:t>Top 10 Lutadores Destros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%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0307804321478198"/>
          <c:y val="0.13517217021537417"/>
          <c:w val="0.63051352515238823"/>
          <c:h val="0.8041230017639289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'melhores por nº lutas'!$B$26:$B$27</c:f>
              <c:strCache>
                <c:ptCount val="1"/>
                <c:pt idx="0">
                  <c:v>1-10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'melhores por nº lutas'!$A$28:$A$39</c:f>
              <c:strCache>
                <c:ptCount val="11"/>
                <c:pt idx="0">
                  <c:v>Edgar Berlanga</c:v>
                </c:pt>
                <c:pt idx="1">
                  <c:v>Conor Benn</c:v>
                </c:pt>
                <c:pt idx="2">
                  <c:v>Dmitry Bivol</c:v>
                </c:pt>
                <c:pt idx="3">
                  <c:v>Randy Caballero</c:v>
                </c:pt>
                <c:pt idx="4">
                  <c:v>Roman Andreev</c:v>
                </c:pt>
                <c:pt idx="5">
                  <c:v>David Benavidez</c:v>
                </c:pt>
                <c:pt idx="6">
                  <c:v>Jevgenijs Aleksejevs</c:v>
                </c:pt>
                <c:pt idx="7">
                  <c:v>Caoimhin Agyarko</c:v>
                </c:pt>
                <c:pt idx="8">
                  <c:v>Arnold Barboza Jr</c:v>
                </c:pt>
                <c:pt idx="9">
                  <c:v>Chantelle Cameron</c:v>
                </c:pt>
                <c:pt idx="10">
                  <c:v>Adam Azim</c:v>
                </c:pt>
              </c:strCache>
            </c:strRef>
          </c:cat>
          <c:val>
            <c:numRef>
              <c:f>'melhores por nº lutas'!$B$28:$B$39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5708-4AA0-9410-C55870D22B05}"/>
            </c:ext>
          </c:extLst>
        </c:ser>
        <c:ser>
          <c:idx val="1"/>
          <c:order val="1"/>
          <c:tx>
            <c:strRef>
              <c:f>'melhores por nº lutas'!$C$26:$C$27</c:f>
              <c:strCache>
                <c:ptCount val="1"/>
                <c:pt idx="0">
                  <c:v>11-20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'melhores por nº lutas'!$A$28:$A$39</c:f>
              <c:strCache>
                <c:ptCount val="11"/>
                <c:pt idx="0">
                  <c:v>Edgar Berlanga</c:v>
                </c:pt>
                <c:pt idx="1">
                  <c:v>Conor Benn</c:v>
                </c:pt>
                <c:pt idx="2">
                  <c:v>Dmitry Bivol</c:v>
                </c:pt>
                <c:pt idx="3">
                  <c:v>Randy Caballero</c:v>
                </c:pt>
                <c:pt idx="4">
                  <c:v>Roman Andreev</c:v>
                </c:pt>
                <c:pt idx="5">
                  <c:v>David Benavidez</c:v>
                </c:pt>
                <c:pt idx="6">
                  <c:v>Jevgenijs Aleksejevs</c:v>
                </c:pt>
                <c:pt idx="7">
                  <c:v>Caoimhin Agyarko</c:v>
                </c:pt>
                <c:pt idx="8">
                  <c:v>Arnold Barboza Jr</c:v>
                </c:pt>
                <c:pt idx="9">
                  <c:v>Chantelle Cameron</c:v>
                </c:pt>
                <c:pt idx="10">
                  <c:v>Adam Azim</c:v>
                </c:pt>
              </c:strCache>
            </c:strRef>
          </c:cat>
          <c:val>
            <c:numRef>
              <c:f>'melhores por nº lutas'!$C$28:$C$39</c:f>
              <c:numCache>
                <c:formatCode>0.00%</c:formatCode>
                <c:ptCount val="11"/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08-4AA0-9410-C55870D22B05}"/>
            </c:ext>
          </c:extLst>
        </c:ser>
        <c:ser>
          <c:idx val="2"/>
          <c:order val="2"/>
          <c:tx>
            <c:strRef>
              <c:f>'melhores por nº lutas'!$D$26:$D$27</c:f>
              <c:strCache>
                <c:ptCount val="1"/>
                <c:pt idx="0">
                  <c:v>21-30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'melhores por nº lutas'!$A$28:$A$39</c:f>
              <c:strCache>
                <c:ptCount val="11"/>
                <c:pt idx="0">
                  <c:v>Edgar Berlanga</c:v>
                </c:pt>
                <c:pt idx="1">
                  <c:v>Conor Benn</c:v>
                </c:pt>
                <c:pt idx="2">
                  <c:v>Dmitry Bivol</c:v>
                </c:pt>
                <c:pt idx="3">
                  <c:v>Randy Caballero</c:v>
                </c:pt>
                <c:pt idx="4">
                  <c:v>Roman Andreev</c:v>
                </c:pt>
                <c:pt idx="5">
                  <c:v>David Benavidez</c:v>
                </c:pt>
                <c:pt idx="6">
                  <c:v>Jevgenijs Aleksejevs</c:v>
                </c:pt>
                <c:pt idx="7">
                  <c:v>Caoimhin Agyarko</c:v>
                </c:pt>
                <c:pt idx="8">
                  <c:v>Arnold Barboza Jr</c:v>
                </c:pt>
                <c:pt idx="9">
                  <c:v>Chantelle Cameron</c:v>
                </c:pt>
                <c:pt idx="10">
                  <c:v>Adam Azim</c:v>
                </c:pt>
              </c:strCache>
            </c:strRef>
          </c:cat>
          <c:val>
            <c:numRef>
              <c:f>'melhores por nº lutas'!$D$28:$D$39</c:f>
              <c:numCache>
                <c:formatCode>0.00%</c:formatCode>
                <c:ptCount val="11"/>
                <c:pt idx="0">
                  <c:v>0.95829999999999993</c:v>
                </c:pt>
                <c:pt idx="1">
                  <c:v>0.95829999999999993</c:v>
                </c:pt>
                <c:pt idx="2">
                  <c:v>0.96</c:v>
                </c:pt>
                <c:pt idx="3">
                  <c:v>0.96</c:v>
                </c:pt>
                <c:pt idx="4">
                  <c:v>0.96150000000000002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08-4AA0-9410-C55870D22B05}"/>
            </c:ext>
          </c:extLst>
        </c:ser>
        <c:ser>
          <c:idx val="3"/>
          <c:order val="3"/>
          <c:tx>
            <c:strRef>
              <c:f>'melhores por nº lutas'!$E$26:$E$27</c:f>
              <c:strCache>
                <c:ptCount val="1"/>
                <c:pt idx="0">
                  <c:v>31-40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'melhores por nº lutas'!$A$28:$A$39</c:f>
              <c:strCache>
                <c:ptCount val="11"/>
                <c:pt idx="0">
                  <c:v>Edgar Berlanga</c:v>
                </c:pt>
                <c:pt idx="1">
                  <c:v>Conor Benn</c:v>
                </c:pt>
                <c:pt idx="2">
                  <c:v>Dmitry Bivol</c:v>
                </c:pt>
                <c:pt idx="3">
                  <c:v>Randy Caballero</c:v>
                </c:pt>
                <c:pt idx="4">
                  <c:v>Roman Andreev</c:v>
                </c:pt>
                <c:pt idx="5">
                  <c:v>David Benavidez</c:v>
                </c:pt>
                <c:pt idx="6">
                  <c:v>Jevgenijs Aleksejevs</c:v>
                </c:pt>
                <c:pt idx="7">
                  <c:v>Caoimhin Agyarko</c:v>
                </c:pt>
                <c:pt idx="8">
                  <c:v>Arnold Barboza Jr</c:v>
                </c:pt>
                <c:pt idx="9">
                  <c:v>Chantelle Cameron</c:v>
                </c:pt>
                <c:pt idx="10">
                  <c:v>Adam Azim</c:v>
                </c:pt>
              </c:strCache>
            </c:strRef>
          </c:cat>
          <c:val>
            <c:numRef>
              <c:f>'melhores por nº lutas'!$E$28:$E$39</c:f>
              <c:numCache>
                <c:formatCode>0.00%</c:formatCode>
                <c:ptCount val="11"/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08-4AA0-9410-C55870D22B05}"/>
            </c:ext>
          </c:extLst>
        </c:ser>
        <c:ser>
          <c:idx val="4"/>
          <c:order val="4"/>
          <c:tx>
            <c:strRef>
              <c:f>'melhores por nº lutas'!$F$26:$F$27</c:f>
              <c:strCache>
                <c:ptCount val="1"/>
                <c:pt idx="0">
                  <c:v>41-50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'melhores por nº lutas'!$A$28:$A$39</c:f>
              <c:strCache>
                <c:ptCount val="11"/>
                <c:pt idx="0">
                  <c:v>Edgar Berlanga</c:v>
                </c:pt>
                <c:pt idx="1">
                  <c:v>Conor Benn</c:v>
                </c:pt>
                <c:pt idx="2">
                  <c:v>Dmitry Bivol</c:v>
                </c:pt>
                <c:pt idx="3">
                  <c:v>Randy Caballero</c:v>
                </c:pt>
                <c:pt idx="4">
                  <c:v>Roman Andreev</c:v>
                </c:pt>
                <c:pt idx="5">
                  <c:v>David Benavidez</c:v>
                </c:pt>
                <c:pt idx="6">
                  <c:v>Jevgenijs Aleksejevs</c:v>
                </c:pt>
                <c:pt idx="7">
                  <c:v>Caoimhin Agyarko</c:v>
                </c:pt>
                <c:pt idx="8">
                  <c:v>Arnold Barboza Jr</c:v>
                </c:pt>
                <c:pt idx="9">
                  <c:v>Chantelle Cameron</c:v>
                </c:pt>
                <c:pt idx="10">
                  <c:v>Adam Azim</c:v>
                </c:pt>
              </c:strCache>
            </c:strRef>
          </c:cat>
          <c:val>
            <c:numRef>
              <c:f>'melhores por nº lutas'!$F$28:$F$39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4-5708-4AA0-9410-C55870D22B05}"/>
            </c:ext>
          </c:extLst>
        </c:ser>
        <c:ser>
          <c:idx val="5"/>
          <c:order val="5"/>
          <c:tx>
            <c:strRef>
              <c:f>'melhores por nº lutas'!$G$26:$G$27</c:f>
              <c:strCache>
                <c:ptCount val="1"/>
                <c:pt idx="0">
                  <c:v>51-60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'melhores por nº lutas'!$A$28:$A$39</c:f>
              <c:strCache>
                <c:ptCount val="11"/>
                <c:pt idx="0">
                  <c:v>Edgar Berlanga</c:v>
                </c:pt>
                <c:pt idx="1">
                  <c:v>Conor Benn</c:v>
                </c:pt>
                <c:pt idx="2">
                  <c:v>Dmitry Bivol</c:v>
                </c:pt>
                <c:pt idx="3">
                  <c:v>Randy Caballero</c:v>
                </c:pt>
                <c:pt idx="4">
                  <c:v>Roman Andreev</c:v>
                </c:pt>
                <c:pt idx="5">
                  <c:v>David Benavidez</c:v>
                </c:pt>
                <c:pt idx="6">
                  <c:v>Jevgenijs Aleksejevs</c:v>
                </c:pt>
                <c:pt idx="7">
                  <c:v>Caoimhin Agyarko</c:v>
                </c:pt>
                <c:pt idx="8">
                  <c:v>Arnold Barboza Jr</c:v>
                </c:pt>
                <c:pt idx="9">
                  <c:v>Chantelle Cameron</c:v>
                </c:pt>
                <c:pt idx="10">
                  <c:v>Adam Azim</c:v>
                </c:pt>
              </c:strCache>
            </c:strRef>
          </c:cat>
          <c:val>
            <c:numRef>
              <c:f>'melhores por nº lutas'!$G$28:$G$39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5-5708-4AA0-9410-C55870D22B05}"/>
            </c:ext>
          </c:extLst>
        </c:ser>
        <c:ser>
          <c:idx val="6"/>
          <c:order val="6"/>
          <c:tx>
            <c:strRef>
              <c:f>'melhores por nº lutas'!$H$26:$H$27</c:f>
              <c:strCache>
                <c:ptCount val="1"/>
                <c:pt idx="0">
                  <c:v>61-70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'melhores por nº lutas'!$A$28:$A$39</c:f>
              <c:strCache>
                <c:ptCount val="11"/>
                <c:pt idx="0">
                  <c:v>Edgar Berlanga</c:v>
                </c:pt>
                <c:pt idx="1">
                  <c:v>Conor Benn</c:v>
                </c:pt>
                <c:pt idx="2">
                  <c:v>Dmitry Bivol</c:v>
                </c:pt>
                <c:pt idx="3">
                  <c:v>Randy Caballero</c:v>
                </c:pt>
                <c:pt idx="4">
                  <c:v>Roman Andreev</c:v>
                </c:pt>
                <c:pt idx="5">
                  <c:v>David Benavidez</c:v>
                </c:pt>
                <c:pt idx="6">
                  <c:v>Jevgenijs Aleksejevs</c:v>
                </c:pt>
                <c:pt idx="7">
                  <c:v>Caoimhin Agyarko</c:v>
                </c:pt>
                <c:pt idx="8">
                  <c:v>Arnold Barboza Jr</c:v>
                </c:pt>
                <c:pt idx="9">
                  <c:v>Chantelle Cameron</c:v>
                </c:pt>
                <c:pt idx="10">
                  <c:v>Adam Azim</c:v>
                </c:pt>
              </c:strCache>
            </c:strRef>
          </c:cat>
          <c:val>
            <c:numRef>
              <c:f>'melhores por nº lutas'!$H$28:$H$39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6-5708-4AA0-9410-C55870D22B05}"/>
            </c:ext>
          </c:extLst>
        </c:ser>
        <c:ser>
          <c:idx val="7"/>
          <c:order val="7"/>
          <c:tx>
            <c:strRef>
              <c:f>'melhores por nº lutas'!$I$26:$I$27</c:f>
              <c:strCache>
                <c:ptCount val="1"/>
                <c:pt idx="0">
                  <c:v>71-80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'melhores por nº lutas'!$A$28:$A$39</c:f>
              <c:strCache>
                <c:ptCount val="11"/>
                <c:pt idx="0">
                  <c:v>Edgar Berlanga</c:v>
                </c:pt>
                <c:pt idx="1">
                  <c:v>Conor Benn</c:v>
                </c:pt>
                <c:pt idx="2">
                  <c:v>Dmitry Bivol</c:v>
                </c:pt>
                <c:pt idx="3">
                  <c:v>Randy Caballero</c:v>
                </c:pt>
                <c:pt idx="4">
                  <c:v>Roman Andreev</c:v>
                </c:pt>
                <c:pt idx="5">
                  <c:v>David Benavidez</c:v>
                </c:pt>
                <c:pt idx="6">
                  <c:v>Jevgenijs Aleksejevs</c:v>
                </c:pt>
                <c:pt idx="7">
                  <c:v>Caoimhin Agyarko</c:v>
                </c:pt>
                <c:pt idx="8">
                  <c:v>Arnold Barboza Jr</c:v>
                </c:pt>
                <c:pt idx="9">
                  <c:v>Chantelle Cameron</c:v>
                </c:pt>
                <c:pt idx="10">
                  <c:v>Adam Azim</c:v>
                </c:pt>
              </c:strCache>
            </c:strRef>
          </c:cat>
          <c:val>
            <c:numRef>
              <c:f>'melhores por nº lutas'!$I$28:$I$39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7-5708-4AA0-9410-C55870D22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90"/>
        <c:axId val="2011354095"/>
        <c:axId val="2011354575"/>
      </c:barChart>
      <c:catAx>
        <c:axId val="20113540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354575"/>
        <c:crosses val="autoZero"/>
        <c:auto val="1"/>
        <c:lblAlgn val="ctr"/>
        <c:lblOffset val="100"/>
        <c:noMultiLvlLbl val="0"/>
      </c:catAx>
      <c:valAx>
        <c:axId val="201135457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%">
                    <a:solidFill>
                      <a:sysClr val="windowText" lastClr="000000">
                        <a:lumMod val="65%"/>
                        <a:lumOff val="35%"/>
                      </a:sysClr>
                    </a:solidFill>
                  </a:rPr>
                  <a:t>Porcentagem de Vitórias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crossAx val="2011354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878653211807477"/>
          <c:y val="0.33739775517309462"/>
          <c:w val="8.201533931072208E-2"/>
          <c:h val="0.430686033209692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purl.oclc.org/ooxml/officeDocument/relationships/chart" Target="../charts/chart6.xml"/><Relationship Id="rId2" Type="http://purl.oclc.org/ooxml/officeDocument/relationships/chart" Target="../charts/chart5.xml"/><Relationship Id="rId1" Type="http://purl.oclc.org/ooxml/officeDocument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purl.oclc.org/ooxml/officeDocument/relationships/chart" Target="../charts/chart8.xml"/><Relationship Id="rId1" Type="http://purl.oclc.org/ooxml/officeDocument/relationships/chart" Target="../charts/chart7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19051</xdr:colOff>
      <xdr:row>7</xdr:row>
      <xdr:rowOff>47624</xdr:rowOff>
    </xdr:from>
    <xdr:to>
      <xdr:col>11</xdr:col>
      <xdr:colOff>571501</xdr:colOff>
      <xdr:row>23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379CC11-86E2-D3D0-99DE-4F04ABA416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12</xdr:col>
      <xdr:colOff>57149</xdr:colOff>
      <xdr:row>6</xdr:row>
      <xdr:rowOff>180975</xdr:rowOff>
    </xdr:from>
    <xdr:to>
      <xdr:col>20</xdr:col>
      <xdr:colOff>0</xdr:colOff>
      <xdr:row>23</xdr:row>
      <xdr:rowOff>66675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6B0F3BF-19A0-5889-E062-6AD1267649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5</xdr:col>
      <xdr:colOff>10991</xdr:colOff>
      <xdr:row>5</xdr:row>
      <xdr:rowOff>112102</xdr:rowOff>
    </xdr:from>
    <xdr:to>
      <xdr:col>12</xdr:col>
      <xdr:colOff>435952</xdr:colOff>
      <xdr:row>19</xdr:row>
      <xdr:rowOff>188302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0FE3183-832F-B2A5-A965-A76C043F1A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12</xdr:col>
      <xdr:colOff>795335</xdr:colOff>
      <xdr:row>6</xdr:row>
      <xdr:rowOff>164522</xdr:rowOff>
    </xdr:from>
    <xdr:to>
      <xdr:col>24</xdr:col>
      <xdr:colOff>752476</xdr:colOff>
      <xdr:row>23</xdr:row>
      <xdr:rowOff>154998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5954D61-A9C8-49A8-4F66-89E0221542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 editAs="oneCell">
    <xdr:from>
      <xdr:col>17</xdr:col>
      <xdr:colOff>11256</xdr:colOff>
      <xdr:row>3</xdr:row>
      <xdr:rowOff>69272</xdr:rowOff>
    </xdr:from>
    <xdr:to>
      <xdr:col>20</xdr:col>
      <xdr:colOff>505915</xdr:colOff>
      <xdr:row>6</xdr:row>
      <xdr:rowOff>154997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xperiência (Décadas)" descr="oi&#10;">
              <a:extLst>
                <a:ext uri="{FF2B5EF4-FFF2-40B4-BE49-F238E27FC236}">
                  <a16:creationId xmlns:a16="http://schemas.microsoft.com/office/drawing/2014/main" id="{5ADBC74D-700A-A205-1AF2-AAA5C39BB6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xperiência (Décadas)"/>
            </a:graphicData>
          </a:graphic>
        </xdr:graphicFrame>
      </mc:Choice>
      <mc:Fallback xmlns:a="http://schemas.openxmlformats.org/drawingml/2006/main" xmlns:xdr="http://schemas.openxmlformats.org/drawingml/2006/spreadsheetDrawing"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749529" y="640772"/>
              <a:ext cx="2728705" cy="657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9</xdr:col>
      <xdr:colOff>933451</xdr:colOff>
      <xdr:row>23</xdr:row>
      <xdr:rowOff>168420</xdr:rowOff>
    </xdr:from>
    <xdr:to>
      <xdr:col>18</xdr:col>
      <xdr:colOff>0</xdr:colOff>
      <xdr:row>40</xdr:row>
      <xdr:rowOff>152400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5F9EB97-FC21-7E15-F804-6E6EC2046B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18</xdr:col>
      <xdr:colOff>484685</xdr:colOff>
      <xdr:row>23</xdr:row>
      <xdr:rowOff>184553</xdr:rowOff>
    </xdr:from>
    <xdr:to>
      <xdr:col>31</xdr:col>
      <xdr:colOff>217714</xdr:colOff>
      <xdr:row>41</xdr:row>
      <xdr:rowOff>13609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B79CC9F-2530-1F9D-7A4B-DCE161766C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drawings/drawing4.xml><?xml version="1.0" encoding="utf-8"?>
<c:userShapes xmlns:c="http://purl.oclc.org/ooxml/drawingml/chart">
  <cdr:relSizeAnchor xmlns:cdr="http://purl.oclc.org/ooxml/drawingml/chartDrawing">
    <cdr:from>
      <cdr:x>0.80952</cdr:x>
      <cdr:y>0.31236</cdr:y>
    </cdr:from>
    <cdr:to>
      <cdr:x>0.99495</cdr:x>
      <cdr:y>0.40611</cdr:y>
    </cdr:to>
    <cdr:sp macro="" textlink="">
      <cdr:nvSpPr>
        <cdr:cNvPr id="2" name="CaixaDeTexto 1">
          <a:extLst xmlns:a="http://purl.oclc.org/ooxml/drawingml/main">
            <a:ext uri="{FF2B5EF4-FFF2-40B4-BE49-F238E27FC236}">
              <a16:creationId xmlns:a16="http://schemas.microsoft.com/office/drawing/2014/main" id="{09AE943E-F916-8BD7-14C5-E2429278A5F8}"/>
            </a:ext>
          </a:extLst>
        </cdr:cNvPr>
        <cdr:cNvSpPr txBox="1"/>
      </cdr:nvSpPr>
      <cdr:spPr>
        <a:xfrm xmlns:a="http://purl.oclc.org/ooxml/drawingml/main">
          <a:off x="5424490" y="1008614"/>
          <a:ext cx="1242536" cy="302717"/>
        </a:xfrm>
        <a:prstGeom xmlns:a="http://purl.oclc.org/ooxml/drawingml/main" prst="rect">
          <a:avLst/>
        </a:prstGeom>
      </cdr:spPr>
      <cdr:txBody>
        <a:bodyPr xmlns:a="http://purl.oclc.org/ooxml/drawingml/main" vertOverflow="clip" wrap="none" rtlCol="0"/>
        <a:lstStyle xmlns:a="http://purl.oclc.org/ooxml/drawingml/main"/>
        <a:p xmlns:a="http://purl.oclc.org/ooxml/drawingml/main">
          <a:pPr marL="0" marR="0" lvl="0" indent="0" defTabSz="91440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Experiência</a:t>
          </a:r>
          <a:r>
            <a:rPr lang="en-US" sz="1100" baseline="0%">
              <a:effectLst/>
              <a:latin typeface="+mn-lt"/>
              <a:ea typeface="+mn-ea"/>
              <a:cs typeface="+mn-cs"/>
            </a:rPr>
            <a:t> (Décadas)</a:t>
          </a:r>
          <a:endParaRPr lang="en-US">
            <a:effectLst/>
          </a:endParaRPr>
        </a:p>
        <a:p xmlns:a="http://purl.oclc.org/ooxml/drawingml/main">
          <a:endParaRPr lang="en-US" sz="1100"/>
        </a:p>
      </cdr:txBody>
    </cdr:sp>
  </cdr:relSizeAnchor>
</c:userShapes>
</file>

<file path=xl/drawings/drawing5.xml><?xml version="1.0" encoding="utf-8"?>
<c:userShapes xmlns:c="http://purl.oclc.org/ooxml/drawingml/chart">
  <cdr:relSizeAnchor xmlns:cdr="http://purl.oclc.org/ooxml/drawingml/chartDrawing">
    <cdr:from>
      <cdr:x>0.84203</cdr:x>
      <cdr:y>0.2924</cdr:y>
    </cdr:from>
    <cdr:to>
      <cdr:x>1</cdr:x>
      <cdr:y>0.38662</cdr:y>
    </cdr:to>
    <cdr:pic>
      <cdr:nvPicPr>
        <cdr:cNvPr id="4" name="chart">
          <a:extLst xmlns:a="http://purl.oclc.org/ooxml/drawingml/main">
            <a:ext uri="{FF2B5EF4-FFF2-40B4-BE49-F238E27FC236}">
              <a16:creationId xmlns:a16="http://schemas.microsoft.com/office/drawing/2014/main" id="{35EBBF25-AF19-F178-80EB-06B61F26FF6D}"/>
            </a:ext>
          </a:extLst>
        </cdr:cNvPr>
        <cdr:cNvPicPr>
          <a:picLocks xmlns:a="http://purl.oclc.org/ooxml/drawingml/main" noChangeAspect="1"/>
        </cdr:cNvPicPr>
      </cdr:nvPicPr>
      <cdr:blipFill>
        <a:blip xmlns:a="http://purl.oclc.org/ooxml/drawingml/main" xmlns:r="http://purl.oclc.org/ooxml/officeDocument/relationships" r:embed="rId1"/>
        <a:stretch xmlns:a="http://purl.oclc.org/ooxml/drawingml/main">
          <a:fillRect/>
        </a:stretch>
      </cdr:blipFill>
      <cdr:spPr>
        <a:xfrm xmlns:a="http://purl.oclc.org/ooxml/drawingml/main">
          <a:off x="6906586" y="942244"/>
          <a:ext cx="1295681" cy="303625"/>
        </a:xfrm>
        <a:prstGeom xmlns:a="http://purl.oclc.org/ooxml/drawingml/main" prst="rect">
          <a:avLst/>
        </a:prstGeom>
      </cdr:spPr>
    </cdr:pic>
  </cdr:relSizeAnchor>
</c:userShapes>
</file>

<file path=xl/drawings/drawing6.xml><?xml version="1.0" encoding="utf-8"?>
<c:userShapes xmlns:c="http://purl.oclc.org/ooxml/drawingml/chart">
  <cdr:relSizeAnchor xmlns:cdr="http://purl.oclc.org/ooxml/drawingml/chartDrawing">
    <cdr:from>
      <cdr:x>0.83531</cdr:x>
      <cdr:y>0.27938</cdr:y>
    </cdr:from>
    <cdr:to>
      <cdr:x>0.9943</cdr:x>
      <cdr:y>0.37266</cdr:y>
    </cdr:to>
    <cdr:pic>
      <cdr:nvPicPr>
        <cdr:cNvPr id="2" name="chart">
          <a:extLst xmlns:a="http://purl.oclc.org/ooxml/drawingml/main">
            <a:ext uri="{FF2B5EF4-FFF2-40B4-BE49-F238E27FC236}">
              <a16:creationId xmlns:a16="http://schemas.microsoft.com/office/drawing/2014/main" id="{7C798CDD-154A-ACCA-DC8F-F781653F0D5E}"/>
            </a:ext>
          </a:extLst>
        </cdr:cNvPr>
        <cdr:cNvPicPr>
          <a:picLocks xmlns:a="http://purl.oclc.org/ooxml/drawingml/main" noChangeAspect="1"/>
        </cdr:cNvPicPr>
      </cdr:nvPicPr>
      <cdr:blipFill>
        <a:blip xmlns:a="http://purl.oclc.org/ooxml/drawingml/main" xmlns:r="http://purl.oclc.org/ooxml/officeDocument/relationships" r:embed="rId1"/>
        <a:stretch xmlns:a="http://purl.oclc.org/ooxml/drawingml/main">
          <a:fillRect/>
        </a:stretch>
      </cdr:blipFill>
      <cdr:spPr>
        <a:xfrm xmlns:a="http://purl.oclc.org/ooxml/drawingml/main">
          <a:off x="6847751" y="910235"/>
          <a:ext cx="1303390" cy="303896"/>
        </a:xfrm>
        <a:prstGeom xmlns:a="http://purl.oclc.org/ooxml/drawingml/main" prst="rect">
          <a:avLst/>
        </a:prstGeom>
      </cdr:spPr>
    </cdr:pic>
  </cdr:relSizeAnchor>
</c:userShapes>
</file>

<file path=xl/drawings/drawing7.xml><?xml version="1.0" encoding="utf-8"?>
<xdr:wsDr xmlns:xdr="http://purl.oclc.org/ooxml/drawingml/spreadsheetDrawing" xmlns:a="http://purl.oclc.org/ooxml/drawingml/main">
  <xdr:twoCellAnchor>
    <xdr:from>
      <xdr:col>12</xdr:col>
      <xdr:colOff>72473</xdr:colOff>
      <xdr:row>1</xdr:row>
      <xdr:rowOff>118440</xdr:rowOff>
    </xdr:from>
    <xdr:to>
      <xdr:col>24</xdr:col>
      <xdr:colOff>224873</xdr:colOff>
      <xdr:row>22</xdr:row>
      <xdr:rowOff>147015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84E3B1B-8723-6CFD-7B30-ECE0747BCA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12</xdr:col>
      <xdr:colOff>104155</xdr:colOff>
      <xdr:row>24</xdr:row>
      <xdr:rowOff>70816</xdr:rowOff>
    </xdr:from>
    <xdr:to>
      <xdr:col>24</xdr:col>
      <xdr:colOff>301939</xdr:colOff>
      <xdr:row>45</xdr:row>
      <xdr:rowOff>51202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29BACD3-2C08-5279-F65B-4E695A2249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oneCellAnchor>
    <xdr:from>
      <xdr:col>22</xdr:col>
      <xdr:colOff>235324</xdr:colOff>
      <xdr:row>9</xdr:row>
      <xdr:rowOff>89647</xdr:rowOff>
    </xdr:from>
    <xdr:ext cx="997323" cy="233205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5D67F7AE-8E1B-4D92-DBEF-62D0460ECAB5}"/>
            </a:ext>
          </a:extLst>
        </xdr:cNvPr>
        <xdr:cNvSpPr txBox="1"/>
      </xdr:nvSpPr>
      <xdr:spPr>
        <a:xfrm>
          <a:off x="12640236" y="1804147"/>
          <a:ext cx="997323" cy="233205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900" baseline="0%"/>
        </a:p>
      </xdr:txBody>
    </xdr:sp>
    <xdr:clientData/>
  </xdr:oneCellAnchor>
</xdr:wsDr>
</file>

<file path=xl/drawings/drawing8.xml><?xml version="1.0" encoding="utf-8"?>
<c:userShapes xmlns:c="http://purl.oclc.org/ooxml/drawingml/chart">
  <cdr:relSizeAnchor xmlns:cdr="http://purl.oclc.org/ooxml/drawingml/chartDrawing">
    <cdr:from>
      <cdr:x>0.81896</cdr:x>
      <cdr:y>0.34885</cdr:y>
    </cdr:from>
    <cdr:to>
      <cdr:x>1</cdr:x>
      <cdr:y>0.41839</cdr:y>
    </cdr:to>
    <cdr:sp macro="" textlink="">
      <cdr:nvSpPr>
        <cdr:cNvPr id="2" name="CaixaDeTexto 1">
          <a:extLst xmlns:a="http://purl.oclc.org/ooxml/drawingml/main">
            <a:ext uri="{FF2B5EF4-FFF2-40B4-BE49-F238E27FC236}">
              <a16:creationId xmlns:a16="http://schemas.microsoft.com/office/drawing/2014/main" id="{011066A0-B42F-7710-4B90-9E703B99BCCB}"/>
            </a:ext>
          </a:extLst>
        </cdr:cNvPr>
        <cdr:cNvSpPr txBox="1"/>
      </cdr:nvSpPr>
      <cdr:spPr>
        <a:xfrm xmlns:a="http://purl.oclc.org/ooxml/drawingml/main">
          <a:off x="4639991" y="1405561"/>
          <a:ext cx="1025703" cy="280147"/>
        </a:xfrm>
        <a:prstGeom xmlns:a="http://purl.oclc.org/ooxml/drawingml/main" prst="rect">
          <a:avLst/>
        </a:prstGeom>
      </cdr:spPr>
      <cdr:txBody>
        <a:bodyPr xmlns:a="http://purl.oclc.org/ooxml/drawingml/main" vertOverflow="clip" wrap="none" rtlCol="0"/>
        <a:lstStyle xmlns:a="http://purl.oclc.org/ooxml/drawingml/main"/>
        <a:p xmlns:a="http://purl.oclc.org/ooxml/drawingml/main">
          <a:r>
            <a:rPr lang="en-US" sz="900"/>
            <a:t>Número</a:t>
          </a:r>
          <a:r>
            <a:rPr lang="en-US" sz="1100"/>
            <a:t> de Lutas</a:t>
          </a:r>
        </a:p>
      </cdr:txBody>
    </cdr:sp>
  </cdr:relSizeAnchor>
</c:userShapes>
</file>

<file path=xl/drawings/drawing9.xml><?xml version="1.0" encoding="utf-8"?>
<c:userShapes xmlns:c="http://purl.oclc.org/ooxml/drawingml/chart">
  <cdr:relSizeAnchor xmlns:cdr="http://purl.oclc.org/ooxml/drawingml/chartDrawing">
    <cdr:from>
      <cdr:x>0.82773</cdr:x>
      <cdr:y>0.27636</cdr:y>
    </cdr:from>
    <cdr:to>
      <cdr:x>1</cdr:x>
      <cdr:y>0.33494</cdr:y>
    </cdr:to>
    <cdr:sp macro="" textlink="">
      <cdr:nvSpPr>
        <cdr:cNvPr id="2" name="CaixaDeTexto 3">
          <a:extLst xmlns:a="http://purl.oclc.org/ooxml/drawingml/main">
            <a:ext uri="{FF2B5EF4-FFF2-40B4-BE49-F238E27FC236}">
              <a16:creationId xmlns:a16="http://schemas.microsoft.com/office/drawing/2014/main" id="{5D67F7AE-8E1B-4D92-DBEF-62D0460ECAB5}"/>
            </a:ext>
          </a:extLst>
        </cdr:cNvPr>
        <cdr:cNvSpPr txBox="1"/>
      </cdr:nvSpPr>
      <cdr:spPr>
        <a:xfrm xmlns:a="http://purl.oclc.org/ooxml/drawingml/main">
          <a:off x="4661101" y="1100142"/>
          <a:ext cx="970074" cy="233205"/>
        </a:xfrm>
        <a:prstGeom xmlns:a="http://purl.oclc.org/ooxml/drawingml/main" prst="rect">
          <a:avLst/>
        </a:prstGeom>
        <a:noFill xmlns:a="http://purl.oclc.org/ooxml/drawingml/main"/>
      </cdr:spPr>
      <cdr:style>
        <a:lnRef xmlns:a="http://purl.oclc.org/ooxml/drawingml/main" idx="0">
          <a:scrgbClr r="0%" g="0%" b="0%"/>
        </a:lnRef>
        <a:fillRef xmlns:a="http://purl.oclc.org/ooxml/drawingml/main" idx="0">
          <a:scrgbClr r="0%" g="0%" b="0%"/>
        </a:fillRef>
        <a:effectRef xmlns:a="http://purl.oclc.org/ooxml/drawingml/main" idx="0">
          <a:scrgbClr r="0%" g="0%" b="0%"/>
        </a:effectRef>
        <a:fontRef xmlns:a="http://purl.oclc.org/ooxml/drawingml/main" idx="minor">
          <a:schemeClr val="tx1"/>
        </a:fontRef>
      </cdr:style>
      <cdr:txBody>
        <a:bodyPr xmlns:a="http://purl.oclc.org/ooxml/drawingml/main" wrap="none" rtlCol="0" anchor="t">
          <a:spAutoFit/>
        </a:bodyPr>
        <a:lstStyle xmlns:a="http://purl.oclc.org/ooxml/drawingml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US" sz="900"/>
            <a:t>Número de Lutas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3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Vitor" refreshedDateIso="2025-09-30T19:29:31.64900021161883925" createdVersion="8" refreshedVersion="8" minRefreshableVersion="3" recordCount="100" xr:uid="{3E86B339-FBA4-4D78-8EC1-230FE25CAC3F}">
  <cacheSource type="worksheet">
    <worksheetSource ref="A1:P101" sheet="fighters_data2"/>
  </cacheSource>
  <cacheFields count="17">
    <cacheField name="Name" numFmtId="0">
      <sharedItems/>
    </cacheField>
    <cacheField name="Age" numFmtId="0">
      <sharedItems containsSemiMixedTypes="0" containsString="0" containsNumber="1" containsInteger="1" minValue="23" maxValue="52"/>
    </cacheField>
    <cacheField name="Debut" numFmtId="0">
      <sharedItems containsString="0" containsBlank="1" containsNumber="1" containsInteger="1" minValue="1989" maxValue="2022"/>
    </cacheField>
    <cacheField name="Nationality" numFmtId="0">
      <sharedItems count="33">
        <s v="Russia"/>
        <s v="United Kingdom"/>
        <s v="Germany"/>
        <s v="Nigeria"/>
        <s v="USA"/>
        <s v="Nicaragua"/>
        <s v="Philippines"/>
        <s v="England"/>
        <s v="Croatia"/>
        <s v="Ireland"/>
        <s v="Argentina"/>
        <s v="Venezuela"/>
        <s v="Cuba"/>
        <s v="United States"/>
        <s v="Ukraine"/>
        <s v="France"/>
        <s v="Panama"/>
        <s v="Puerto Rico"/>
        <s v="Democratic Republic Of The Congo"/>
        <s v="Romania"/>
        <s v="Dominican Republic"/>
        <s v="Uzbekistan"/>
        <s v="Kazakhstan"/>
        <s v="Latvia"/>
        <s v="Colombia"/>
        <s v="Mexico"/>
        <s v="Japan"/>
        <s v="Belarus"/>
        <s v="Poland"/>
        <s v="Northern Ireland"/>
        <s v="Armenia"/>
        <s v="Norway"/>
        <s v="South Africa"/>
      </sharedItems>
    </cacheField>
    <cacheField name="Stance" numFmtId="0">
      <sharedItems/>
    </cacheField>
    <cacheField name="Reach" numFmtId="0">
      <sharedItems/>
    </cacheField>
    <cacheField name="Total_Bouts" numFmtId="0">
      <sharedItems containsSemiMixedTypes="0" containsString="0" containsNumber="1" containsInteger="1" minValue="1" maxValue="74"/>
    </cacheField>
    <cacheField name="Wins" numFmtId="0">
      <sharedItems containsSemiMixedTypes="0" containsString="0" containsNumber="1" containsInteger="1" minValue="0" maxValue="67"/>
    </cacheField>
    <cacheField name="Winrate" numFmtId="0">
      <sharedItems/>
    </cacheField>
    <cacheField name="Total_Rounds" numFmtId="0">
      <sharedItems containsBlank="1"/>
    </cacheField>
    <cacheField name="Ko_Wins" numFmtId="0">
      <sharedItems containsSemiMixedTypes="0" containsString="0" containsNumber="1" containsInteger="1" minValue="0" maxValue="53"/>
    </cacheField>
    <cacheField name="Ko_Percentace" numFmtId="0">
      <sharedItems containsSemiMixedTypes="0" containsString="0" containsNumber="1" containsInteger="1" minValue="0" maxValue="96"/>
    </cacheField>
    <cacheField name="Clean_Stance" numFmtId="0">
      <sharedItems count="2">
        <s v="Destro"/>
        <s v="Canhoto"/>
      </sharedItems>
    </cacheField>
    <cacheField name="Clean_Reach" numFmtId="0">
      <sharedItems/>
    </cacheField>
    <cacheField name="Clean_Winrate" numFmtId="2">
      <sharedItems containsSemiMixedTypes="0" containsString="0" containsNumber="1" minValue="0" maxValue="1" count="64">
        <n v="0.90910000000000002"/>
        <n v="0.91670000000000007"/>
        <n v="0.88680000000000003"/>
        <n v="0.95239999999999991"/>
        <n v="0.84"/>
        <n v="0.91299999999999992"/>
        <n v="0.85709999999999997"/>
        <n v="0.96970000000000001"/>
        <n v="0.96150000000000002"/>
        <n v="0.82140000000000002"/>
        <n v="1"/>
        <n v="0.95650000000000002"/>
        <n v="0.94120000000000004"/>
        <n v="0.66670000000000007"/>
        <n v="0.82689999999999997"/>
        <n v="0.78120000000000001"/>
        <n v="0.88239999999999996"/>
        <n v="0.86209999999999998"/>
        <n v="0.77780000000000005"/>
        <n v="0.71430000000000005"/>
        <n v="0.81400000000000006"/>
        <n v="0.89469999999999994"/>
        <n v="0.86959999999999993"/>
        <n v="0.77139999999999997"/>
        <n v="0.73909999999999998"/>
        <n v="0.92310000000000003"/>
        <n v="0.83329999999999993"/>
        <n v="0.93330000000000002"/>
        <n v="0.92"/>
        <n v="0.9"/>
        <n v="0.71879999999999999"/>
        <n v="0.88890000000000002"/>
        <n v="0.68629999999999991"/>
        <n v="0.92590000000000006"/>
        <n v="0.94739999999999991"/>
        <n v="0.76469999999999994"/>
        <n v="0.81480000000000008"/>
        <n v="0.86670000000000003"/>
        <n v="0.82980000000000009"/>
        <n v="0"/>
        <n v="0.9153"/>
        <n v="0.92859999999999998"/>
        <n v="0.72970000000000002"/>
        <n v="0.81819999999999993"/>
        <n v="0.79170000000000007"/>
        <n v="0.83779999999999999"/>
        <n v="0.875"/>
        <n v="0.90540000000000009"/>
        <n v="0.90620000000000001"/>
        <n v="0.76919999999999999"/>
        <n v="0.77079999999999993"/>
        <n v="0.95450000000000002"/>
        <n v="0.96"/>
        <n v="0.92680000000000007"/>
        <n v="0.8649"/>
        <n v="0.79310000000000003"/>
        <n v="0.7419"/>
        <n v="0.871"/>
        <n v="0.87879999999999991"/>
        <n v="0.95829999999999993"/>
        <n v="0.93180000000000007"/>
        <n v="0.68969999999999998"/>
        <n v="0.94550000000000001"/>
        <n v="0.89549999999999996"/>
      </sharedItems>
    </cacheField>
    <cacheField name="Years_Since_Debut" numFmtId="1">
      <sharedItems containsSemiMixedTypes="0" containsString="0" containsNumber="1" containsInteger="1" minValue="0" maxValue="40"/>
    </cacheField>
    <cacheField name="Campo1" numFmtId="0" formula="Wins/Total_Bout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Vitor" refreshedDateIso="2025-09-30T20:11:50.71999983396381375" createdVersion="8" refreshedVersion="8" minRefreshableVersion="3" recordCount="100" xr:uid="{C2380521-DD4C-4720-A36C-A692B584444D}">
  <cacheSource type="worksheet">
    <worksheetSource ref="A1:Q101" sheet="fighters_data2"/>
  </cacheSource>
  <cacheFields count="17">
    <cacheField name="Name" numFmtId="0">
      <sharedItems count="100">
        <s v="Zaur Abdullaev"/>
        <s v="Masood Abdulah"/>
        <s v="Arthur Abraham"/>
        <s v="Efe Ajagba"/>
        <s v="Artur Akavov"/>
        <s v="Ra'eese Aleem"/>
        <s v="Felix Alvarado"/>
        <s v="Jerwin Ancajas"/>
        <s v="Demetrius Andrade"/>
        <s v="Roman Andreev"/>
        <s v="Matty Askin"/>
        <s v="Adam Azim"/>
        <s v="Alen Babic"/>
        <s v="Nick Ball"/>
        <s v="Abass Baraou"/>
        <s v="Paddy Barnes"/>
        <s v="Jonathan Victor Barros"/>
        <s v="Ismael Barroso"/>
        <s v="Rances Barthelemy"/>
        <s v="Brandon Adams"/>
        <s v="Joseph Adorno"/>
        <s v="Botirzhon Akhmedov"/>
        <s v="Gabriela Celeste Alaniz"/>
        <s v="Mehdi Amar"/>
        <s v="Samuel Antwi"/>
        <s v="Jaime Arboleda"/>
        <s v="McWilliams Arroyo"/>
        <s v="Chris Avalos"/>
        <s v="Martin Bakole"/>
        <s v="Ionut Baluta"/>
        <s v="Zelfa Barrett"/>
        <s v="Carlos Adames"/>
        <s v="Kudratillo Abdukakhorov"/>
        <s v="David Adeleye"/>
        <s v="Ali Akhmedov"/>
        <s v="Jevgenijs Aleksejevs"/>
        <s v="Sadam Ali"/>
        <s v="David Allen"/>
        <s v="Mikhail Aloyan"/>
        <s v="Rene Alvarado"/>
        <s v="Eleider Alvarez"/>
        <s v="Jared Anderson"/>
        <s v="Alfredo Angulo"/>
        <s v="Luis Arias"/>
        <s v="Jack Arnfield"/>
        <s v="Chris Arreola"/>
        <s v="Lyndon Arthur"/>
        <s v="Mikuru Asakura"/>
        <s v="Ivan Baranchyk"/>
        <s v="Arnold Barboza Jr"/>
        <s v="Sullivan Barrera"/>
        <s v="Tomasz Adamek"/>
        <s v="Caoimhin Agyarko"/>
        <s v="Murodjon Akhmadaliev"/>
        <s v="Seigo Yuri Akui"/>
        <s v="Devon Alexander"/>
        <s v="Chris Algieri"/>
        <s v="Janibek Alimkhanuly"/>
        <s v="McJoe Arroyo"/>
        <s v="Vincent Astrolabio"/>
        <s v="David Avanesyan"/>
        <s v="Dan Azeez"/>
        <s v="Marco Antonio Barrera"/>
        <s v="Mario Barrios"/>
        <s v="Albert Batyrgaziev"/>
        <s v="Erik Bazinyan"/>
        <s v="Reece Bellotti"/>
        <s v="Raymundo Beltran"/>
        <s v="David Benavidez"/>
        <s v="Alexander Besputin"/>
        <s v="Artur Beterbiev"/>
        <s v="Dmitry Bivol"/>
        <s v="Timothy Bradley Jr"/>
        <s v="Cecilia Braekhus"/>
        <s v="Dominic Breazeale"/>
        <s v="Marcus Browne"/>
        <s v="Trevor Bryan"/>
        <s v="Frank Buglioni"/>
        <s v="Ricky Burns"/>
        <s v="Salt Papi"/>
        <s v="Lucian Bute"/>
        <s v="Gideon Buthelezi"/>
        <s v="Paul Butler"/>
        <s v="Randy Caballero"/>
        <s v="Chantelle Cameron"/>
        <s v="Liam Cameron"/>
        <s v="Carlos Canizales"/>
        <s v="Alycia Baumgardner"/>
        <s v="Tony Bellew"/>
        <s v="Jose Benavidez Jr"/>
        <s v="Conor Benn"/>
        <s v="Denzel Bentley"/>
        <s v="Miguel Berchelt"/>
        <s v="Edgar Berlanga"/>
        <s v="Chris Billam-Smith"/>
        <s v="Serhii Bohachuk"/>
        <s v="Ricards Bolotniks"/>
        <s v="Philip Bowes"/>
        <s v="Juergen Braehmer"/>
        <s v="Shannon Briggs"/>
      </sharedItems>
    </cacheField>
    <cacheField name="Age" numFmtId="0">
      <sharedItems containsSemiMixedTypes="0" containsString="0" containsNumber="1" containsInteger="1" minValue="23" maxValue="52"/>
    </cacheField>
    <cacheField name="Debut" numFmtId="0">
      <sharedItems containsString="0" containsBlank="1" containsNumber="1" containsInteger="1" minValue="1989" maxValue="2022"/>
    </cacheField>
    <cacheField name="Nationality" numFmtId="0">
      <sharedItems count="33">
        <s v="Russia"/>
        <s v="United Kingdom"/>
        <s v="Germany"/>
        <s v="Nigeria"/>
        <s v="USA"/>
        <s v="Nicaragua"/>
        <s v="Philippines"/>
        <s v="England"/>
        <s v="Croatia"/>
        <s v="Ireland"/>
        <s v="Argentina"/>
        <s v="Venezuela"/>
        <s v="Cuba"/>
        <s v="United States"/>
        <s v="Ukraine"/>
        <s v="France"/>
        <s v="Panama"/>
        <s v="Puerto Rico"/>
        <s v="Democratic Republic Of The Congo"/>
        <s v="Romania"/>
        <s v="Dominican Republic"/>
        <s v="Uzbekistan"/>
        <s v="Kazakhstan"/>
        <s v="Latvia"/>
        <s v="Colombia"/>
        <s v="Mexico"/>
        <s v="Japan"/>
        <s v="Belarus"/>
        <s v="Poland"/>
        <s v="Northern Ireland"/>
        <s v="Armenia"/>
        <s v="Norway"/>
        <s v="South Africa"/>
      </sharedItems>
    </cacheField>
    <cacheField name="Stance" numFmtId="0">
      <sharedItems/>
    </cacheField>
    <cacheField name="Reach" numFmtId="0">
      <sharedItems/>
    </cacheField>
    <cacheField name="Total_Bouts" numFmtId="0">
      <sharedItems containsSemiMixedTypes="0" containsString="0" containsNumber="1" containsInteger="1" minValue="1" maxValue="74" count="42">
        <n v="22"/>
        <n v="12"/>
        <n v="53"/>
        <n v="21"/>
        <n v="25"/>
        <n v="46"/>
        <n v="42"/>
        <n v="33"/>
        <n v="26"/>
        <n v="28"/>
        <n v="13"/>
        <n v="14"/>
        <n v="23"/>
        <n v="17"/>
        <n v="9"/>
        <n v="52"/>
        <n v="32"/>
        <n v="34"/>
        <n v="29"/>
        <n v="27"/>
        <n v="43"/>
        <n v="19"/>
        <n v="35"/>
        <n v="24"/>
        <n v="15"/>
        <n v="30"/>
        <n v="51"/>
        <n v="47"/>
        <n v="1"/>
        <n v="59"/>
        <n v="37"/>
        <n v="74"/>
        <n v="48"/>
        <n v="36"/>
        <n v="41"/>
        <n v="54"/>
        <n v="39"/>
        <n v="20"/>
        <n v="31"/>
        <n v="44"/>
        <n v="55"/>
        <n v="67"/>
      </sharedItems>
    </cacheField>
    <cacheField name="Wins" numFmtId="0">
      <sharedItems containsSemiMixedTypes="0" containsString="0" containsNumber="1" containsInteger="1" minValue="0" maxValue="67"/>
    </cacheField>
    <cacheField name="Winrate" numFmtId="0">
      <sharedItems/>
    </cacheField>
    <cacheField name="Total_Rounds" numFmtId="0">
      <sharedItems containsBlank="1"/>
    </cacheField>
    <cacheField name="Ko_Wins" numFmtId="0">
      <sharedItems containsSemiMixedTypes="0" containsString="0" containsNumber="1" containsInteger="1" minValue="0" maxValue="53"/>
    </cacheField>
    <cacheField name="Ko_Percentace" numFmtId="0">
      <sharedItems containsSemiMixedTypes="0" containsString="0" containsNumber="1" containsInteger="1" minValue="0" maxValue="96"/>
    </cacheField>
    <cacheField name="Clean_Stance" numFmtId="0">
      <sharedItems/>
    </cacheField>
    <cacheField name="Clean_Reach" numFmtId="0">
      <sharedItems/>
    </cacheField>
    <cacheField name="Clean_Winrate" numFmtId="2">
      <sharedItems containsSemiMixedTypes="0" containsString="0" containsNumber="1" minValue="0" maxValue="1"/>
    </cacheField>
    <cacheField name="Years_Since_Debut" numFmtId="1">
      <sharedItems containsSemiMixedTypes="0" containsString="0" containsNumber="1" containsInteger="1" minValue="0" maxValue="40" count="5">
        <n v="10"/>
        <n v="0"/>
        <n v="20"/>
        <n v="30"/>
        <n v="40"/>
      </sharedItems>
    </cacheField>
    <cacheField name="Qty_Per_Country" numFmtId="0">
      <sharedItems containsSemiMixedTypes="0" containsString="0" containsNumber="1" containsInteger="1" minValue="1" maxValue="15" count="15">
        <n v="8"/>
        <n v="12"/>
        <n v="3"/>
        <n v="1"/>
        <n v="7"/>
        <n v="15"/>
        <n v="2"/>
        <n v="14"/>
        <n v="6"/>
        <n v="11"/>
        <n v="10"/>
        <n v="13"/>
        <n v="9"/>
        <n v="5"/>
        <n v="4"/>
      </sharedItems>
    </cacheField>
  </cacheFields>
  <extLst>
    <ext xmlns:x14="http://schemas.microsoft.com/office/spreadsheetml/2009/9/main" uri="{725AE2AE-9491-48be-B2B4-4EB974FC3084}">
      <x14:pivotCacheDefinition pivotCacheId="1227443037"/>
    </ext>
  </extLst>
</pivotCacheDefinition>
</file>

<file path=xl/pivotCache/pivotCacheDefinition3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Vitor" refreshedDateIso="2025-09-30T23:02:06.25000001862645375" createdVersion="8" refreshedVersion="8" minRefreshableVersion="3" recordCount="100" xr:uid="{A7FE1820-7F13-48E9-BB7E-607DC31E58AD}">
  <cacheSource type="worksheet">
    <worksheetSource ref="A1:R101" sheet="fighters_data2"/>
  </cacheSource>
  <cacheFields count="18">
    <cacheField name="Name" numFmtId="0">
      <sharedItems count="100">
        <s v="Zaur Abdullaev"/>
        <s v="Masood Abdulah"/>
        <s v="Arthur Abraham"/>
        <s v="Efe Ajagba"/>
        <s v="Artur Akavov"/>
        <s v="Ra'eese Aleem"/>
        <s v="Felix Alvarado"/>
        <s v="Jerwin Ancajas"/>
        <s v="Demetrius Andrade"/>
        <s v="Roman Andreev"/>
        <s v="Matty Askin"/>
        <s v="Adam Azim"/>
        <s v="Alen Babic"/>
        <s v="Nick Ball"/>
        <s v="Abass Baraou"/>
        <s v="Paddy Barnes"/>
        <s v="Jonathan Victor Barros"/>
        <s v="Ismael Barroso"/>
        <s v="Rances Barthelemy"/>
        <s v="Brandon Adams"/>
        <s v="Joseph Adorno"/>
        <s v="Botirzhon Akhmedov"/>
        <s v="Gabriela Celeste Alaniz"/>
        <s v="Mehdi Amar"/>
        <s v="Samuel Antwi"/>
        <s v="Jaime Arboleda"/>
        <s v="McWilliams Arroyo"/>
        <s v="Chris Avalos"/>
        <s v="Martin Bakole"/>
        <s v="Ionut Baluta"/>
        <s v="Zelfa Barrett"/>
        <s v="Carlos Adames"/>
        <s v="Kudratillo Abdukakhorov"/>
        <s v="David Adeleye"/>
        <s v="Ali Akhmedov"/>
        <s v="Jevgenijs Aleksejevs"/>
        <s v="Sadam Ali"/>
        <s v="David Allen"/>
        <s v="Mikhail Aloyan"/>
        <s v="Rene Alvarado"/>
        <s v="Eleider Alvarez"/>
        <s v="Jared Anderson"/>
        <s v="Alfredo Angulo"/>
        <s v="Luis Arias"/>
        <s v="Jack Arnfield"/>
        <s v="Chris Arreola"/>
        <s v="Lyndon Arthur"/>
        <s v="Mikuru Asakura"/>
        <s v="Ivan Baranchyk"/>
        <s v="Arnold Barboza Jr"/>
        <s v="Sullivan Barrera"/>
        <s v="Tomasz Adamek"/>
        <s v="Caoimhin Agyarko"/>
        <s v="Murodjon Akhmadaliev"/>
        <s v="Seigo Yuri Akui"/>
        <s v="Devon Alexander"/>
        <s v="Chris Algieri"/>
        <s v="Janibek Alimkhanuly"/>
        <s v="McJoe Arroyo"/>
        <s v="Vincent Astrolabio"/>
        <s v="David Avanesyan"/>
        <s v="Dan Azeez"/>
        <s v="Marco Antonio Barrera"/>
        <s v="Mario Barrios"/>
        <s v="Albert Batyrgaziev"/>
        <s v="Erik Bazinyan"/>
        <s v="Reece Bellotti"/>
        <s v="Raymundo Beltran"/>
        <s v="David Benavidez"/>
        <s v="Alexander Besputin"/>
        <s v="Artur Beterbiev"/>
        <s v="Dmitry Bivol"/>
        <s v="Timothy Bradley Jr"/>
        <s v="Cecilia Braekhus"/>
        <s v="Dominic Breazeale"/>
        <s v="Marcus Browne"/>
        <s v="Trevor Bryan"/>
        <s v="Frank Buglioni"/>
        <s v="Ricky Burns"/>
        <s v="Salt Papi"/>
        <s v="Lucian Bute"/>
        <s v="Gideon Buthelezi"/>
        <s v="Paul Butler"/>
        <s v="Randy Caballero"/>
        <s v="Chantelle Cameron"/>
        <s v="Liam Cameron"/>
        <s v="Carlos Canizales"/>
        <s v="Alycia Baumgardner"/>
        <s v="Tony Bellew"/>
        <s v="Jose Benavidez Jr"/>
        <s v="Conor Benn"/>
        <s v="Denzel Bentley"/>
        <s v="Miguel Berchelt"/>
        <s v="Edgar Berlanga"/>
        <s v="Chris Billam-Smith"/>
        <s v="Serhii Bohachuk"/>
        <s v="Ricards Bolotniks"/>
        <s v="Philip Bowes"/>
        <s v="Juergen Braehmer"/>
        <s v="Shannon Briggs"/>
      </sharedItems>
    </cacheField>
    <cacheField name="Age" numFmtId="0">
      <sharedItems containsSemiMixedTypes="0" containsString="0" containsNumber="1" containsInteger="1" minValue="23" maxValue="52"/>
    </cacheField>
    <cacheField name="Debut" numFmtId="0">
      <sharedItems containsString="0" containsBlank="1" containsNumber="1" containsInteger="1" minValue="1989" maxValue="2022"/>
    </cacheField>
    <cacheField name="Nationality" numFmtId="0">
      <sharedItems count="33">
        <s v="Russia"/>
        <s v="United Kingdom"/>
        <s v="Germany"/>
        <s v="Nigeria"/>
        <s v="USA"/>
        <s v="Nicaragua"/>
        <s v="Philippines"/>
        <s v="England"/>
        <s v="Croatia"/>
        <s v="Ireland"/>
        <s v="Argentina"/>
        <s v="Venezuela"/>
        <s v="Cuba"/>
        <s v="United States"/>
        <s v="Ukraine"/>
        <s v="France"/>
        <s v="Panama"/>
        <s v="Puerto Rico"/>
        <s v="Democratic Republic Of The Congo"/>
        <s v="Romania"/>
        <s v="Dominican Republic"/>
        <s v="Uzbekistan"/>
        <s v="Kazakhstan"/>
        <s v="Latvia"/>
        <s v="Colombia"/>
        <s v="Mexico"/>
        <s v="Japan"/>
        <s v="Belarus"/>
        <s v="Poland"/>
        <s v="Northern Ireland"/>
        <s v="Armenia"/>
        <s v="Norway"/>
        <s v="South Africa"/>
      </sharedItems>
    </cacheField>
    <cacheField name="Stance" numFmtId="0">
      <sharedItems count="4">
        <s v="orthodox"/>
        <s v="southpaw"/>
        <s v="Southpaw (L)"/>
        <s v="Orthodox (R)"/>
      </sharedItems>
    </cacheField>
    <cacheField name="Reach" numFmtId="0">
      <sharedItems/>
    </cacheField>
    <cacheField name="Total_Bouts" numFmtId="0">
      <sharedItems containsSemiMixedTypes="0" containsString="0" containsNumber="1" containsInteger="1" minValue="1" maxValue="74" count="42">
        <n v="22"/>
        <n v="12"/>
        <n v="53"/>
        <n v="21"/>
        <n v="25"/>
        <n v="46"/>
        <n v="42"/>
        <n v="33"/>
        <n v="26"/>
        <n v="28"/>
        <n v="13"/>
        <n v="14"/>
        <n v="23"/>
        <n v="17"/>
        <n v="9"/>
        <n v="52"/>
        <n v="32"/>
        <n v="34"/>
        <n v="29"/>
        <n v="27"/>
        <n v="43"/>
        <n v="19"/>
        <n v="35"/>
        <n v="24"/>
        <n v="15"/>
        <n v="30"/>
        <n v="51"/>
        <n v="47"/>
        <n v="1"/>
        <n v="59"/>
        <n v="37"/>
        <n v="74"/>
        <n v="48"/>
        <n v="36"/>
        <n v="41"/>
        <n v="54"/>
        <n v="39"/>
        <n v="20"/>
        <n v="31"/>
        <n v="44"/>
        <n v="55"/>
        <n v="67"/>
      </sharedItems>
      <fieldGroup base="6">
        <rangePr startNum="1" endNum="74" groupInterval="10"/>
        <groupItems count="10">
          <s v="&lt;1"/>
          <s v="1-10"/>
          <s v="11-20"/>
          <s v="21-30"/>
          <s v="31-40"/>
          <s v="41-50"/>
          <s v="51-60"/>
          <s v="61-70"/>
          <s v="71-80"/>
          <s v="&gt;81"/>
        </groupItems>
      </fieldGroup>
    </cacheField>
    <cacheField name="Wins" numFmtId="0">
      <sharedItems containsSemiMixedTypes="0" containsString="0" containsNumber="1" containsInteger="1" minValue="0" maxValue="67"/>
    </cacheField>
    <cacheField name="Winrate" numFmtId="0">
      <sharedItems/>
    </cacheField>
    <cacheField name="Total_Rounds" numFmtId="0">
      <sharedItems containsBlank="1"/>
    </cacheField>
    <cacheField name="Ko_Wins" numFmtId="0">
      <sharedItems containsSemiMixedTypes="0" containsString="0" containsNumber="1" containsInteger="1" minValue="0" maxValue="53"/>
    </cacheField>
    <cacheField name="Ko_Percentace" numFmtId="0">
      <sharedItems containsSemiMixedTypes="0" containsString="0" containsNumber="1" containsInteger="1" minValue="0" maxValue="96"/>
    </cacheField>
    <cacheField name="Clean_Stance" numFmtId="0">
      <sharedItems count="2">
        <s v="Destro"/>
        <s v="Canhoto"/>
      </sharedItems>
    </cacheField>
    <cacheField name="Clean_Reach" numFmtId="0">
      <sharedItems/>
    </cacheField>
    <cacheField name="Clean_Winrate" numFmtId="2">
      <sharedItems containsSemiMixedTypes="0" containsString="0" containsNumber="1" minValue="0" maxValue="1"/>
    </cacheField>
    <cacheField name="Years_Since_Debut" numFmtId="1">
      <sharedItems containsSemiMixedTypes="0" containsString="0" containsNumber="1" containsInteger="1" minValue="0" maxValue="40" count="5">
        <n v="10"/>
        <n v="0"/>
        <n v="20"/>
        <n v="30"/>
        <n v="40"/>
      </sharedItems>
    </cacheField>
    <cacheField name="Qty_Per_Country" numFmtId="0">
      <sharedItems containsSemiMixedTypes="0" containsString="0" containsNumber="1" containsInteger="1" minValue="1" maxValue="23" count="23">
        <n v="8"/>
        <n v="12"/>
        <n v="3"/>
        <n v="1"/>
        <n v="7"/>
        <n v="23"/>
        <n v="2"/>
        <n v="22"/>
        <n v="6"/>
        <n v="11"/>
        <n v="10"/>
        <n v="21"/>
        <n v="20"/>
        <n v="19"/>
        <n v="9"/>
        <n v="18"/>
        <n v="5"/>
        <n v="17"/>
        <n v="4"/>
        <n v="16"/>
        <n v="15"/>
        <n v="14"/>
        <n v="13"/>
      </sharedItems>
    </cacheField>
    <cacheField name="Clean_Nationality" numFmtId="0">
      <sharedItems count="32">
        <s v="Russia"/>
        <s v="United Kingdom"/>
        <s v="Germany"/>
        <s v="Nigeria"/>
        <s v="USA"/>
        <s v="Nicaragua"/>
        <s v="Philippines"/>
        <s v="England"/>
        <s v="Croatia"/>
        <s v="Ireland"/>
        <s v="Argentina"/>
        <s v="Venezuela"/>
        <s v="Cuba"/>
        <s v="Ukraine"/>
        <s v="France"/>
        <s v="Panama"/>
        <s v="Puerto Rico"/>
        <s v="Democratic Republic Of The Congo"/>
        <s v="Romania"/>
        <s v="Dominican Republic"/>
        <s v="Uzbekistan"/>
        <s v="Kazakhstan"/>
        <s v="Latvia"/>
        <s v="Colombia"/>
        <s v="Mexico"/>
        <s v="Japan"/>
        <s v="Belarus"/>
        <s v="Poland"/>
        <s v="Northern Ireland"/>
        <s v="Armenia"/>
        <s v="Norway"/>
        <s v="South Afr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00">
  <r>
    <s v="Zaur Abdullaev"/>
    <n v="30"/>
    <n v="2017"/>
    <x v="0"/>
    <s v="orthodox"/>
    <s v="71.7&quot; / 182 cm"/>
    <n v="22"/>
    <n v="20"/>
    <s v="90.91"/>
    <m/>
    <n v="12"/>
    <n v="60"/>
    <x v="0"/>
    <s v="182 cm"/>
    <x v="0"/>
    <n v="10"/>
  </r>
  <r>
    <s v="Masood Abdulah"/>
    <n v="31"/>
    <n v="2021"/>
    <x v="1"/>
    <s v="orthodox"/>
    <s v="-"/>
    <n v="12"/>
    <n v="11"/>
    <s v="91.67"/>
    <m/>
    <n v="7"/>
    <n v="64"/>
    <x v="0"/>
    <s v="-"/>
    <x v="1"/>
    <n v="0"/>
  </r>
  <r>
    <s v="Arthur Abraham"/>
    <n v="44"/>
    <n v="2003"/>
    <x v="2"/>
    <s v="orthodox"/>
    <s v="72&quot; / 183 cm"/>
    <n v="53"/>
    <n v="47"/>
    <s v="88.68"/>
    <m/>
    <n v="30"/>
    <n v="64"/>
    <x v="0"/>
    <s v="183 cm"/>
    <x v="2"/>
    <n v="20"/>
  </r>
  <r>
    <s v="Efe Ajagba"/>
    <n v="30"/>
    <n v="2017"/>
    <x v="3"/>
    <s v="orthodox"/>
    <s v="88.2&quot; / 224 cm"/>
    <n v="21"/>
    <n v="20"/>
    <s v="95.24"/>
    <m/>
    <n v="16"/>
    <n v="80"/>
    <x v="0"/>
    <s v="224 cm"/>
    <x v="3"/>
    <n v="10"/>
  </r>
  <r>
    <s v="Artur Akavov"/>
    <n v="36"/>
    <n v="2011"/>
    <x v="0"/>
    <s v="southpaw"/>
    <s v="69.7&quot; / 177 cm"/>
    <n v="25"/>
    <n v="21"/>
    <s v="84.0"/>
    <m/>
    <n v="10"/>
    <n v="48"/>
    <x v="1"/>
    <s v="177 cm"/>
    <x v="4"/>
    <n v="10"/>
  </r>
  <r>
    <s v="Ra'eese Aleem"/>
    <n v="34"/>
    <n v="2011"/>
    <x v="4"/>
    <s v="orthodox"/>
    <s v="68.5&quot; / 174 cm"/>
    <n v="21"/>
    <n v="20"/>
    <s v="95.24"/>
    <m/>
    <n v="12"/>
    <n v="60"/>
    <x v="0"/>
    <s v="174 cm"/>
    <x v="3"/>
    <n v="10"/>
  </r>
  <r>
    <s v="Felix Alvarado"/>
    <n v="35"/>
    <n v="2010"/>
    <x v="5"/>
    <s v="orthodox"/>
    <s v="68.1&quot; / 173 cm"/>
    <n v="46"/>
    <n v="42"/>
    <s v="91.3"/>
    <m/>
    <n v="35"/>
    <n v="83"/>
    <x v="0"/>
    <s v="173 cm"/>
    <x v="5"/>
    <n v="20"/>
  </r>
  <r>
    <s v="Jerwin Ancajas"/>
    <n v="33"/>
    <n v="2009"/>
    <x v="6"/>
    <s v="southpaw"/>
    <s v="66.5&quot; / 169 cm"/>
    <n v="42"/>
    <n v="36"/>
    <s v="85.71"/>
    <s v="264.0"/>
    <n v="24"/>
    <n v="69"/>
    <x v="1"/>
    <s v="169 cm"/>
    <x v="6"/>
    <n v="20"/>
  </r>
  <r>
    <s v="Demetrius Andrade"/>
    <n v="36"/>
    <n v="2008"/>
    <x v="4"/>
    <s v="southpaw"/>
    <s v="73.6&quot; / 187 cm"/>
    <n v="33"/>
    <n v="32"/>
    <s v="96.97"/>
    <m/>
    <n v="19"/>
    <n v="59"/>
    <x v="1"/>
    <s v="187 cm"/>
    <x v="7"/>
    <n v="20"/>
  </r>
  <r>
    <s v="Roman Andreev"/>
    <n v="38"/>
    <n v="2008"/>
    <x v="0"/>
    <s v="orthodox"/>
    <s v="-"/>
    <n v="26"/>
    <n v="25"/>
    <s v="96.15"/>
    <m/>
    <n v="17"/>
    <n v="68"/>
    <x v="0"/>
    <s v="-"/>
    <x v="8"/>
    <n v="20"/>
  </r>
  <r>
    <s v="Matty Askin"/>
    <n v="35"/>
    <n v="2008"/>
    <x v="1"/>
    <s v="orthodox"/>
    <s v="77.2&quot; / 196 cm"/>
    <n v="28"/>
    <n v="23"/>
    <s v="82.14"/>
    <m/>
    <n v="15"/>
    <n v="65"/>
    <x v="0"/>
    <s v="196 cm"/>
    <x v="9"/>
    <n v="20"/>
  </r>
  <r>
    <s v="Adam Azim"/>
    <n v="23"/>
    <n v="2020"/>
    <x v="7"/>
    <s v="orthodox"/>
    <s v="70.9&quot; / 180 cm"/>
    <n v="13"/>
    <n v="13"/>
    <s v="100.0"/>
    <m/>
    <n v="10"/>
    <n v="77"/>
    <x v="0"/>
    <s v="180 cm"/>
    <x v="10"/>
    <n v="10"/>
  </r>
  <r>
    <s v="Alen Babic"/>
    <n v="33"/>
    <n v="2019"/>
    <x v="8"/>
    <s v="orthodox"/>
    <s v="74&quot; / 188 cm"/>
    <n v="14"/>
    <n v="12"/>
    <s v="85.71"/>
    <m/>
    <n v="11"/>
    <n v="92"/>
    <x v="0"/>
    <s v="188 cm"/>
    <x v="6"/>
    <n v="10"/>
  </r>
  <r>
    <s v="Nick Ball"/>
    <n v="28"/>
    <n v="2017"/>
    <x v="7"/>
    <s v="orthodox"/>
    <s v="65&quot; / 165 cm"/>
    <n v="23"/>
    <n v="22"/>
    <s v="95.65"/>
    <s v="134.0"/>
    <n v="13"/>
    <n v="59"/>
    <x v="0"/>
    <s v="165 cm"/>
    <x v="11"/>
    <n v="10"/>
  </r>
  <r>
    <s v="Abass Baraou"/>
    <n v="30"/>
    <n v="2018"/>
    <x v="2"/>
    <s v="orthodox"/>
    <s v="-"/>
    <n v="17"/>
    <n v="16"/>
    <s v="94.12"/>
    <s v="119.0"/>
    <n v="9"/>
    <n v="56"/>
    <x v="0"/>
    <s v="-"/>
    <x v="12"/>
    <n v="10"/>
  </r>
  <r>
    <s v="Paddy Barnes"/>
    <n v="37"/>
    <n v="2016"/>
    <x v="9"/>
    <s v="orthodox"/>
    <s v="64.6&quot; / 164 cm"/>
    <n v="9"/>
    <n v="6"/>
    <s v="66.67"/>
    <m/>
    <n v="2"/>
    <n v="33"/>
    <x v="0"/>
    <s v="164 cm"/>
    <x v="13"/>
    <n v="10"/>
  </r>
  <r>
    <s v="Jonathan Victor Barros"/>
    <n v="40"/>
    <n v="2004"/>
    <x v="10"/>
    <s v="orthodox"/>
    <s v="70.9&quot; / 180 cm"/>
    <n v="52"/>
    <n v="43"/>
    <s v="82.69"/>
    <m/>
    <n v="23"/>
    <n v="53"/>
    <x v="0"/>
    <s v="180 cm"/>
    <x v="14"/>
    <n v="20"/>
  </r>
  <r>
    <s v="Ismael Barroso"/>
    <n v="41"/>
    <n v="2005"/>
    <x v="11"/>
    <s v="southpaw"/>
    <s v="68.9&quot; / 175 cm"/>
    <n v="32"/>
    <n v="25"/>
    <s v="78.12"/>
    <m/>
    <n v="23"/>
    <n v="92"/>
    <x v="1"/>
    <s v="175 cm"/>
    <x v="15"/>
    <n v="20"/>
  </r>
  <r>
    <s v="Rances Barthelemy"/>
    <n v="38"/>
    <n v="2009"/>
    <x v="12"/>
    <s v="orthodox"/>
    <s v="72.8&quot; / 185 cm"/>
    <n v="34"/>
    <n v="30"/>
    <s v="88.24"/>
    <m/>
    <n v="15"/>
    <n v="50"/>
    <x v="0"/>
    <s v="185 cm"/>
    <x v="16"/>
    <n v="20"/>
  </r>
  <r>
    <s v="Brandon Adams"/>
    <n v="35"/>
    <n v="2011"/>
    <x v="4"/>
    <s v="orthodox"/>
    <s v="70.1&quot; / 178 cm"/>
    <n v="29"/>
    <n v="25"/>
    <s v="86.21"/>
    <m/>
    <n v="16"/>
    <n v="64"/>
    <x v="0"/>
    <s v="178 cm"/>
    <x v="17"/>
    <n v="10"/>
  </r>
  <r>
    <s v="Joseph Adorno"/>
    <n v="26"/>
    <n v="2016"/>
    <x v="13"/>
    <s v="orthodox"/>
    <s v="68.1&quot; / 173 cm"/>
    <n v="27"/>
    <n v="21"/>
    <s v="77.78"/>
    <s v="106.0"/>
    <n v="17"/>
    <n v="81"/>
    <x v="0"/>
    <s v="173 cm"/>
    <x v="18"/>
    <n v="10"/>
  </r>
  <r>
    <s v="Botirzhon Akhmedov"/>
    <n v="33"/>
    <n v="2017"/>
    <x v="14"/>
    <s v="southpaw"/>
    <s v="68.5&quot; / 174 cm"/>
    <n v="14"/>
    <n v="10"/>
    <s v="71.43"/>
    <m/>
    <n v="9"/>
    <n v="90"/>
    <x v="1"/>
    <s v="174 cm"/>
    <x v="19"/>
    <n v="10"/>
  </r>
  <r>
    <s v="Gabriela Celeste Alaniz"/>
    <n v="28"/>
    <n v="2018"/>
    <x v="10"/>
    <s v="orthodox"/>
    <s v="61.8&quot; / 157 cm"/>
    <n v="17"/>
    <n v="15"/>
    <s v="88.24"/>
    <m/>
    <n v="6"/>
    <n v="40"/>
    <x v="0"/>
    <s v="157 cm"/>
    <x v="16"/>
    <n v="10"/>
  </r>
  <r>
    <s v="Mehdi Amar"/>
    <n v="42"/>
    <n v="2003"/>
    <x v="15"/>
    <s v="orthodox"/>
    <s v="-"/>
    <n v="43"/>
    <n v="35"/>
    <s v="81.4"/>
    <m/>
    <n v="16"/>
    <n v="46"/>
    <x v="0"/>
    <s v="-"/>
    <x v="20"/>
    <n v="20"/>
  </r>
  <r>
    <s v="Samuel Antwi"/>
    <n v="32"/>
    <n v="2015"/>
    <x v="1"/>
    <s v="orthodox"/>
    <s v="-"/>
    <n v="19"/>
    <n v="17"/>
    <s v="89.47"/>
    <m/>
    <n v="8"/>
    <n v="47"/>
    <x v="0"/>
    <s v="-"/>
    <x v="21"/>
    <n v="10"/>
  </r>
  <r>
    <s v="Jaime Arboleda"/>
    <n v="30"/>
    <n v="2014"/>
    <x v="16"/>
    <s v="orthodox"/>
    <s v="72&quot; / 183 cm"/>
    <n v="23"/>
    <n v="20"/>
    <s v="86.96"/>
    <m/>
    <n v="15"/>
    <n v="75"/>
    <x v="0"/>
    <s v="183 cm"/>
    <x v="22"/>
    <n v="10"/>
  </r>
  <r>
    <s v="McWilliams Arroyo"/>
    <n v="38"/>
    <n v="2010"/>
    <x v="17"/>
    <s v="orthodox"/>
    <s v="64.2&quot; / 163 cm"/>
    <n v="25"/>
    <n v="21"/>
    <s v="84.0"/>
    <m/>
    <n v="16"/>
    <n v="76"/>
    <x v="0"/>
    <s v="163 cm"/>
    <x v="4"/>
    <n v="20"/>
  </r>
  <r>
    <s v="Chris Avalos"/>
    <n v="34"/>
    <n v="2008"/>
    <x v="4"/>
    <s v="orthodox"/>
    <s v="68.1&quot; / 173 cm"/>
    <n v="35"/>
    <n v="27"/>
    <s v="77.14"/>
    <m/>
    <n v="20"/>
    <n v="74"/>
    <x v="0"/>
    <s v="173 cm"/>
    <x v="23"/>
    <n v="20"/>
  </r>
  <r>
    <s v="Martin Bakole"/>
    <n v="31"/>
    <n v="2014"/>
    <x v="18"/>
    <s v="orthodox"/>
    <s v="77.2&quot; / 196 cm"/>
    <n v="23"/>
    <n v="21"/>
    <s v="91.3"/>
    <m/>
    <n v="16"/>
    <n v="76"/>
    <x v="0"/>
    <s v="196 cm"/>
    <x v="5"/>
    <n v="10"/>
  </r>
  <r>
    <s v="Ionut Baluta"/>
    <n v="31"/>
    <n v="2016"/>
    <x v="19"/>
    <s v="orthodox"/>
    <s v="72.8&quot; / 185 cm"/>
    <n v="23"/>
    <n v="17"/>
    <s v="73.91"/>
    <s v="169.0"/>
    <n v="3"/>
    <n v="18"/>
    <x v="0"/>
    <s v="185 cm"/>
    <x v="24"/>
    <n v="10"/>
  </r>
  <r>
    <s v="Zelfa Barrett"/>
    <n v="31"/>
    <n v="2014"/>
    <x v="7"/>
    <s v="orthodox"/>
    <s v="68.1&quot; / 173 cm"/>
    <n v="34"/>
    <n v="32"/>
    <s v="94.12"/>
    <s v="212.0"/>
    <n v="17"/>
    <n v="55"/>
    <x v="0"/>
    <s v="173 cm"/>
    <x v="12"/>
    <n v="10"/>
  </r>
  <r>
    <s v="Carlos Adames"/>
    <n v="30"/>
    <n v="2015"/>
    <x v="20"/>
    <s v="orthodox"/>
    <s v="72.8&quot; / 185 cm"/>
    <n v="26"/>
    <n v="24"/>
    <s v="92.31"/>
    <m/>
    <n v="18"/>
    <n v="75"/>
    <x v="0"/>
    <s v="185 cm"/>
    <x v="25"/>
    <n v="10"/>
  </r>
  <r>
    <s v="Kudratillo Abdukakhorov"/>
    <n v="31"/>
    <n v="2015"/>
    <x v="21"/>
    <s v="orthodox"/>
    <s v="67.3&quot; / 171 cm"/>
    <n v="24"/>
    <n v="20"/>
    <s v="83.33"/>
    <s v="168.0"/>
    <n v="12"/>
    <n v="60"/>
    <x v="0"/>
    <s v="171 cm"/>
    <x v="26"/>
    <n v="10"/>
  </r>
  <r>
    <s v="David Adeleye"/>
    <n v="28"/>
    <n v="2019"/>
    <x v="7"/>
    <s v="orthodox"/>
    <s v="76.4&quot; / 194 cm"/>
    <n v="15"/>
    <n v="14"/>
    <s v="93.33"/>
    <s v="50.0"/>
    <n v="13"/>
    <n v="93"/>
    <x v="0"/>
    <s v="194 cm"/>
    <x v="27"/>
    <n v="10"/>
  </r>
  <r>
    <s v="Ali Akhmedov"/>
    <n v="30"/>
    <n v="2016"/>
    <x v="22"/>
    <s v="orthodox"/>
    <s v="68.1&quot; / 173 cm"/>
    <n v="25"/>
    <n v="23"/>
    <s v="92.0"/>
    <s v="112.0"/>
    <n v="16"/>
    <n v="70"/>
    <x v="0"/>
    <s v="173 cm"/>
    <x v="28"/>
    <n v="10"/>
  </r>
  <r>
    <s v="Jevgenijs Aleksejevs"/>
    <n v="31"/>
    <n v="2013"/>
    <x v="23"/>
    <s v="orthodox"/>
    <s v="72&quot; / 183 cm"/>
    <n v="17"/>
    <n v="17"/>
    <s v="100.0"/>
    <m/>
    <n v="10"/>
    <n v="59"/>
    <x v="0"/>
    <s v="183 cm"/>
    <x v="10"/>
    <n v="10"/>
  </r>
  <r>
    <s v="Sadam Ali"/>
    <n v="36"/>
    <n v="2009"/>
    <x v="13"/>
    <s v="orthodox"/>
    <s v="72.8&quot; / 185 cm"/>
    <n v="30"/>
    <n v="27"/>
    <s v="90.0"/>
    <s v="169.0"/>
    <n v="14"/>
    <n v="52"/>
    <x v="0"/>
    <s v="185 cm"/>
    <x v="29"/>
    <n v="20"/>
  </r>
  <r>
    <s v="David Allen"/>
    <n v="32"/>
    <n v="2012"/>
    <x v="1"/>
    <s v="orthodox"/>
    <s v="75.2&quot; / 191 cm"/>
    <n v="32"/>
    <n v="23"/>
    <s v="71.88"/>
    <m/>
    <n v="18"/>
    <n v="78"/>
    <x v="0"/>
    <s v="191 cm"/>
    <x v="30"/>
    <n v="10"/>
  </r>
  <r>
    <s v="Mikhail Aloyan"/>
    <n v="36"/>
    <n v="2017"/>
    <x v="0"/>
    <s v="southpaw"/>
    <s v="-"/>
    <n v="9"/>
    <n v="8"/>
    <s v="88.89"/>
    <m/>
    <n v="1"/>
    <n v="12"/>
    <x v="1"/>
    <s v="-"/>
    <x v="31"/>
    <n v="10"/>
  </r>
  <r>
    <s v="Rene Alvarado"/>
    <n v="36"/>
    <n v="2008"/>
    <x v="5"/>
    <s v="orthodox"/>
    <s v="72&quot; / 183 cm"/>
    <n v="51"/>
    <n v="35"/>
    <s v="68.63"/>
    <s v="319.0"/>
    <n v="22"/>
    <n v="63"/>
    <x v="0"/>
    <s v="183 cm"/>
    <x v="32"/>
    <n v="20"/>
  </r>
  <r>
    <s v="Eleider Alvarez"/>
    <n v="40"/>
    <n v="2009"/>
    <x v="24"/>
    <s v="orthodox"/>
    <s v="75.6&quot; / 192 cm"/>
    <n v="27"/>
    <n v="25"/>
    <s v="92.59"/>
    <m/>
    <n v="13"/>
    <n v="52"/>
    <x v="0"/>
    <s v="192 cm"/>
    <x v="33"/>
    <n v="20"/>
  </r>
  <r>
    <s v="Jared Anderson"/>
    <n v="25"/>
    <n v="2019"/>
    <x v="4"/>
    <s v="orthodox"/>
    <s v="78.3&quot; / 199 cm"/>
    <n v="19"/>
    <n v="18"/>
    <s v="94.74"/>
    <m/>
    <n v="15"/>
    <n v="83"/>
    <x v="0"/>
    <s v="199 cm"/>
    <x v="34"/>
    <n v="10"/>
  </r>
  <r>
    <s v="Alfredo Angulo"/>
    <n v="42"/>
    <n v="2005"/>
    <x v="25"/>
    <s v="orthodox"/>
    <s v="69.7&quot; / 177 cm"/>
    <n v="34"/>
    <n v="26"/>
    <s v="76.47"/>
    <m/>
    <n v="21"/>
    <n v="81"/>
    <x v="0"/>
    <s v="177 cm"/>
    <x v="35"/>
    <n v="20"/>
  </r>
  <r>
    <s v="Luis Arias"/>
    <n v="34"/>
    <n v="2012"/>
    <x v="13"/>
    <s v="orthodox"/>
    <s v="-"/>
    <n v="27"/>
    <n v="22"/>
    <s v="81.48"/>
    <s v="159.0"/>
    <n v="12"/>
    <n v="55"/>
    <x v="0"/>
    <s v="-"/>
    <x v="36"/>
    <n v="10"/>
  </r>
  <r>
    <s v="Jack Arnfield"/>
    <n v="35"/>
    <n v="2007"/>
    <x v="1"/>
    <s v="orthodox"/>
    <s v="-"/>
    <n v="30"/>
    <n v="26"/>
    <s v="86.67"/>
    <m/>
    <n v="6"/>
    <n v="23"/>
    <x v="0"/>
    <s v="-"/>
    <x v="37"/>
    <n v="20"/>
  </r>
  <r>
    <s v="Chris Arreola"/>
    <n v="43"/>
    <n v="2003"/>
    <x v="4"/>
    <s v="orthodox"/>
    <s v="76&quot; / 193 cm"/>
    <n v="47"/>
    <n v="39"/>
    <s v="82.98"/>
    <m/>
    <n v="36"/>
    <n v="92"/>
    <x v="0"/>
    <s v="193 cm"/>
    <x v="38"/>
    <n v="20"/>
  </r>
  <r>
    <s v="Lyndon Arthur"/>
    <n v="34"/>
    <n v="2016"/>
    <x v="7"/>
    <s v="orthodox"/>
    <s v="74&quot; / 188 cm"/>
    <n v="27"/>
    <n v="24"/>
    <s v="88.89"/>
    <s v="149.0"/>
    <n v="17"/>
    <n v="71"/>
    <x v="0"/>
    <s v="188 cm"/>
    <x v="31"/>
    <n v="10"/>
  </r>
  <r>
    <s v="Mikuru Asakura"/>
    <n v="31"/>
    <m/>
    <x v="26"/>
    <s v="Southpaw (L)"/>
    <s v="-"/>
    <n v="1"/>
    <n v="0"/>
    <s v="0.0"/>
    <s v="2.0"/>
    <n v="0"/>
    <n v="0"/>
    <x v="1"/>
    <s v="-"/>
    <x v="39"/>
    <n v="0"/>
  </r>
  <r>
    <s v="Ivan Baranchyk"/>
    <n v="31"/>
    <n v="2014"/>
    <x v="27"/>
    <s v="orthodox"/>
    <s v="66.9&quot; / 170 cm"/>
    <n v="23"/>
    <n v="20"/>
    <s v="86.96"/>
    <m/>
    <n v="13"/>
    <n v="65"/>
    <x v="0"/>
    <s v="170 cm"/>
    <x v="22"/>
    <n v="10"/>
  </r>
  <r>
    <s v="Arnold Barboza Jr"/>
    <n v="33"/>
    <n v="2013"/>
    <x v="4"/>
    <s v="orthodox"/>
    <s v="72&quot; / 183 cm"/>
    <n v="32"/>
    <n v="32"/>
    <s v="100.0"/>
    <m/>
    <n v="11"/>
    <n v="34"/>
    <x v="0"/>
    <s v="183 cm"/>
    <x v="10"/>
    <n v="10"/>
  </r>
  <r>
    <s v="Sullivan Barrera"/>
    <n v="42"/>
    <n v="2009"/>
    <x v="12"/>
    <s v="orthodox"/>
    <s v="72.8&quot; / 185 cm"/>
    <n v="27"/>
    <n v="22"/>
    <s v="81.48"/>
    <m/>
    <n v="14"/>
    <n v="64"/>
    <x v="0"/>
    <s v="185 cm"/>
    <x v="36"/>
    <n v="20"/>
  </r>
  <r>
    <s v="Tomasz Adamek"/>
    <n v="48"/>
    <n v="1999"/>
    <x v="28"/>
    <s v="orthodox"/>
    <s v="75.2&quot; / 191 cm"/>
    <n v="59"/>
    <n v="54"/>
    <s v="91.53"/>
    <s v="0.0"/>
    <n v="31"/>
    <n v="58"/>
    <x v="0"/>
    <s v="191 cm"/>
    <x v="40"/>
    <n v="30"/>
  </r>
  <r>
    <s v="Caoimhin Agyarko"/>
    <n v="28"/>
    <n v="2018"/>
    <x v="29"/>
    <s v="orthodox"/>
    <s v="71.3&quot; / 181 cm"/>
    <n v="17"/>
    <n v="17"/>
    <s v="100.0"/>
    <s v="121.0"/>
    <n v="7"/>
    <n v="41"/>
    <x v="0"/>
    <s v="181 cm"/>
    <x v="10"/>
    <n v="10"/>
  </r>
  <r>
    <s v="Murodjon Akhmadaliev"/>
    <n v="30"/>
    <n v="2018"/>
    <x v="21"/>
    <s v="southpaw"/>
    <s v="68.1&quot; / 173 cm"/>
    <n v="14"/>
    <n v="13"/>
    <s v="92.86"/>
    <s v="92.0"/>
    <n v="10"/>
    <n v="77"/>
    <x v="1"/>
    <s v="173 cm"/>
    <x v="41"/>
    <n v="10"/>
  </r>
  <r>
    <s v="Seigo Yuri Akui"/>
    <n v="29"/>
    <n v="2014"/>
    <x v="26"/>
    <s v="orthodox"/>
    <s v="64.2&quot; / 163 cm"/>
    <n v="25"/>
    <n v="21"/>
    <s v="84.0"/>
    <m/>
    <n v="11"/>
    <n v="52"/>
    <x v="0"/>
    <s v="163 cm"/>
    <x v="4"/>
    <n v="10"/>
  </r>
  <r>
    <s v="Devon Alexander"/>
    <n v="37"/>
    <n v="2004"/>
    <x v="4"/>
    <s v="southpaw"/>
    <s v="68.9&quot; / 175 cm"/>
    <n v="37"/>
    <n v="27"/>
    <s v="72.97"/>
    <m/>
    <n v="14"/>
    <n v="52"/>
    <x v="1"/>
    <s v="175 cm"/>
    <x v="42"/>
    <n v="20"/>
  </r>
  <r>
    <s v="Chris Algieri"/>
    <n v="40"/>
    <n v="2008"/>
    <x v="4"/>
    <s v="orthodox"/>
    <s v="72&quot; / 183 cm"/>
    <n v="29"/>
    <n v="25"/>
    <s v="86.21"/>
    <m/>
    <n v="9"/>
    <n v="36"/>
    <x v="0"/>
    <s v="183 cm"/>
    <x v="17"/>
    <n v="20"/>
  </r>
  <r>
    <s v="Janibek Alimkhanuly"/>
    <n v="31"/>
    <n v="2016"/>
    <x v="22"/>
    <s v="southpaw"/>
    <s v="71.7&quot; / 182 cm"/>
    <n v="17"/>
    <n v="17"/>
    <s v="100.0"/>
    <m/>
    <n v="11"/>
    <n v="65"/>
    <x v="1"/>
    <s v="182 cm"/>
    <x v="10"/>
    <n v="10"/>
  </r>
  <r>
    <s v="McJoe Arroyo"/>
    <n v="38"/>
    <n v="2010"/>
    <x v="17"/>
    <s v="southpaw"/>
    <s v="65&quot; / 165 cm"/>
    <n v="22"/>
    <n v="18"/>
    <s v="81.82"/>
    <m/>
    <n v="8"/>
    <n v="44"/>
    <x v="1"/>
    <s v="165 cm"/>
    <x v="43"/>
    <n v="20"/>
  </r>
  <r>
    <s v="Vincent Astrolabio"/>
    <n v="27"/>
    <n v="2015"/>
    <x v="6"/>
    <s v="orthodox"/>
    <s v="65.4&quot; / 166 cm"/>
    <n v="24"/>
    <n v="19"/>
    <s v="79.17"/>
    <m/>
    <n v="14"/>
    <n v="74"/>
    <x v="0"/>
    <s v="166 cm"/>
    <x v="44"/>
    <n v="10"/>
  </r>
  <r>
    <s v="David Avanesyan"/>
    <n v="36"/>
    <n v="2009"/>
    <x v="30"/>
    <s v="orthodox"/>
    <s v="68.5&quot; / 174 cm"/>
    <n v="37"/>
    <n v="31"/>
    <s v="83.78"/>
    <m/>
    <n v="19"/>
    <n v="61"/>
    <x v="0"/>
    <s v="174 cm"/>
    <x v="45"/>
    <n v="20"/>
  </r>
  <r>
    <s v="Dan Azeez"/>
    <n v="36"/>
    <n v="2017"/>
    <x v="7"/>
    <s v="orthodox"/>
    <s v="70.1&quot; / 178 cm"/>
    <n v="24"/>
    <n v="21"/>
    <s v="87.5"/>
    <s v="161.0"/>
    <n v="13"/>
    <n v="62"/>
    <x v="0"/>
    <s v="178 cm"/>
    <x v="46"/>
    <n v="10"/>
  </r>
  <r>
    <s v="Marco Antonio Barrera"/>
    <n v="50"/>
    <n v="1989"/>
    <x v="25"/>
    <s v="orthodox"/>
    <s v="70.1&quot; / 178 cm"/>
    <n v="74"/>
    <n v="67"/>
    <s v="90.54"/>
    <m/>
    <n v="46"/>
    <n v="69"/>
    <x v="0"/>
    <s v="178 cm"/>
    <x v="47"/>
    <n v="40"/>
  </r>
  <r>
    <s v="Mario Barrios"/>
    <n v="30"/>
    <n v="2013"/>
    <x v="13"/>
    <s v="orthodox"/>
    <s v="70.9&quot; / 180 cm"/>
    <n v="32"/>
    <n v="29"/>
    <s v="90.62"/>
    <s v="198.0"/>
    <n v="18"/>
    <n v="62"/>
    <x v="0"/>
    <s v="180 cm"/>
    <x v="48"/>
    <n v="10"/>
  </r>
  <r>
    <s v="Albert Batyrgaziev"/>
    <n v="26"/>
    <n v="2020"/>
    <x v="0"/>
    <s v="southpaw"/>
    <s v="-"/>
    <n v="13"/>
    <n v="12"/>
    <s v="92.31"/>
    <s v="95.0"/>
    <n v="8"/>
    <n v="67"/>
    <x v="1"/>
    <s v="-"/>
    <x v="25"/>
    <n v="10"/>
  </r>
  <r>
    <s v="Erik Bazinyan"/>
    <n v="30"/>
    <n v="2013"/>
    <x v="30"/>
    <s v="orthodox"/>
    <s v="72.8&quot; / 185 cm"/>
    <n v="34"/>
    <n v="32"/>
    <s v="94.12"/>
    <s v="179.0"/>
    <n v="23"/>
    <n v="72"/>
    <x v="0"/>
    <s v="185 cm"/>
    <x v="12"/>
    <n v="10"/>
  </r>
  <r>
    <s v="Reece Bellotti"/>
    <n v="34"/>
    <n v="2015"/>
    <x v="7"/>
    <s v="orthodox"/>
    <s v="-"/>
    <n v="26"/>
    <n v="20"/>
    <s v="76.92"/>
    <s v="167.0"/>
    <n v="15"/>
    <n v="75"/>
    <x v="0"/>
    <s v="-"/>
    <x v="49"/>
    <n v="10"/>
  </r>
  <r>
    <s v="Raymundo Beltran"/>
    <n v="43"/>
    <n v="1999"/>
    <x v="25"/>
    <s v="orthodox"/>
    <s v="68.1&quot; / 173 cm"/>
    <n v="48"/>
    <n v="37"/>
    <s v="77.08"/>
    <m/>
    <n v="24"/>
    <n v="65"/>
    <x v="0"/>
    <s v="173 cm"/>
    <x v="50"/>
    <n v="30"/>
  </r>
  <r>
    <s v="David Benavidez"/>
    <n v="28"/>
    <n v="2013"/>
    <x v="13"/>
    <s v="orthodox"/>
    <s v="76&quot; / 193 cm"/>
    <n v="30"/>
    <n v="30"/>
    <s v="100.0"/>
    <s v="160.0"/>
    <n v="24"/>
    <n v="80"/>
    <x v="0"/>
    <s v="193 cm"/>
    <x v="10"/>
    <n v="10"/>
  </r>
  <r>
    <s v="Alexander Besputin"/>
    <n v="33"/>
    <n v="2015"/>
    <x v="0"/>
    <s v="southpaw"/>
    <s v="68.1&quot; / 173 cm"/>
    <n v="15"/>
    <n v="15"/>
    <s v="100.0"/>
    <m/>
    <n v="11"/>
    <n v="73"/>
    <x v="1"/>
    <s v="173 cm"/>
    <x v="10"/>
    <n v="10"/>
  </r>
  <r>
    <s v="Artur Beterbiev"/>
    <n v="40"/>
    <n v="2013"/>
    <x v="0"/>
    <s v="orthodox"/>
    <s v="72.8&quot; / 185 cm"/>
    <n v="22"/>
    <n v="21"/>
    <s v="95.45"/>
    <s v="122.0"/>
    <n v="20"/>
    <n v="95"/>
    <x v="0"/>
    <s v="185 cm"/>
    <x v="51"/>
    <n v="10"/>
  </r>
  <r>
    <s v="Dmitry Bivol"/>
    <n v="34"/>
    <n v="2014"/>
    <x v="0"/>
    <s v="orthodox"/>
    <s v="72&quot; / 183 cm"/>
    <n v="25"/>
    <n v="24"/>
    <s v="96.0"/>
    <m/>
    <n v="12"/>
    <n v="50"/>
    <x v="0"/>
    <s v="183 cm"/>
    <x v="52"/>
    <n v="10"/>
  </r>
  <r>
    <s v="Timothy Bradley Jr"/>
    <n v="41"/>
    <n v="2004"/>
    <x v="4"/>
    <s v="orthodox"/>
    <s v="68.9&quot; / 175 cm"/>
    <n v="36"/>
    <n v="33"/>
    <s v="91.67"/>
    <m/>
    <n v="13"/>
    <n v="39"/>
    <x v="0"/>
    <s v="175 cm"/>
    <x v="1"/>
    <n v="20"/>
  </r>
  <r>
    <s v="Cecilia Braekhus"/>
    <n v="43"/>
    <n v="2007"/>
    <x v="31"/>
    <s v="orthodox"/>
    <s v="66.9&quot; / 170 cm"/>
    <n v="41"/>
    <n v="38"/>
    <s v="92.68"/>
    <m/>
    <n v="9"/>
    <n v="24"/>
    <x v="0"/>
    <s v="170 cm"/>
    <x v="53"/>
    <n v="20"/>
  </r>
  <r>
    <s v="Dominic Breazeale"/>
    <n v="39"/>
    <n v="2012"/>
    <x v="4"/>
    <s v="orthodox"/>
    <s v="81.5&quot; / 207 cm"/>
    <n v="23"/>
    <n v="20"/>
    <s v="86.96"/>
    <m/>
    <n v="18"/>
    <n v="90"/>
    <x v="0"/>
    <s v="207 cm"/>
    <x v="22"/>
    <n v="10"/>
  </r>
  <r>
    <s v="Marcus Browne"/>
    <n v="34"/>
    <n v="2012"/>
    <x v="13"/>
    <s v="southpaw"/>
    <s v="75.6&quot; / 192 cm"/>
    <n v="27"/>
    <n v="25"/>
    <s v="92.59"/>
    <s v="132.0"/>
    <n v="16"/>
    <n v="64"/>
    <x v="1"/>
    <s v="192 cm"/>
    <x v="33"/>
    <n v="10"/>
  </r>
  <r>
    <s v="Trevor Bryan"/>
    <n v="35"/>
    <n v="2011"/>
    <x v="4"/>
    <s v="orthodox"/>
    <s v="79.1&quot; / 201 cm"/>
    <n v="24"/>
    <n v="22"/>
    <s v="91.67"/>
    <m/>
    <n v="15"/>
    <n v="68"/>
    <x v="0"/>
    <s v="201 cm"/>
    <x v="1"/>
    <n v="10"/>
  </r>
  <r>
    <s v="Frank Buglioni"/>
    <n v="35"/>
    <n v="2011"/>
    <x v="1"/>
    <s v="orthodox"/>
    <s v="78&quot; / 198 cm"/>
    <n v="27"/>
    <n v="22"/>
    <s v="81.48"/>
    <m/>
    <n v="16"/>
    <n v="73"/>
    <x v="0"/>
    <s v="198 cm"/>
    <x v="36"/>
    <n v="10"/>
  </r>
  <r>
    <s v="Ricky Burns"/>
    <n v="41"/>
    <n v="2001"/>
    <x v="1"/>
    <s v="orthodox"/>
    <s v="70.1&quot; / 178 cm"/>
    <n v="54"/>
    <n v="45"/>
    <s v="83.33"/>
    <m/>
    <n v="17"/>
    <n v="38"/>
    <x v="0"/>
    <s v="178 cm"/>
    <x v="26"/>
    <n v="20"/>
  </r>
  <r>
    <s v="Salt Papi"/>
    <n v="30"/>
    <n v="2022"/>
    <x v="1"/>
    <s v="Orthodox (R)"/>
    <s v="68.9&quot; / 175 cm"/>
    <n v="1"/>
    <n v="0"/>
    <s v="0.0"/>
    <s v="3.0"/>
    <n v="0"/>
    <n v="0"/>
    <x v="0"/>
    <s v="175 cm"/>
    <x v="39"/>
    <n v="0"/>
  </r>
  <r>
    <s v="Lucian Bute"/>
    <n v="44"/>
    <n v="2003"/>
    <x v="19"/>
    <s v="southpaw"/>
    <s v="72&quot; / 183 cm"/>
    <n v="37"/>
    <n v="32"/>
    <s v="86.49"/>
    <m/>
    <n v="25"/>
    <n v="78"/>
    <x v="1"/>
    <s v="183 cm"/>
    <x v="54"/>
    <n v="20"/>
  </r>
  <r>
    <s v="Gideon Buthelezi"/>
    <n v="38"/>
    <n v="2006"/>
    <x v="32"/>
    <s v="southpaw"/>
    <s v="63&quot; / 160 cm"/>
    <n v="29"/>
    <n v="23"/>
    <s v="79.31"/>
    <m/>
    <n v="5"/>
    <n v="22"/>
    <x v="1"/>
    <s v="160 cm"/>
    <x v="55"/>
    <n v="20"/>
  </r>
  <r>
    <s v="Paul Butler"/>
    <n v="35"/>
    <n v="2010"/>
    <x v="1"/>
    <s v="orthodox"/>
    <s v="65&quot; / 165 cm"/>
    <n v="39"/>
    <n v="36"/>
    <s v="92.31"/>
    <m/>
    <n v="17"/>
    <n v="47"/>
    <x v="0"/>
    <s v="165 cm"/>
    <x v="25"/>
    <n v="20"/>
  </r>
  <r>
    <s v="Randy Caballero"/>
    <n v="34"/>
    <n v="2010"/>
    <x v="4"/>
    <s v="orthodox"/>
    <s v="68.1&quot; / 173 cm"/>
    <n v="25"/>
    <n v="24"/>
    <s v="96.0"/>
    <m/>
    <n v="14"/>
    <n v="58"/>
    <x v="0"/>
    <s v="173 cm"/>
    <x v="52"/>
    <n v="20"/>
  </r>
  <r>
    <s v="Chantelle Cameron"/>
    <n v="34"/>
    <n v="2017"/>
    <x v="7"/>
    <s v="orthodox"/>
    <s v="68.9&quot; / 175 cm"/>
    <n v="20"/>
    <n v="20"/>
    <s v="100.0"/>
    <s v="155.0"/>
    <n v="8"/>
    <n v="42"/>
    <x v="0"/>
    <s v="175 cm"/>
    <x v="10"/>
    <n v="10"/>
  </r>
  <r>
    <s v="Liam Cameron"/>
    <n v="34"/>
    <n v="2009"/>
    <x v="7"/>
    <s v="orthodox"/>
    <s v="-"/>
    <n v="31"/>
    <n v="23"/>
    <s v="74.19"/>
    <s v="181.0"/>
    <n v="10"/>
    <n v="43"/>
    <x v="0"/>
    <s v="-"/>
    <x v="56"/>
    <n v="20"/>
  </r>
  <r>
    <s v="Carlos Canizales"/>
    <n v="32"/>
    <n v="2014"/>
    <x v="11"/>
    <s v="orthodox"/>
    <s v="64.6&quot; / 164 cm"/>
    <n v="31"/>
    <n v="27"/>
    <s v="87.1"/>
    <s v="181.0"/>
    <n v="19"/>
    <n v="70"/>
    <x v="0"/>
    <s v="164 cm"/>
    <x v="57"/>
    <n v="10"/>
  </r>
  <r>
    <s v="Alycia Baumgardner"/>
    <n v="30"/>
    <n v="2017"/>
    <x v="13"/>
    <s v="orthodox"/>
    <s v="66.1&quot; / 168 cm"/>
    <n v="17"/>
    <n v="16"/>
    <s v="94.12"/>
    <m/>
    <n v="7"/>
    <n v="44"/>
    <x v="0"/>
    <s v="168 cm"/>
    <x v="12"/>
    <n v="10"/>
  </r>
  <r>
    <s v="Tony Bellew"/>
    <n v="41"/>
    <n v="2007"/>
    <x v="1"/>
    <s v="orthodox"/>
    <s v="74&quot; / 188 cm"/>
    <n v="34"/>
    <n v="30"/>
    <s v="88.24"/>
    <m/>
    <n v="20"/>
    <n v="67"/>
    <x v="0"/>
    <s v="188 cm"/>
    <x v="16"/>
    <n v="20"/>
  </r>
  <r>
    <s v="Jose Benavidez Jr"/>
    <n v="32"/>
    <n v="2010"/>
    <x v="4"/>
    <s v="orthodox"/>
    <s v="72.8&quot; / 185 cm"/>
    <n v="33"/>
    <n v="29"/>
    <s v="87.88"/>
    <m/>
    <n v="20"/>
    <n v="69"/>
    <x v="0"/>
    <s v="185 cm"/>
    <x v="58"/>
    <n v="20"/>
  </r>
  <r>
    <s v="Conor Benn"/>
    <n v="28"/>
    <n v="2016"/>
    <x v="7"/>
    <s v="orthodox"/>
    <s v="68.1&quot; / 173 cm"/>
    <n v="24"/>
    <n v="23"/>
    <s v="95.83"/>
    <s v="118.0"/>
    <n v="14"/>
    <n v="61"/>
    <x v="0"/>
    <s v="173 cm"/>
    <x v="59"/>
    <n v="10"/>
  </r>
  <r>
    <s v="Denzel Bentley"/>
    <n v="30"/>
    <n v="2017"/>
    <x v="7"/>
    <s v="orthodox"/>
    <s v="72&quot; / 183 cm"/>
    <n v="25"/>
    <n v="21"/>
    <s v="84.0"/>
    <s v="109.0"/>
    <n v="17"/>
    <n v="81"/>
    <x v="0"/>
    <s v="183 cm"/>
    <x v="4"/>
    <n v="10"/>
  </r>
  <r>
    <s v="Miguel Berchelt"/>
    <n v="32"/>
    <n v="2010"/>
    <x v="25"/>
    <s v="orthodox"/>
    <s v="70.9&quot; / 180 cm"/>
    <n v="44"/>
    <n v="41"/>
    <s v="93.18"/>
    <m/>
    <n v="37"/>
    <n v="90"/>
    <x v="0"/>
    <s v="180 cm"/>
    <x v="60"/>
    <n v="20"/>
  </r>
  <r>
    <s v="Edgar Berlanga"/>
    <n v="28"/>
    <n v="2016"/>
    <x v="13"/>
    <s v="orthodox"/>
    <s v="72.8&quot; / 185 cm"/>
    <n v="24"/>
    <n v="23"/>
    <s v="95.83"/>
    <s v="85.0"/>
    <n v="17"/>
    <n v="74"/>
    <x v="0"/>
    <s v="185 cm"/>
    <x v="59"/>
    <n v="10"/>
  </r>
  <r>
    <s v="Chris Billam-Smith"/>
    <n v="34"/>
    <n v="2017"/>
    <x v="1"/>
    <s v="orthodox"/>
    <s v="75.2&quot; / 191 cm"/>
    <n v="22"/>
    <n v="20"/>
    <s v="90.91"/>
    <m/>
    <n v="13"/>
    <n v="65"/>
    <x v="0"/>
    <s v="191 cm"/>
    <x v="0"/>
    <n v="10"/>
  </r>
  <r>
    <s v="Serhii Bohachuk"/>
    <n v="29"/>
    <n v="2017"/>
    <x v="14"/>
    <s v="orthodox"/>
    <s v="72.8&quot; / 185 cm"/>
    <n v="27"/>
    <n v="25"/>
    <s v="92.59"/>
    <m/>
    <n v="24"/>
    <n v="96"/>
    <x v="0"/>
    <s v="185 cm"/>
    <x v="33"/>
    <n v="10"/>
  </r>
  <r>
    <s v="Ricards Bolotniks"/>
    <n v="34"/>
    <n v="2013"/>
    <x v="23"/>
    <s v="orthodox"/>
    <s v="72.8&quot; / 185 cm"/>
    <n v="29"/>
    <n v="20"/>
    <s v="68.97"/>
    <m/>
    <n v="8"/>
    <n v="40"/>
    <x v="0"/>
    <s v="185 cm"/>
    <x v="61"/>
    <n v="10"/>
  </r>
  <r>
    <s v="Philip Bowes"/>
    <n v="40"/>
    <n v="2011"/>
    <x v="1"/>
    <s v="southpaw"/>
    <s v="-"/>
    <n v="24"/>
    <n v="20"/>
    <s v="83.33"/>
    <m/>
    <n v="3"/>
    <n v="15"/>
    <x v="1"/>
    <s v="-"/>
    <x v="26"/>
    <n v="10"/>
  </r>
  <r>
    <s v="Juergen Braehmer"/>
    <n v="46"/>
    <n v="1999"/>
    <x v="2"/>
    <s v="southpaw"/>
    <s v="71.3&quot; / 181 cm"/>
    <n v="55"/>
    <n v="52"/>
    <s v="94.55"/>
    <m/>
    <n v="38"/>
    <n v="73"/>
    <x v="1"/>
    <s v="181 cm"/>
    <x v="62"/>
    <n v="30"/>
  </r>
  <r>
    <s v="Shannon Briggs"/>
    <n v="52"/>
    <n v="1992"/>
    <x v="4"/>
    <s v="orthodox"/>
    <s v="79.9&quot; / 203 cm"/>
    <n v="67"/>
    <n v="60"/>
    <s v="89.55"/>
    <m/>
    <n v="53"/>
    <n v="88"/>
    <x v="0"/>
    <s v="203 cm"/>
    <x v="63"/>
    <n v="30"/>
  </r>
</pivotCacheRecords>
</file>

<file path=xl/pivotCache/pivotCacheRecords2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00">
  <r>
    <x v="0"/>
    <n v="30"/>
    <n v="2017"/>
    <x v="0"/>
    <s v="orthodox"/>
    <s v="71.7&quot; / 182 cm"/>
    <x v="0"/>
    <n v="20"/>
    <s v="90.91"/>
    <m/>
    <n v="12"/>
    <n v="60"/>
    <s v="Destro"/>
    <s v="182 cm"/>
    <n v="0.90910000000000002"/>
    <x v="0"/>
    <x v="0"/>
  </r>
  <r>
    <x v="1"/>
    <n v="31"/>
    <n v="2021"/>
    <x v="1"/>
    <s v="orthodox"/>
    <s v="-"/>
    <x v="1"/>
    <n v="11"/>
    <s v="91.67"/>
    <m/>
    <n v="7"/>
    <n v="64"/>
    <s v="Destro"/>
    <s v="-"/>
    <n v="0.91670000000000007"/>
    <x v="1"/>
    <x v="1"/>
  </r>
  <r>
    <x v="2"/>
    <n v="44"/>
    <n v="2003"/>
    <x v="2"/>
    <s v="orthodox"/>
    <s v="72&quot; / 183 cm"/>
    <x v="2"/>
    <n v="47"/>
    <s v="88.68"/>
    <m/>
    <n v="30"/>
    <n v="64"/>
    <s v="Destro"/>
    <s v="183 cm"/>
    <n v="0.88680000000000003"/>
    <x v="2"/>
    <x v="2"/>
  </r>
  <r>
    <x v="3"/>
    <n v="30"/>
    <n v="2017"/>
    <x v="3"/>
    <s v="orthodox"/>
    <s v="88.2&quot; / 224 cm"/>
    <x v="3"/>
    <n v="20"/>
    <s v="95.24"/>
    <m/>
    <n v="16"/>
    <n v="80"/>
    <s v="Destro"/>
    <s v="224 cm"/>
    <n v="0.95239999999999991"/>
    <x v="0"/>
    <x v="3"/>
  </r>
  <r>
    <x v="4"/>
    <n v="36"/>
    <n v="2011"/>
    <x v="0"/>
    <s v="southpaw"/>
    <s v="69.7&quot; / 177 cm"/>
    <x v="4"/>
    <n v="21"/>
    <s v="84.0"/>
    <m/>
    <n v="10"/>
    <n v="48"/>
    <s v="Canhoto"/>
    <s v="177 cm"/>
    <n v="0.84"/>
    <x v="0"/>
    <x v="4"/>
  </r>
  <r>
    <x v="5"/>
    <n v="34"/>
    <n v="2011"/>
    <x v="4"/>
    <s v="orthodox"/>
    <s v="68.5&quot; / 174 cm"/>
    <x v="3"/>
    <n v="20"/>
    <s v="95.24"/>
    <m/>
    <n v="12"/>
    <n v="60"/>
    <s v="Destro"/>
    <s v="174 cm"/>
    <n v="0.95239999999999991"/>
    <x v="0"/>
    <x v="5"/>
  </r>
  <r>
    <x v="6"/>
    <n v="35"/>
    <n v="2010"/>
    <x v="5"/>
    <s v="orthodox"/>
    <s v="68.1&quot; / 173 cm"/>
    <x v="5"/>
    <n v="42"/>
    <s v="91.3"/>
    <m/>
    <n v="35"/>
    <n v="83"/>
    <s v="Destro"/>
    <s v="173 cm"/>
    <n v="0.91299999999999992"/>
    <x v="2"/>
    <x v="6"/>
  </r>
  <r>
    <x v="7"/>
    <n v="33"/>
    <n v="2009"/>
    <x v="6"/>
    <s v="southpaw"/>
    <s v="66.5&quot; / 169 cm"/>
    <x v="6"/>
    <n v="36"/>
    <s v="85.71"/>
    <s v="264.0"/>
    <n v="24"/>
    <n v="69"/>
    <s v="Canhoto"/>
    <s v="169 cm"/>
    <n v="0.85709999999999997"/>
    <x v="2"/>
    <x v="6"/>
  </r>
  <r>
    <x v="8"/>
    <n v="36"/>
    <n v="2008"/>
    <x v="4"/>
    <s v="southpaw"/>
    <s v="73.6&quot; / 187 cm"/>
    <x v="7"/>
    <n v="32"/>
    <s v="96.97"/>
    <m/>
    <n v="19"/>
    <n v="59"/>
    <s v="Canhoto"/>
    <s v="187 cm"/>
    <n v="0.96970000000000001"/>
    <x v="2"/>
    <x v="7"/>
  </r>
  <r>
    <x v="9"/>
    <n v="38"/>
    <n v="2008"/>
    <x v="0"/>
    <s v="orthodox"/>
    <s v="-"/>
    <x v="8"/>
    <n v="25"/>
    <s v="96.15"/>
    <m/>
    <n v="17"/>
    <n v="68"/>
    <s v="Destro"/>
    <s v="-"/>
    <n v="0.96150000000000002"/>
    <x v="2"/>
    <x v="8"/>
  </r>
  <r>
    <x v="10"/>
    <n v="35"/>
    <n v="2008"/>
    <x v="1"/>
    <s v="orthodox"/>
    <s v="77.2&quot; / 196 cm"/>
    <x v="9"/>
    <n v="23"/>
    <s v="82.14"/>
    <m/>
    <n v="15"/>
    <n v="65"/>
    <s v="Destro"/>
    <s v="196 cm"/>
    <n v="0.82140000000000002"/>
    <x v="2"/>
    <x v="9"/>
  </r>
  <r>
    <x v="11"/>
    <n v="23"/>
    <n v="2020"/>
    <x v="7"/>
    <s v="orthodox"/>
    <s v="70.9&quot; / 180 cm"/>
    <x v="10"/>
    <n v="13"/>
    <s v="100.0"/>
    <m/>
    <n v="10"/>
    <n v="77"/>
    <s v="Destro"/>
    <s v="180 cm"/>
    <n v="1"/>
    <x v="0"/>
    <x v="9"/>
  </r>
  <r>
    <x v="12"/>
    <n v="33"/>
    <n v="2019"/>
    <x v="8"/>
    <s v="orthodox"/>
    <s v="74&quot; / 188 cm"/>
    <x v="11"/>
    <n v="12"/>
    <s v="85.71"/>
    <m/>
    <n v="11"/>
    <n v="92"/>
    <s v="Destro"/>
    <s v="188 cm"/>
    <n v="0.85709999999999997"/>
    <x v="0"/>
    <x v="3"/>
  </r>
  <r>
    <x v="13"/>
    <n v="28"/>
    <n v="2017"/>
    <x v="7"/>
    <s v="orthodox"/>
    <s v="65&quot; / 165 cm"/>
    <x v="12"/>
    <n v="22"/>
    <s v="95.65"/>
    <s v="134.0"/>
    <n v="13"/>
    <n v="59"/>
    <s v="Destro"/>
    <s v="165 cm"/>
    <n v="0.95650000000000002"/>
    <x v="0"/>
    <x v="10"/>
  </r>
  <r>
    <x v="14"/>
    <n v="30"/>
    <n v="2018"/>
    <x v="2"/>
    <s v="orthodox"/>
    <s v="-"/>
    <x v="13"/>
    <n v="16"/>
    <s v="94.12"/>
    <s v="119.0"/>
    <n v="9"/>
    <n v="56"/>
    <s v="Destro"/>
    <s v="-"/>
    <n v="0.94120000000000004"/>
    <x v="0"/>
    <x v="6"/>
  </r>
  <r>
    <x v="15"/>
    <n v="37"/>
    <n v="2016"/>
    <x v="9"/>
    <s v="orthodox"/>
    <s v="64.6&quot; / 164 cm"/>
    <x v="14"/>
    <n v="6"/>
    <s v="66.67"/>
    <m/>
    <n v="2"/>
    <n v="33"/>
    <s v="Destro"/>
    <s v="164 cm"/>
    <n v="0.66670000000000007"/>
    <x v="0"/>
    <x v="3"/>
  </r>
  <r>
    <x v="16"/>
    <n v="40"/>
    <n v="2004"/>
    <x v="10"/>
    <s v="orthodox"/>
    <s v="70.9&quot; / 180 cm"/>
    <x v="15"/>
    <n v="43"/>
    <s v="82.69"/>
    <m/>
    <n v="23"/>
    <n v="53"/>
    <s v="Destro"/>
    <s v="180 cm"/>
    <n v="0.82689999999999997"/>
    <x v="2"/>
    <x v="6"/>
  </r>
  <r>
    <x v="17"/>
    <n v="41"/>
    <n v="2005"/>
    <x v="11"/>
    <s v="southpaw"/>
    <s v="68.9&quot; / 175 cm"/>
    <x v="16"/>
    <n v="25"/>
    <s v="78.12"/>
    <m/>
    <n v="23"/>
    <n v="92"/>
    <s v="Canhoto"/>
    <s v="175 cm"/>
    <n v="0.78120000000000001"/>
    <x v="2"/>
    <x v="6"/>
  </r>
  <r>
    <x v="18"/>
    <n v="38"/>
    <n v="2009"/>
    <x v="12"/>
    <s v="orthodox"/>
    <s v="72.8&quot; / 185 cm"/>
    <x v="17"/>
    <n v="30"/>
    <s v="88.24"/>
    <m/>
    <n v="15"/>
    <n v="50"/>
    <s v="Destro"/>
    <s v="185 cm"/>
    <n v="0.88239999999999996"/>
    <x v="2"/>
    <x v="6"/>
  </r>
  <r>
    <x v="19"/>
    <n v="35"/>
    <n v="2011"/>
    <x v="4"/>
    <s v="orthodox"/>
    <s v="70.1&quot; / 178 cm"/>
    <x v="18"/>
    <n v="25"/>
    <s v="86.21"/>
    <m/>
    <n v="16"/>
    <n v="64"/>
    <s v="Destro"/>
    <s v="178 cm"/>
    <n v="0.86209999999999998"/>
    <x v="0"/>
    <x v="11"/>
  </r>
  <r>
    <x v="20"/>
    <n v="26"/>
    <n v="2016"/>
    <x v="13"/>
    <s v="orthodox"/>
    <s v="68.1&quot; / 173 cm"/>
    <x v="19"/>
    <n v="21"/>
    <s v="77.78"/>
    <s v="106.0"/>
    <n v="17"/>
    <n v="81"/>
    <s v="Destro"/>
    <s v="173 cm"/>
    <n v="0.77780000000000005"/>
    <x v="0"/>
    <x v="0"/>
  </r>
  <r>
    <x v="21"/>
    <n v="33"/>
    <n v="2017"/>
    <x v="14"/>
    <s v="southpaw"/>
    <s v="68.5&quot; / 174 cm"/>
    <x v="11"/>
    <n v="10"/>
    <s v="71.43"/>
    <m/>
    <n v="9"/>
    <n v="90"/>
    <s v="Canhoto"/>
    <s v="174 cm"/>
    <n v="0.71430000000000005"/>
    <x v="0"/>
    <x v="6"/>
  </r>
  <r>
    <x v="22"/>
    <n v="28"/>
    <n v="2018"/>
    <x v="10"/>
    <s v="orthodox"/>
    <s v="61.8&quot; / 157 cm"/>
    <x v="13"/>
    <n v="15"/>
    <s v="88.24"/>
    <m/>
    <n v="6"/>
    <n v="40"/>
    <s v="Destro"/>
    <s v="157 cm"/>
    <n v="0.88239999999999996"/>
    <x v="0"/>
    <x v="3"/>
  </r>
  <r>
    <x v="23"/>
    <n v="42"/>
    <n v="2003"/>
    <x v="15"/>
    <s v="orthodox"/>
    <s v="-"/>
    <x v="20"/>
    <n v="35"/>
    <s v="81.4"/>
    <m/>
    <n v="16"/>
    <n v="46"/>
    <s v="Destro"/>
    <s v="-"/>
    <n v="0.81400000000000006"/>
    <x v="2"/>
    <x v="3"/>
  </r>
  <r>
    <x v="24"/>
    <n v="32"/>
    <n v="2015"/>
    <x v="1"/>
    <s v="orthodox"/>
    <s v="-"/>
    <x v="21"/>
    <n v="17"/>
    <s v="89.47"/>
    <m/>
    <n v="8"/>
    <n v="47"/>
    <s v="Destro"/>
    <s v="-"/>
    <n v="0.89469999999999994"/>
    <x v="0"/>
    <x v="10"/>
  </r>
  <r>
    <x v="25"/>
    <n v="30"/>
    <n v="2014"/>
    <x v="16"/>
    <s v="orthodox"/>
    <s v="72&quot; / 183 cm"/>
    <x v="12"/>
    <n v="20"/>
    <s v="86.96"/>
    <m/>
    <n v="15"/>
    <n v="75"/>
    <s v="Destro"/>
    <s v="183 cm"/>
    <n v="0.86959999999999993"/>
    <x v="0"/>
    <x v="3"/>
  </r>
  <r>
    <x v="26"/>
    <n v="38"/>
    <n v="2010"/>
    <x v="17"/>
    <s v="orthodox"/>
    <s v="64.2&quot; / 163 cm"/>
    <x v="4"/>
    <n v="21"/>
    <s v="84.0"/>
    <m/>
    <n v="16"/>
    <n v="76"/>
    <s v="Destro"/>
    <s v="163 cm"/>
    <n v="0.84"/>
    <x v="2"/>
    <x v="6"/>
  </r>
  <r>
    <x v="27"/>
    <n v="34"/>
    <n v="2008"/>
    <x v="4"/>
    <s v="orthodox"/>
    <s v="68.1&quot; / 173 cm"/>
    <x v="22"/>
    <n v="27"/>
    <s v="77.14"/>
    <m/>
    <n v="20"/>
    <n v="74"/>
    <s v="Destro"/>
    <s v="173 cm"/>
    <n v="0.77139999999999997"/>
    <x v="2"/>
    <x v="1"/>
  </r>
  <r>
    <x v="28"/>
    <n v="31"/>
    <n v="2014"/>
    <x v="18"/>
    <s v="orthodox"/>
    <s v="77.2&quot; / 196 cm"/>
    <x v="12"/>
    <n v="21"/>
    <s v="91.3"/>
    <m/>
    <n v="16"/>
    <n v="76"/>
    <s v="Destro"/>
    <s v="196 cm"/>
    <n v="0.91299999999999992"/>
    <x v="0"/>
    <x v="3"/>
  </r>
  <r>
    <x v="29"/>
    <n v="31"/>
    <n v="2016"/>
    <x v="19"/>
    <s v="orthodox"/>
    <s v="72.8&quot; / 185 cm"/>
    <x v="12"/>
    <n v="17"/>
    <s v="73.91"/>
    <s v="169.0"/>
    <n v="3"/>
    <n v="18"/>
    <s v="Destro"/>
    <s v="185 cm"/>
    <n v="0.73909999999999998"/>
    <x v="0"/>
    <x v="6"/>
  </r>
  <r>
    <x v="30"/>
    <n v="31"/>
    <n v="2014"/>
    <x v="7"/>
    <s v="orthodox"/>
    <s v="68.1&quot; / 173 cm"/>
    <x v="17"/>
    <n v="32"/>
    <s v="94.12"/>
    <s v="212.0"/>
    <n v="17"/>
    <n v="55"/>
    <s v="Destro"/>
    <s v="173 cm"/>
    <n v="0.94120000000000004"/>
    <x v="0"/>
    <x v="12"/>
  </r>
  <r>
    <x v="31"/>
    <n v="30"/>
    <n v="2015"/>
    <x v="20"/>
    <s v="orthodox"/>
    <s v="72.8&quot; / 185 cm"/>
    <x v="8"/>
    <n v="24"/>
    <s v="92.31"/>
    <m/>
    <n v="18"/>
    <n v="75"/>
    <s v="Destro"/>
    <s v="185 cm"/>
    <n v="0.92310000000000003"/>
    <x v="0"/>
    <x v="3"/>
  </r>
  <r>
    <x v="32"/>
    <n v="31"/>
    <n v="2015"/>
    <x v="21"/>
    <s v="orthodox"/>
    <s v="67.3&quot; / 171 cm"/>
    <x v="23"/>
    <n v="20"/>
    <s v="83.33"/>
    <s v="168.0"/>
    <n v="12"/>
    <n v="60"/>
    <s v="Destro"/>
    <s v="171 cm"/>
    <n v="0.83329999999999993"/>
    <x v="0"/>
    <x v="6"/>
  </r>
  <r>
    <x v="33"/>
    <n v="28"/>
    <n v="2019"/>
    <x v="7"/>
    <s v="orthodox"/>
    <s v="76.4&quot; / 194 cm"/>
    <x v="24"/>
    <n v="14"/>
    <s v="93.33"/>
    <s v="50.0"/>
    <n v="13"/>
    <n v="93"/>
    <s v="Destro"/>
    <s v="194 cm"/>
    <n v="0.93330000000000002"/>
    <x v="0"/>
    <x v="0"/>
  </r>
  <r>
    <x v="34"/>
    <n v="30"/>
    <n v="2016"/>
    <x v="22"/>
    <s v="orthodox"/>
    <s v="68.1&quot; / 173 cm"/>
    <x v="4"/>
    <n v="23"/>
    <s v="92.0"/>
    <s v="112.0"/>
    <n v="16"/>
    <n v="70"/>
    <s v="Destro"/>
    <s v="173 cm"/>
    <n v="0.92"/>
    <x v="0"/>
    <x v="6"/>
  </r>
  <r>
    <x v="35"/>
    <n v="31"/>
    <n v="2013"/>
    <x v="23"/>
    <s v="orthodox"/>
    <s v="72&quot; / 183 cm"/>
    <x v="13"/>
    <n v="17"/>
    <s v="100.0"/>
    <m/>
    <n v="10"/>
    <n v="59"/>
    <s v="Destro"/>
    <s v="183 cm"/>
    <n v="1"/>
    <x v="0"/>
    <x v="6"/>
  </r>
  <r>
    <x v="36"/>
    <n v="36"/>
    <n v="2009"/>
    <x v="13"/>
    <s v="orthodox"/>
    <s v="72.8&quot; / 185 cm"/>
    <x v="25"/>
    <n v="27"/>
    <s v="90.0"/>
    <s v="169.0"/>
    <n v="14"/>
    <n v="52"/>
    <s v="Destro"/>
    <s v="185 cm"/>
    <n v="0.9"/>
    <x v="2"/>
    <x v="4"/>
  </r>
  <r>
    <x v="37"/>
    <n v="32"/>
    <n v="2012"/>
    <x v="1"/>
    <s v="orthodox"/>
    <s v="75.2&quot; / 191 cm"/>
    <x v="16"/>
    <n v="23"/>
    <s v="71.88"/>
    <m/>
    <n v="18"/>
    <n v="78"/>
    <s v="Destro"/>
    <s v="191 cm"/>
    <n v="0.71879999999999999"/>
    <x v="0"/>
    <x v="12"/>
  </r>
  <r>
    <x v="38"/>
    <n v="36"/>
    <n v="2017"/>
    <x v="0"/>
    <s v="southpaw"/>
    <s v="-"/>
    <x v="14"/>
    <n v="8"/>
    <s v="88.89"/>
    <m/>
    <n v="1"/>
    <n v="12"/>
    <s v="Canhoto"/>
    <s v="-"/>
    <n v="0.88890000000000002"/>
    <x v="0"/>
    <x v="13"/>
  </r>
  <r>
    <x v="39"/>
    <n v="36"/>
    <n v="2008"/>
    <x v="5"/>
    <s v="orthodox"/>
    <s v="72&quot; / 183 cm"/>
    <x v="26"/>
    <n v="35"/>
    <s v="68.63"/>
    <s v="319.0"/>
    <n v="22"/>
    <n v="63"/>
    <s v="Destro"/>
    <s v="183 cm"/>
    <n v="0.68629999999999991"/>
    <x v="2"/>
    <x v="3"/>
  </r>
  <r>
    <x v="40"/>
    <n v="40"/>
    <n v="2009"/>
    <x v="24"/>
    <s v="orthodox"/>
    <s v="75.6&quot; / 192 cm"/>
    <x v="19"/>
    <n v="25"/>
    <s v="92.59"/>
    <m/>
    <n v="13"/>
    <n v="52"/>
    <s v="Destro"/>
    <s v="192 cm"/>
    <n v="0.92590000000000006"/>
    <x v="2"/>
    <x v="3"/>
  </r>
  <r>
    <x v="41"/>
    <n v="25"/>
    <n v="2019"/>
    <x v="4"/>
    <s v="orthodox"/>
    <s v="78.3&quot; / 199 cm"/>
    <x v="21"/>
    <n v="18"/>
    <s v="94.74"/>
    <m/>
    <n v="15"/>
    <n v="83"/>
    <s v="Destro"/>
    <s v="199 cm"/>
    <n v="0.94739999999999991"/>
    <x v="0"/>
    <x v="9"/>
  </r>
  <r>
    <x v="42"/>
    <n v="42"/>
    <n v="2005"/>
    <x v="25"/>
    <s v="orthodox"/>
    <s v="69.7&quot; / 177 cm"/>
    <x v="17"/>
    <n v="26"/>
    <s v="76.47"/>
    <m/>
    <n v="21"/>
    <n v="81"/>
    <s v="Destro"/>
    <s v="177 cm"/>
    <n v="0.76469999999999994"/>
    <x v="2"/>
    <x v="14"/>
  </r>
  <r>
    <x v="43"/>
    <n v="34"/>
    <n v="2012"/>
    <x v="13"/>
    <s v="orthodox"/>
    <s v="-"/>
    <x v="19"/>
    <n v="22"/>
    <s v="81.48"/>
    <s v="159.0"/>
    <n v="12"/>
    <n v="55"/>
    <s v="Destro"/>
    <s v="-"/>
    <n v="0.81480000000000008"/>
    <x v="0"/>
    <x v="8"/>
  </r>
  <r>
    <x v="44"/>
    <n v="35"/>
    <n v="2007"/>
    <x v="1"/>
    <s v="orthodox"/>
    <s v="-"/>
    <x v="25"/>
    <n v="26"/>
    <s v="86.67"/>
    <m/>
    <n v="6"/>
    <n v="23"/>
    <s v="Destro"/>
    <s v="-"/>
    <n v="0.86670000000000003"/>
    <x v="2"/>
    <x v="0"/>
  </r>
  <r>
    <x v="45"/>
    <n v="43"/>
    <n v="2003"/>
    <x v="4"/>
    <s v="orthodox"/>
    <s v="76&quot; / 193 cm"/>
    <x v="27"/>
    <n v="39"/>
    <s v="82.98"/>
    <m/>
    <n v="36"/>
    <n v="92"/>
    <s v="Destro"/>
    <s v="193 cm"/>
    <n v="0.82980000000000009"/>
    <x v="2"/>
    <x v="10"/>
  </r>
  <r>
    <x v="46"/>
    <n v="34"/>
    <n v="2016"/>
    <x v="7"/>
    <s v="orthodox"/>
    <s v="74&quot; / 188 cm"/>
    <x v="19"/>
    <n v="24"/>
    <s v="88.89"/>
    <s v="149.0"/>
    <n v="17"/>
    <n v="71"/>
    <s v="Destro"/>
    <s v="188 cm"/>
    <n v="0.88890000000000002"/>
    <x v="0"/>
    <x v="4"/>
  </r>
  <r>
    <x v="47"/>
    <n v="31"/>
    <m/>
    <x v="26"/>
    <s v="Southpaw (L)"/>
    <s v="-"/>
    <x v="28"/>
    <n v="0"/>
    <s v="0.0"/>
    <s v="2.0"/>
    <n v="0"/>
    <n v="0"/>
    <s v="Canhoto"/>
    <s v="-"/>
    <n v="0"/>
    <x v="1"/>
    <x v="6"/>
  </r>
  <r>
    <x v="48"/>
    <n v="31"/>
    <n v="2014"/>
    <x v="27"/>
    <s v="orthodox"/>
    <s v="66.9&quot; / 170 cm"/>
    <x v="12"/>
    <n v="20"/>
    <s v="86.96"/>
    <m/>
    <n v="13"/>
    <n v="65"/>
    <s v="Destro"/>
    <s v="170 cm"/>
    <n v="0.86959999999999993"/>
    <x v="0"/>
    <x v="3"/>
  </r>
  <r>
    <x v="49"/>
    <n v="33"/>
    <n v="2013"/>
    <x v="4"/>
    <s v="orthodox"/>
    <s v="72&quot; / 183 cm"/>
    <x v="16"/>
    <n v="32"/>
    <s v="100.0"/>
    <m/>
    <n v="11"/>
    <n v="34"/>
    <s v="Destro"/>
    <s v="183 cm"/>
    <n v="1"/>
    <x v="0"/>
    <x v="12"/>
  </r>
  <r>
    <x v="50"/>
    <n v="42"/>
    <n v="2009"/>
    <x v="12"/>
    <s v="orthodox"/>
    <s v="72.8&quot; / 185 cm"/>
    <x v="19"/>
    <n v="22"/>
    <s v="81.48"/>
    <m/>
    <n v="14"/>
    <n v="64"/>
    <s v="Destro"/>
    <s v="185 cm"/>
    <n v="0.81480000000000008"/>
    <x v="2"/>
    <x v="3"/>
  </r>
  <r>
    <x v="51"/>
    <n v="48"/>
    <n v="1999"/>
    <x v="28"/>
    <s v="orthodox"/>
    <s v="75.2&quot; / 191 cm"/>
    <x v="29"/>
    <n v="54"/>
    <s v="91.53"/>
    <s v="0.0"/>
    <n v="31"/>
    <n v="58"/>
    <s v="Destro"/>
    <s v="191 cm"/>
    <n v="0.9153"/>
    <x v="3"/>
    <x v="3"/>
  </r>
  <r>
    <x v="52"/>
    <n v="28"/>
    <n v="2018"/>
    <x v="29"/>
    <s v="orthodox"/>
    <s v="71.3&quot; / 181 cm"/>
    <x v="13"/>
    <n v="17"/>
    <s v="100.0"/>
    <s v="121.0"/>
    <n v="7"/>
    <n v="41"/>
    <s v="Destro"/>
    <s v="181 cm"/>
    <n v="1"/>
    <x v="0"/>
    <x v="3"/>
  </r>
  <r>
    <x v="53"/>
    <n v="30"/>
    <n v="2018"/>
    <x v="21"/>
    <s v="southpaw"/>
    <s v="68.1&quot; / 173 cm"/>
    <x v="11"/>
    <n v="13"/>
    <s v="92.86"/>
    <s v="92.0"/>
    <n v="10"/>
    <n v="77"/>
    <s v="Canhoto"/>
    <s v="173 cm"/>
    <n v="0.92859999999999998"/>
    <x v="0"/>
    <x v="3"/>
  </r>
  <r>
    <x v="54"/>
    <n v="29"/>
    <n v="2014"/>
    <x v="26"/>
    <s v="orthodox"/>
    <s v="64.2&quot; / 163 cm"/>
    <x v="4"/>
    <n v="21"/>
    <s v="84.0"/>
    <m/>
    <n v="11"/>
    <n v="52"/>
    <s v="Destro"/>
    <s v="163 cm"/>
    <n v="0.84"/>
    <x v="0"/>
    <x v="3"/>
  </r>
  <r>
    <x v="55"/>
    <n v="37"/>
    <n v="2004"/>
    <x v="4"/>
    <s v="southpaw"/>
    <s v="68.9&quot; / 175 cm"/>
    <x v="30"/>
    <n v="27"/>
    <s v="72.97"/>
    <m/>
    <n v="14"/>
    <n v="52"/>
    <s v="Canhoto"/>
    <s v="175 cm"/>
    <n v="0.72970000000000002"/>
    <x v="2"/>
    <x v="0"/>
  </r>
  <r>
    <x v="56"/>
    <n v="40"/>
    <n v="2008"/>
    <x v="4"/>
    <s v="orthodox"/>
    <s v="72&quot; / 183 cm"/>
    <x v="18"/>
    <n v="25"/>
    <s v="86.21"/>
    <m/>
    <n v="9"/>
    <n v="36"/>
    <s v="Destro"/>
    <s v="183 cm"/>
    <n v="0.86209999999999998"/>
    <x v="2"/>
    <x v="4"/>
  </r>
  <r>
    <x v="57"/>
    <n v="31"/>
    <n v="2016"/>
    <x v="22"/>
    <s v="southpaw"/>
    <s v="71.7&quot; / 182 cm"/>
    <x v="13"/>
    <n v="17"/>
    <s v="100.0"/>
    <m/>
    <n v="11"/>
    <n v="65"/>
    <s v="Canhoto"/>
    <s v="182 cm"/>
    <n v="1"/>
    <x v="0"/>
    <x v="3"/>
  </r>
  <r>
    <x v="58"/>
    <n v="38"/>
    <n v="2010"/>
    <x v="17"/>
    <s v="southpaw"/>
    <s v="65&quot; / 165 cm"/>
    <x v="0"/>
    <n v="18"/>
    <s v="81.82"/>
    <m/>
    <n v="8"/>
    <n v="44"/>
    <s v="Canhoto"/>
    <s v="165 cm"/>
    <n v="0.81819999999999993"/>
    <x v="2"/>
    <x v="3"/>
  </r>
  <r>
    <x v="59"/>
    <n v="27"/>
    <n v="2015"/>
    <x v="6"/>
    <s v="orthodox"/>
    <s v="65.4&quot; / 166 cm"/>
    <x v="23"/>
    <n v="19"/>
    <s v="79.17"/>
    <m/>
    <n v="14"/>
    <n v="74"/>
    <s v="Destro"/>
    <s v="166 cm"/>
    <n v="0.79170000000000007"/>
    <x v="0"/>
    <x v="3"/>
  </r>
  <r>
    <x v="60"/>
    <n v="36"/>
    <n v="2009"/>
    <x v="30"/>
    <s v="orthodox"/>
    <s v="68.5&quot; / 174 cm"/>
    <x v="30"/>
    <n v="31"/>
    <s v="83.78"/>
    <m/>
    <n v="19"/>
    <n v="61"/>
    <s v="Destro"/>
    <s v="174 cm"/>
    <n v="0.83779999999999999"/>
    <x v="2"/>
    <x v="6"/>
  </r>
  <r>
    <x v="61"/>
    <n v="36"/>
    <n v="2017"/>
    <x v="7"/>
    <s v="orthodox"/>
    <s v="70.1&quot; / 178 cm"/>
    <x v="23"/>
    <n v="21"/>
    <s v="87.5"/>
    <s v="161.0"/>
    <n v="13"/>
    <n v="62"/>
    <s v="Destro"/>
    <s v="178 cm"/>
    <n v="0.875"/>
    <x v="0"/>
    <x v="8"/>
  </r>
  <r>
    <x v="62"/>
    <n v="50"/>
    <n v="1989"/>
    <x v="25"/>
    <s v="orthodox"/>
    <s v="70.1&quot; / 178 cm"/>
    <x v="31"/>
    <n v="67"/>
    <s v="90.54"/>
    <m/>
    <n v="46"/>
    <n v="69"/>
    <s v="Destro"/>
    <s v="178 cm"/>
    <n v="0.90540000000000009"/>
    <x v="4"/>
    <x v="2"/>
  </r>
  <r>
    <x v="63"/>
    <n v="30"/>
    <n v="2013"/>
    <x v="13"/>
    <s v="orthodox"/>
    <s v="70.9&quot; / 180 cm"/>
    <x v="16"/>
    <n v="29"/>
    <s v="90.62"/>
    <s v="198.0"/>
    <n v="18"/>
    <n v="62"/>
    <s v="Destro"/>
    <s v="180 cm"/>
    <n v="0.90620000000000001"/>
    <x v="0"/>
    <x v="13"/>
  </r>
  <r>
    <x v="64"/>
    <n v="26"/>
    <n v="2020"/>
    <x v="0"/>
    <s v="southpaw"/>
    <s v="-"/>
    <x v="10"/>
    <n v="12"/>
    <s v="92.31"/>
    <s v="95.0"/>
    <n v="8"/>
    <n v="67"/>
    <s v="Canhoto"/>
    <s v="-"/>
    <n v="0.92310000000000003"/>
    <x v="0"/>
    <x v="14"/>
  </r>
  <r>
    <x v="65"/>
    <n v="30"/>
    <n v="2013"/>
    <x v="30"/>
    <s v="orthodox"/>
    <s v="72.8&quot; / 185 cm"/>
    <x v="17"/>
    <n v="32"/>
    <s v="94.12"/>
    <s v="179.0"/>
    <n v="23"/>
    <n v="72"/>
    <s v="Destro"/>
    <s v="185 cm"/>
    <n v="0.94120000000000004"/>
    <x v="0"/>
    <x v="3"/>
  </r>
  <r>
    <x v="66"/>
    <n v="34"/>
    <n v="2015"/>
    <x v="7"/>
    <s v="orthodox"/>
    <s v="-"/>
    <x v="8"/>
    <n v="20"/>
    <s v="76.92"/>
    <s v="167.0"/>
    <n v="15"/>
    <n v="75"/>
    <s v="Destro"/>
    <s v="-"/>
    <n v="0.76919999999999999"/>
    <x v="0"/>
    <x v="13"/>
  </r>
  <r>
    <x v="67"/>
    <n v="43"/>
    <n v="1999"/>
    <x v="25"/>
    <s v="orthodox"/>
    <s v="68.1&quot; / 173 cm"/>
    <x v="32"/>
    <n v="37"/>
    <s v="77.08"/>
    <m/>
    <n v="24"/>
    <n v="65"/>
    <s v="Destro"/>
    <s v="173 cm"/>
    <n v="0.77079999999999993"/>
    <x v="3"/>
    <x v="6"/>
  </r>
  <r>
    <x v="68"/>
    <n v="28"/>
    <n v="2013"/>
    <x v="13"/>
    <s v="orthodox"/>
    <s v="76&quot; / 193 cm"/>
    <x v="25"/>
    <n v="30"/>
    <s v="100.0"/>
    <s v="160.0"/>
    <n v="24"/>
    <n v="80"/>
    <s v="Destro"/>
    <s v="193 cm"/>
    <n v="1"/>
    <x v="0"/>
    <x v="14"/>
  </r>
  <r>
    <x v="69"/>
    <n v="33"/>
    <n v="2015"/>
    <x v="0"/>
    <s v="southpaw"/>
    <s v="68.1&quot; / 173 cm"/>
    <x v="24"/>
    <n v="15"/>
    <s v="100.0"/>
    <m/>
    <n v="11"/>
    <n v="73"/>
    <s v="Canhoto"/>
    <s v="173 cm"/>
    <n v="1"/>
    <x v="0"/>
    <x v="2"/>
  </r>
  <r>
    <x v="70"/>
    <n v="40"/>
    <n v="2013"/>
    <x v="0"/>
    <s v="orthodox"/>
    <s v="72.8&quot; / 185 cm"/>
    <x v="0"/>
    <n v="21"/>
    <s v="95.45"/>
    <s v="122.0"/>
    <n v="20"/>
    <n v="95"/>
    <s v="Destro"/>
    <s v="185 cm"/>
    <n v="0.95450000000000002"/>
    <x v="0"/>
    <x v="6"/>
  </r>
  <r>
    <x v="71"/>
    <n v="34"/>
    <n v="2014"/>
    <x v="0"/>
    <s v="orthodox"/>
    <s v="72&quot; / 183 cm"/>
    <x v="4"/>
    <n v="24"/>
    <s v="96.0"/>
    <m/>
    <n v="12"/>
    <n v="50"/>
    <s v="Destro"/>
    <s v="183 cm"/>
    <n v="0.96"/>
    <x v="0"/>
    <x v="3"/>
  </r>
  <r>
    <x v="72"/>
    <n v="41"/>
    <n v="2004"/>
    <x v="4"/>
    <s v="orthodox"/>
    <s v="68.9&quot; / 175 cm"/>
    <x v="33"/>
    <n v="33"/>
    <s v="91.67"/>
    <m/>
    <n v="13"/>
    <n v="39"/>
    <s v="Destro"/>
    <s v="175 cm"/>
    <n v="0.91670000000000007"/>
    <x v="2"/>
    <x v="8"/>
  </r>
  <r>
    <x v="73"/>
    <n v="43"/>
    <n v="2007"/>
    <x v="31"/>
    <s v="orthodox"/>
    <s v="66.9&quot; / 170 cm"/>
    <x v="34"/>
    <n v="38"/>
    <s v="92.68"/>
    <m/>
    <n v="9"/>
    <n v="24"/>
    <s v="Destro"/>
    <s v="170 cm"/>
    <n v="0.92680000000000007"/>
    <x v="2"/>
    <x v="3"/>
  </r>
  <r>
    <x v="74"/>
    <n v="39"/>
    <n v="2012"/>
    <x v="4"/>
    <s v="orthodox"/>
    <s v="81.5&quot; / 207 cm"/>
    <x v="12"/>
    <n v="20"/>
    <s v="86.96"/>
    <m/>
    <n v="18"/>
    <n v="90"/>
    <s v="Destro"/>
    <s v="207 cm"/>
    <n v="0.86959999999999993"/>
    <x v="0"/>
    <x v="13"/>
  </r>
  <r>
    <x v="75"/>
    <n v="34"/>
    <n v="2012"/>
    <x v="13"/>
    <s v="southpaw"/>
    <s v="75.6&quot; / 192 cm"/>
    <x v="19"/>
    <n v="25"/>
    <s v="92.59"/>
    <s v="132.0"/>
    <n v="16"/>
    <n v="64"/>
    <s v="Canhoto"/>
    <s v="192 cm"/>
    <n v="0.92590000000000006"/>
    <x v="0"/>
    <x v="2"/>
  </r>
  <r>
    <x v="76"/>
    <n v="35"/>
    <n v="2011"/>
    <x v="4"/>
    <s v="orthodox"/>
    <s v="79.1&quot; / 201 cm"/>
    <x v="23"/>
    <n v="22"/>
    <s v="91.67"/>
    <m/>
    <n v="15"/>
    <n v="68"/>
    <s v="Destro"/>
    <s v="201 cm"/>
    <n v="0.91670000000000007"/>
    <x v="0"/>
    <x v="14"/>
  </r>
  <r>
    <x v="77"/>
    <n v="35"/>
    <n v="2011"/>
    <x v="1"/>
    <s v="orthodox"/>
    <s v="78&quot; / 198 cm"/>
    <x v="19"/>
    <n v="22"/>
    <s v="81.48"/>
    <m/>
    <n v="16"/>
    <n v="73"/>
    <s v="Destro"/>
    <s v="198 cm"/>
    <n v="0.81480000000000008"/>
    <x v="0"/>
    <x v="4"/>
  </r>
  <r>
    <x v="78"/>
    <n v="41"/>
    <n v="2001"/>
    <x v="1"/>
    <s v="orthodox"/>
    <s v="70.1&quot; / 178 cm"/>
    <x v="35"/>
    <n v="45"/>
    <s v="83.33"/>
    <m/>
    <n v="17"/>
    <n v="38"/>
    <s v="Destro"/>
    <s v="178 cm"/>
    <n v="0.83329999999999993"/>
    <x v="2"/>
    <x v="8"/>
  </r>
  <r>
    <x v="79"/>
    <n v="30"/>
    <n v="2022"/>
    <x v="1"/>
    <s v="Orthodox (R)"/>
    <s v="68.9&quot; / 175 cm"/>
    <x v="28"/>
    <n v="0"/>
    <s v="0.0"/>
    <s v="3.0"/>
    <n v="0"/>
    <n v="0"/>
    <s v="Destro"/>
    <s v="175 cm"/>
    <n v="0"/>
    <x v="1"/>
    <x v="13"/>
  </r>
  <r>
    <x v="80"/>
    <n v="44"/>
    <n v="2003"/>
    <x v="19"/>
    <s v="southpaw"/>
    <s v="72&quot; / 183 cm"/>
    <x v="30"/>
    <n v="32"/>
    <s v="86.49"/>
    <m/>
    <n v="25"/>
    <n v="78"/>
    <s v="Canhoto"/>
    <s v="183 cm"/>
    <n v="0.8649"/>
    <x v="2"/>
    <x v="3"/>
  </r>
  <r>
    <x v="81"/>
    <n v="38"/>
    <n v="2006"/>
    <x v="32"/>
    <s v="southpaw"/>
    <s v="63&quot; / 160 cm"/>
    <x v="18"/>
    <n v="23"/>
    <s v="79.31"/>
    <m/>
    <n v="5"/>
    <n v="22"/>
    <s v="Canhoto"/>
    <s v="160 cm"/>
    <n v="0.79310000000000003"/>
    <x v="2"/>
    <x v="3"/>
  </r>
  <r>
    <x v="82"/>
    <n v="35"/>
    <n v="2010"/>
    <x v="1"/>
    <s v="orthodox"/>
    <s v="65&quot; / 165 cm"/>
    <x v="36"/>
    <n v="36"/>
    <s v="92.31"/>
    <m/>
    <n v="17"/>
    <n v="47"/>
    <s v="Destro"/>
    <s v="165 cm"/>
    <n v="0.92310000000000003"/>
    <x v="2"/>
    <x v="14"/>
  </r>
  <r>
    <x v="83"/>
    <n v="34"/>
    <n v="2010"/>
    <x v="4"/>
    <s v="orthodox"/>
    <s v="68.1&quot; / 173 cm"/>
    <x v="4"/>
    <n v="24"/>
    <s v="96.0"/>
    <m/>
    <n v="14"/>
    <n v="58"/>
    <s v="Destro"/>
    <s v="173 cm"/>
    <n v="0.96"/>
    <x v="2"/>
    <x v="2"/>
  </r>
  <r>
    <x v="84"/>
    <n v="34"/>
    <n v="2017"/>
    <x v="7"/>
    <s v="orthodox"/>
    <s v="68.9&quot; / 175 cm"/>
    <x v="37"/>
    <n v="20"/>
    <s v="100.0"/>
    <s v="155.0"/>
    <n v="8"/>
    <n v="42"/>
    <s v="Destro"/>
    <s v="175 cm"/>
    <n v="1"/>
    <x v="0"/>
    <x v="14"/>
  </r>
  <r>
    <x v="85"/>
    <n v="34"/>
    <n v="2009"/>
    <x v="7"/>
    <s v="orthodox"/>
    <s v="-"/>
    <x v="38"/>
    <n v="23"/>
    <s v="74.19"/>
    <s v="181.0"/>
    <n v="10"/>
    <n v="43"/>
    <s v="Destro"/>
    <s v="-"/>
    <n v="0.7419"/>
    <x v="2"/>
    <x v="2"/>
  </r>
  <r>
    <x v="86"/>
    <n v="32"/>
    <n v="2014"/>
    <x v="11"/>
    <s v="orthodox"/>
    <s v="64.6&quot; / 164 cm"/>
    <x v="38"/>
    <n v="27"/>
    <s v="87.1"/>
    <s v="181.0"/>
    <n v="19"/>
    <n v="70"/>
    <s v="Destro"/>
    <s v="164 cm"/>
    <n v="0.871"/>
    <x v="0"/>
    <x v="3"/>
  </r>
  <r>
    <x v="87"/>
    <n v="30"/>
    <n v="2017"/>
    <x v="13"/>
    <s v="orthodox"/>
    <s v="66.1&quot; / 168 cm"/>
    <x v="13"/>
    <n v="16"/>
    <s v="94.12"/>
    <m/>
    <n v="7"/>
    <n v="44"/>
    <s v="Destro"/>
    <s v="168 cm"/>
    <n v="0.94120000000000004"/>
    <x v="0"/>
    <x v="6"/>
  </r>
  <r>
    <x v="88"/>
    <n v="41"/>
    <n v="2007"/>
    <x v="1"/>
    <s v="orthodox"/>
    <s v="74&quot; / 188 cm"/>
    <x v="17"/>
    <n v="30"/>
    <s v="88.24"/>
    <m/>
    <n v="20"/>
    <n v="67"/>
    <s v="Destro"/>
    <s v="188 cm"/>
    <n v="0.88239999999999996"/>
    <x v="2"/>
    <x v="2"/>
  </r>
  <r>
    <x v="89"/>
    <n v="32"/>
    <n v="2010"/>
    <x v="4"/>
    <s v="orthodox"/>
    <s v="72.8&quot; / 185 cm"/>
    <x v="7"/>
    <n v="29"/>
    <s v="87.88"/>
    <m/>
    <n v="20"/>
    <n v="69"/>
    <s v="Destro"/>
    <s v="185 cm"/>
    <n v="0.87879999999999991"/>
    <x v="2"/>
    <x v="6"/>
  </r>
  <r>
    <x v="90"/>
    <n v="28"/>
    <n v="2016"/>
    <x v="7"/>
    <s v="orthodox"/>
    <s v="68.1&quot; / 173 cm"/>
    <x v="23"/>
    <n v="23"/>
    <s v="95.83"/>
    <s v="118.0"/>
    <n v="14"/>
    <n v="61"/>
    <s v="Destro"/>
    <s v="173 cm"/>
    <n v="0.95829999999999993"/>
    <x v="0"/>
    <x v="6"/>
  </r>
  <r>
    <x v="91"/>
    <n v="30"/>
    <n v="2017"/>
    <x v="7"/>
    <s v="orthodox"/>
    <s v="72&quot; / 183 cm"/>
    <x v="4"/>
    <n v="21"/>
    <s v="84.0"/>
    <s v="109.0"/>
    <n v="17"/>
    <n v="81"/>
    <s v="Destro"/>
    <s v="183 cm"/>
    <n v="0.84"/>
    <x v="0"/>
    <x v="3"/>
  </r>
  <r>
    <x v="92"/>
    <n v="32"/>
    <n v="2010"/>
    <x v="25"/>
    <s v="orthodox"/>
    <s v="70.9&quot; / 180 cm"/>
    <x v="39"/>
    <n v="41"/>
    <s v="93.18"/>
    <m/>
    <n v="37"/>
    <n v="90"/>
    <s v="Destro"/>
    <s v="180 cm"/>
    <n v="0.93180000000000007"/>
    <x v="2"/>
    <x v="3"/>
  </r>
  <r>
    <x v="93"/>
    <n v="28"/>
    <n v="2016"/>
    <x v="13"/>
    <s v="orthodox"/>
    <s v="72.8&quot; / 185 cm"/>
    <x v="23"/>
    <n v="23"/>
    <s v="95.83"/>
    <s v="85.0"/>
    <n v="17"/>
    <n v="74"/>
    <s v="Destro"/>
    <s v="185 cm"/>
    <n v="0.95829999999999993"/>
    <x v="0"/>
    <x v="3"/>
  </r>
  <r>
    <x v="94"/>
    <n v="34"/>
    <n v="2017"/>
    <x v="1"/>
    <s v="orthodox"/>
    <s v="75.2&quot; / 191 cm"/>
    <x v="0"/>
    <n v="20"/>
    <s v="90.91"/>
    <m/>
    <n v="13"/>
    <n v="65"/>
    <s v="Destro"/>
    <s v="191 cm"/>
    <n v="0.90910000000000002"/>
    <x v="0"/>
    <x v="6"/>
  </r>
  <r>
    <x v="95"/>
    <n v="29"/>
    <n v="2017"/>
    <x v="14"/>
    <s v="orthodox"/>
    <s v="72.8&quot; / 185 cm"/>
    <x v="19"/>
    <n v="25"/>
    <s v="92.59"/>
    <m/>
    <n v="24"/>
    <n v="96"/>
    <s v="Destro"/>
    <s v="185 cm"/>
    <n v="0.92590000000000006"/>
    <x v="0"/>
    <x v="3"/>
  </r>
  <r>
    <x v="96"/>
    <n v="34"/>
    <n v="2013"/>
    <x v="23"/>
    <s v="orthodox"/>
    <s v="72.8&quot; / 185 cm"/>
    <x v="18"/>
    <n v="20"/>
    <s v="68.97"/>
    <m/>
    <n v="8"/>
    <n v="40"/>
    <s v="Destro"/>
    <s v="185 cm"/>
    <n v="0.68969999999999998"/>
    <x v="0"/>
    <x v="3"/>
  </r>
  <r>
    <x v="97"/>
    <n v="40"/>
    <n v="2011"/>
    <x v="1"/>
    <s v="southpaw"/>
    <s v="-"/>
    <x v="23"/>
    <n v="20"/>
    <s v="83.33"/>
    <m/>
    <n v="3"/>
    <n v="15"/>
    <s v="Canhoto"/>
    <s v="-"/>
    <n v="0.83329999999999993"/>
    <x v="0"/>
    <x v="3"/>
  </r>
  <r>
    <x v="98"/>
    <n v="46"/>
    <n v="1999"/>
    <x v="2"/>
    <s v="southpaw"/>
    <s v="71.3&quot; / 181 cm"/>
    <x v="40"/>
    <n v="52"/>
    <s v="94.55"/>
    <m/>
    <n v="38"/>
    <n v="73"/>
    <s v="Canhoto"/>
    <s v="181 cm"/>
    <n v="0.94550000000000001"/>
    <x v="3"/>
    <x v="3"/>
  </r>
  <r>
    <x v="99"/>
    <n v="52"/>
    <n v="1992"/>
    <x v="4"/>
    <s v="orthodox"/>
    <s v="79.9&quot; / 203 cm"/>
    <x v="41"/>
    <n v="60"/>
    <s v="89.55"/>
    <m/>
    <n v="53"/>
    <n v="88"/>
    <s v="Destro"/>
    <s v="203 cm"/>
    <n v="0.89549999999999996"/>
    <x v="3"/>
    <x v="3"/>
  </r>
</pivotCacheRecords>
</file>

<file path=xl/pivotCache/pivotCacheRecords3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00">
  <r>
    <x v="0"/>
    <n v="30"/>
    <n v="2017"/>
    <x v="0"/>
    <x v="0"/>
    <s v="71.7&quot; / 182 cm"/>
    <x v="0"/>
    <n v="20"/>
    <s v="90.91"/>
    <m/>
    <n v="12"/>
    <n v="60"/>
    <x v="0"/>
    <s v="182 cm"/>
    <n v="0.90910000000000002"/>
    <x v="0"/>
    <x v="0"/>
    <x v="0"/>
  </r>
  <r>
    <x v="1"/>
    <n v="31"/>
    <n v="2021"/>
    <x v="1"/>
    <x v="0"/>
    <s v="-"/>
    <x v="1"/>
    <n v="11"/>
    <s v="91.67"/>
    <m/>
    <n v="7"/>
    <n v="64"/>
    <x v="0"/>
    <s v="-"/>
    <n v="0.91670000000000007"/>
    <x v="1"/>
    <x v="1"/>
    <x v="1"/>
  </r>
  <r>
    <x v="2"/>
    <n v="44"/>
    <n v="2003"/>
    <x v="2"/>
    <x v="0"/>
    <s v="72&quot; / 183 cm"/>
    <x v="2"/>
    <n v="47"/>
    <s v="88.68"/>
    <m/>
    <n v="30"/>
    <n v="64"/>
    <x v="0"/>
    <s v="183 cm"/>
    <n v="0.88680000000000003"/>
    <x v="2"/>
    <x v="2"/>
    <x v="2"/>
  </r>
  <r>
    <x v="3"/>
    <n v="30"/>
    <n v="2017"/>
    <x v="3"/>
    <x v="0"/>
    <s v="88.2&quot; / 224 cm"/>
    <x v="3"/>
    <n v="20"/>
    <s v="95.24"/>
    <m/>
    <n v="16"/>
    <n v="80"/>
    <x v="0"/>
    <s v="224 cm"/>
    <n v="0.95239999999999991"/>
    <x v="0"/>
    <x v="3"/>
    <x v="3"/>
  </r>
  <r>
    <x v="4"/>
    <n v="36"/>
    <n v="2011"/>
    <x v="0"/>
    <x v="1"/>
    <s v="69.7&quot; / 177 cm"/>
    <x v="4"/>
    <n v="21"/>
    <s v="84.0"/>
    <m/>
    <n v="10"/>
    <n v="48"/>
    <x v="1"/>
    <s v="177 cm"/>
    <n v="0.84"/>
    <x v="0"/>
    <x v="4"/>
    <x v="0"/>
  </r>
  <r>
    <x v="5"/>
    <n v="34"/>
    <n v="2011"/>
    <x v="4"/>
    <x v="0"/>
    <s v="68.5&quot; / 174 cm"/>
    <x v="3"/>
    <n v="20"/>
    <s v="95.24"/>
    <m/>
    <n v="12"/>
    <n v="60"/>
    <x v="0"/>
    <s v="174 cm"/>
    <n v="0.95239999999999991"/>
    <x v="0"/>
    <x v="5"/>
    <x v="4"/>
  </r>
  <r>
    <x v="6"/>
    <n v="35"/>
    <n v="2010"/>
    <x v="5"/>
    <x v="0"/>
    <s v="68.1&quot; / 173 cm"/>
    <x v="5"/>
    <n v="42"/>
    <s v="91.3"/>
    <m/>
    <n v="35"/>
    <n v="83"/>
    <x v="0"/>
    <s v="173 cm"/>
    <n v="0.91299999999999992"/>
    <x v="2"/>
    <x v="6"/>
    <x v="5"/>
  </r>
  <r>
    <x v="7"/>
    <n v="33"/>
    <n v="2009"/>
    <x v="6"/>
    <x v="1"/>
    <s v="66.5&quot; / 169 cm"/>
    <x v="6"/>
    <n v="36"/>
    <s v="85.71"/>
    <s v="264.0"/>
    <n v="24"/>
    <n v="69"/>
    <x v="1"/>
    <s v="169 cm"/>
    <n v="0.85709999999999997"/>
    <x v="2"/>
    <x v="6"/>
    <x v="6"/>
  </r>
  <r>
    <x v="8"/>
    <n v="36"/>
    <n v="2008"/>
    <x v="4"/>
    <x v="1"/>
    <s v="73.6&quot; / 187 cm"/>
    <x v="7"/>
    <n v="32"/>
    <s v="96.97"/>
    <m/>
    <n v="19"/>
    <n v="59"/>
    <x v="1"/>
    <s v="187 cm"/>
    <n v="0.96970000000000001"/>
    <x v="2"/>
    <x v="7"/>
    <x v="4"/>
  </r>
  <r>
    <x v="9"/>
    <n v="38"/>
    <n v="2008"/>
    <x v="0"/>
    <x v="0"/>
    <s v="-"/>
    <x v="8"/>
    <n v="25"/>
    <s v="96.15"/>
    <m/>
    <n v="17"/>
    <n v="68"/>
    <x v="0"/>
    <s v="-"/>
    <n v="0.96150000000000002"/>
    <x v="2"/>
    <x v="8"/>
    <x v="0"/>
  </r>
  <r>
    <x v="10"/>
    <n v="35"/>
    <n v="2008"/>
    <x v="1"/>
    <x v="0"/>
    <s v="77.2&quot; / 196 cm"/>
    <x v="9"/>
    <n v="23"/>
    <s v="82.14"/>
    <m/>
    <n v="15"/>
    <n v="65"/>
    <x v="0"/>
    <s v="196 cm"/>
    <n v="0.82140000000000002"/>
    <x v="2"/>
    <x v="9"/>
    <x v="1"/>
  </r>
  <r>
    <x v="11"/>
    <n v="23"/>
    <n v="2020"/>
    <x v="7"/>
    <x v="0"/>
    <s v="70.9&quot; / 180 cm"/>
    <x v="10"/>
    <n v="13"/>
    <s v="100.0"/>
    <m/>
    <n v="10"/>
    <n v="77"/>
    <x v="0"/>
    <s v="180 cm"/>
    <n v="1"/>
    <x v="0"/>
    <x v="9"/>
    <x v="7"/>
  </r>
  <r>
    <x v="12"/>
    <n v="33"/>
    <n v="2019"/>
    <x v="8"/>
    <x v="0"/>
    <s v="74&quot; / 188 cm"/>
    <x v="11"/>
    <n v="12"/>
    <s v="85.71"/>
    <m/>
    <n v="11"/>
    <n v="92"/>
    <x v="0"/>
    <s v="188 cm"/>
    <n v="0.85709999999999997"/>
    <x v="0"/>
    <x v="3"/>
    <x v="8"/>
  </r>
  <r>
    <x v="13"/>
    <n v="28"/>
    <n v="2017"/>
    <x v="7"/>
    <x v="0"/>
    <s v="65&quot; / 165 cm"/>
    <x v="12"/>
    <n v="22"/>
    <s v="95.65"/>
    <s v="134.0"/>
    <n v="13"/>
    <n v="59"/>
    <x v="0"/>
    <s v="165 cm"/>
    <n v="0.95650000000000002"/>
    <x v="0"/>
    <x v="10"/>
    <x v="7"/>
  </r>
  <r>
    <x v="14"/>
    <n v="30"/>
    <n v="2018"/>
    <x v="2"/>
    <x v="0"/>
    <s v="-"/>
    <x v="13"/>
    <n v="16"/>
    <s v="94.12"/>
    <s v="119.0"/>
    <n v="9"/>
    <n v="56"/>
    <x v="0"/>
    <s v="-"/>
    <n v="0.94120000000000004"/>
    <x v="0"/>
    <x v="6"/>
    <x v="2"/>
  </r>
  <r>
    <x v="15"/>
    <n v="37"/>
    <n v="2016"/>
    <x v="9"/>
    <x v="0"/>
    <s v="64.6&quot; / 164 cm"/>
    <x v="14"/>
    <n v="6"/>
    <s v="66.67"/>
    <m/>
    <n v="2"/>
    <n v="33"/>
    <x v="0"/>
    <s v="164 cm"/>
    <n v="0.66670000000000007"/>
    <x v="0"/>
    <x v="3"/>
    <x v="9"/>
  </r>
  <r>
    <x v="16"/>
    <n v="40"/>
    <n v="2004"/>
    <x v="10"/>
    <x v="0"/>
    <s v="70.9&quot; / 180 cm"/>
    <x v="15"/>
    <n v="43"/>
    <s v="82.69"/>
    <m/>
    <n v="23"/>
    <n v="53"/>
    <x v="0"/>
    <s v="180 cm"/>
    <n v="0.82689999999999997"/>
    <x v="2"/>
    <x v="6"/>
    <x v="10"/>
  </r>
  <r>
    <x v="17"/>
    <n v="41"/>
    <n v="2005"/>
    <x v="11"/>
    <x v="1"/>
    <s v="68.9&quot; / 175 cm"/>
    <x v="16"/>
    <n v="25"/>
    <s v="78.12"/>
    <m/>
    <n v="23"/>
    <n v="92"/>
    <x v="1"/>
    <s v="175 cm"/>
    <n v="0.78120000000000001"/>
    <x v="2"/>
    <x v="6"/>
    <x v="11"/>
  </r>
  <r>
    <x v="18"/>
    <n v="38"/>
    <n v="2009"/>
    <x v="12"/>
    <x v="0"/>
    <s v="72.8&quot; / 185 cm"/>
    <x v="17"/>
    <n v="30"/>
    <s v="88.24"/>
    <m/>
    <n v="15"/>
    <n v="50"/>
    <x v="0"/>
    <s v="185 cm"/>
    <n v="0.88239999999999996"/>
    <x v="2"/>
    <x v="6"/>
    <x v="12"/>
  </r>
  <r>
    <x v="19"/>
    <n v="35"/>
    <n v="2011"/>
    <x v="4"/>
    <x v="0"/>
    <s v="70.1&quot; / 178 cm"/>
    <x v="18"/>
    <n v="25"/>
    <s v="86.21"/>
    <m/>
    <n v="16"/>
    <n v="64"/>
    <x v="0"/>
    <s v="178 cm"/>
    <n v="0.86209999999999998"/>
    <x v="0"/>
    <x v="11"/>
    <x v="4"/>
  </r>
  <r>
    <x v="20"/>
    <n v="26"/>
    <n v="2016"/>
    <x v="13"/>
    <x v="0"/>
    <s v="68.1&quot; / 173 cm"/>
    <x v="19"/>
    <n v="21"/>
    <s v="77.78"/>
    <s v="106.0"/>
    <n v="17"/>
    <n v="81"/>
    <x v="0"/>
    <s v="173 cm"/>
    <n v="0.77780000000000005"/>
    <x v="0"/>
    <x v="12"/>
    <x v="4"/>
  </r>
  <r>
    <x v="21"/>
    <n v="33"/>
    <n v="2017"/>
    <x v="14"/>
    <x v="1"/>
    <s v="68.5&quot; / 174 cm"/>
    <x v="11"/>
    <n v="10"/>
    <s v="71.43"/>
    <m/>
    <n v="9"/>
    <n v="90"/>
    <x v="1"/>
    <s v="174 cm"/>
    <n v="0.71430000000000005"/>
    <x v="0"/>
    <x v="6"/>
    <x v="13"/>
  </r>
  <r>
    <x v="22"/>
    <n v="28"/>
    <n v="2018"/>
    <x v="10"/>
    <x v="0"/>
    <s v="61.8&quot; / 157 cm"/>
    <x v="13"/>
    <n v="15"/>
    <s v="88.24"/>
    <m/>
    <n v="6"/>
    <n v="40"/>
    <x v="0"/>
    <s v="157 cm"/>
    <n v="0.88239999999999996"/>
    <x v="0"/>
    <x v="3"/>
    <x v="10"/>
  </r>
  <r>
    <x v="23"/>
    <n v="42"/>
    <n v="2003"/>
    <x v="15"/>
    <x v="0"/>
    <s v="-"/>
    <x v="20"/>
    <n v="35"/>
    <s v="81.4"/>
    <m/>
    <n v="16"/>
    <n v="46"/>
    <x v="0"/>
    <s v="-"/>
    <n v="0.81400000000000006"/>
    <x v="2"/>
    <x v="3"/>
    <x v="14"/>
  </r>
  <r>
    <x v="24"/>
    <n v="32"/>
    <n v="2015"/>
    <x v="1"/>
    <x v="0"/>
    <s v="-"/>
    <x v="21"/>
    <n v="17"/>
    <s v="89.47"/>
    <m/>
    <n v="8"/>
    <n v="47"/>
    <x v="0"/>
    <s v="-"/>
    <n v="0.89469999999999994"/>
    <x v="0"/>
    <x v="10"/>
    <x v="1"/>
  </r>
  <r>
    <x v="25"/>
    <n v="30"/>
    <n v="2014"/>
    <x v="16"/>
    <x v="0"/>
    <s v="72&quot; / 183 cm"/>
    <x v="12"/>
    <n v="20"/>
    <s v="86.96"/>
    <m/>
    <n v="15"/>
    <n v="75"/>
    <x v="0"/>
    <s v="183 cm"/>
    <n v="0.86959999999999993"/>
    <x v="0"/>
    <x v="3"/>
    <x v="15"/>
  </r>
  <r>
    <x v="26"/>
    <n v="38"/>
    <n v="2010"/>
    <x v="17"/>
    <x v="0"/>
    <s v="64.2&quot; / 163 cm"/>
    <x v="4"/>
    <n v="21"/>
    <s v="84.0"/>
    <m/>
    <n v="16"/>
    <n v="76"/>
    <x v="0"/>
    <s v="163 cm"/>
    <n v="0.84"/>
    <x v="2"/>
    <x v="6"/>
    <x v="16"/>
  </r>
  <r>
    <x v="27"/>
    <n v="34"/>
    <n v="2008"/>
    <x v="4"/>
    <x v="0"/>
    <s v="68.1&quot; / 173 cm"/>
    <x v="22"/>
    <n v="27"/>
    <s v="77.14"/>
    <m/>
    <n v="20"/>
    <n v="74"/>
    <x v="0"/>
    <s v="173 cm"/>
    <n v="0.77139999999999997"/>
    <x v="2"/>
    <x v="13"/>
    <x v="4"/>
  </r>
  <r>
    <x v="28"/>
    <n v="31"/>
    <n v="2014"/>
    <x v="18"/>
    <x v="0"/>
    <s v="77.2&quot; / 196 cm"/>
    <x v="12"/>
    <n v="21"/>
    <s v="91.3"/>
    <m/>
    <n v="16"/>
    <n v="76"/>
    <x v="0"/>
    <s v="196 cm"/>
    <n v="0.91299999999999992"/>
    <x v="0"/>
    <x v="3"/>
    <x v="17"/>
  </r>
  <r>
    <x v="29"/>
    <n v="31"/>
    <n v="2016"/>
    <x v="19"/>
    <x v="0"/>
    <s v="72.8&quot; / 185 cm"/>
    <x v="12"/>
    <n v="17"/>
    <s v="73.91"/>
    <s v="169.0"/>
    <n v="3"/>
    <n v="18"/>
    <x v="0"/>
    <s v="185 cm"/>
    <n v="0.73909999999999998"/>
    <x v="0"/>
    <x v="6"/>
    <x v="18"/>
  </r>
  <r>
    <x v="30"/>
    <n v="31"/>
    <n v="2014"/>
    <x v="7"/>
    <x v="0"/>
    <s v="68.1&quot; / 173 cm"/>
    <x v="17"/>
    <n v="32"/>
    <s v="94.12"/>
    <s v="212.0"/>
    <n v="17"/>
    <n v="55"/>
    <x v="0"/>
    <s v="173 cm"/>
    <n v="0.94120000000000004"/>
    <x v="0"/>
    <x v="14"/>
    <x v="7"/>
  </r>
  <r>
    <x v="31"/>
    <n v="30"/>
    <n v="2015"/>
    <x v="20"/>
    <x v="0"/>
    <s v="72.8&quot; / 185 cm"/>
    <x v="8"/>
    <n v="24"/>
    <s v="92.31"/>
    <m/>
    <n v="18"/>
    <n v="75"/>
    <x v="0"/>
    <s v="185 cm"/>
    <n v="0.92310000000000003"/>
    <x v="0"/>
    <x v="3"/>
    <x v="19"/>
  </r>
  <r>
    <x v="32"/>
    <n v="31"/>
    <n v="2015"/>
    <x v="21"/>
    <x v="0"/>
    <s v="67.3&quot; / 171 cm"/>
    <x v="23"/>
    <n v="20"/>
    <s v="83.33"/>
    <s v="168.0"/>
    <n v="12"/>
    <n v="60"/>
    <x v="0"/>
    <s v="171 cm"/>
    <n v="0.83329999999999993"/>
    <x v="0"/>
    <x v="6"/>
    <x v="20"/>
  </r>
  <r>
    <x v="33"/>
    <n v="28"/>
    <n v="2019"/>
    <x v="7"/>
    <x v="0"/>
    <s v="76.4&quot; / 194 cm"/>
    <x v="24"/>
    <n v="14"/>
    <s v="93.33"/>
    <s v="50.0"/>
    <n v="13"/>
    <n v="93"/>
    <x v="0"/>
    <s v="194 cm"/>
    <n v="0.93330000000000002"/>
    <x v="0"/>
    <x v="0"/>
    <x v="7"/>
  </r>
  <r>
    <x v="34"/>
    <n v="30"/>
    <n v="2016"/>
    <x v="22"/>
    <x v="0"/>
    <s v="68.1&quot; / 173 cm"/>
    <x v="4"/>
    <n v="23"/>
    <s v="92.0"/>
    <s v="112.0"/>
    <n v="16"/>
    <n v="70"/>
    <x v="0"/>
    <s v="173 cm"/>
    <n v="0.92"/>
    <x v="0"/>
    <x v="6"/>
    <x v="21"/>
  </r>
  <r>
    <x v="35"/>
    <n v="31"/>
    <n v="2013"/>
    <x v="23"/>
    <x v="0"/>
    <s v="72&quot; / 183 cm"/>
    <x v="13"/>
    <n v="17"/>
    <s v="100.0"/>
    <m/>
    <n v="10"/>
    <n v="59"/>
    <x v="0"/>
    <s v="183 cm"/>
    <n v="1"/>
    <x v="0"/>
    <x v="6"/>
    <x v="22"/>
  </r>
  <r>
    <x v="36"/>
    <n v="36"/>
    <n v="2009"/>
    <x v="13"/>
    <x v="0"/>
    <s v="72.8&quot; / 185 cm"/>
    <x v="25"/>
    <n v="27"/>
    <s v="90.0"/>
    <s v="169.0"/>
    <n v="14"/>
    <n v="52"/>
    <x v="0"/>
    <s v="185 cm"/>
    <n v="0.9"/>
    <x v="2"/>
    <x v="15"/>
    <x v="4"/>
  </r>
  <r>
    <x v="37"/>
    <n v="32"/>
    <n v="2012"/>
    <x v="1"/>
    <x v="0"/>
    <s v="75.2&quot; / 191 cm"/>
    <x v="16"/>
    <n v="23"/>
    <s v="71.88"/>
    <m/>
    <n v="18"/>
    <n v="78"/>
    <x v="0"/>
    <s v="191 cm"/>
    <n v="0.71879999999999999"/>
    <x v="0"/>
    <x v="14"/>
    <x v="1"/>
  </r>
  <r>
    <x v="38"/>
    <n v="36"/>
    <n v="2017"/>
    <x v="0"/>
    <x v="1"/>
    <s v="-"/>
    <x v="14"/>
    <n v="8"/>
    <s v="88.89"/>
    <m/>
    <n v="1"/>
    <n v="12"/>
    <x v="1"/>
    <s v="-"/>
    <n v="0.88890000000000002"/>
    <x v="0"/>
    <x v="16"/>
    <x v="0"/>
  </r>
  <r>
    <x v="39"/>
    <n v="36"/>
    <n v="2008"/>
    <x v="5"/>
    <x v="0"/>
    <s v="72&quot; / 183 cm"/>
    <x v="26"/>
    <n v="35"/>
    <s v="68.63"/>
    <s v="319.0"/>
    <n v="22"/>
    <n v="63"/>
    <x v="0"/>
    <s v="183 cm"/>
    <n v="0.68629999999999991"/>
    <x v="2"/>
    <x v="3"/>
    <x v="5"/>
  </r>
  <r>
    <x v="40"/>
    <n v="40"/>
    <n v="2009"/>
    <x v="24"/>
    <x v="0"/>
    <s v="75.6&quot; / 192 cm"/>
    <x v="19"/>
    <n v="25"/>
    <s v="92.59"/>
    <m/>
    <n v="13"/>
    <n v="52"/>
    <x v="0"/>
    <s v="192 cm"/>
    <n v="0.92590000000000006"/>
    <x v="2"/>
    <x v="3"/>
    <x v="23"/>
  </r>
  <r>
    <x v="41"/>
    <n v="25"/>
    <n v="2019"/>
    <x v="4"/>
    <x v="0"/>
    <s v="78.3&quot; / 199 cm"/>
    <x v="21"/>
    <n v="18"/>
    <s v="94.74"/>
    <m/>
    <n v="15"/>
    <n v="83"/>
    <x v="0"/>
    <s v="199 cm"/>
    <n v="0.94739999999999991"/>
    <x v="0"/>
    <x v="17"/>
    <x v="4"/>
  </r>
  <r>
    <x v="42"/>
    <n v="42"/>
    <n v="2005"/>
    <x v="25"/>
    <x v="0"/>
    <s v="69.7&quot; / 177 cm"/>
    <x v="17"/>
    <n v="26"/>
    <s v="76.47"/>
    <m/>
    <n v="21"/>
    <n v="81"/>
    <x v="0"/>
    <s v="177 cm"/>
    <n v="0.76469999999999994"/>
    <x v="2"/>
    <x v="18"/>
    <x v="24"/>
  </r>
  <r>
    <x v="43"/>
    <n v="34"/>
    <n v="2012"/>
    <x v="13"/>
    <x v="0"/>
    <s v="-"/>
    <x v="19"/>
    <n v="22"/>
    <s v="81.48"/>
    <s v="159.0"/>
    <n v="12"/>
    <n v="55"/>
    <x v="0"/>
    <s v="-"/>
    <n v="0.81480000000000008"/>
    <x v="0"/>
    <x v="19"/>
    <x v="4"/>
  </r>
  <r>
    <x v="44"/>
    <n v="35"/>
    <n v="2007"/>
    <x v="1"/>
    <x v="0"/>
    <s v="-"/>
    <x v="25"/>
    <n v="26"/>
    <s v="86.67"/>
    <m/>
    <n v="6"/>
    <n v="23"/>
    <x v="0"/>
    <s v="-"/>
    <n v="0.86670000000000003"/>
    <x v="2"/>
    <x v="0"/>
    <x v="1"/>
  </r>
  <r>
    <x v="45"/>
    <n v="43"/>
    <n v="2003"/>
    <x v="4"/>
    <x v="0"/>
    <s v="76&quot; / 193 cm"/>
    <x v="27"/>
    <n v="39"/>
    <s v="82.98"/>
    <m/>
    <n v="36"/>
    <n v="92"/>
    <x v="0"/>
    <s v="193 cm"/>
    <n v="0.82980000000000009"/>
    <x v="2"/>
    <x v="20"/>
    <x v="4"/>
  </r>
  <r>
    <x v="46"/>
    <n v="34"/>
    <n v="2016"/>
    <x v="7"/>
    <x v="0"/>
    <s v="74&quot; / 188 cm"/>
    <x v="19"/>
    <n v="24"/>
    <s v="88.89"/>
    <s v="149.0"/>
    <n v="17"/>
    <n v="71"/>
    <x v="0"/>
    <s v="188 cm"/>
    <n v="0.88890000000000002"/>
    <x v="0"/>
    <x v="4"/>
    <x v="7"/>
  </r>
  <r>
    <x v="47"/>
    <n v="31"/>
    <m/>
    <x v="26"/>
    <x v="2"/>
    <s v="-"/>
    <x v="28"/>
    <n v="0"/>
    <s v="0.0"/>
    <s v="2.0"/>
    <n v="0"/>
    <n v="0"/>
    <x v="1"/>
    <s v="-"/>
    <n v="0"/>
    <x v="1"/>
    <x v="6"/>
    <x v="25"/>
  </r>
  <r>
    <x v="48"/>
    <n v="31"/>
    <n v="2014"/>
    <x v="27"/>
    <x v="0"/>
    <s v="66.9&quot; / 170 cm"/>
    <x v="12"/>
    <n v="20"/>
    <s v="86.96"/>
    <m/>
    <n v="13"/>
    <n v="65"/>
    <x v="0"/>
    <s v="170 cm"/>
    <n v="0.86959999999999993"/>
    <x v="0"/>
    <x v="3"/>
    <x v="26"/>
  </r>
  <r>
    <x v="49"/>
    <n v="33"/>
    <n v="2013"/>
    <x v="4"/>
    <x v="0"/>
    <s v="72&quot; / 183 cm"/>
    <x v="16"/>
    <n v="32"/>
    <s v="100.0"/>
    <m/>
    <n v="11"/>
    <n v="34"/>
    <x v="0"/>
    <s v="183 cm"/>
    <n v="1"/>
    <x v="0"/>
    <x v="21"/>
    <x v="4"/>
  </r>
  <r>
    <x v="50"/>
    <n v="42"/>
    <n v="2009"/>
    <x v="12"/>
    <x v="0"/>
    <s v="72.8&quot; / 185 cm"/>
    <x v="19"/>
    <n v="22"/>
    <s v="81.48"/>
    <m/>
    <n v="14"/>
    <n v="64"/>
    <x v="0"/>
    <s v="185 cm"/>
    <n v="0.81480000000000008"/>
    <x v="2"/>
    <x v="3"/>
    <x v="12"/>
  </r>
  <r>
    <x v="51"/>
    <n v="48"/>
    <n v="1999"/>
    <x v="28"/>
    <x v="0"/>
    <s v="75.2&quot; / 191 cm"/>
    <x v="29"/>
    <n v="54"/>
    <s v="91.53"/>
    <s v="0.0"/>
    <n v="31"/>
    <n v="58"/>
    <x v="0"/>
    <s v="191 cm"/>
    <n v="0.9153"/>
    <x v="3"/>
    <x v="3"/>
    <x v="27"/>
  </r>
  <r>
    <x v="52"/>
    <n v="28"/>
    <n v="2018"/>
    <x v="29"/>
    <x v="0"/>
    <s v="71.3&quot; / 181 cm"/>
    <x v="13"/>
    <n v="17"/>
    <s v="100.0"/>
    <s v="121.0"/>
    <n v="7"/>
    <n v="41"/>
    <x v="0"/>
    <s v="181 cm"/>
    <n v="1"/>
    <x v="0"/>
    <x v="3"/>
    <x v="28"/>
  </r>
  <r>
    <x v="53"/>
    <n v="30"/>
    <n v="2018"/>
    <x v="21"/>
    <x v="1"/>
    <s v="68.1&quot; / 173 cm"/>
    <x v="11"/>
    <n v="13"/>
    <s v="92.86"/>
    <s v="92.0"/>
    <n v="10"/>
    <n v="77"/>
    <x v="1"/>
    <s v="173 cm"/>
    <n v="0.92859999999999998"/>
    <x v="0"/>
    <x v="3"/>
    <x v="20"/>
  </r>
  <r>
    <x v="54"/>
    <n v="29"/>
    <n v="2014"/>
    <x v="26"/>
    <x v="0"/>
    <s v="64.2&quot; / 163 cm"/>
    <x v="4"/>
    <n v="21"/>
    <s v="84.0"/>
    <m/>
    <n v="11"/>
    <n v="52"/>
    <x v="0"/>
    <s v="163 cm"/>
    <n v="0.84"/>
    <x v="0"/>
    <x v="3"/>
    <x v="25"/>
  </r>
  <r>
    <x v="55"/>
    <n v="37"/>
    <n v="2004"/>
    <x v="4"/>
    <x v="1"/>
    <s v="68.9&quot; / 175 cm"/>
    <x v="30"/>
    <n v="27"/>
    <s v="72.97"/>
    <m/>
    <n v="14"/>
    <n v="52"/>
    <x v="1"/>
    <s v="175 cm"/>
    <n v="0.72970000000000002"/>
    <x v="2"/>
    <x v="22"/>
    <x v="4"/>
  </r>
  <r>
    <x v="56"/>
    <n v="40"/>
    <n v="2008"/>
    <x v="4"/>
    <x v="0"/>
    <s v="72&quot; / 183 cm"/>
    <x v="18"/>
    <n v="25"/>
    <s v="86.21"/>
    <m/>
    <n v="9"/>
    <n v="36"/>
    <x v="0"/>
    <s v="183 cm"/>
    <n v="0.86209999999999998"/>
    <x v="2"/>
    <x v="1"/>
    <x v="4"/>
  </r>
  <r>
    <x v="57"/>
    <n v="31"/>
    <n v="2016"/>
    <x v="22"/>
    <x v="1"/>
    <s v="71.7&quot; / 182 cm"/>
    <x v="13"/>
    <n v="17"/>
    <s v="100.0"/>
    <m/>
    <n v="11"/>
    <n v="65"/>
    <x v="1"/>
    <s v="182 cm"/>
    <n v="1"/>
    <x v="0"/>
    <x v="3"/>
    <x v="21"/>
  </r>
  <r>
    <x v="58"/>
    <n v="38"/>
    <n v="2010"/>
    <x v="17"/>
    <x v="1"/>
    <s v="65&quot; / 165 cm"/>
    <x v="0"/>
    <n v="18"/>
    <s v="81.82"/>
    <m/>
    <n v="8"/>
    <n v="44"/>
    <x v="1"/>
    <s v="165 cm"/>
    <n v="0.81819999999999993"/>
    <x v="2"/>
    <x v="3"/>
    <x v="16"/>
  </r>
  <r>
    <x v="59"/>
    <n v="27"/>
    <n v="2015"/>
    <x v="6"/>
    <x v="0"/>
    <s v="65.4&quot; / 166 cm"/>
    <x v="23"/>
    <n v="19"/>
    <s v="79.17"/>
    <m/>
    <n v="14"/>
    <n v="74"/>
    <x v="0"/>
    <s v="166 cm"/>
    <n v="0.79170000000000007"/>
    <x v="0"/>
    <x v="3"/>
    <x v="6"/>
  </r>
  <r>
    <x v="60"/>
    <n v="36"/>
    <n v="2009"/>
    <x v="30"/>
    <x v="0"/>
    <s v="68.5&quot; / 174 cm"/>
    <x v="30"/>
    <n v="31"/>
    <s v="83.78"/>
    <m/>
    <n v="19"/>
    <n v="61"/>
    <x v="0"/>
    <s v="174 cm"/>
    <n v="0.83779999999999999"/>
    <x v="2"/>
    <x v="6"/>
    <x v="29"/>
  </r>
  <r>
    <x v="61"/>
    <n v="36"/>
    <n v="2017"/>
    <x v="7"/>
    <x v="0"/>
    <s v="70.1&quot; / 178 cm"/>
    <x v="23"/>
    <n v="21"/>
    <s v="87.5"/>
    <s v="161.0"/>
    <n v="13"/>
    <n v="62"/>
    <x v="0"/>
    <s v="178 cm"/>
    <n v="0.875"/>
    <x v="0"/>
    <x v="8"/>
    <x v="7"/>
  </r>
  <r>
    <x v="62"/>
    <n v="50"/>
    <n v="1989"/>
    <x v="25"/>
    <x v="0"/>
    <s v="70.1&quot; / 178 cm"/>
    <x v="31"/>
    <n v="67"/>
    <s v="90.54"/>
    <m/>
    <n v="46"/>
    <n v="69"/>
    <x v="0"/>
    <s v="178 cm"/>
    <n v="0.90540000000000009"/>
    <x v="4"/>
    <x v="2"/>
    <x v="24"/>
  </r>
  <r>
    <x v="63"/>
    <n v="30"/>
    <n v="2013"/>
    <x v="13"/>
    <x v="0"/>
    <s v="70.9&quot; / 180 cm"/>
    <x v="16"/>
    <n v="29"/>
    <s v="90.62"/>
    <s v="198.0"/>
    <n v="18"/>
    <n v="62"/>
    <x v="0"/>
    <s v="180 cm"/>
    <n v="0.90620000000000001"/>
    <x v="0"/>
    <x v="9"/>
    <x v="4"/>
  </r>
  <r>
    <x v="64"/>
    <n v="26"/>
    <n v="2020"/>
    <x v="0"/>
    <x v="1"/>
    <s v="-"/>
    <x v="10"/>
    <n v="12"/>
    <s v="92.31"/>
    <s v="95.0"/>
    <n v="8"/>
    <n v="67"/>
    <x v="1"/>
    <s v="-"/>
    <n v="0.92310000000000003"/>
    <x v="0"/>
    <x v="18"/>
    <x v="0"/>
  </r>
  <r>
    <x v="65"/>
    <n v="30"/>
    <n v="2013"/>
    <x v="30"/>
    <x v="0"/>
    <s v="72.8&quot; / 185 cm"/>
    <x v="17"/>
    <n v="32"/>
    <s v="94.12"/>
    <s v="179.0"/>
    <n v="23"/>
    <n v="72"/>
    <x v="0"/>
    <s v="185 cm"/>
    <n v="0.94120000000000004"/>
    <x v="0"/>
    <x v="3"/>
    <x v="29"/>
  </r>
  <r>
    <x v="66"/>
    <n v="34"/>
    <n v="2015"/>
    <x v="7"/>
    <x v="0"/>
    <s v="-"/>
    <x v="8"/>
    <n v="20"/>
    <s v="76.92"/>
    <s v="167.0"/>
    <n v="15"/>
    <n v="75"/>
    <x v="0"/>
    <s v="-"/>
    <n v="0.76919999999999999"/>
    <x v="0"/>
    <x v="16"/>
    <x v="7"/>
  </r>
  <r>
    <x v="67"/>
    <n v="43"/>
    <n v="1999"/>
    <x v="25"/>
    <x v="0"/>
    <s v="68.1&quot; / 173 cm"/>
    <x v="32"/>
    <n v="37"/>
    <s v="77.08"/>
    <m/>
    <n v="24"/>
    <n v="65"/>
    <x v="0"/>
    <s v="173 cm"/>
    <n v="0.77079999999999993"/>
    <x v="3"/>
    <x v="6"/>
    <x v="24"/>
  </r>
  <r>
    <x v="68"/>
    <n v="28"/>
    <n v="2013"/>
    <x v="13"/>
    <x v="0"/>
    <s v="76&quot; / 193 cm"/>
    <x v="25"/>
    <n v="30"/>
    <s v="100.0"/>
    <s v="160.0"/>
    <n v="24"/>
    <n v="80"/>
    <x v="0"/>
    <s v="193 cm"/>
    <n v="1"/>
    <x v="0"/>
    <x v="10"/>
    <x v="4"/>
  </r>
  <r>
    <x v="69"/>
    <n v="33"/>
    <n v="2015"/>
    <x v="0"/>
    <x v="1"/>
    <s v="68.1&quot; / 173 cm"/>
    <x v="24"/>
    <n v="15"/>
    <s v="100.0"/>
    <m/>
    <n v="11"/>
    <n v="73"/>
    <x v="1"/>
    <s v="173 cm"/>
    <n v="1"/>
    <x v="0"/>
    <x v="2"/>
    <x v="0"/>
  </r>
  <r>
    <x v="70"/>
    <n v="40"/>
    <n v="2013"/>
    <x v="0"/>
    <x v="0"/>
    <s v="72.8&quot; / 185 cm"/>
    <x v="0"/>
    <n v="21"/>
    <s v="95.45"/>
    <s v="122.0"/>
    <n v="20"/>
    <n v="95"/>
    <x v="0"/>
    <s v="185 cm"/>
    <n v="0.95450000000000002"/>
    <x v="0"/>
    <x v="6"/>
    <x v="0"/>
  </r>
  <r>
    <x v="71"/>
    <n v="34"/>
    <n v="2014"/>
    <x v="0"/>
    <x v="0"/>
    <s v="72&quot; / 183 cm"/>
    <x v="4"/>
    <n v="24"/>
    <s v="96.0"/>
    <m/>
    <n v="12"/>
    <n v="50"/>
    <x v="0"/>
    <s v="183 cm"/>
    <n v="0.96"/>
    <x v="0"/>
    <x v="3"/>
    <x v="0"/>
  </r>
  <r>
    <x v="72"/>
    <n v="41"/>
    <n v="2004"/>
    <x v="4"/>
    <x v="0"/>
    <s v="68.9&quot; / 175 cm"/>
    <x v="33"/>
    <n v="33"/>
    <s v="91.67"/>
    <m/>
    <n v="13"/>
    <n v="39"/>
    <x v="0"/>
    <s v="175 cm"/>
    <n v="0.91670000000000007"/>
    <x v="2"/>
    <x v="14"/>
    <x v="4"/>
  </r>
  <r>
    <x v="73"/>
    <n v="43"/>
    <n v="2007"/>
    <x v="31"/>
    <x v="0"/>
    <s v="66.9&quot; / 170 cm"/>
    <x v="34"/>
    <n v="38"/>
    <s v="92.68"/>
    <m/>
    <n v="9"/>
    <n v="24"/>
    <x v="0"/>
    <s v="170 cm"/>
    <n v="0.92680000000000007"/>
    <x v="2"/>
    <x v="3"/>
    <x v="30"/>
  </r>
  <r>
    <x v="74"/>
    <n v="39"/>
    <n v="2012"/>
    <x v="4"/>
    <x v="0"/>
    <s v="81.5&quot; / 207 cm"/>
    <x v="12"/>
    <n v="20"/>
    <s v="86.96"/>
    <m/>
    <n v="18"/>
    <n v="90"/>
    <x v="0"/>
    <s v="207 cm"/>
    <n v="0.86959999999999993"/>
    <x v="0"/>
    <x v="0"/>
    <x v="4"/>
  </r>
  <r>
    <x v="75"/>
    <n v="34"/>
    <n v="2012"/>
    <x v="13"/>
    <x v="1"/>
    <s v="75.6&quot; / 192 cm"/>
    <x v="19"/>
    <n v="25"/>
    <s v="92.59"/>
    <s v="132.0"/>
    <n v="16"/>
    <n v="64"/>
    <x v="1"/>
    <s v="192 cm"/>
    <n v="0.92590000000000006"/>
    <x v="0"/>
    <x v="4"/>
    <x v="4"/>
  </r>
  <r>
    <x v="76"/>
    <n v="35"/>
    <n v="2011"/>
    <x v="4"/>
    <x v="0"/>
    <s v="79.1&quot; / 201 cm"/>
    <x v="23"/>
    <n v="22"/>
    <s v="91.67"/>
    <m/>
    <n v="15"/>
    <n v="68"/>
    <x v="0"/>
    <s v="201 cm"/>
    <n v="0.91670000000000007"/>
    <x v="0"/>
    <x v="8"/>
    <x v="4"/>
  </r>
  <r>
    <x v="77"/>
    <n v="35"/>
    <n v="2011"/>
    <x v="1"/>
    <x v="0"/>
    <s v="78&quot; / 198 cm"/>
    <x v="19"/>
    <n v="22"/>
    <s v="81.48"/>
    <m/>
    <n v="16"/>
    <n v="73"/>
    <x v="0"/>
    <s v="198 cm"/>
    <n v="0.81480000000000008"/>
    <x v="0"/>
    <x v="4"/>
    <x v="1"/>
  </r>
  <r>
    <x v="78"/>
    <n v="41"/>
    <n v="2001"/>
    <x v="1"/>
    <x v="0"/>
    <s v="70.1&quot; / 178 cm"/>
    <x v="35"/>
    <n v="45"/>
    <s v="83.33"/>
    <m/>
    <n v="17"/>
    <n v="38"/>
    <x v="0"/>
    <s v="178 cm"/>
    <n v="0.83329999999999993"/>
    <x v="2"/>
    <x v="8"/>
    <x v="1"/>
  </r>
  <r>
    <x v="79"/>
    <n v="30"/>
    <n v="2022"/>
    <x v="1"/>
    <x v="3"/>
    <s v="68.9&quot; / 175 cm"/>
    <x v="28"/>
    <n v="0"/>
    <s v="0.0"/>
    <s v="3.0"/>
    <n v="0"/>
    <n v="0"/>
    <x v="0"/>
    <s v="175 cm"/>
    <n v="0"/>
    <x v="1"/>
    <x v="16"/>
    <x v="1"/>
  </r>
  <r>
    <x v="80"/>
    <n v="44"/>
    <n v="2003"/>
    <x v="19"/>
    <x v="1"/>
    <s v="72&quot; / 183 cm"/>
    <x v="30"/>
    <n v="32"/>
    <s v="86.49"/>
    <m/>
    <n v="25"/>
    <n v="78"/>
    <x v="1"/>
    <s v="183 cm"/>
    <n v="0.8649"/>
    <x v="2"/>
    <x v="3"/>
    <x v="18"/>
  </r>
  <r>
    <x v="81"/>
    <n v="38"/>
    <n v="2006"/>
    <x v="32"/>
    <x v="1"/>
    <s v="63&quot; / 160 cm"/>
    <x v="18"/>
    <n v="23"/>
    <s v="79.31"/>
    <m/>
    <n v="5"/>
    <n v="22"/>
    <x v="1"/>
    <s v="160 cm"/>
    <n v="0.79310000000000003"/>
    <x v="2"/>
    <x v="3"/>
    <x v="31"/>
  </r>
  <r>
    <x v="82"/>
    <n v="35"/>
    <n v="2010"/>
    <x v="1"/>
    <x v="0"/>
    <s v="65&quot; / 165 cm"/>
    <x v="36"/>
    <n v="36"/>
    <s v="92.31"/>
    <m/>
    <n v="17"/>
    <n v="47"/>
    <x v="0"/>
    <s v="165 cm"/>
    <n v="0.92310000000000003"/>
    <x v="2"/>
    <x v="18"/>
    <x v="1"/>
  </r>
  <r>
    <x v="83"/>
    <n v="34"/>
    <n v="2010"/>
    <x v="4"/>
    <x v="0"/>
    <s v="68.1&quot; / 173 cm"/>
    <x v="4"/>
    <n v="24"/>
    <s v="96.0"/>
    <m/>
    <n v="14"/>
    <n v="58"/>
    <x v="0"/>
    <s v="173 cm"/>
    <n v="0.96"/>
    <x v="2"/>
    <x v="16"/>
    <x v="4"/>
  </r>
  <r>
    <x v="84"/>
    <n v="34"/>
    <n v="2017"/>
    <x v="7"/>
    <x v="0"/>
    <s v="68.9&quot; / 175 cm"/>
    <x v="37"/>
    <n v="20"/>
    <s v="100.0"/>
    <s v="155.0"/>
    <n v="8"/>
    <n v="42"/>
    <x v="0"/>
    <s v="175 cm"/>
    <n v="1"/>
    <x v="0"/>
    <x v="18"/>
    <x v="7"/>
  </r>
  <r>
    <x v="85"/>
    <n v="34"/>
    <n v="2009"/>
    <x v="7"/>
    <x v="0"/>
    <s v="-"/>
    <x v="38"/>
    <n v="23"/>
    <s v="74.19"/>
    <s v="181.0"/>
    <n v="10"/>
    <n v="43"/>
    <x v="0"/>
    <s v="-"/>
    <n v="0.7419"/>
    <x v="2"/>
    <x v="2"/>
    <x v="7"/>
  </r>
  <r>
    <x v="86"/>
    <n v="32"/>
    <n v="2014"/>
    <x v="11"/>
    <x v="0"/>
    <s v="64.6&quot; / 164 cm"/>
    <x v="38"/>
    <n v="27"/>
    <s v="87.1"/>
    <s v="181.0"/>
    <n v="19"/>
    <n v="70"/>
    <x v="0"/>
    <s v="164 cm"/>
    <n v="0.871"/>
    <x v="0"/>
    <x v="3"/>
    <x v="11"/>
  </r>
  <r>
    <x v="87"/>
    <n v="30"/>
    <n v="2017"/>
    <x v="13"/>
    <x v="0"/>
    <s v="66.1&quot; / 168 cm"/>
    <x v="13"/>
    <n v="16"/>
    <s v="94.12"/>
    <m/>
    <n v="7"/>
    <n v="44"/>
    <x v="0"/>
    <s v="168 cm"/>
    <n v="0.94120000000000004"/>
    <x v="0"/>
    <x v="18"/>
    <x v="4"/>
  </r>
  <r>
    <x v="88"/>
    <n v="41"/>
    <n v="2007"/>
    <x v="1"/>
    <x v="0"/>
    <s v="74&quot; / 188 cm"/>
    <x v="17"/>
    <n v="30"/>
    <s v="88.24"/>
    <m/>
    <n v="20"/>
    <n v="67"/>
    <x v="0"/>
    <s v="188 cm"/>
    <n v="0.88239999999999996"/>
    <x v="2"/>
    <x v="2"/>
    <x v="1"/>
  </r>
  <r>
    <x v="89"/>
    <n v="32"/>
    <n v="2010"/>
    <x v="4"/>
    <x v="0"/>
    <s v="72.8&quot; / 185 cm"/>
    <x v="7"/>
    <n v="29"/>
    <s v="87.88"/>
    <m/>
    <n v="20"/>
    <n v="69"/>
    <x v="0"/>
    <s v="185 cm"/>
    <n v="0.87879999999999991"/>
    <x v="2"/>
    <x v="2"/>
    <x v="4"/>
  </r>
  <r>
    <x v="90"/>
    <n v="28"/>
    <n v="2016"/>
    <x v="7"/>
    <x v="0"/>
    <s v="68.1&quot; / 173 cm"/>
    <x v="23"/>
    <n v="23"/>
    <s v="95.83"/>
    <s v="118.0"/>
    <n v="14"/>
    <n v="61"/>
    <x v="0"/>
    <s v="173 cm"/>
    <n v="0.95829999999999993"/>
    <x v="0"/>
    <x v="6"/>
    <x v="7"/>
  </r>
  <r>
    <x v="91"/>
    <n v="30"/>
    <n v="2017"/>
    <x v="7"/>
    <x v="0"/>
    <s v="72&quot; / 183 cm"/>
    <x v="4"/>
    <n v="21"/>
    <s v="84.0"/>
    <s v="109.0"/>
    <n v="17"/>
    <n v="81"/>
    <x v="0"/>
    <s v="183 cm"/>
    <n v="0.84"/>
    <x v="0"/>
    <x v="3"/>
    <x v="7"/>
  </r>
  <r>
    <x v="92"/>
    <n v="32"/>
    <n v="2010"/>
    <x v="25"/>
    <x v="0"/>
    <s v="70.9&quot; / 180 cm"/>
    <x v="39"/>
    <n v="41"/>
    <s v="93.18"/>
    <m/>
    <n v="37"/>
    <n v="90"/>
    <x v="0"/>
    <s v="180 cm"/>
    <n v="0.93180000000000007"/>
    <x v="2"/>
    <x v="3"/>
    <x v="24"/>
  </r>
  <r>
    <x v="93"/>
    <n v="28"/>
    <n v="2016"/>
    <x v="13"/>
    <x v="0"/>
    <s v="72.8&quot; / 185 cm"/>
    <x v="23"/>
    <n v="23"/>
    <s v="95.83"/>
    <s v="85.0"/>
    <n v="17"/>
    <n v="74"/>
    <x v="0"/>
    <s v="185 cm"/>
    <n v="0.95829999999999993"/>
    <x v="0"/>
    <x v="6"/>
    <x v="4"/>
  </r>
  <r>
    <x v="94"/>
    <n v="34"/>
    <n v="2017"/>
    <x v="1"/>
    <x v="0"/>
    <s v="75.2&quot; / 191 cm"/>
    <x v="0"/>
    <n v="20"/>
    <s v="90.91"/>
    <m/>
    <n v="13"/>
    <n v="65"/>
    <x v="0"/>
    <s v="191 cm"/>
    <n v="0.90910000000000002"/>
    <x v="0"/>
    <x v="6"/>
    <x v="1"/>
  </r>
  <r>
    <x v="95"/>
    <n v="29"/>
    <n v="2017"/>
    <x v="14"/>
    <x v="0"/>
    <s v="72.8&quot; / 185 cm"/>
    <x v="19"/>
    <n v="25"/>
    <s v="92.59"/>
    <m/>
    <n v="24"/>
    <n v="96"/>
    <x v="0"/>
    <s v="185 cm"/>
    <n v="0.92590000000000006"/>
    <x v="0"/>
    <x v="3"/>
    <x v="13"/>
  </r>
  <r>
    <x v="96"/>
    <n v="34"/>
    <n v="2013"/>
    <x v="23"/>
    <x v="0"/>
    <s v="72.8&quot; / 185 cm"/>
    <x v="18"/>
    <n v="20"/>
    <s v="68.97"/>
    <m/>
    <n v="8"/>
    <n v="40"/>
    <x v="0"/>
    <s v="185 cm"/>
    <n v="0.68969999999999998"/>
    <x v="0"/>
    <x v="3"/>
    <x v="22"/>
  </r>
  <r>
    <x v="97"/>
    <n v="40"/>
    <n v="2011"/>
    <x v="1"/>
    <x v="1"/>
    <s v="-"/>
    <x v="23"/>
    <n v="20"/>
    <s v="83.33"/>
    <m/>
    <n v="3"/>
    <n v="15"/>
    <x v="1"/>
    <s v="-"/>
    <n v="0.83329999999999993"/>
    <x v="0"/>
    <x v="3"/>
    <x v="1"/>
  </r>
  <r>
    <x v="98"/>
    <n v="46"/>
    <n v="1999"/>
    <x v="2"/>
    <x v="1"/>
    <s v="71.3&quot; / 181 cm"/>
    <x v="40"/>
    <n v="52"/>
    <s v="94.55"/>
    <m/>
    <n v="38"/>
    <n v="73"/>
    <x v="1"/>
    <s v="181 cm"/>
    <n v="0.94550000000000001"/>
    <x v="3"/>
    <x v="3"/>
    <x v="2"/>
  </r>
  <r>
    <x v="99"/>
    <n v="52"/>
    <n v="1992"/>
    <x v="4"/>
    <x v="0"/>
    <s v="79.9&quot; / 203 cm"/>
    <x v="41"/>
    <n v="60"/>
    <s v="89.55"/>
    <m/>
    <n v="53"/>
    <n v="88"/>
    <x v="0"/>
    <s v="203 cm"/>
    <n v="0.89549999999999996"/>
    <x v="3"/>
    <x v="3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3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FBDC55F4-4A28-43B6-8B56-D98E984ED3F1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A7:B10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dataField="1" dragToRow="0" dragToCol="0" dragToPage="0" showAll="0" defaultSubtotal="0"/>
  </pivotFields>
  <rowFields count="1">
    <field x="12"/>
  </rowFields>
  <rowItems count="3">
    <i>
      <x/>
    </i>
    <i>
      <x v="1"/>
    </i>
    <i t="grand">
      <x/>
    </i>
  </rowItems>
  <colItems count="1">
    <i/>
  </colItems>
  <dataFields count="1">
    <dataField name="Média de Campo1" fld="16" subtotal="average" baseField="12" baseItem="0" numFmtId="10"/>
  </dataFields>
  <chartFormats count="3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C8FF04CB-30C3-4DF1-AD1C-26CCB0CDCD8D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A1:B4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dataField="1" numFmtId="2" showAll="0"/>
    <pivotField numFmtId="1" showAll="0"/>
    <pivotField dragToRow="0" dragToCol="0" dragToPage="0" showAll="0" defaultSubtotal="0"/>
  </pivotFields>
  <rowFields count="1">
    <field x="12"/>
  </rowFields>
  <rowItems count="3">
    <i>
      <x/>
    </i>
    <i>
      <x v="1"/>
    </i>
    <i t="grand">
      <x/>
    </i>
  </rowItems>
  <colItems count="1">
    <i/>
  </colItems>
  <dataFields count="1">
    <dataField name="Contagem de Clean_Winrate" fld="14" subtotal="count" showDataAs="percentOfTotal" baseField="12" baseItem="1" numFmtId="1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C7557070-4189-4E2E-BB74-BCC0A86A3550}" name="Tabela dinâmica7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3:D11" firstHeaderRow="1" firstDataRow="2" firstDataCol="1" rowPageCount="1" colPageCount="1"/>
  <pivotFields count="18">
    <pivotField showAll="0"/>
    <pivotField showAll="0"/>
    <pivotField showAll="0"/>
    <pivotField showAll="0">
      <items count="34">
        <item x="10"/>
        <item x="30"/>
        <item x="27"/>
        <item x="24"/>
        <item x="8"/>
        <item x="12"/>
        <item x="18"/>
        <item x="20"/>
        <item x="7"/>
        <item x="15"/>
        <item x="2"/>
        <item x="9"/>
        <item x="26"/>
        <item x="22"/>
        <item x="23"/>
        <item x="25"/>
        <item x="5"/>
        <item x="3"/>
        <item x="29"/>
        <item x="31"/>
        <item x="16"/>
        <item x="6"/>
        <item x="28"/>
        <item x="17"/>
        <item x="19"/>
        <item x="0"/>
        <item x="32"/>
        <item x="14"/>
        <item x="1"/>
        <item x="13"/>
        <item x="4"/>
        <item x="21"/>
        <item x="11"/>
        <item t="default"/>
      </items>
    </pivotField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dataField="1" numFmtId="2" showAll="0"/>
    <pivotField numFmtId="1" showAll="0"/>
    <pivotField axis="axisPage" multipleItemSelectionAllowed="1" showAll="0">
      <items count="24">
        <item h="1" x="3"/>
        <item h="1" x="6"/>
        <item x="2"/>
        <item x="18"/>
        <item x="16"/>
        <item x="8"/>
        <item x="4"/>
        <item x="0"/>
        <item x="14"/>
        <item x="10"/>
        <item x="9"/>
        <item x="1"/>
        <item x="22"/>
        <item x="21"/>
        <item x="20"/>
        <item x="19"/>
        <item x="17"/>
        <item x="15"/>
        <item x="13"/>
        <item x="12"/>
        <item x="11"/>
        <item x="7"/>
        <item x="5"/>
        <item t="default"/>
      </items>
    </pivotField>
    <pivotField axis="axisRow" showAll="0" sortType="ascending">
      <items count="33">
        <item x="10"/>
        <item x="29"/>
        <item x="26"/>
        <item x="23"/>
        <item x="8"/>
        <item x="12"/>
        <item x="17"/>
        <item x="19"/>
        <item x="7"/>
        <item x="14"/>
        <item x="2"/>
        <item x="9"/>
        <item x="25"/>
        <item x="21"/>
        <item x="22"/>
        <item x="24"/>
        <item x="5"/>
        <item x="3"/>
        <item x="28"/>
        <item x="30"/>
        <item x="15"/>
        <item x="6"/>
        <item x="27"/>
        <item x="16"/>
        <item x="18"/>
        <item x="0"/>
        <item x="31"/>
        <item x="13"/>
        <item x="1"/>
        <item x="4"/>
        <item x="2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7"/>
  </rowFields>
  <rowItems count="7">
    <i>
      <x v="28"/>
    </i>
    <i>
      <x v="15"/>
    </i>
    <i>
      <x v="10"/>
    </i>
    <i>
      <x v="29"/>
    </i>
    <i>
      <x v="8"/>
    </i>
    <i>
      <x v="25"/>
    </i>
    <i t="grand">
      <x/>
    </i>
  </rowItems>
  <colFields count="1">
    <field x="12"/>
  </colFields>
  <colItems count="3">
    <i>
      <x/>
    </i>
    <i>
      <x v="1"/>
    </i>
    <i t="grand">
      <x/>
    </i>
  </colItems>
  <pageFields count="1">
    <pageField fld="16" hier="-1"/>
  </pageFields>
  <dataFields count="1">
    <dataField name="Média de Clean_Winrate" fld="14" subtotal="average" baseField="0" baseItem="0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6A183E0F-E379-4257-959D-A4ADE494A599}" name="Tabela dinâmica10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A45:G58" firstHeaderRow="1" firstDataRow="2" firstDataCol="1" rowPageCount="1" colPageCount="1"/>
  <pivotFields count="18">
    <pivotField axis="axisRow" showAll="0" measureFilter="1" sortType="ascending">
      <items count="101">
        <item x="14"/>
        <item x="11"/>
        <item x="64"/>
        <item x="12"/>
        <item x="69"/>
        <item x="42"/>
        <item x="34"/>
        <item x="87"/>
        <item x="49"/>
        <item x="2"/>
        <item x="4"/>
        <item x="70"/>
        <item x="21"/>
        <item x="19"/>
        <item x="52"/>
        <item x="31"/>
        <item x="86"/>
        <item x="73"/>
        <item x="84"/>
        <item x="56"/>
        <item x="45"/>
        <item x="27"/>
        <item x="94"/>
        <item x="90"/>
        <item x="61"/>
        <item x="33"/>
        <item x="37"/>
        <item x="60"/>
        <item x="68"/>
        <item x="8"/>
        <item x="91"/>
        <item x="55"/>
        <item x="71"/>
        <item x="74"/>
        <item x="93"/>
        <item x="3"/>
        <item x="40"/>
        <item x="65"/>
        <item x="6"/>
        <item x="77"/>
        <item x="22"/>
        <item x="81"/>
        <item x="29"/>
        <item x="17"/>
        <item x="48"/>
        <item x="44"/>
        <item x="25"/>
        <item x="57"/>
        <item x="41"/>
        <item x="7"/>
        <item x="35"/>
        <item x="16"/>
        <item x="89"/>
        <item x="20"/>
        <item x="98"/>
        <item x="32"/>
        <item x="85"/>
        <item x="80"/>
        <item x="43"/>
        <item x="46"/>
        <item x="62"/>
        <item x="75"/>
        <item x="63"/>
        <item x="28"/>
        <item x="1"/>
        <item x="10"/>
        <item x="58"/>
        <item x="26"/>
        <item x="23"/>
        <item x="92"/>
        <item x="38"/>
        <item x="47"/>
        <item x="53"/>
        <item x="13"/>
        <item x="15"/>
        <item x="82"/>
        <item x="97"/>
        <item x="5"/>
        <item x="18"/>
        <item x="83"/>
        <item x="67"/>
        <item x="66"/>
        <item x="39"/>
        <item x="96"/>
        <item x="78"/>
        <item x="9"/>
        <item x="36"/>
        <item x="79"/>
        <item x="24"/>
        <item x="54"/>
        <item x="95"/>
        <item x="99"/>
        <item x="50"/>
        <item x="72"/>
        <item x="51"/>
        <item x="88"/>
        <item x="76"/>
        <item x="59"/>
        <item x="0"/>
        <item x="3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dataField="1" numFmtId="2" showAll="0"/>
    <pivotField axis="axisCol" numFmtId="1" showAll="0">
      <items count="6">
        <item x="1"/>
        <item x="0"/>
        <item x="2"/>
        <item x="3"/>
        <item x="4"/>
        <item t="default"/>
      </items>
    </pivotField>
    <pivotField showAll="0"/>
    <pivotField showAll="0">
      <items count="33">
        <item x="10"/>
        <item x="29"/>
        <item x="26"/>
        <item x="23"/>
        <item x="8"/>
        <item x="12"/>
        <item x="17"/>
        <item x="19"/>
        <item x="7"/>
        <item x="14"/>
        <item x="2"/>
        <item x="9"/>
        <item x="25"/>
        <item x="21"/>
        <item x="22"/>
        <item x="24"/>
        <item x="5"/>
        <item x="3"/>
        <item x="28"/>
        <item x="30"/>
        <item x="15"/>
        <item x="6"/>
        <item x="27"/>
        <item x="16"/>
        <item x="18"/>
        <item x="0"/>
        <item x="31"/>
        <item x="13"/>
        <item x="1"/>
        <item x="4"/>
        <item x="20"/>
        <item x="11"/>
        <item t="default"/>
      </items>
    </pivotField>
  </pivotFields>
  <rowFields count="1">
    <field x="0"/>
  </rowFields>
  <rowItems count="12">
    <i>
      <x v="34"/>
    </i>
    <i>
      <x v="23"/>
    </i>
    <i>
      <x v="32"/>
    </i>
    <i>
      <x v="79"/>
    </i>
    <i>
      <x v="85"/>
    </i>
    <i>
      <x v="28"/>
    </i>
    <i>
      <x v="50"/>
    </i>
    <i>
      <x v="14"/>
    </i>
    <i>
      <x v="8"/>
    </i>
    <i>
      <x v="18"/>
    </i>
    <i>
      <x v="1"/>
    </i>
    <i t="grand">
      <x/>
    </i>
  </rowItems>
  <colFields count="1">
    <field x="1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 item="1" hier="-1"/>
  </pageFields>
  <dataFields count="1">
    <dataField name="Média de Clean_Winrate" fld="14" subtotal="average" baseField="0" baseItem="28" numFmtId="10"/>
  </dataFields>
  <chartFormats count="10">
    <chartFormat chart="0" format="48" series="1">
      <pivotArea type="data" outline="0" fieldPosition="0">
        <references count="1">
          <reference field="15" count="1" selected="0">
            <x v="0"/>
          </reference>
        </references>
      </pivotArea>
    </chartFormat>
    <chartFormat chart="0" format="49" series="1">
      <pivotArea type="data" outline="0" fieldPosition="0">
        <references count="1">
          <reference field="15" count="1" selected="0">
            <x v="1"/>
          </reference>
        </references>
      </pivotArea>
    </chartFormat>
    <chartFormat chart="0" format="50" series="1">
      <pivotArea type="data" outline="0" fieldPosition="0">
        <references count="1">
          <reference field="15" count="1" selected="0">
            <x v="2"/>
          </reference>
        </references>
      </pivotArea>
    </chartFormat>
    <chartFormat chart="0" format="51" series="1">
      <pivotArea type="data" outline="0" fieldPosition="0">
        <references count="1">
          <reference field="15" count="1" selected="0">
            <x v="3"/>
          </reference>
        </references>
      </pivotArea>
    </chartFormat>
    <chartFormat chart="0" format="52" series="1">
      <pivotArea type="data" outline="0" fieldPosition="0">
        <references count="1">
          <reference field="15" count="1" selected="0">
            <x v="4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4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5074DC14-1596-4F3C-AD42-003FAA8734DD}" name="Tabela dinâmica8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A24:F36" firstHeaderRow="1" firstDataRow="2" firstDataCol="1" rowPageCount="1" colPageCount="1"/>
  <pivotFields count="18">
    <pivotField axis="axisRow" showAll="0" measureFilter="1" sortType="ascending">
      <items count="101">
        <item x="14"/>
        <item x="11"/>
        <item x="64"/>
        <item x="12"/>
        <item x="69"/>
        <item x="42"/>
        <item x="34"/>
        <item x="87"/>
        <item x="49"/>
        <item x="2"/>
        <item x="4"/>
        <item x="70"/>
        <item x="21"/>
        <item x="19"/>
        <item x="52"/>
        <item x="31"/>
        <item x="86"/>
        <item x="73"/>
        <item x="84"/>
        <item x="56"/>
        <item x="45"/>
        <item x="27"/>
        <item x="94"/>
        <item x="90"/>
        <item x="61"/>
        <item x="33"/>
        <item x="37"/>
        <item x="60"/>
        <item x="68"/>
        <item x="8"/>
        <item x="91"/>
        <item x="55"/>
        <item x="71"/>
        <item x="74"/>
        <item x="93"/>
        <item x="3"/>
        <item x="40"/>
        <item x="65"/>
        <item x="6"/>
        <item x="77"/>
        <item x="22"/>
        <item x="81"/>
        <item x="29"/>
        <item x="17"/>
        <item x="48"/>
        <item x="44"/>
        <item x="25"/>
        <item x="57"/>
        <item x="41"/>
        <item x="7"/>
        <item x="35"/>
        <item x="16"/>
        <item x="89"/>
        <item x="20"/>
        <item x="98"/>
        <item x="32"/>
        <item x="85"/>
        <item x="80"/>
        <item x="43"/>
        <item x="46"/>
        <item x="62"/>
        <item x="75"/>
        <item x="63"/>
        <item x="28"/>
        <item x="1"/>
        <item x="10"/>
        <item x="58"/>
        <item x="26"/>
        <item x="23"/>
        <item x="92"/>
        <item x="38"/>
        <item x="47"/>
        <item x="53"/>
        <item x="13"/>
        <item x="15"/>
        <item x="82"/>
        <item x="97"/>
        <item x="5"/>
        <item x="18"/>
        <item x="83"/>
        <item x="67"/>
        <item x="66"/>
        <item x="39"/>
        <item x="96"/>
        <item x="78"/>
        <item x="9"/>
        <item x="36"/>
        <item x="79"/>
        <item x="24"/>
        <item x="54"/>
        <item x="95"/>
        <item x="99"/>
        <item x="50"/>
        <item x="72"/>
        <item x="51"/>
        <item x="88"/>
        <item x="76"/>
        <item x="59"/>
        <item x="0"/>
        <item x="3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3">
        <item x="1"/>
        <item h="1" x="0"/>
        <item t="default"/>
      </items>
    </pivotField>
    <pivotField showAll="0"/>
    <pivotField dataField="1" numFmtId="2" showAll="0"/>
    <pivotField axis="axisCol" numFmtId="1" showAll="0">
      <items count="6">
        <item x="1"/>
        <item x="0"/>
        <item x="2"/>
        <item x="3"/>
        <item x="4"/>
        <item t="default"/>
      </items>
    </pivotField>
    <pivotField showAll="0"/>
    <pivotField showAll="0"/>
  </pivotFields>
  <rowFields count="1">
    <field x="0"/>
  </rowFields>
  <rowItems count="11">
    <i>
      <x v="49"/>
    </i>
    <i>
      <x v="57"/>
    </i>
    <i>
      <x v="70"/>
    </i>
    <i>
      <x v="2"/>
    </i>
    <i>
      <x v="61"/>
    </i>
    <i>
      <x v="72"/>
    </i>
    <i>
      <x v="54"/>
    </i>
    <i>
      <x v="29"/>
    </i>
    <i>
      <x v="4"/>
    </i>
    <i>
      <x v="47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1">
    <pageField fld="12" hier="-1"/>
  </pageFields>
  <dataFields count="1">
    <dataField name="Média de Clean_Winrate" fld="14" subtotal="average" baseField="0" baseItem="0" numFmtId="1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3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C04EF886-72DF-4C5E-9CC4-8210D73F614E}" name="Tabela dinâmica5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A1:G13" firstHeaderRow="1" firstDataRow="2" firstDataCol="1"/>
  <pivotFields count="17">
    <pivotField axis="axisRow" showAll="0" measureFilter="1" sortType="ascending">
      <items count="101">
        <item x="14"/>
        <item x="11"/>
        <item x="64"/>
        <item x="12"/>
        <item x="69"/>
        <item x="42"/>
        <item x="34"/>
        <item x="87"/>
        <item x="49"/>
        <item x="2"/>
        <item x="4"/>
        <item x="70"/>
        <item x="21"/>
        <item x="19"/>
        <item x="52"/>
        <item x="31"/>
        <item x="86"/>
        <item x="73"/>
        <item x="84"/>
        <item x="56"/>
        <item x="45"/>
        <item x="27"/>
        <item x="94"/>
        <item x="90"/>
        <item x="61"/>
        <item x="33"/>
        <item x="37"/>
        <item x="60"/>
        <item x="68"/>
        <item x="8"/>
        <item x="91"/>
        <item x="55"/>
        <item x="71"/>
        <item x="74"/>
        <item x="93"/>
        <item x="3"/>
        <item x="40"/>
        <item x="65"/>
        <item x="6"/>
        <item x="77"/>
        <item x="22"/>
        <item x="81"/>
        <item x="29"/>
        <item x="17"/>
        <item x="48"/>
        <item x="44"/>
        <item x="25"/>
        <item x="57"/>
        <item x="41"/>
        <item x="7"/>
        <item x="35"/>
        <item x="16"/>
        <item x="89"/>
        <item x="20"/>
        <item x="98"/>
        <item x="32"/>
        <item x="85"/>
        <item x="80"/>
        <item x="43"/>
        <item x="46"/>
        <item x="62"/>
        <item x="75"/>
        <item x="63"/>
        <item x="28"/>
        <item x="1"/>
        <item x="10"/>
        <item x="58"/>
        <item x="26"/>
        <item x="23"/>
        <item x="92"/>
        <item x="38"/>
        <item x="47"/>
        <item x="53"/>
        <item x="13"/>
        <item x="15"/>
        <item x="82"/>
        <item x="97"/>
        <item x="5"/>
        <item x="18"/>
        <item x="83"/>
        <item x="67"/>
        <item x="66"/>
        <item x="39"/>
        <item x="96"/>
        <item x="78"/>
        <item x="9"/>
        <item x="36"/>
        <item x="79"/>
        <item x="24"/>
        <item x="54"/>
        <item x="95"/>
        <item x="99"/>
        <item x="50"/>
        <item x="72"/>
        <item x="51"/>
        <item x="88"/>
        <item x="76"/>
        <item x="59"/>
        <item x="0"/>
        <item x="3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>
      <items count="43">
        <item x="28"/>
        <item x="14"/>
        <item x="1"/>
        <item x="10"/>
        <item x="11"/>
        <item x="24"/>
        <item x="13"/>
        <item x="21"/>
        <item x="37"/>
        <item x="3"/>
        <item x="0"/>
        <item x="12"/>
        <item x="23"/>
        <item x="4"/>
        <item x="8"/>
        <item x="19"/>
        <item x="9"/>
        <item x="18"/>
        <item x="25"/>
        <item x="38"/>
        <item x="16"/>
        <item x="7"/>
        <item x="17"/>
        <item x="22"/>
        <item x="33"/>
        <item x="30"/>
        <item x="36"/>
        <item x="34"/>
        <item x="6"/>
        <item x="20"/>
        <item x="39"/>
        <item x="5"/>
        <item x="27"/>
        <item x="32"/>
        <item x="26"/>
        <item x="15"/>
        <item x="2"/>
        <item x="35"/>
        <item x="40"/>
        <item x="29"/>
        <item x="41"/>
        <item x="3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numFmtId="2" showAll="0"/>
    <pivotField axis="axisCol" numFmtId="1" showAll="0">
      <items count="6">
        <item x="1"/>
        <item x="0"/>
        <item x="2"/>
        <item x="3"/>
        <item x="4"/>
        <item t="default"/>
      </items>
    </pivotField>
    <pivotField showAll="0"/>
  </pivotFields>
  <rowFields count="1">
    <field x="0"/>
  </rowFields>
  <rowItems count="11">
    <i>
      <x v="85"/>
    </i>
    <i>
      <x v="29"/>
    </i>
    <i>
      <x v="18"/>
    </i>
    <i>
      <x v="4"/>
    </i>
    <i>
      <x v="14"/>
    </i>
    <i>
      <x v="47"/>
    </i>
    <i>
      <x v="28"/>
    </i>
    <i>
      <x v="50"/>
    </i>
    <i>
      <x v="1"/>
    </i>
    <i>
      <x v="8"/>
    </i>
    <i t="grand">
      <x/>
    </i>
  </rowItems>
  <colFields count="1">
    <field x="1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Média de Clean_Winrate" fld="14" subtotal="average" baseField="0" baseItem="0" numFmtId="1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A8E74B67-B72C-4E43-B3A9-F0421C8109EB}" name="Tabela dinâmica2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A26:J39" firstHeaderRow="1" firstDataRow="2" firstDataCol="1" rowPageCount="1" colPageCount="1"/>
  <pivotFields count="18">
    <pivotField axis="axisRow" showAll="0" measureFilter="1" sortType="ascending">
      <items count="101">
        <item x="14"/>
        <item x="11"/>
        <item x="64"/>
        <item x="12"/>
        <item x="69"/>
        <item x="42"/>
        <item x="34"/>
        <item x="87"/>
        <item x="49"/>
        <item x="2"/>
        <item x="4"/>
        <item x="70"/>
        <item x="21"/>
        <item x="19"/>
        <item x="52"/>
        <item x="31"/>
        <item x="86"/>
        <item x="73"/>
        <item x="84"/>
        <item x="56"/>
        <item x="45"/>
        <item x="27"/>
        <item x="94"/>
        <item x="90"/>
        <item x="61"/>
        <item x="33"/>
        <item x="37"/>
        <item x="60"/>
        <item x="68"/>
        <item x="8"/>
        <item x="91"/>
        <item x="55"/>
        <item x="71"/>
        <item x="74"/>
        <item x="93"/>
        <item x="3"/>
        <item x="40"/>
        <item x="65"/>
        <item x="6"/>
        <item x="77"/>
        <item x="22"/>
        <item x="81"/>
        <item x="29"/>
        <item x="17"/>
        <item x="48"/>
        <item x="44"/>
        <item x="25"/>
        <item x="57"/>
        <item x="41"/>
        <item x="7"/>
        <item x="35"/>
        <item x="16"/>
        <item x="89"/>
        <item x="20"/>
        <item x="98"/>
        <item x="32"/>
        <item x="85"/>
        <item x="80"/>
        <item x="43"/>
        <item x="46"/>
        <item x="62"/>
        <item x="75"/>
        <item x="63"/>
        <item x="28"/>
        <item x="1"/>
        <item x="10"/>
        <item x="58"/>
        <item x="26"/>
        <item x="23"/>
        <item x="92"/>
        <item x="38"/>
        <item x="47"/>
        <item x="53"/>
        <item x="13"/>
        <item x="15"/>
        <item x="82"/>
        <item x="97"/>
        <item x="5"/>
        <item x="18"/>
        <item x="83"/>
        <item x="67"/>
        <item x="66"/>
        <item x="39"/>
        <item x="96"/>
        <item x="78"/>
        <item x="9"/>
        <item x="36"/>
        <item x="79"/>
        <item x="24"/>
        <item x="54"/>
        <item x="95"/>
        <item x="99"/>
        <item x="50"/>
        <item x="72"/>
        <item x="51"/>
        <item x="88"/>
        <item x="76"/>
        <item x="59"/>
        <item x="0"/>
        <item x="3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axis="axisCol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dataField="1" numFmtId="2" showAll="0"/>
    <pivotField numFmtId="1" showAll="0"/>
    <pivotField showAll="0"/>
    <pivotField showAll="0"/>
  </pivotFields>
  <rowFields count="1">
    <field x="0"/>
  </rowFields>
  <rowItems count="12">
    <i>
      <x v="34"/>
    </i>
    <i>
      <x v="23"/>
    </i>
    <i>
      <x v="32"/>
    </i>
    <i>
      <x v="79"/>
    </i>
    <i>
      <x v="85"/>
    </i>
    <i>
      <x v="28"/>
    </i>
    <i>
      <x v="50"/>
    </i>
    <i>
      <x v="14"/>
    </i>
    <i>
      <x v="8"/>
    </i>
    <i>
      <x v="18"/>
    </i>
    <i>
      <x v="1"/>
    </i>
    <i t="grand">
      <x/>
    </i>
  </rowItems>
  <colFields count="1">
    <field x="6"/>
  </colFields>
  <col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12" item="1" hier="-1"/>
  </pageFields>
  <dataFields count="1">
    <dataField name="Média de Clean_Winrate" fld="14" subtotal="average" baseField="0" baseItem="0" numFmtId="1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87379B33-7B7A-426C-AEB4-CEED72E49429}" name="Tabela dinâmica1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3">
  <location ref="A3:H15" firstHeaderRow="1" firstDataRow="2" firstDataCol="1" rowPageCount="1" colPageCount="1"/>
  <pivotFields count="18">
    <pivotField axis="axisRow" showAll="0" measureFilter="1" sortType="ascending">
      <items count="101">
        <item x="14"/>
        <item x="11"/>
        <item x="64"/>
        <item x="12"/>
        <item x="69"/>
        <item x="42"/>
        <item x="34"/>
        <item x="87"/>
        <item x="49"/>
        <item x="2"/>
        <item x="4"/>
        <item x="70"/>
        <item x="21"/>
        <item x="19"/>
        <item x="52"/>
        <item x="31"/>
        <item x="86"/>
        <item x="73"/>
        <item x="84"/>
        <item x="56"/>
        <item x="45"/>
        <item x="27"/>
        <item x="94"/>
        <item x="90"/>
        <item x="61"/>
        <item x="33"/>
        <item x="37"/>
        <item x="60"/>
        <item x="68"/>
        <item x="8"/>
        <item x="91"/>
        <item x="55"/>
        <item x="71"/>
        <item x="74"/>
        <item x="93"/>
        <item x="3"/>
        <item x="40"/>
        <item x="65"/>
        <item x="6"/>
        <item x="77"/>
        <item x="22"/>
        <item x="81"/>
        <item x="29"/>
        <item x="17"/>
        <item x="48"/>
        <item x="44"/>
        <item x="25"/>
        <item x="57"/>
        <item x="41"/>
        <item x="7"/>
        <item x="35"/>
        <item x="16"/>
        <item x="89"/>
        <item x="20"/>
        <item x="98"/>
        <item x="32"/>
        <item x="85"/>
        <item x="80"/>
        <item x="43"/>
        <item x="46"/>
        <item x="62"/>
        <item x="75"/>
        <item x="63"/>
        <item x="28"/>
        <item x="1"/>
        <item x="10"/>
        <item x="58"/>
        <item x="26"/>
        <item x="23"/>
        <item x="92"/>
        <item x="38"/>
        <item x="47"/>
        <item x="53"/>
        <item x="13"/>
        <item x="15"/>
        <item x="82"/>
        <item x="97"/>
        <item x="5"/>
        <item x="18"/>
        <item x="83"/>
        <item x="67"/>
        <item x="66"/>
        <item x="39"/>
        <item x="96"/>
        <item x="78"/>
        <item x="9"/>
        <item x="36"/>
        <item x="79"/>
        <item x="24"/>
        <item x="54"/>
        <item x="95"/>
        <item x="99"/>
        <item x="50"/>
        <item x="72"/>
        <item x="51"/>
        <item x="88"/>
        <item x="76"/>
        <item x="59"/>
        <item x="0"/>
        <item x="3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axis="axisCol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dataField="1" numFmtId="2" showAll="0"/>
    <pivotField numFmtId="1" showAll="0"/>
    <pivotField showAll="0"/>
    <pivotField showAll="0"/>
  </pivotFields>
  <rowFields count="1">
    <field x="0"/>
  </rowFields>
  <rowItems count="11">
    <i>
      <x v="49"/>
    </i>
    <i>
      <x v="57"/>
    </i>
    <i>
      <x v="70"/>
    </i>
    <i>
      <x v="2"/>
    </i>
    <i>
      <x v="61"/>
    </i>
    <i>
      <x v="72"/>
    </i>
    <i>
      <x v="54"/>
    </i>
    <i>
      <x v="29"/>
    </i>
    <i>
      <x v="4"/>
    </i>
    <i>
      <x v="47"/>
    </i>
    <i t="grand">
      <x/>
    </i>
  </rowItems>
  <colFields count="1">
    <field x="6"/>
  </colFields>
  <colItems count="7"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2" item="0" hier="-1"/>
  </pageFields>
  <dataFields count="1">
    <dataField name="Média de Clean_Winrate" fld="14" subtotal="average" baseField="0" baseItem="87" numFmtId="1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purl.oclc.org/ooxml/spreadsheetml/main" xmlns:xr10="http://schemas.microsoft.com/office/spreadsheetml/2016/revision10" mc:Ignorable="x xr10" name="SegmentaçãodeDados_Years_Since_Debut" xr10:uid="{40641121-E945-4093-9DB1-2C11C2944A7C}" sourceName="Years_Since_Debut">
  <pivotTables>
    <pivotTable tabId="5" name="Tabela dinâmica5"/>
  </pivotTables>
  <data>
    <tabular pivotCacheId="1227443037">
      <items count="5">
        <i x="1" s="1"/>
        <i x="0" s="1"/>
        <i x="2" s="1"/>
        <i x="3" s="1"/>
        <i x="4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purl.oclc.org/ooxml/spreadsheetml/main" xmlns:xr10="http://schemas.microsoft.com/office/spreadsheetml/2016/revision10" mc:Ignorable="x xr10">
  <slicer name="Experiência (Décadas)" xr10:uid="{2A05A2E5-8456-46D4-BC4B-F5A5D1E8D3C2}" cache="SegmentaçãodeDados_Years_Since_Debut" caption="Experiência (Décadas)" columnCount="5" rowHeight="257175"/>
</slicer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drawing" Target="../drawings/drawing1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purl.oclc.org/ooxml/officeDocument/relationships/pivotTable" Target="../pivotTables/pivotTable6.xml"/><Relationship Id="rId2" Type="http://purl.oclc.org/ooxml/officeDocument/relationships/pivotTable" Target="../pivotTables/pivotTable5.xml"/><Relationship Id="rId1" Type="http://purl.oclc.org/ooxml/officeDocument/relationships/pivotTable" Target="../pivotTables/pivotTable4.xml"/><Relationship Id="rId5" Type="http://schemas.microsoft.com/office/2007/relationships/slicer" Target="../slicers/slicer1.xml"/><Relationship Id="rId4" Type="http://purl.oclc.org/ooxml/officeDocument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purl.oclc.org/ooxml/officeDocument/relationships/drawing" Target="../drawings/drawing7.xml"/><Relationship Id="rId2" Type="http://purl.oclc.org/ooxml/officeDocument/relationships/pivotTable" Target="../pivotTables/pivotTable8.xml"/><Relationship Id="rId1" Type="http://purl.oclc.org/ooxml/officeDocument/relationships/pivotTable" Target="../pivotTables/pivotTable7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9F7D-AF75-441D-89A4-17E00881797A}">
  <dimension ref="A1:R101"/>
  <sheetViews>
    <sheetView workbookViewId="0">
      <selection sqref="A1:R101"/>
    </sheetView>
  </sheetViews>
  <sheetFormatPr defaultColWidth="15.7109375" defaultRowHeight="15" x14ac:dyDescent="0.25"/>
  <cols>
    <col min="1" max="1" width="23.28515625" bestFit="1" customWidth="1"/>
    <col min="2" max="2" width="6.42578125" bestFit="1" customWidth="1"/>
    <col min="3" max="3" width="8.42578125" bestFit="1" customWidth="1"/>
    <col min="4" max="4" width="32" bestFit="1" customWidth="1"/>
    <col min="5" max="5" width="12.42578125" bestFit="1" customWidth="1"/>
    <col min="6" max="6" width="13.140625" bestFit="1" customWidth="1"/>
    <col min="7" max="7" width="13.5703125" bestFit="1" customWidth="1"/>
    <col min="8" max="8" width="7.7109375" bestFit="1" customWidth="1"/>
    <col min="9" max="9" width="10.140625" bestFit="1" customWidth="1"/>
    <col min="10" max="10" width="15.42578125" bestFit="1" customWidth="1"/>
    <col min="11" max="11" width="10.85546875" bestFit="1" customWidth="1"/>
    <col min="12" max="12" width="16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275</v>
      </c>
      <c r="N1" t="s">
        <v>276</v>
      </c>
      <c r="O1" t="s">
        <v>277</v>
      </c>
      <c r="P1" t="s">
        <v>278</v>
      </c>
      <c r="Q1" t="s">
        <v>286</v>
      </c>
      <c r="R1" t="s">
        <v>289</v>
      </c>
    </row>
    <row r="2" spans="1:18" x14ac:dyDescent="0.25">
      <c r="A2" t="s">
        <v>12</v>
      </c>
      <c r="B2">
        <v>30</v>
      </c>
      <c r="C2">
        <v>2017</v>
      </c>
      <c r="D2" t="s">
        <v>13</v>
      </c>
      <c r="E2" t="s">
        <v>14</v>
      </c>
      <c r="F2" t="s">
        <v>15</v>
      </c>
      <c r="G2">
        <v>22</v>
      </c>
      <c r="H2">
        <v>20</v>
      </c>
      <c r="I2" t="s">
        <v>16</v>
      </c>
      <c r="K2">
        <v>12</v>
      </c>
      <c r="L2">
        <v>60</v>
      </c>
      <c r="M2" t="str">
        <f>IF(LEFT(E2,1)="s","Canhoto","Destro")</f>
        <v>Destro</v>
      </c>
      <c r="N2" t="str">
        <f t="shared" ref="N2:N65" si="0">RIGHT(F2,6)</f>
        <v>182 cm</v>
      </c>
      <c r="O2" s="1">
        <f t="shared" ref="O2:O65" si="1">SUBSTITUTE(I2,".",",")/100</f>
        <v>0.90910000000000002</v>
      </c>
      <c r="P2" s="2">
        <f>IF(ROUND(2025-C2,-1) &gt; 60, 0, ROUND(2025-C2, 0))</f>
        <v>8</v>
      </c>
      <c r="Q2">
        <f>COUNTIF(R2:R101,R2)</f>
        <v>8</v>
      </c>
      <c r="R2" t="str">
        <f>IF(COUNTIF('Tabelas de Conversão'!$A$2:$A$1048576,fighters_data2!D2)=1,_xlfn.XLOOKUP(fighters_data2!D2,'Tabelas de Conversão'!$A$2:$A$1048576,'Tabelas de Conversão'!$B$2:$B$1048576),fighters_data2!D2)</f>
        <v>Russia</v>
      </c>
    </row>
    <row r="3" spans="1:18" x14ac:dyDescent="0.25">
      <c r="A3" t="s">
        <v>17</v>
      </c>
      <c r="B3">
        <v>31</v>
      </c>
      <c r="C3">
        <v>2021</v>
      </c>
      <c r="D3" t="s">
        <v>18</v>
      </c>
      <c r="E3" t="s">
        <v>14</v>
      </c>
      <c r="F3" t="s">
        <v>19</v>
      </c>
      <c r="G3">
        <v>12</v>
      </c>
      <c r="H3">
        <v>11</v>
      </c>
      <c r="I3" t="s">
        <v>20</v>
      </c>
      <c r="K3">
        <v>7</v>
      </c>
      <c r="L3">
        <v>64</v>
      </c>
      <c r="M3" t="str">
        <f t="shared" ref="M3:M66" si="2">IF(LEFT(E3,1)="s","Canhoto","Destro")</f>
        <v>Destro</v>
      </c>
      <c r="N3" t="str">
        <f t="shared" si="0"/>
        <v>-</v>
      </c>
      <c r="O3" s="1">
        <f t="shared" si="1"/>
        <v>0.91670000000000007</v>
      </c>
      <c r="P3" s="2">
        <f t="shared" ref="P3:P66" si="3">IF(ROUND(2025-C3,-1) &gt; 60, 0, ROUND(2025-C3, 0))</f>
        <v>4</v>
      </c>
      <c r="Q3">
        <f t="shared" ref="Q3:Q66" si="4">COUNTIF(R3:R102,R3)</f>
        <v>12</v>
      </c>
      <c r="R3" t="str">
        <f>IF(COUNTIF('Tabelas de Conversão'!$A$2:$A$1048576,fighters_data2!D3)=1,_xlfn.XLOOKUP(fighters_data2!D3,'Tabelas de Conversão'!$A$2:$A$1048576,'Tabelas de Conversão'!$B$2:$B$1048576),fighters_data2!D3)</f>
        <v>United Kingdom</v>
      </c>
    </row>
    <row r="4" spans="1:18" x14ac:dyDescent="0.25">
      <c r="A4" t="s">
        <v>21</v>
      </c>
      <c r="B4">
        <v>44</v>
      </c>
      <c r="C4">
        <v>2003</v>
      </c>
      <c r="D4" t="s">
        <v>22</v>
      </c>
      <c r="E4" t="s">
        <v>14</v>
      </c>
      <c r="F4" t="s">
        <v>23</v>
      </c>
      <c r="G4">
        <v>53</v>
      </c>
      <c r="H4">
        <v>47</v>
      </c>
      <c r="I4" t="s">
        <v>24</v>
      </c>
      <c r="K4">
        <v>30</v>
      </c>
      <c r="L4">
        <v>64</v>
      </c>
      <c r="M4" t="str">
        <f t="shared" si="2"/>
        <v>Destro</v>
      </c>
      <c r="N4" t="str">
        <f t="shared" si="0"/>
        <v>183 cm</v>
      </c>
      <c r="O4" s="1">
        <f t="shared" si="1"/>
        <v>0.88680000000000003</v>
      </c>
      <c r="P4" s="2">
        <f t="shared" si="3"/>
        <v>22</v>
      </c>
      <c r="Q4">
        <f t="shared" si="4"/>
        <v>3</v>
      </c>
      <c r="R4" t="str">
        <f>IF(COUNTIF('Tabelas de Conversão'!$A$2:$A$1048576,fighters_data2!D4)=1,_xlfn.XLOOKUP(fighters_data2!D4,'Tabelas de Conversão'!$A$2:$A$1048576,'Tabelas de Conversão'!$B$2:$B$1048576),fighters_data2!D4)</f>
        <v>Germany</v>
      </c>
    </row>
    <row r="5" spans="1:18" x14ac:dyDescent="0.25">
      <c r="A5" t="s">
        <v>25</v>
      </c>
      <c r="B5">
        <v>30</v>
      </c>
      <c r="C5">
        <v>2017</v>
      </c>
      <c r="D5" t="s">
        <v>26</v>
      </c>
      <c r="E5" t="s">
        <v>14</v>
      </c>
      <c r="F5" t="s">
        <v>27</v>
      </c>
      <c r="G5">
        <v>21</v>
      </c>
      <c r="H5">
        <v>20</v>
      </c>
      <c r="I5" t="s">
        <v>28</v>
      </c>
      <c r="K5">
        <v>16</v>
      </c>
      <c r="L5">
        <v>80</v>
      </c>
      <c r="M5" t="str">
        <f t="shared" si="2"/>
        <v>Destro</v>
      </c>
      <c r="N5" t="str">
        <f t="shared" si="0"/>
        <v>224 cm</v>
      </c>
      <c r="O5" s="1">
        <f t="shared" si="1"/>
        <v>0.95239999999999991</v>
      </c>
      <c r="P5" s="2">
        <f t="shared" si="3"/>
        <v>8</v>
      </c>
      <c r="Q5">
        <f t="shared" si="4"/>
        <v>1</v>
      </c>
      <c r="R5" t="str">
        <f>IF(COUNTIF('Tabelas de Conversão'!$A$2:$A$1048576,fighters_data2!D5)=1,_xlfn.XLOOKUP(fighters_data2!D5,'Tabelas de Conversão'!$A$2:$A$1048576,'Tabelas de Conversão'!$B$2:$B$1048576),fighters_data2!D5)</f>
        <v>Nigeria</v>
      </c>
    </row>
    <row r="6" spans="1:18" x14ac:dyDescent="0.25">
      <c r="A6" t="s">
        <v>29</v>
      </c>
      <c r="B6">
        <v>36</v>
      </c>
      <c r="C6">
        <v>2011</v>
      </c>
      <c r="D6" t="s">
        <v>13</v>
      </c>
      <c r="E6" t="s">
        <v>30</v>
      </c>
      <c r="F6" t="s">
        <v>31</v>
      </c>
      <c r="G6">
        <v>25</v>
      </c>
      <c r="H6">
        <v>21</v>
      </c>
      <c r="I6" t="s">
        <v>32</v>
      </c>
      <c r="K6">
        <v>10</v>
      </c>
      <c r="L6">
        <v>48</v>
      </c>
      <c r="M6" t="str">
        <f t="shared" si="2"/>
        <v>Canhoto</v>
      </c>
      <c r="N6" t="str">
        <f t="shared" si="0"/>
        <v>177 cm</v>
      </c>
      <c r="O6" s="1">
        <f t="shared" si="1"/>
        <v>0.84</v>
      </c>
      <c r="P6" s="2">
        <f t="shared" si="3"/>
        <v>14</v>
      </c>
      <c r="Q6">
        <f t="shared" si="4"/>
        <v>7</v>
      </c>
      <c r="R6" t="str">
        <f>IF(COUNTIF('Tabelas de Conversão'!$A$2:$A$1048576,fighters_data2!D6)=1,_xlfn.XLOOKUP(fighters_data2!D6,'Tabelas de Conversão'!$A$2:$A$1048576,'Tabelas de Conversão'!$B$2:$B$1048576),fighters_data2!D6)</f>
        <v>Russia</v>
      </c>
    </row>
    <row r="7" spans="1:18" x14ac:dyDescent="0.25">
      <c r="A7" t="s">
        <v>33</v>
      </c>
      <c r="B7">
        <v>34</v>
      </c>
      <c r="C7">
        <v>2011</v>
      </c>
      <c r="D7" t="s">
        <v>34</v>
      </c>
      <c r="E7" t="s">
        <v>14</v>
      </c>
      <c r="F7" t="s">
        <v>35</v>
      </c>
      <c r="G7">
        <v>21</v>
      </c>
      <c r="H7">
        <v>20</v>
      </c>
      <c r="I7" t="s">
        <v>28</v>
      </c>
      <c r="K7">
        <v>12</v>
      </c>
      <c r="L7">
        <v>60</v>
      </c>
      <c r="M7" t="str">
        <f t="shared" si="2"/>
        <v>Destro</v>
      </c>
      <c r="N7" t="str">
        <f t="shared" si="0"/>
        <v>174 cm</v>
      </c>
      <c r="O7" s="1">
        <f t="shared" si="1"/>
        <v>0.95239999999999991</v>
      </c>
      <c r="P7" s="2">
        <f t="shared" si="3"/>
        <v>14</v>
      </c>
      <c r="Q7">
        <f t="shared" si="4"/>
        <v>23</v>
      </c>
      <c r="R7" t="str">
        <f>IF(COUNTIF('Tabelas de Conversão'!$A$2:$A$1048576,fighters_data2!D7)=1,_xlfn.XLOOKUP(fighters_data2!D7,'Tabelas de Conversão'!$A$2:$A$1048576,'Tabelas de Conversão'!$B$2:$B$1048576),fighters_data2!D7)</f>
        <v>USA</v>
      </c>
    </row>
    <row r="8" spans="1:18" x14ac:dyDescent="0.25">
      <c r="A8" t="s">
        <v>36</v>
      </c>
      <c r="B8">
        <v>35</v>
      </c>
      <c r="C8">
        <v>2010</v>
      </c>
      <c r="D8" t="s">
        <v>37</v>
      </c>
      <c r="E8" t="s">
        <v>14</v>
      </c>
      <c r="F8" t="s">
        <v>38</v>
      </c>
      <c r="G8">
        <v>46</v>
      </c>
      <c r="H8">
        <v>42</v>
      </c>
      <c r="I8" t="s">
        <v>39</v>
      </c>
      <c r="K8">
        <v>35</v>
      </c>
      <c r="L8">
        <v>83</v>
      </c>
      <c r="M8" t="str">
        <f t="shared" si="2"/>
        <v>Destro</v>
      </c>
      <c r="N8" t="str">
        <f t="shared" si="0"/>
        <v>173 cm</v>
      </c>
      <c r="O8" s="1">
        <f t="shared" si="1"/>
        <v>0.91299999999999992</v>
      </c>
      <c r="P8" s="2">
        <f t="shared" si="3"/>
        <v>15</v>
      </c>
      <c r="Q8">
        <f t="shared" si="4"/>
        <v>2</v>
      </c>
      <c r="R8" t="str">
        <f>IF(COUNTIF('Tabelas de Conversão'!$A$2:$A$1048576,fighters_data2!D8)=1,_xlfn.XLOOKUP(fighters_data2!D8,'Tabelas de Conversão'!$A$2:$A$1048576,'Tabelas de Conversão'!$B$2:$B$1048576),fighters_data2!D8)</f>
        <v>Nicaragua</v>
      </c>
    </row>
    <row r="9" spans="1:18" x14ac:dyDescent="0.25">
      <c r="A9" t="s">
        <v>40</v>
      </c>
      <c r="B9">
        <v>33</v>
      </c>
      <c r="C9">
        <v>2009</v>
      </c>
      <c r="D9" t="s">
        <v>41</v>
      </c>
      <c r="E9" t="s">
        <v>30</v>
      </c>
      <c r="F9" t="s">
        <v>42</v>
      </c>
      <c r="G9">
        <v>42</v>
      </c>
      <c r="H9">
        <v>36</v>
      </c>
      <c r="I9" t="s">
        <v>43</v>
      </c>
      <c r="J9" t="s">
        <v>44</v>
      </c>
      <c r="K9">
        <v>24</v>
      </c>
      <c r="L9">
        <v>69</v>
      </c>
      <c r="M9" t="str">
        <f t="shared" si="2"/>
        <v>Canhoto</v>
      </c>
      <c r="N9" t="str">
        <f t="shared" si="0"/>
        <v>169 cm</v>
      </c>
      <c r="O9" s="1">
        <f t="shared" si="1"/>
        <v>0.85709999999999997</v>
      </c>
      <c r="P9" s="2">
        <f t="shared" si="3"/>
        <v>16</v>
      </c>
      <c r="Q9">
        <f t="shared" si="4"/>
        <v>2</v>
      </c>
      <c r="R9" t="str">
        <f>IF(COUNTIF('Tabelas de Conversão'!$A$2:$A$1048576,fighters_data2!D9)=1,_xlfn.XLOOKUP(fighters_data2!D9,'Tabelas de Conversão'!$A$2:$A$1048576,'Tabelas de Conversão'!$B$2:$B$1048576),fighters_data2!D9)</f>
        <v>Philippines</v>
      </c>
    </row>
    <row r="10" spans="1:18" x14ac:dyDescent="0.25">
      <c r="A10" t="s">
        <v>45</v>
      </c>
      <c r="B10">
        <v>36</v>
      </c>
      <c r="C10">
        <v>2008</v>
      </c>
      <c r="D10" t="s">
        <v>34</v>
      </c>
      <c r="E10" t="s">
        <v>30</v>
      </c>
      <c r="F10" t="s">
        <v>46</v>
      </c>
      <c r="G10">
        <v>33</v>
      </c>
      <c r="H10">
        <v>32</v>
      </c>
      <c r="I10" t="s">
        <v>47</v>
      </c>
      <c r="K10">
        <v>19</v>
      </c>
      <c r="L10">
        <v>59</v>
      </c>
      <c r="M10" t="str">
        <f t="shared" si="2"/>
        <v>Canhoto</v>
      </c>
      <c r="N10" t="str">
        <f t="shared" si="0"/>
        <v>187 cm</v>
      </c>
      <c r="O10" s="1">
        <f t="shared" si="1"/>
        <v>0.96970000000000001</v>
      </c>
      <c r="P10" s="2">
        <f t="shared" si="3"/>
        <v>17</v>
      </c>
      <c r="Q10">
        <f t="shared" si="4"/>
        <v>22</v>
      </c>
      <c r="R10" t="str">
        <f>IF(COUNTIF('Tabelas de Conversão'!$A$2:$A$1048576,fighters_data2!D10)=1,_xlfn.XLOOKUP(fighters_data2!D10,'Tabelas de Conversão'!$A$2:$A$1048576,'Tabelas de Conversão'!$B$2:$B$1048576),fighters_data2!D10)</f>
        <v>USA</v>
      </c>
    </row>
    <row r="11" spans="1:18" x14ac:dyDescent="0.25">
      <c r="A11" t="s">
        <v>48</v>
      </c>
      <c r="B11">
        <v>38</v>
      </c>
      <c r="C11">
        <v>2008</v>
      </c>
      <c r="D11" t="s">
        <v>13</v>
      </c>
      <c r="E11" t="s">
        <v>14</v>
      </c>
      <c r="F11" t="s">
        <v>19</v>
      </c>
      <c r="G11">
        <v>26</v>
      </c>
      <c r="H11">
        <v>25</v>
      </c>
      <c r="I11" t="s">
        <v>49</v>
      </c>
      <c r="K11">
        <v>17</v>
      </c>
      <c r="L11">
        <v>68</v>
      </c>
      <c r="M11" t="str">
        <f t="shared" si="2"/>
        <v>Destro</v>
      </c>
      <c r="N11" t="str">
        <f t="shared" si="0"/>
        <v>-</v>
      </c>
      <c r="O11" s="1">
        <f t="shared" si="1"/>
        <v>0.96150000000000002</v>
      </c>
      <c r="P11" s="2">
        <f t="shared" si="3"/>
        <v>17</v>
      </c>
      <c r="Q11">
        <f t="shared" si="4"/>
        <v>6</v>
      </c>
      <c r="R11" t="str">
        <f>IF(COUNTIF('Tabelas de Conversão'!$A$2:$A$1048576,fighters_data2!D11)=1,_xlfn.XLOOKUP(fighters_data2!D11,'Tabelas de Conversão'!$A$2:$A$1048576,'Tabelas de Conversão'!$B$2:$B$1048576),fighters_data2!D11)</f>
        <v>Russia</v>
      </c>
    </row>
    <row r="12" spans="1:18" x14ac:dyDescent="0.25">
      <c r="A12" t="s">
        <v>50</v>
      </c>
      <c r="B12">
        <v>35</v>
      </c>
      <c r="C12">
        <v>2008</v>
      </c>
      <c r="D12" t="s">
        <v>18</v>
      </c>
      <c r="E12" t="s">
        <v>14</v>
      </c>
      <c r="F12" t="s">
        <v>51</v>
      </c>
      <c r="G12">
        <v>28</v>
      </c>
      <c r="H12">
        <v>23</v>
      </c>
      <c r="I12" t="s">
        <v>52</v>
      </c>
      <c r="K12">
        <v>15</v>
      </c>
      <c r="L12">
        <v>65</v>
      </c>
      <c r="M12" t="str">
        <f t="shared" si="2"/>
        <v>Destro</v>
      </c>
      <c r="N12" t="str">
        <f t="shared" si="0"/>
        <v>196 cm</v>
      </c>
      <c r="O12" s="1">
        <f t="shared" si="1"/>
        <v>0.82140000000000002</v>
      </c>
      <c r="P12" s="2">
        <f t="shared" si="3"/>
        <v>17</v>
      </c>
      <c r="Q12">
        <f t="shared" si="4"/>
        <v>11</v>
      </c>
      <c r="R12" t="str">
        <f>IF(COUNTIF('Tabelas de Conversão'!$A$2:$A$1048576,fighters_data2!D12)=1,_xlfn.XLOOKUP(fighters_data2!D12,'Tabelas de Conversão'!$A$2:$A$1048576,'Tabelas de Conversão'!$B$2:$B$1048576),fighters_data2!D12)</f>
        <v>United Kingdom</v>
      </c>
    </row>
    <row r="13" spans="1:18" x14ac:dyDescent="0.25">
      <c r="A13" t="s">
        <v>53</v>
      </c>
      <c r="B13">
        <v>23</v>
      </c>
      <c r="C13">
        <v>2020</v>
      </c>
      <c r="D13" t="s">
        <v>54</v>
      </c>
      <c r="E13" t="s">
        <v>14</v>
      </c>
      <c r="F13" t="s">
        <v>55</v>
      </c>
      <c r="G13">
        <v>13</v>
      </c>
      <c r="H13">
        <v>13</v>
      </c>
      <c r="I13" t="s">
        <v>56</v>
      </c>
      <c r="K13">
        <v>10</v>
      </c>
      <c r="L13">
        <v>77</v>
      </c>
      <c r="M13" t="str">
        <f t="shared" si="2"/>
        <v>Destro</v>
      </c>
      <c r="N13" t="str">
        <f t="shared" si="0"/>
        <v>180 cm</v>
      </c>
      <c r="O13" s="1">
        <f t="shared" si="1"/>
        <v>1</v>
      </c>
      <c r="P13" s="2">
        <f t="shared" si="3"/>
        <v>5</v>
      </c>
      <c r="Q13">
        <f t="shared" si="4"/>
        <v>11</v>
      </c>
      <c r="R13" t="str">
        <f>IF(COUNTIF('Tabelas de Conversão'!$A$2:$A$1048576,fighters_data2!D13)=1,_xlfn.XLOOKUP(fighters_data2!D13,'Tabelas de Conversão'!$A$2:$A$1048576,'Tabelas de Conversão'!$B$2:$B$1048576),fighters_data2!D13)</f>
        <v>England</v>
      </c>
    </row>
    <row r="14" spans="1:18" x14ac:dyDescent="0.25">
      <c r="A14" t="s">
        <v>57</v>
      </c>
      <c r="B14">
        <v>33</v>
      </c>
      <c r="C14">
        <v>2019</v>
      </c>
      <c r="D14" t="s">
        <v>58</v>
      </c>
      <c r="E14" t="s">
        <v>14</v>
      </c>
      <c r="F14" t="s">
        <v>59</v>
      </c>
      <c r="G14">
        <v>14</v>
      </c>
      <c r="H14">
        <v>12</v>
      </c>
      <c r="I14" t="s">
        <v>43</v>
      </c>
      <c r="K14">
        <v>11</v>
      </c>
      <c r="L14">
        <v>92</v>
      </c>
      <c r="M14" t="str">
        <f t="shared" si="2"/>
        <v>Destro</v>
      </c>
      <c r="N14" t="str">
        <f t="shared" si="0"/>
        <v>188 cm</v>
      </c>
      <c r="O14" s="1">
        <f t="shared" si="1"/>
        <v>0.85709999999999997</v>
      </c>
      <c r="P14" s="2">
        <f t="shared" si="3"/>
        <v>6</v>
      </c>
      <c r="Q14">
        <f t="shared" si="4"/>
        <v>1</v>
      </c>
      <c r="R14" t="str">
        <f>IF(COUNTIF('Tabelas de Conversão'!$A$2:$A$1048576,fighters_data2!D14)=1,_xlfn.XLOOKUP(fighters_data2!D14,'Tabelas de Conversão'!$A$2:$A$1048576,'Tabelas de Conversão'!$B$2:$B$1048576),fighters_data2!D14)</f>
        <v>Croatia</v>
      </c>
    </row>
    <row r="15" spans="1:18" x14ac:dyDescent="0.25">
      <c r="A15" t="s">
        <v>60</v>
      </c>
      <c r="B15">
        <v>28</v>
      </c>
      <c r="C15">
        <v>2017</v>
      </c>
      <c r="D15" t="s">
        <v>54</v>
      </c>
      <c r="E15" t="s">
        <v>14</v>
      </c>
      <c r="F15" t="s">
        <v>61</v>
      </c>
      <c r="G15">
        <v>23</v>
      </c>
      <c r="H15">
        <v>22</v>
      </c>
      <c r="I15" t="s">
        <v>62</v>
      </c>
      <c r="J15" t="s">
        <v>63</v>
      </c>
      <c r="K15">
        <v>13</v>
      </c>
      <c r="L15">
        <v>59</v>
      </c>
      <c r="M15" t="str">
        <f t="shared" si="2"/>
        <v>Destro</v>
      </c>
      <c r="N15" t="str">
        <f t="shared" si="0"/>
        <v>165 cm</v>
      </c>
      <c r="O15" s="1">
        <f t="shared" si="1"/>
        <v>0.95650000000000002</v>
      </c>
      <c r="P15" s="2">
        <f t="shared" si="3"/>
        <v>8</v>
      </c>
      <c r="Q15">
        <f t="shared" si="4"/>
        <v>10</v>
      </c>
      <c r="R15" t="str">
        <f>IF(COUNTIF('Tabelas de Conversão'!$A$2:$A$1048576,fighters_data2!D15)=1,_xlfn.XLOOKUP(fighters_data2!D15,'Tabelas de Conversão'!$A$2:$A$1048576,'Tabelas de Conversão'!$B$2:$B$1048576),fighters_data2!D15)</f>
        <v>England</v>
      </c>
    </row>
    <row r="16" spans="1:18" x14ac:dyDescent="0.25">
      <c r="A16" t="s">
        <v>64</v>
      </c>
      <c r="B16">
        <v>30</v>
      </c>
      <c r="C16">
        <v>2018</v>
      </c>
      <c r="D16" t="s">
        <v>22</v>
      </c>
      <c r="E16" t="s">
        <v>14</v>
      </c>
      <c r="F16" t="s">
        <v>19</v>
      </c>
      <c r="G16">
        <v>17</v>
      </c>
      <c r="H16">
        <v>16</v>
      </c>
      <c r="I16" t="s">
        <v>65</v>
      </c>
      <c r="J16" t="s">
        <v>66</v>
      </c>
      <c r="K16">
        <v>9</v>
      </c>
      <c r="L16">
        <v>56</v>
      </c>
      <c r="M16" t="str">
        <f t="shared" si="2"/>
        <v>Destro</v>
      </c>
      <c r="N16" t="str">
        <f t="shared" si="0"/>
        <v>-</v>
      </c>
      <c r="O16" s="1">
        <f t="shared" si="1"/>
        <v>0.94120000000000004</v>
      </c>
      <c r="P16" s="2">
        <f t="shared" si="3"/>
        <v>7</v>
      </c>
      <c r="Q16">
        <f t="shared" si="4"/>
        <v>2</v>
      </c>
      <c r="R16" t="str">
        <f>IF(COUNTIF('Tabelas de Conversão'!$A$2:$A$1048576,fighters_data2!D16)=1,_xlfn.XLOOKUP(fighters_data2!D16,'Tabelas de Conversão'!$A$2:$A$1048576,'Tabelas de Conversão'!$B$2:$B$1048576),fighters_data2!D16)</f>
        <v>Germany</v>
      </c>
    </row>
    <row r="17" spans="1:18" x14ac:dyDescent="0.25">
      <c r="A17" t="s">
        <v>67</v>
      </c>
      <c r="B17">
        <v>37</v>
      </c>
      <c r="C17">
        <v>2016</v>
      </c>
      <c r="D17" t="s">
        <v>68</v>
      </c>
      <c r="E17" t="s">
        <v>14</v>
      </c>
      <c r="F17" t="s">
        <v>69</v>
      </c>
      <c r="G17">
        <v>9</v>
      </c>
      <c r="H17">
        <v>6</v>
      </c>
      <c r="I17" t="s">
        <v>70</v>
      </c>
      <c r="K17">
        <v>2</v>
      </c>
      <c r="L17">
        <v>33</v>
      </c>
      <c r="M17" t="str">
        <f t="shared" si="2"/>
        <v>Destro</v>
      </c>
      <c r="N17" t="str">
        <f t="shared" si="0"/>
        <v>164 cm</v>
      </c>
      <c r="O17" s="1">
        <f t="shared" si="1"/>
        <v>0.66670000000000007</v>
      </c>
      <c r="P17" s="2">
        <f t="shared" si="3"/>
        <v>9</v>
      </c>
      <c r="Q17">
        <f t="shared" si="4"/>
        <v>1</v>
      </c>
      <c r="R17" t="str">
        <f>IF(COUNTIF('Tabelas de Conversão'!$A$2:$A$1048576,fighters_data2!D17)=1,_xlfn.XLOOKUP(fighters_data2!D17,'Tabelas de Conversão'!$A$2:$A$1048576,'Tabelas de Conversão'!$B$2:$B$1048576),fighters_data2!D17)</f>
        <v>Ireland</v>
      </c>
    </row>
    <row r="18" spans="1:18" x14ac:dyDescent="0.25">
      <c r="A18" t="s">
        <v>71</v>
      </c>
      <c r="B18">
        <v>40</v>
      </c>
      <c r="C18">
        <v>2004</v>
      </c>
      <c r="D18" t="s">
        <v>72</v>
      </c>
      <c r="E18" t="s">
        <v>14</v>
      </c>
      <c r="F18" t="s">
        <v>55</v>
      </c>
      <c r="G18">
        <v>52</v>
      </c>
      <c r="H18">
        <v>43</v>
      </c>
      <c r="I18" t="s">
        <v>73</v>
      </c>
      <c r="K18">
        <v>23</v>
      </c>
      <c r="L18">
        <v>53</v>
      </c>
      <c r="M18" t="str">
        <f t="shared" si="2"/>
        <v>Destro</v>
      </c>
      <c r="N18" t="str">
        <f t="shared" si="0"/>
        <v>180 cm</v>
      </c>
      <c r="O18" s="1">
        <f t="shared" si="1"/>
        <v>0.82689999999999997</v>
      </c>
      <c r="P18" s="2">
        <f t="shared" si="3"/>
        <v>21</v>
      </c>
      <c r="Q18">
        <f t="shared" si="4"/>
        <v>2</v>
      </c>
      <c r="R18" t="str">
        <f>IF(COUNTIF('Tabelas de Conversão'!$A$2:$A$1048576,fighters_data2!D18)=1,_xlfn.XLOOKUP(fighters_data2!D18,'Tabelas de Conversão'!$A$2:$A$1048576,'Tabelas de Conversão'!$B$2:$B$1048576),fighters_data2!D18)</f>
        <v>Argentina</v>
      </c>
    </row>
    <row r="19" spans="1:18" x14ac:dyDescent="0.25">
      <c r="A19" t="s">
        <v>74</v>
      </c>
      <c r="B19">
        <v>41</v>
      </c>
      <c r="C19">
        <v>2005</v>
      </c>
      <c r="D19" t="s">
        <v>75</v>
      </c>
      <c r="E19" t="s">
        <v>30</v>
      </c>
      <c r="F19" t="s">
        <v>76</v>
      </c>
      <c r="G19">
        <v>32</v>
      </c>
      <c r="H19">
        <v>25</v>
      </c>
      <c r="I19" t="s">
        <v>77</v>
      </c>
      <c r="K19">
        <v>23</v>
      </c>
      <c r="L19">
        <v>92</v>
      </c>
      <c r="M19" t="str">
        <f t="shared" si="2"/>
        <v>Canhoto</v>
      </c>
      <c r="N19" t="str">
        <f t="shared" si="0"/>
        <v>175 cm</v>
      </c>
      <c r="O19" s="1">
        <f t="shared" si="1"/>
        <v>0.78120000000000001</v>
      </c>
      <c r="P19" s="2">
        <f t="shared" si="3"/>
        <v>20</v>
      </c>
      <c r="Q19">
        <f t="shared" si="4"/>
        <v>2</v>
      </c>
      <c r="R19" t="str">
        <f>IF(COUNTIF('Tabelas de Conversão'!$A$2:$A$1048576,fighters_data2!D19)=1,_xlfn.XLOOKUP(fighters_data2!D19,'Tabelas de Conversão'!$A$2:$A$1048576,'Tabelas de Conversão'!$B$2:$B$1048576),fighters_data2!D19)</f>
        <v>Venezuela</v>
      </c>
    </row>
    <row r="20" spans="1:18" x14ac:dyDescent="0.25">
      <c r="A20" t="s">
        <v>78</v>
      </c>
      <c r="B20">
        <v>38</v>
      </c>
      <c r="C20">
        <v>2009</v>
      </c>
      <c r="D20" t="s">
        <v>79</v>
      </c>
      <c r="E20" t="s">
        <v>14</v>
      </c>
      <c r="F20" t="s">
        <v>80</v>
      </c>
      <c r="G20">
        <v>34</v>
      </c>
      <c r="H20">
        <v>30</v>
      </c>
      <c r="I20" t="s">
        <v>81</v>
      </c>
      <c r="K20">
        <v>15</v>
      </c>
      <c r="L20">
        <v>50</v>
      </c>
      <c r="M20" t="str">
        <f t="shared" si="2"/>
        <v>Destro</v>
      </c>
      <c r="N20" t="str">
        <f t="shared" si="0"/>
        <v>185 cm</v>
      </c>
      <c r="O20" s="1">
        <f t="shared" si="1"/>
        <v>0.88239999999999996</v>
      </c>
      <c r="P20" s="2">
        <f t="shared" si="3"/>
        <v>16</v>
      </c>
      <c r="Q20">
        <f t="shared" si="4"/>
        <v>2</v>
      </c>
      <c r="R20" t="str">
        <f>IF(COUNTIF('Tabelas de Conversão'!$A$2:$A$1048576,fighters_data2!D20)=1,_xlfn.XLOOKUP(fighters_data2!D20,'Tabelas de Conversão'!$A$2:$A$1048576,'Tabelas de Conversão'!$B$2:$B$1048576),fighters_data2!D20)</f>
        <v>Cuba</v>
      </c>
    </row>
    <row r="21" spans="1:18" x14ac:dyDescent="0.25">
      <c r="A21" t="s">
        <v>82</v>
      </c>
      <c r="B21">
        <v>35</v>
      </c>
      <c r="C21">
        <v>2011</v>
      </c>
      <c r="D21" t="s">
        <v>34</v>
      </c>
      <c r="E21" t="s">
        <v>14</v>
      </c>
      <c r="F21" t="s">
        <v>83</v>
      </c>
      <c r="G21">
        <v>29</v>
      </c>
      <c r="H21">
        <v>25</v>
      </c>
      <c r="I21" t="s">
        <v>84</v>
      </c>
      <c r="K21">
        <v>16</v>
      </c>
      <c r="L21">
        <v>64</v>
      </c>
      <c r="M21" t="str">
        <f t="shared" si="2"/>
        <v>Destro</v>
      </c>
      <c r="N21" t="str">
        <f t="shared" si="0"/>
        <v>178 cm</v>
      </c>
      <c r="O21" s="1">
        <f t="shared" si="1"/>
        <v>0.86209999999999998</v>
      </c>
      <c r="P21" s="2">
        <f t="shared" si="3"/>
        <v>14</v>
      </c>
      <c r="Q21">
        <f t="shared" si="4"/>
        <v>21</v>
      </c>
      <c r="R21" t="str">
        <f>IF(COUNTIF('Tabelas de Conversão'!$A$2:$A$1048576,fighters_data2!D21)=1,_xlfn.XLOOKUP(fighters_data2!D21,'Tabelas de Conversão'!$A$2:$A$1048576,'Tabelas de Conversão'!$B$2:$B$1048576),fighters_data2!D21)</f>
        <v>USA</v>
      </c>
    </row>
    <row r="22" spans="1:18" x14ac:dyDescent="0.25">
      <c r="A22" t="s">
        <v>85</v>
      </c>
      <c r="B22">
        <v>26</v>
      </c>
      <c r="C22">
        <v>2016</v>
      </c>
      <c r="D22" t="s">
        <v>86</v>
      </c>
      <c r="E22" t="s">
        <v>14</v>
      </c>
      <c r="F22" t="s">
        <v>38</v>
      </c>
      <c r="G22">
        <v>27</v>
      </c>
      <c r="H22">
        <v>21</v>
      </c>
      <c r="I22" t="s">
        <v>87</v>
      </c>
      <c r="J22" t="s">
        <v>88</v>
      </c>
      <c r="K22">
        <v>17</v>
      </c>
      <c r="L22">
        <v>81</v>
      </c>
      <c r="M22" t="str">
        <f t="shared" si="2"/>
        <v>Destro</v>
      </c>
      <c r="N22" t="str">
        <f t="shared" si="0"/>
        <v>173 cm</v>
      </c>
      <c r="O22" s="1">
        <f t="shared" si="1"/>
        <v>0.77780000000000005</v>
      </c>
      <c r="P22" s="2">
        <f t="shared" si="3"/>
        <v>9</v>
      </c>
      <c r="Q22">
        <f t="shared" si="4"/>
        <v>20</v>
      </c>
      <c r="R22" t="str">
        <f>IF(COUNTIF('Tabelas de Conversão'!$A$2:$A$1048576,fighters_data2!D22)=1,_xlfn.XLOOKUP(fighters_data2!D22,'Tabelas de Conversão'!$A$2:$A$1048576,'Tabelas de Conversão'!$B$2:$B$1048576),fighters_data2!D22)</f>
        <v>USA</v>
      </c>
    </row>
    <row r="23" spans="1:18" x14ac:dyDescent="0.25">
      <c r="A23" t="s">
        <v>89</v>
      </c>
      <c r="B23">
        <v>33</v>
      </c>
      <c r="C23">
        <v>2017</v>
      </c>
      <c r="D23" t="s">
        <v>90</v>
      </c>
      <c r="E23" t="s">
        <v>30</v>
      </c>
      <c r="F23" t="s">
        <v>35</v>
      </c>
      <c r="G23">
        <v>14</v>
      </c>
      <c r="H23">
        <v>10</v>
      </c>
      <c r="I23" t="s">
        <v>91</v>
      </c>
      <c r="K23">
        <v>9</v>
      </c>
      <c r="L23">
        <v>90</v>
      </c>
      <c r="M23" t="str">
        <f t="shared" si="2"/>
        <v>Canhoto</v>
      </c>
      <c r="N23" t="str">
        <f t="shared" si="0"/>
        <v>174 cm</v>
      </c>
      <c r="O23" s="1">
        <f t="shared" si="1"/>
        <v>0.71430000000000005</v>
      </c>
      <c r="P23" s="2">
        <f t="shared" si="3"/>
        <v>8</v>
      </c>
      <c r="Q23">
        <f t="shared" si="4"/>
        <v>2</v>
      </c>
      <c r="R23" t="str">
        <f>IF(COUNTIF('Tabelas de Conversão'!$A$2:$A$1048576,fighters_data2!D23)=1,_xlfn.XLOOKUP(fighters_data2!D23,'Tabelas de Conversão'!$A$2:$A$1048576,'Tabelas de Conversão'!$B$2:$B$1048576),fighters_data2!D23)</f>
        <v>Ukraine</v>
      </c>
    </row>
    <row r="24" spans="1:18" x14ac:dyDescent="0.25">
      <c r="A24" t="s">
        <v>92</v>
      </c>
      <c r="B24">
        <v>28</v>
      </c>
      <c r="C24">
        <v>2018</v>
      </c>
      <c r="D24" t="s">
        <v>72</v>
      </c>
      <c r="E24" t="s">
        <v>14</v>
      </c>
      <c r="F24" t="s">
        <v>93</v>
      </c>
      <c r="G24">
        <v>17</v>
      </c>
      <c r="H24">
        <v>15</v>
      </c>
      <c r="I24" t="s">
        <v>81</v>
      </c>
      <c r="K24">
        <v>6</v>
      </c>
      <c r="L24">
        <v>40</v>
      </c>
      <c r="M24" t="str">
        <f t="shared" si="2"/>
        <v>Destro</v>
      </c>
      <c r="N24" t="str">
        <f t="shared" si="0"/>
        <v>157 cm</v>
      </c>
      <c r="O24" s="1">
        <f t="shared" si="1"/>
        <v>0.88239999999999996</v>
      </c>
      <c r="P24" s="2">
        <f t="shared" si="3"/>
        <v>7</v>
      </c>
      <c r="Q24">
        <f t="shared" si="4"/>
        <v>1</v>
      </c>
      <c r="R24" t="str">
        <f>IF(COUNTIF('Tabelas de Conversão'!$A$2:$A$1048576,fighters_data2!D24)=1,_xlfn.XLOOKUP(fighters_data2!D24,'Tabelas de Conversão'!$A$2:$A$1048576,'Tabelas de Conversão'!$B$2:$B$1048576),fighters_data2!D24)</f>
        <v>Argentina</v>
      </c>
    </row>
    <row r="25" spans="1:18" x14ac:dyDescent="0.25">
      <c r="A25" t="s">
        <v>94</v>
      </c>
      <c r="B25">
        <v>42</v>
      </c>
      <c r="C25">
        <v>2003</v>
      </c>
      <c r="D25" t="s">
        <v>95</v>
      </c>
      <c r="E25" t="s">
        <v>14</v>
      </c>
      <c r="F25" t="s">
        <v>19</v>
      </c>
      <c r="G25">
        <v>43</v>
      </c>
      <c r="H25">
        <v>35</v>
      </c>
      <c r="I25" t="s">
        <v>96</v>
      </c>
      <c r="K25">
        <v>16</v>
      </c>
      <c r="L25">
        <v>46</v>
      </c>
      <c r="M25" t="str">
        <f t="shared" si="2"/>
        <v>Destro</v>
      </c>
      <c r="N25" t="str">
        <f t="shared" si="0"/>
        <v>-</v>
      </c>
      <c r="O25" s="1">
        <f t="shared" si="1"/>
        <v>0.81400000000000006</v>
      </c>
      <c r="P25" s="2">
        <f t="shared" si="3"/>
        <v>22</v>
      </c>
      <c r="Q25">
        <f t="shared" si="4"/>
        <v>1</v>
      </c>
      <c r="R25" t="str">
        <f>IF(COUNTIF('Tabelas de Conversão'!$A$2:$A$1048576,fighters_data2!D25)=1,_xlfn.XLOOKUP(fighters_data2!D25,'Tabelas de Conversão'!$A$2:$A$1048576,'Tabelas de Conversão'!$B$2:$B$1048576),fighters_data2!D25)</f>
        <v>France</v>
      </c>
    </row>
    <row r="26" spans="1:18" x14ac:dyDescent="0.25">
      <c r="A26" t="s">
        <v>97</v>
      </c>
      <c r="B26">
        <v>32</v>
      </c>
      <c r="C26">
        <v>2015</v>
      </c>
      <c r="D26" t="s">
        <v>18</v>
      </c>
      <c r="E26" t="s">
        <v>14</v>
      </c>
      <c r="F26" t="s">
        <v>19</v>
      </c>
      <c r="G26">
        <v>19</v>
      </c>
      <c r="H26">
        <v>17</v>
      </c>
      <c r="I26" t="s">
        <v>98</v>
      </c>
      <c r="K26">
        <v>8</v>
      </c>
      <c r="L26">
        <v>47</v>
      </c>
      <c r="M26" t="str">
        <f t="shared" si="2"/>
        <v>Destro</v>
      </c>
      <c r="N26" t="str">
        <f t="shared" si="0"/>
        <v>-</v>
      </c>
      <c r="O26" s="1">
        <f t="shared" si="1"/>
        <v>0.89469999999999994</v>
      </c>
      <c r="P26" s="2">
        <f t="shared" si="3"/>
        <v>10</v>
      </c>
      <c r="Q26">
        <f t="shared" si="4"/>
        <v>10</v>
      </c>
      <c r="R26" t="str">
        <f>IF(COUNTIF('Tabelas de Conversão'!$A$2:$A$1048576,fighters_data2!D26)=1,_xlfn.XLOOKUP(fighters_data2!D26,'Tabelas de Conversão'!$A$2:$A$1048576,'Tabelas de Conversão'!$B$2:$B$1048576),fighters_data2!D26)</f>
        <v>United Kingdom</v>
      </c>
    </row>
    <row r="27" spans="1:18" x14ac:dyDescent="0.25">
      <c r="A27" t="s">
        <v>99</v>
      </c>
      <c r="B27">
        <v>30</v>
      </c>
      <c r="C27">
        <v>2014</v>
      </c>
      <c r="D27" t="s">
        <v>100</v>
      </c>
      <c r="E27" t="s">
        <v>14</v>
      </c>
      <c r="F27" t="s">
        <v>23</v>
      </c>
      <c r="G27">
        <v>23</v>
      </c>
      <c r="H27">
        <v>20</v>
      </c>
      <c r="I27" t="s">
        <v>101</v>
      </c>
      <c r="K27">
        <v>15</v>
      </c>
      <c r="L27">
        <v>75</v>
      </c>
      <c r="M27" t="str">
        <f t="shared" si="2"/>
        <v>Destro</v>
      </c>
      <c r="N27" t="str">
        <f t="shared" si="0"/>
        <v>183 cm</v>
      </c>
      <c r="O27" s="1">
        <f t="shared" si="1"/>
        <v>0.86959999999999993</v>
      </c>
      <c r="P27" s="2">
        <f t="shared" si="3"/>
        <v>11</v>
      </c>
      <c r="Q27">
        <f t="shared" si="4"/>
        <v>1</v>
      </c>
      <c r="R27" t="str">
        <f>IF(COUNTIF('Tabelas de Conversão'!$A$2:$A$1048576,fighters_data2!D27)=1,_xlfn.XLOOKUP(fighters_data2!D27,'Tabelas de Conversão'!$A$2:$A$1048576,'Tabelas de Conversão'!$B$2:$B$1048576),fighters_data2!D27)</f>
        <v>Panama</v>
      </c>
    </row>
    <row r="28" spans="1:18" x14ac:dyDescent="0.25">
      <c r="A28" t="s">
        <v>102</v>
      </c>
      <c r="B28">
        <v>38</v>
      </c>
      <c r="C28">
        <v>2010</v>
      </c>
      <c r="D28" t="s">
        <v>103</v>
      </c>
      <c r="E28" t="s">
        <v>14</v>
      </c>
      <c r="F28" t="s">
        <v>104</v>
      </c>
      <c r="G28">
        <v>25</v>
      </c>
      <c r="H28">
        <v>21</v>
      </c>
      <c r="I28" t="s">
        <v>32</v>
      </c>
      <c r="K28">
        <v>16</v>
      </c>
      <c r="L28">
        <v>76</v>
      </c>
      <c r="M28" t="str">
        <f t="shared" si="2"/>
        <v>Destro</v>
      </c>
      <c r="N28" t="str">
        <f t="shared" si="0"/>
        <v>163 cm</v>
      </c>
      <c r="O28" s="1">
        <f t="shared" si="1"/>
        <v>0.84</v>
      </c>
      <c r="P28" s="2">
        <f t="shared" si="3"/>
        <v>15</v>
      </c>
      <c r="Q28">
        <f t="shared" si="4"/>
        <v>2</v>
      </c>
      <c r="R28" t="str">
        <f>IF(COUNTIF('Tabelas de Conversão'!$A$2:$A$1048576,fighters_data2!D28)=1,_xlfn.XLOOKUP(fighters_data2!D28,'Tabelas de Conversão'!$A$2:$A$1048576,'Tabelas de Conversão'!$B$2:$B$1048576),fighters_data2!D28)</f>
        <v>Puerto Rico</v>
      </c>
    </row>
    <row r="29" spans="1:18" x14ac:dyDescent="0.25">
      <c r="A29" t="s">
        <v>105</v>
      </c>
      <c r="B29">
        <v>34</v>
      </c>
      <c r="C29">
        <v>2008</v>
      </c>
      <c r="D29" t="s">
        <v>34</v>
      </c>
      <c r="E29" t="s">
        <v>14</v>
      </c>
      <c r="F29" t="s">
        <v>38</v>
      </c>
      <c r="G29">
        <v>35</v>
      </c>
      <c r="H29">
        <v>27</v>
      </c>
      <c r="I29" t="s">
        <v>106</v>
      </c>
      <c r="K29">
        <v>20</v>
      </c>
      <c r="L29">
        <v>74</v>
      </c>
      <c r="M29" t="str">
        <f t="shared" si="2"/>
        <v>Destro</v>
      </c>
      <c r="N29" t="str">
        <f t="shared" si="0"/>
        <v>173 cm</v>
      </c>
      <c r="O29" s="1">
        <f t="shared" si="1"/>
        <v>0.77139999999999997</v>
      </c>
      <c r="P29" s="2">
        <f t="shared" si="3"/>
        <v>17</v>
      </c>
      <c r="Q29">
        <f t="shared" si="4"/>
        <v>19</v>
      </c>
      <c r="R29" t="str">
        <f>IF(COUNTIF('Tabelas de Conversão'!$A$2:$A$1048576,fighters_data2!D29)=1,_xlfn.XLOOKUP(fighters_data2!D29,'Tabelas de Conversão'!$A$2:$A$1048576,'Tabelas de Conversão'!$B$2:$B$1048576),fighters_data2!D29)</f>
        <v>USA</v>
      </c>
    </row>
    <row r="30" spans="1:18" x14ac:dyDescent="0.25">
      <c r="A30" t="s">
        <v>107</v>
      </c>
      <c r="B30">
        <v>31</v>
      </c>
      <c r="C30">
        <v>2014</v>
      </c>
      <c r="D30" t="s">
        <v>108</v>
      </c>
      <c r="E30" t="s">
        <v>14</v>
      </c>
      <c r="F30" t="s">
        <v>51</v>
      </c>
      <c r="G30">
        <v>23</v>
      </c>
      <c r="H30">
        <v>21</v>
      </c>
      <c r="I30" t="s">
        <v>39</v>
      </c>
      <c r="K30">
        <v>16</v>
      </c>
      <c r="L30">
        <v>76</v>
      </c>
      <c r="M30" t="str">
        <f t="shared" si="2"/>
        <v>Destro</v>
      </c>
      <c r="N30" t="str">
        <f t="shared" si="0"/>
        <v>196 cm</v>
      </c>
      <c r="O30" s="1">
        <f t="shared" si="1"/>
        <v>0.91299999999999992</v>
      </c>
      <c r="P30" s="2">
        <f t="shared" si="3"/>
        <v>11</v>
      </c>
      <c r="Q30">
        <f t="shared" si="4"/>
        <v>1</v>
      </c>
      <c r="R30" t="str">
        <f>IF(COUNTIF('Tabelas de Conversão'!$A$2:$A$1048576,fighters_data2!D30)=1,_xlfn.XLOOKUP(fighters_data2!D30,'Tabelas de Conversão'!$A$2:$A$1048576,'Tabelas de Conversão'!$B$2:$B$1048576),fighters_data2!D30)</f>
        <v>Democratic Republic Of The Congo</v>
      </c>
    </row>
    <row r="31" spans="1:18" x14ac:dyDescent="0.25">
      <c r="A31" t="s">
        <v>109</v>
      </c>
      <c r="B31">
        <v>31</v>
      </c>
      <c r="C31">
        <v>2016</v>
      </c>
      <c r="D31" t="s">
        <v>110</v>
      </c>
      <c r="E31" t="s">
        <v>14</v>
      </c>
      <c r="F31" t="s">
        <v>80</v>
      </c>
      <c r="G31">
        <v>23</v>
      </c>
      <c r="H31">
        <v>17</v>
      </c>
      <c r="I31" t="s">
        <v>111</v>
      </c>
      <c r="J31" t="s">
        <v>112</v>
      </c>
      <c r="K31">
        <v>3</v>
      </c>
      <c r="L31">
        <v>18</v>
      </c>
      <c r="M31" t="str">
        <f t="shared" si="2"/>
        <v>Destro</v>
      </c>
      <c r="N31" t="str">
        <f t="shared" si="0"/>
        <v>185 cm</v>
      </c>
      <c r="O31" s="1">
        <f t="shared" si="1"/>
        <v>0.73909999999999998</v>
      </c>
      <c r="P31" s="2">
        <f t="shared" si="3"/>
        <v>9</v>
      </c>
      <c r="Q31">
        <f t="shared" si="4"/>
        <v>2</v>
      </c>
      <c r="R31" t="str">
        <f>IF(COUNTIF('Tabelas de Conversão'!$A$2:$A$1048576,fighters_data2!D31)=1,_xlfn.XLOOKUP(fighters_data2!D31,'Tabelas de Conversão'!$A$2:$A$1048576,'Tabelas de Conversão'!$B$2:$B$1048576),fighters_data2!D31)</f>
        <v>Romania</v>
      </c>
    </row>
    <row r="32" spans="1:18" x14ac:dyDescent="0.25">
      <c r="A32" t="s">
        <v>113</v>
      </c>
      <c r="B32">
        <v>31</v>
      </c>
      <c r="C32">
        <v>2014</v>
      </c>
      <c r="D32" t="s">
        <v>54</v>
      </c>
      <c r="E32" t="s">
        <v>14</v>
      </c>
      <c r="F32" t="s">
        <v>38</v>
      </c>
      <c r="G32">
        <v>34</v>
      </c>
      <c r="H32">
        <v>32</v>
      </c>
      <c r="I32" t="s">
        <v>65</v>
      </c>
      <c r="J32" t="s">
        <v>114</v>
      </c>
      <c r="K32">
        <v>17</v>
      </c>
      <c r="L32">
        <v>55</v>
      </c>
      <c r="M32" t="str">
        <f t="shared" si="2"/>
        <v>Destro</v>
      </c>
      <c r="N32" t="str">
        <f t="shared" si="0"/>
        <v>173 cm</v>
      </c>
      <c r="O32" s="1">
        <f t="shared" si="1"/>
        <v>0.94120000000000004</v>
      </c>
      <c r="P32" s="2">
        <f t="shared" si="3"/>
        <v>11</v>
      </c>
      <c r="Q32">
        <f t="shared" si="4"/>
        <v>9</v>
      </c>
      <c r="R32" t="str">
        <f>IF(COUNTIF('Tabelas de Conversão'!$A$2:$A$1048576,fighters_data2!D32)=1,_xlfn.XLOOKUP(fighters_data2!D32,'Tabelas de Conversão'!$A$2:$A$1048576,'Tabelas de Conversão'!$B$2:$B$1048576),fighters_data2!D32)</f>
        <v>England</v>
      </c>
    </row>
    <row r="33" spans="1:18" x14ac:dyDescent="0.25">
      <c r="A33" t="s">
        <v>115</v>
      </c>
      <c r="B33">
        <v>30</v>
      </c>
      <c r="C33">
        <v>2015</v>
      </c>
      <c r="D33" t="s">
        <v>116</v>
      </c>
      <c r="E33" t="s">
        <v>14</v>
      </c>
      <c r="F33" t="s">
        <v>80</v>
      </c>
      <c r="G33">
        <v>26</v>
      </c>
      <c r="H33">
        <v>24</v>
      </c>
      <c r="I33" t="s">
        <v>117</v>
      </c>
      <c r="K33">
        <v>18</v>
      </c>
      <c r="L33">
        <v>75</v>
      </c>
      <c r="M33" t="str">
        <f t="shared" si="2"/>
        <v>Destro</v>
      </c>
      <c r="N33" t="str">
        <f t="shared" si="0"/>
        <v>185 cm</v>
      </c>
      <c r="O33" s="1">
        <f t="shared" si="1"/>
        <v>0.92310000000000003</v>
      </c>
      <c r="P33" s="2">
        <f t="shared" si="3"/>
        <v>10</v>
      </c>
      <c r="Q33">
        <f t="shared" si="4"/>
        <v>1</v>
      </c>
      <c r="R33" t="str">
        <f>IF(COUNTIF('Tabelas de Conversão'!$A$2:$A$1048576,fighters_data2!D33)=1,_xlfn.XLOOKUP(fighters_data2!D33,'Tabelas de Conversão'!$A$2:$A$1048576,'Tabelas de Conversão'!$B$2:$B$1048576),fighters_data2!D33)</f>
        <v>Dominican Republic</v>
      </c>
    </row>
    <row r="34" spans="1:18" x14ac:dyDescent="0.25">
      <c r="A34" t="s">
        <v>118</v>
      </c>
      <c r="B34">
        <v>31</v>
      </c>
      <c r="C34">
        <v>2015</v>
      </c>
      <c r="D34" t="s">
        <v>119</v>
      </c>
      <c r="E34" t="s">
        <v>14</v>
      </c>
      <c r="F34" t="s">
        <v>120</v>
      </c>
      <c r="G34">
        <v>24</v>
      </c>
      <c r="H34">
        <v>20</v>
      </c>
      <c r="I34" t="s">
        <v>121</v>
      </c>
      <c r="J34" t="s">
        <v>122</v>
      </c>
      <c r="K34">
        <v>12</v>
      </c>
      <c r="L34">
        <v>60</v>
      </c>
      <c r="M34" t="str">
        <f t="shared" si="2"/>
        <v>Destro</v>
      </c>
      <c r="N34" t="str">
        <f t="shared" si="0"/>
        <v>171 cm</v>
      </c>
      <c r="O34" s="1">
        <f t="shared" si="1"/>
        <v>0.83329999999999993</v>
      </c>
      <c r="P34" s="2">
        <f t="shared" si="3"/>
        <v>10</v>
      </c>
      <c r="Q34">
        <f t="shared" si="4"/>
        <v>2</v>
      </c>
      <c r="R34" t="str">
        <f>IF(COUNTIF('Tabelas de Conversão'!$A$2:$A$1048576,fighters_data2!D34)=1,_xlfn.XLOOKUP(fighters_data2!D34,'Tabelas de Conversão'!$A$2:$A$1048576,'Tabelas de Conversão'!$B$2:$B$1048576),fighters_data2!D34)</f>
        <v>Uzbekistan</v>
      </c>
    </row>
    <row r="35" spans="1:18" x14ac:dyDescent="0.25">
      <c r="A35" t="s">
        <v>123</v>
      </c>
      <c r="B35">
        <v>28</v>
      </c>
      <c r="C35">
        <v>2019</v>
      </c>
      <c r="D35" t="s">
        <v>54</v>
      </c>
      <c r="E35" t="s">
        <v>14</v>
      </c>
      <c r="F35" t="s">
        <v>124</v>
      </c>
      <c r="G35">
        <v>15</v>
      </c>
      <c r="H35">
        <v>14</v>
      </c>
      <c r="I35" t="s">
        <v>125</v>
      </c>
      <c r="J35" t="s">
        <v>126</v>
      </c>
      <c r="K35">
        <v>13</v>
      </c>
      <c r="L35">
        <v>93</v>
      </c>
      <c r="M35" t="str">
        <f t="shared" si="2"/>
        <v>Destro</v>
      </c>
      <c r="N35" t="str">
        <f t="shared" si="0"/>
        <v>194 cm</v>
      </c>
      <c r="O35" s="1">
        <f t="shared" si="1"/>
        <v>0.93330000000000002</v>
      </c>
      <c r="P35" s="2">
        <f t="shared" si="3"/>
        <v>6</v>
      </c>
      <c r="Q35">
        <f t="shared" si="4"/>
        <v>8</v>
      </c>
      <c r="R35" t="str">
        <f>IF(COUNTIF('Tabelas de Conversão'!$A$2:$A$1048576,fighters_data2!D35)=1,_xlfn.XLOOKUP(fighters_data2!D35,'Tabelas de Conversão'!$A$2:$A$1048576,'Tabelas de Conversão'!$B$2:$B$1048576),fighters_data2!D35)</f>
        <v>England</v>
      </c>
    </row>
    <row r="36" spans="1:18" x14ac:dyDescent="0.25">
      <c r="A36" t="s">
        <v>127</v>
      </c>
      <c r="B36">
        <v>30</v>
      </c>
      <c r="C36">
        <v>2016</v>
      </c>
      <c r="D36" t="s">
        <v>128</v>
      </c>
      <c r="E36" t="s">
        <v>14</v>
      </c>
      <c r="F36" t="s">
        <v>38</v>
      </c>
      <c r="G36">
        <v>25</v>
      </c>
      <c r="H36">
        <v>23</v>
      </c>
      <c r="I36" t="s">
        <v>129</v>
      </c>
      <c r="J36" t="s">
        <v>130</v>
      </c>
      <c r="K36">
        <v>16</v>
      </c>
      <c r="L36">
        <v>70</v>
      </c>
      <c r="M36" t="str">
        <f t="shared" si="2"/>
        <v>Destro</v>
      </c>
      <c r="N36" t="str">
        <f t="shared" si="0"/>
        <v>173 cm</v>
      </c>
      <c r="O36" s="1">
        <f t="shared" si="1"/>
        <v>0.92</v>
      </c>
      <c r="P36" s="2">
        <f t="shared" si="3"/>
        <v>9</v>
      </c>
      <c r="Q36">
        <f t="shared" si="4"/>
        <v>2</v>
      </c>
      <c r="R36" t="str">
        <f>IF(COUNTIF('Tabelas de Conversão'!$A$2:$A$1048576,fighters_data2!D36)=1,_xlfn.XLOOKUP(fighters_data2!D36,'Tabelas de Conversão'!$A$2:$A$1048576,'Tabelas de Conversão'!$B$2:$B$1048576),fighters_data2!D36)</f>
        <v>Kazakhstan</v>
      </c>
    </row>
    <row r="37" spans="1:18" x14ac:dyDescent="0.25">
      <c r="A37" t="s">
        <v>131</v>
      </c>
      <c r="B37">
        <v>31</v>
      </c>
      <c r="C37">
        <v>2013</v>
      </c>
      <c r="D37" t="s">
        <v>132</v>
      </c>
      <c r="E37" t="s">
        <v>14</v>
      </c>
      <c r="F37" t="s">
        <v>23</v>
      </c>
      <c r="G37">
        <v>17</v>
      </c>
      <c r="H37">
        <v>17</v>
      </c>
      <c r="I37" t="s">
        <v>56</v>
      </c>
      <c r="K37">
        <v>10</v>
      </c>
      <c r="L37">
        <v>59</v>
      </c>
      <c r="M37" t="str">
        <f t="shared" si="2"/>
        <v>Destro</v>
      </c>
      <c r="N37" t="str">
        <f t="shared" si="0"/>
        <v>183 cm</v>
      </c>
      <c r="O37" s="1">
        <f t="shared" si="1"/>
        <v>1</v>
      </c>
      <c r="P37" s="2">
        <f t="shared" si="3"/>
        <v>12</v>
      </c>
      <c r="Q37">
        <f t="shared" si="4"/>
        <v>2</v>
      </c>
      <c r="R37" t="str">
        <f>IF(COUNTIF('Tabelas de Conversão'!$A$2:$A$1048576,fighters_data2!D37)=1,_xlfn.XLOOKUP(fighters_data2!D37,'Tabelas de Conversão'!$A$2:$A$1048576,'Tabelas de Conversão'!$B$2:$B$1048576),fighters_data2!D37)</f>
        <v>Latvia</v>
      </c>
    </row>
    <row r="38" spans="1:18" x14ac:dyDescent="0.25">
      <c r="A38" t="s">
        <v>133</v>
      </c>
      <c r="B38">
        <v>36</v>
      </c>
      <c r="C38">
        <v>2009</v>
      </c>
      <c r="D38" t="s">
        <v>86</v>
      </c>
      <c r="E38" t="s">
        <v>14</v>
      </c>
      <c r="F38" t="s">
        <v>80</v>
      </c>
      <c r="G38">
        <v>30</v>
      </c>
      <c r="H38">
        <v>27</v>
      </c>
      <c r="I38" t="s">
        <v>134</v>
      </c>
      <c r="J38" t="s">
        <v>112</v>
      </c>
      <c r="K38">
        <v>14</v>
      </c>
      <c r="L38">
        <v>52</v>
      </c>
      <c r="M38" t="str">
        <f t="shared" si="2"/>
        <v>Destro</v>
      </c>
      <c r="N38" t="str">
        <f t="shared" si="0"/>
        <v>185 cm</v>
      </c>
      <c r="O38" s="1">
        <f t="shared" si="1"/>
        <v>0.9</v>
      </c>
      <c r="P38" s="2">
        <f t="shared" si="3"/>
        <v>16</v>
      </c>
      <c r="Q38">
        <f t="shared" si="4"/>
        <v>18</v>
      </c>
      <c r="R38" t="str">
        <f>IF(COUNTIF('Tabelas de Conversão'!$A$2:$A$1048576,fighters_data2!D38)=1,_xlfn.XLOOKUP(fighters_data2!D38,'Tabelas de Conversão'!$A$2:$A$1048576,'Tabelas de Conversão'!$B$2:$B$1048576),fighters_data2!D38)</f>
        <v>USA</v>
      </c>
    </row>
    <row r="39" spans="1:18" x14ac:dyDescent="0.25">
      <c r="A39" t="s">
        <v>135</v>
      </c>
      <c r="B39">
        <v>32</v>
      </c>
      <c r="C39">
        <v>2012</v>
      </c>
      <c r="D39" t="s">
        <v>18</v>
      </c>
      <c r="E39" t="s">
        <v>14</v>
      </c>
      <c r="F39" t="s">
        <v>136</v>
      </c>
      <c r="G39">
        <v>32</v>
      </c>
      <c r="H39">
        <v>23</v>
      </c>
      <c r="I39" t="s">
        <v>137</v>
      </c>
      <c r="K39">
        <v>18</v>
      </c>
      <c r="L39">
        <v>78</v>
      </c>
      <c r="M39" t="str">
        <f t="shared" si="2"/>
        <v>Destro</v>
      </c>
      <c r="N39" t="str">
        <f t="shared" si="0"/>
        <v>191 cm</v>
      </c>
      <c r="O39" s="1">
        <f t="shared" si="1"/>
        <v>0.71879999999999999</v>
      </c>
      <c r="P39" s="2">
        <f t="shared" si="3"/>
        <v>13</v>
      </c>
      <c r="Q39">
        <f t="shared" si="4"/>
        <v>9</v>
      </c>
      <c r="R39" t="str">
        <f>IF(COUNTIF('Tabelas de Conversão'!$A$2:$A$1048576,fighters_data2!D39)=1,_xlfn.XLOOKUP(fighters_data2!D39,'Tabelas de Conversão'!$A$2:$A$1048576,'Tabelas de Conversão'!$B$2:$B$1048576),fighters_data2!D39)</f>
        <v>United Kingdom</v>
      </c>
    </row>
    <row r="40" spans="1:18" x14ac:dyDescent="0.25">
      <c r="A40" t="s">
        <v>138</v>
      </c>
      <c r="B40">
        <v>36</v>
      </c>
      <c r="C40">
        <v>2017</v>
      </c>
      <c r="D40" t="s">
        <v>13</v>
      </c>
      <c r="E40" t="s">
        <v>30</v>
      </c>
      <c r="F40" t="s">
        <v>19</v>
      </c>
      <c r="G40">
        <v>9</v>
      </c>
      <c r="H40">
        <v>8</v>
      </c>
      <c r="I40" t="s">
        <v>139</v>
      </c>
      <c r="K40">
        <v>1</v>
      </c>
      <c r="L40">
        <v>12</v>
      </c>
      <c r="M40" t="str">
        <f t="shared" si="2"/>
        <v>Canhoto</v>
      </c>
      <c r="N40" t="str">
        <f t="shared" si="0"/>
        <v>-</v>
      </c>
      <c r="O40" s="1">
        <f t="shared" si="1"/>
        <v>0.88890000000000002</v>
      </c>
      <c r="P40" s="2">
        <f t="shared" si="3"/>
        <v>8</v>
      </c>
      <c r="Q40">
        <f t="shared" si="4"/>
        <v>5</v>
      </c>
      <c r="R40" t="str">
        <f>IF(COUNTIF('Tabelas de Conversão'!$A$2:$A$1048576,fighters_data2!D40)=1,_xlfn.XLOOKUP(fighters_data2!D40,'Tabelas de Conversão'!$A$2:$A$1048576,'Tabelas de Conversão'!$B$2:$B$1048576),fighters_data2!D40)</f>
        <v>Russia</v>
      </c>
    </row>
    <row r="41" spans="1:18" x14ac:dyDescent="0.25">
      <c r="A41" t="s">
        <v>140</v>
      </c>
      <c r="B41">
        <v>36</v>
      </c>
      <c r="C41">
        <v>2008</v>
      </c>
      <c r="D41" t="s">
        <v>37</v>
      </c>
      <c r="E41" t="s">
        <v>14</v>
      </c>
      <c r="F41" t="s">
        <v>23</v>
      </c>
      <c r="G41">
        <v>51</v>
      </c>
      <c r="H41">
        <v>35</v>
      </c>
      <c r="I41" t="s">
        <v>141</v>
      </c>
      <c r="J41" t="s">
        <v>142</v>
      </c>
      <c r="K41">
        <v>22</v>
      </c>
      <c r="L41">
        <v>63</v>
      </c>
      <c r="M41" t="str">
        <f t="shared" si="2"/>
        <v>Destro</v>
      </c>
      <c r="N41" t="str">
        <f t="shared" si="0"/>
        <v>183 cm</v>
      </c>
      <c r="O41" s="1">
        <f t="shared" si="1"/>
        <v>0.68629999999999991</v>
      </c>
      <c r="P41" s="2">
        <f t="shared" si="3"/>
        <v>17</v>
      </c>
      <c r="Q41">
        <f t="shared" si="4"/>
        <v>1</v>
      </c>
      <c r="R41" t="str">
        <f>IF(COUNTIF('Tabelas de Conversão'!$A$2:$A$1048576,fighters_data2!D41)=1,_xlfn.XLOOKUP(fighters_data2!D41,'Tabelas de Conversão'!$A$2:$A$1048576,'Tabelas de Conversão'!$B$2:$B$1048576),fighters_data2!D41)</f>
        <v>Nicaragua</v>
      </c>
    </row>
    <row r="42" spans="1:18" x14ac:dyDescent="0.25">
      <c r="A42" t="s">
        <v>143</v>
      </c>
      <c r="B42">
        <v>40</v>
      </c>
      <c r="C42">
        <v>2009</v>
      </c>
      <c r="D42" t="s">
        <v>144</v>
      </c>
      <c r="E42" t="s">
        <v>14</v>
      </c>
      <c r="F42" t="s">
        <v>145</v>
      </c>
      <c r="G42">
        <v>27</v>
      </c>
      <c r="H42">
        <v>25</v>
      </c>
      <c r="I42" t="s">
        <v>146</v>
      </c>
      <c r="K42">
        <v>13</v>
      </c>
      <c r="L42">
        <v>52</v>
      </c>
      <c r="M42" t="str">
        <f t="shared" si="2"/>
        <v>Destro</v>
      </c>
      <c r="N42" t="str">
        <f t="shared" si="0"/>
        <v>192 cm</v>
      </c>
      <c r="O42" s="1">
        <f t="shared" si="1"/>
        <v>0.92590000000000006</v>
      </c>
      <c r="P42" s="2">
        <f t="shared" si="3"/>
        <v>16</v>
      </c>
      <c r="Q42">
        <f t="shared" si="4"/>
        <v>1</v>
      </c>
      <c r="R42" t="str">
        <f>IF(COUNTIF('Tabelas de Conversão'!$A$2:$A$1048576,fighters_data2!D42)=1,_xlfn.XLOOKUP(fighters_data2!D42,'Tabelas de Conversão'!$A$2:$A$1048576,'Tabelas de Conversão'!$B$2:$B$1048576),fighters_data2!D42)</f>
        <v>Colombia</v>
      </c>
    </row>
    <row r="43" spans="1:18" x14ac:dyDescent="0.25">
      <c r="A43" t="s">
        <v>147</v>
      </c>
      <c r="B43">
        <v>25</v>
      </c>
      <c r="C43">
        <v>2019</v>
      </c>
      <c r="D43" t="s">
        <v>34</v>
      </c>
      <c r="E43" t="s">
        <v>14</v>
      </c>
      <c r="F43" t="s">
        <v>148</v>
      </c>
      <c r="G43">
        <v>19</v>
      </c>
      <c r="H43">
        <v>18</v>
      </c>
      <c r="I43" t="s">
        <v>149</v>
      </c>
      <c r="K43">
        <v>15</v>
      </c>
      <c r="L43">
        <v>83</v>
      </c>
      <c r="M43" t="str">
        <f t="shared" si="2"/>
        <v>Destro</v>
      </c>
      <c r="N43" t="str">
        <f t="shared" si="0"/>
        <v>199 cm</v>
      </c>
      <c r="O43" s="1">
        <f t="shared" si="1"/>
        <v>0.94739999999999991</v>
      </c>
      <c r="P43" s="2">
        <f t="shared" si="3"/>
        <v>6</v>
      </c>
      <c r="Q43">
        <f t="shared" si="4"/>
        <v>17</v>
      </c>
      <c r="R43" t="str">
        <f>IF(COUNTIF('Tabelas de Conversão'!$A$2:$A$1048576,fighters_data2!D43)=1,_xlfn.XLOOKUP(fighters_data2!D43,'Tabelas de Conversão'!$A$2:$A$1048576,'Tabelas de Conversão'!$B$2:$B$1048576),fighters_data2!D43)</f>
        <v>USA</v>
      </c>
    </row>
    <row r="44" spans="1:18" x14ac:dyDescent="0.25">
      <c r="A44" t="s">
        <v>150</v>
      </c>
      <c r="B44">
        <v>42</v>
      </c>
      <c r="C44">
        <v>2005</v>
      </c>
      <c r="D44" t="s">
        <v>151</v>
      </c>
      <c r="E44" t="s">
        <v>14</v>
      </c>
      <c r="F44" t="s">
        <v>31</v>
      </c>
      <c r="G44">
        <v>34</v>
      </c>
      <c r="H44">
        <v>26</v>
      </c>
      <c r="I44" t="s">
        <v>152</v>
      </c>
      <c r="K44">
        <v>21</v>
      </c>
      <c r="L44">
        <v>81</v>
      </c>
      <c r="M44" t="str">
        <f t="shared" si="2"/>
        <v>Destro</v>
      </c>
      <c r="N44" t="str">
        <f t="shared" si="0"/>
        <v>177 cm</v>
      </c>
      <c r="O44" s="1">
        <f t="shared" si="1"/>
        <v>0.76469999999999994</v>
      </c>
      <c r="P44" s="2">
        <f t="shared" si="3"/>
        <v>20</v>
      </c>
      <c r="Q44">
        <f t="shared" si="4"/>
        <v>4</v>
      </c>
      <c r="R44" t="str">
        <f>IF(COUNTIF('Tabelas de Conversão'!$A$2:$A$1048576,fighters_data2!D44)=1,_xlfn.XLOOKUP(fighters_data2!D44,'Tabelas de Conversão'!$A$2:$A$1048576,'Tabelas de Conversão'!$B$2:$B$1048576),fighters_data2!D44)</f>
        <v>Mexico</v>
      </c>
    </row>
    <row r="45" spans="1:18" x14ac:dyDescent="0.25">
      <c r="A45" t="s">
        <v>153</v>
      </c>
      <c r="B45">
        <v>34</v>
      </c>
      <c r="C45">
        <v>2012</v>
      </c>
      <c r="D45" t="s">
        <v>86</v>
      </c>
      <c r="E45" t="s">
        <v>14</v>
      </c>
      <c r="F45" t="s">
        <v>19</v>
      </c>
      <c r="G45">
        <v>27</v>
      </c>
      <c r="H45">
        <v>22</v>
      </c>
      <c r="I45" t="s">
        <v>154</v>
      </c>
      <c r="J45" t="s">
        <v>155</v>
      </c>
      <c r="K45">
        <v>12</v>
      </c>
      <c r="L45">
        <v>55</v>
      </c>
      <c r="M45" t="str">
        <f t="shared" si="2"/>
        <v>Destro</v>
      </c>
      <c r="N45" t="str">
        <f t="shared" si="0"/>
        <v>-</v>
      </c>
      <c r="O45" s="1">
        <f t="shared" si="1"/>
        <v>0.81480000000000008</v>
      </c>
      <c r="P45" s="2">
        <f t="shared" si="3"/>
        <v>13</v>
      </c>
      <c r="Q45">
        <f t="shared" si="4"/>
        <v>16</v>
      </c>
      <c r="R45" t="str">
        <f>IF(COUNTIF('Tabelas de Conversão'!$A$2:$A$1048576,fighters_data2!D45)=1,_xlfn.XLOOKUP(fighters_data2!D45,'Tabelas de Conversão'!$A$2:$A$1048576,'Tabelas de Conversão'!$B$2:$B$1048576),fighters_data2!D45)</f>
        <v>USA</v>
      </c>
    </row>
    <row r="46" spans="1:18" x14ac:dyDescent="0.25">
      <c r="A46" t="s">
        <v>156</v>
      </c>
      <c r="B46">
        <v>35</v>
      </c>
      <c r="C46">
        <v>2007</v>
      </c>
      <c r="D46" t="s">
        <v>18</v>
      </c>
      <c r="E46" t="s">
        <v>14</v>
      </c>
      <c r="F46" t="s">
        <v>19</v>
      </c>
      <c r="G46">
        <v>30</v>
      </c>
      <c r="H46">
        <v>26</v>
      </c>
      <c r="I46" t="s">
        <v>157</v>
      </c>
      <c r="K46">
        <v>6</v>
      </c>
      <c r="L46">
        <v>23</v>
      </c>
      <c r="M46" t="str">
        <f t="shared" si="2"/>
        <v>Destro</v>
      </c>
      <c r="N46" t="str">
        <f t="shared" si="0"/>
        <v>-</v>
      </c>
      <c r="O46" s="1">
        <f t="shared" si="1"/>
        <v>0.86670000000000003</v>
      </c>
      <c r="P46" s="2">
        <f t="shared" si="3"/>
        <v>18</v>
      </c>
      <c r="Q46">
        <f t="shared" si="4"/>
        <v>8</v>
      </c>
      <c r="R46" t="str">
        <f>IF(COUNTIF('Tabelas de Conversão'!$A$2:$A$1048576,fighters_data2!D46)=1,_xlfn.XLOOKUP(fighters_data2!D46,'Tabelas de Conversão'!$A$2:$A$1048576,'Tabelas de Conversão'!$B$2:$B$1048576),fighters_data2!D46)</f>
        <v>United Kingdom</v>
      </c>
    </row>
    <row r="47" spans="1:18" x14ac:dyDescent="0.25">
      <c r="A47" t="s">
        <v>158</v>
      </c>
      <c r="B47">
        <v>43</v>
      </c>
      <c r="C47">
        <v>2003</v>
      </c>
      <c r="D47" t="s">
        <v>34</v>
      </c>
      <c r="E47" t="s">
        <v>14</v>
      </c>
      <c r="F47" t="s">
        <v>159</v>
      </c>
      <c r="G47">
        <v>47</v>
      </c>
      <c r="H47">
        <v>39</v>
      </c>
      <c r="I47" t="s">
        <v>160</v>
      </c>
      <c r="K47">
        <v>36</v>
      </c>
      <c r="L47">
        <v>92</v>
      </c>
      <c r="M47" t="str">
        <f t="shared" si="2"/>
        <v>Destro</v>
      </c>
      <c r="N47" t="str">
        <f t="shared" si="0"/>
        <v>193 cm</v>
      </c>
      <c r="O47" s="1">
        <f t="shared" si="1"/>
        <v>0.82980000000000009</v>
      </c>
      <c r="P47" s="2">
        <f t="shared" si="3"/>
        <v>22</v>
      </c>
      <c r="Q47">
        <f t="shared" si="4"/>
        <v>15</v>
      </c>
      <c r="R47" t="str">
        <f>IF(COUNTIF('Tabelas de Conversão'!$A$2:$A$1048576,fighters_data2!D47)=1,_xlfn.XLOOKUP(fighters_data2!D47,'Tabelas de Conversão'!$A$2:$A$1048576,'Tabelas de Conversão'!$B$2:$B$1048576),fighters_data2!D47)</f>
        <v>USA</v>
      </c>
    </row>
    <row r="48" spans="1:18" x14ac:dyDescent="0.25">
      <c r="A48" t="s">
        <v>161</v>
      </c>
      <c r="B48">
        <v>34</v>
      </c>
      <c r="C48">
        <v>2016</v>
      </c>
      <c r="D48" t="s">
        <v>54</v>
      </c>
      <c r="E48" t="s">
        <v>14</v>
      </c>
      <c r="F48" t="s">
        <v>59</v>
      </c>
      <c r="G48">
        <v>27</v>
      </c>
      <c r="H48">
        <v>24</v>
      </c>
      <c r="I48" t="s">
        <v>139</v>
      </c>
      <c r="J48" t="s">
        <v>162</v>
      </c>
      <c r="K48">
        <v>17</v>
      </c>
      <c r="L48">
        <v>71</v>
      </c>
      <c r="M48" t="str">
        <f t="shared" si="2"/>
        <v>Destro</v>
      </c>
      <c r="N48" t="str">
        <f t="shared" si="0"/>
        <v>188 cm</v>
      </c>
      <c r="O48" s="1">
        <f t="shared" si="1"/>
        <v>0.88890000000000002</v>
      </c>
      <c r="P48" s="2">
        <f t="shared" si="3"/>
        <v>9</v>
      </c>
      <c r="Q48">
        <f t="shared" si="4"/>
        <v>7</v>
      </c>
      <c r="R48" t="str">
        <f>IF(COUNTIF('Tabelas de Conversão'!$A$2:$A$1048576,fighters_data2!D48)=1,_xlfn.XLOOKUP(fighters_data2!D48,'Tabelas de Conversão'!$A$2:$A$1048576,'Tabelas de Conversão'!$B$2:$B$1048576),fighters_data2!D48)</f>
        <v>England</v>
      </c>
    </row>
    <row r="49" spans="1:18" x14ac:dyDescent="0.25">
      <c r="A49" t="s">
        <v>163</v>
      </c>
      <c r="B49">
        <v>31</v>
      </c>
      <c r="D49" t="s">
        <v>164</v>
      </c>
      <c r="E49" t="s">
        <v>165</v>
      </c>
      <c r="F49" t="s">
        <v>19</v>
      </c>
      <c r="G49">
        <v>1</v>
      </c>
      <c r="H49">
        <v>0</v>
      </c>
      <c r="I49" t="s">
        <v>166</v>
      </c>
      <c r="J49" t="s">
        <v>167</v>
      </c>
      <c r="K49">
        <v>0</v>
      </c>
      <c r="L49">
        <v>0</v>
      </c>
      <c r="M49" t="str">
        <f t="shared" si="2"/>
        <v>Canhoto</v>
      </c>
      <c r="N49" t="str">
        <f t="shared" si="0"/>
        <v>-</v>
      </c>
      <c r="O49" s="1">
        <f t="shared" si="1"/>
        <v>0</v>
      </c>
      <c r="P49" s="2">
        <f t="shared" si="3"/>
        <v>0</v>
      </c>
      <c r="Q49">
        <f t="shared" si="4"/>
        <v>2</v>
      </c>
      <c r="R49" t="str">
        <f>IF(COUNTIF('Tabelas de Conversão'!$A$2:$A$1048576,fighters_data2!D49)=1,_xlfn.XLOOKUP(fighters_data2!D49,'Tabelas de Conversão'!$A$2:$A$1048576,'Tabelas de Conversão'!$B$2:$B$1048576),fighters_data2!D49)</f>
        <v>Japan</v>
      </c>
    </row>
    <row r="50" spans="1:18" x14ac:dyDescent="0.25">
      <c r="A50" t="s">
        <v>168</v>
      </c>
      <c r="B50">
        <v>31</v>
      </c>
      <c r="C50">
        <v>2014</v>
      </c>
      <c r="D50" t="s">
        <v>169</v>
      </c>
      <c r="E50" t="s">
        <v>14</v>
      </c>
      <c r="F50" t="s">
        <v>170</v>
      </c>
      <c r="G50">
        <v>23</v>
      </c>
      <c r="H50">
        <v>20</v>
      </c>
      <c r="I50" t="s">
        <v>101</v>
      </c>
      <c r="K50">
        <v>13</v>
      </c>
      <c r="L50">
        <v>65</v>
      </c>
      <c r="M50" t="str">
        <f t="shared" si="2"/>
        <v>Destro</v>
      </c>
      <c r="N50" t="str">
        <f t="shared" si="0"/>
        <v>170 cm</v>
      </c>
      <c r="O50" s="1">
        <f t="shared" si="1"/>
        <v>0.86959999999999993</v>
      </c>
      <c r="P50" s="2">
        <f t="shared" si="3"/>
        <v>11</v>
      </c>
      <c r="Q50">
        <f t="shared" si="4"/>
        <v>1</v>
      </c>
      <c r="R50" t="str">
        <f>IF(COUNTIF('Tabelas de Conversão'!$A$2:$A$1048576,fighters_data2!D50)=1,_xlfn.XLOOKUP(fighters_data2!D50,'Tabelas de Conversão'!$A$2:$A$1048576,'Tabelas de Conversão'!$B$2:$B$1048576),fighters_data2!D50)</f>
        <v>Belarus</v>
      </c>
    </row>
    <row r="51" spans="1:18" x14ac:dyDescent="0.25">
      <c r="A51" t="s">
        <v>171</v>
      </c>
      <c r="B51">
        <v>33</v>
      </c>
      <c r="C51">
        <v>2013</v>
      </c>
      <c r="D51" t="s">
        <v>34</v>
      </c>
      <c r="E51" t="s">
        <v>14</v>
      </c>
      <c r="F51" t="s">
        <v>23</v>
      </c>
      <c r="G51">
        <v>32</v>
      </c>
      <c r="H51">
        <v>32</v>
      </c>
      <c r="I51" t="s">
        <v>56</v>
      </c>
      <c r="K51">
        <v>11</v>
      </c>
      <c r="L51">
        <v>34</v>
      </c>
      <c r="M51" t="str">
        <f t="shared" si="2"/>
        <v>Destro</v>
      </c>
      <c r="N51" t="str">
        <f t="shared" si="0"/>
        <v>183 cm</v>
      </c>
      <c r="O51" s="1">
        <f t="shared" si="1"/>
        <v>1</v>
      </c>
      <c r="P51" s="2">
        <f t="shared" si="3"/>
        <v>12</v>
      </c>
      <c r="Q51">
        <f t="shared" si="4"/>
        <v>14</v>
      </c>
      <c r="R51" t="str">
        <f>IF(COUNTIF('Tabelas de Conversão'!$A$2:$A$1048576,fighters_data2!D51)=1,_xlfn.XLOOKUP(fighters_data2!D51,'Tabelas de Conversão'!$A$2:$A$1048576,'Tabelas de Conversão'!$B$2:$B$1048576),fighters_data2!D51)</f>
        <v>USA</v>
      </c>
    </row>
    <row r="52" spans="1:18" x14ac:dyDescent="0.25">
      <c r="A52" t="s">
        <v>172</v>
      </c>
      <c r="B52">
        <v>42</v>
      </c>
      <c r="C52">
        <v>2009</v>
      </c>
      <c r="D52" t="s">
        <v>79</v>
      </c>
      <c r="E52" t="s">
        <v>14</v>
      </c>
      <c r="F52" t="s">
        <v>80</v>
      </c>
      <c r="G52">
        <v>27</v>
      </c>
      <c r="H52">
        <v>22</v>
      </c>
      <c r="I52" t="s">
        <v>154</v>
      </c>
      <c r="K52">
        <v>14</v>
      </c>
      <c r="L52">
        <v>64</v>
      </c>
      <c r="M52" t="str">
        <f t="shared" si="2"/>
        <v>Destro</v>
      </c>
      <c r="N52" t="str">
        <f t="shared" si="0"/>
        <v>185 cm</v>
      </c>
      <c r="O52" s="1">
        <f t="shared" si="1"/>
        <v>0.81480000000000008</v>
      </c>
      <c r="P52" s="2">
        <f t="shared" si="3"/>
        <v>16</v>
      </c>
      <c r="Q52">
        <f t="shared" si="4"/>
        <v>1</v>
      </c>
      <c r="R52" t="str">
        <f>IF(COUNTIF('Tabelas de Conversão'!$A$2:$A$1048576,fighters_data2!D52)=1,_xlfn.XLOOKUP(fighters_data2!D52,'Tabelas de Conversão'!$A$2:$A$1048576,'Tabelas de Conversão'!$B$2:$B$1048576),fighters_data2!D52)</f>
        <v>Cuba</v>
      </c>
    </row>
    <row r="53" spans="1:18" x14ac:dyDescent="0.25">
      <c r="A53" t="s">
        <v>173</v>
      </c>
      <c r="B53">
        <v>48</v>
      </c>
      <c r="C53">
        <v>1999</v>
      </c>
      <c r="D53" t="s">
        <v>174</v>
      </c>
      <c r="E53" t="s">
        <v>14</v>
      </c>
      <c r="F53" t="s">
        <v>136</v>
      </c>
      <c r="G53">
        <v>59</v>
      </c>
      <c r="H53">
        <v>54</v>
      </c>
      <c r="I53" t="s">
        <v>175</v>
      </c>
      <c r="J53" t="s">
        <v>166</v>
      </c>
      <c r="K53">
        <v>31</v>
      </c>
      <c r="L53">
        <v>58</v>
      </c>
      <c r="M53" t="str">
        <f t="shared" si="2"/>
        <v>Destro</v>
      </c>
      <c r="N53" t="str">
        <f t="shared" si="0"/>
        <v>191 cm</v>
      </c>
      <c r="O53" s="1">
        <f t="shared" si="1"/>
        <v>0.9153</v>
      </c>
      <c r="P53" s="2">
        <f t="shared" si="3"/>
        <v>26</v>
      </c>
      <c r="Q53">
        <f t="shared" si="4"/>
        <v>1</v>
      </c>
      <c r="R53" t="str">
        <f>IF(COUNTIF('Tabelas de Conversão'!$A$2:$A$1048576,fighters_data2!D53)=1,_xlfn.XLOOKUP(fighters_data2!D53,'Tabelas de Conversão'!$A$2:$A$1048576,'Tabelas de Conversão'!$B$2:$B$1048576),fighters_data2!D53)</f>
        <v>Poland</v>
      </c>
    </row>
    <row r="54" spans="1:18" x14ac:dyDescent="0.25">
      <c r="A54" t="s">
        <v>176</v>
      </c>
      <c r="B54">
        <v>28</v>
      </c>
      <c r="C54">
        <v>2018</v>
      </c>
      <c r="D54" t="s">
        <v>177</v>
      </c>
      <c r="E54" t="s">
        <v>14</v>
      </c>
      <c r="F54" t="s">
        <v>178</v>
      </c>
      <c r="G54">
        <v>17</v>
      </c>
      <c r="H54">
        <v>17</v>
      </c>
      <c r="I54" t="s">
        <v>56</v>
      </c>
      <c r="J54" t="s">
        <v>179</v>
      </c>
      <c r="K54">
        <v>7</v>
      </c>
      <c r="L54">
        <v>41</v>
      </c>
      <c r="M54" t="str">
        <f t="shared" si="2"/>
        <v>Destro</v>
      </c>
      <c r="N54" t="str">
        <f t="shared" si="0"/>
        <v>181 cm</v>
      </c>
      <c r="O54" s="1">
        <f t="shared" si="1"/>
        <v>1</v>
      </c>
      <c r="P54" s="2">
        <f t="shared" si="3"/>
        <v>7</v>
      </c>
      <c r="Q54">
        <f t="shared" si="4"/>
        <v>1</v>
      </c>
      <c r="R54" t="str">
        <f>IF(COUNTIF('Tabelas de Conversão'!$A$2:$A$1048576,fighters_data2!D54)=1,_xlfn.XLOOKUP(fighters_data2!D54,'Tabelas de Conversão'!$A$2:$A$1048576,'Tabelas de Conversão'!$B$2:$B$1048576),fighters_data2!D54)</f>
        <v>Northern Ireland</v>
      </c>
    </row>
    <row r="55" spans="1:18" x14ac:dyDescent="0.25">
      <c r="A55" t="s">
        <v>180</v>
      </c>
      <c r="B55">
        <v>30</v>
      </c>
      <c r="C55">
        <v>2018</v>
      </c>
      <c r="D55" t="s">
        <v>119</v>
      </c>
      <c r="E55" t="s">
        <v>30</v>
      </c>
      <c r="F55" t="s">
        <v>38</v>
      </c>
      <c r="G55">
        <v>14</v>
      </c>
      <c r="H55">
        <v>13</v>
      </c>
      <c r="I55" t="s">
        <v>181</v>
      </c>
      <c r="J55" t="s">
        <v>129</v>
      </c>
      <c r="K55">
        <v>10</v>
      </c>
      <c r="L55">
        <v>77</v>
      </c>
      <c r="M55" t="str">
        <f t="shared" si="2"/>
        <v>Canhoto</v>
      </c>
      <c r="N55" t="str">
        <f t="shared" si="0"/>
        <v>173 cm</v>
      </c>
      <c r="O55" s="1">
        <f t="shared" si="1"/>
        <v>0.92859999999999998</v>
      </c>
      <c r="P55" s="2">
        <f t="shared" si="3"/>
        <v>7</v>
      </c>
      <c r="Q55">
        <f t="shared" si="4"/>
        <v>1</v>
      </c>
      <c r="R55" t="str">
        <f>IF(COUNTIF('Tabelas de Conversão'!$A$2:$A$1048576,fighters_data2!D55)=1,_xlfn.XLOOKUP(fighters_data2!D55,'Tabelas de Conversão'!$A$2:$A$1048576,'Tabelas de Conversão'!$B$2:$B$1048576),fighters_data2!D55)</f>
        <v>Uzbekistan</v>
      </c>
    </row>
    <row r="56" spans="1:18" x14ac:dyDescent="0.25">
      <c r="A56" t="s">
        <v>182</v>
      </c>
      <c r="B56">
        <v>29</v>
      </c>
      <c r="C56">
        <v>2014</v>
      </c>
      <c r="D56" t="s">
        <v>164</v>
      </c>
      <c r="E56" t="s">
        <v>14</v>
      </c>
      <c r="F56" t="s">
        <v>104</v>
      </c>
      <c r="G56">
        <v>25</v>
      </c>
      <c r="H56">
        <v>21</v>
      </c>
      <c r="I56" t="s">
        <v>32</v>
      </c>
      <c r="K56">
        <v>11</v>
      </c>
      <c r="L56">
        <v>52</v>
      </c>
      <c r="M56" t="str">
        <f t="shared" si="2"/>
        <v>Destro</v>
      </c>
      <c r="N56" t="str">
        <f t="shared" si="0"/>
        <v>163 cm</v>
      </c>
      <c r="O56" s="1">
        <f t="shared" si="1"/>
        <v>0.84</v>
      </c>
      <c r="P56" s="2">
        <f t="shared" si="3"/>
        <v>11</v>
      </c>
      <c r="Q56">
        <f t="shared" si="4"/>
        <v>1</v>
      </c>
      <c r="R56" t="str">
        <f>IF(COUNTIF('Tabelas de Conversão'!$A$2:$A$1048576,fighters_data2!D56)=1,_xlfn.XLOOKUP(fighters_data2!D56,'Tabelas de Conversão'!$A$2:$A$1048576,'Tabelas de Conversão'!$B$2:$B$1048576),fighters_data2!D56)</f>
        <v>Japan</v>
      </c>
    </row>
    <row r="57" spans="1:18" x14ac:dyDescent="0.25">
      <c r="A57" t="s">
        <v>183</v>
      </c>
      <c r="B57">
        <v>37</v>
      </c>
      <c r="C57">
        <v>2004</v>
      </c>
      <c r="D57" t="s">
        <v>34</v>
      </c>
      <c r="E57" t="s">
        <v>30</v>
      </c>
      <c r="F57" t="s">
        <v>76</v>
      </c>
      <c r="G57">
        <v>37</v>
      </c>
      <c r="H57">
        <v>27</v>
      </c>
      <c r="I57" t="s">
        <v>184</v>
      </c>
      <c r="K57">
        <v>14</v>
      </c>
      <c r="L57">
        <v>52</v>
      </c>
      <c r="M57" t="str">
        <f t="shared" si="2"/>
        <v>Canhoto</v>
      </c>
      <c r="N57" t="str">
        <f t="shared" si="0"/>
        <v>175 cm</v>
      </c>
      <c r="O57" s="1">
        <f t="shared" si="1"/>
        <v>0.72970000000000002</v>
      </c>
      <c r="P57" s="2">
        <f t="shared" si="3"/>
        <v>21</v>
      </c>
      <c r="Q57">
        <f t="shared" si="4"/>
        <v>13</v>
      </c>
      <c r="R57" t="str">
        <f>IF(COUNTIF('Tabelas de Conversão'!$A$2:$A$1048576,fighters_data2!D57)=1,_xlfn.XLOOKUP(fighters_data2!D57,'Tabelas de Conversão'!$A$2:$A$1048576,'Tabelas de Conversão'!$B$2:$B$1048576),fighters_data2!D57)</f>
        <v>USA</v>
      </c>
    </row>
    <row r="58" spans="1:18" x14ac:dyDescent="0.25">
      <c r="A58" t="s">
        <v>185</v>
      </c>
      <c r="B58">
        <v>40</v>
      </c>
      <c r="C58">
        <v>2008</v>
      </c>
      <c r="D58" t="s">
        <v>34</v>
      </c>
      <c r="E58" t="s">
        <v>14</v>
      </c>
      <c r="F58" t="s">
        <v>23</v>
      </c>
      <c r="G58">
        <v>29</v>
      </c>
      <c r="H58">
        <v>25</v>
      </c>
      <c r="I58" t="s">
        <v>84</v>
      </c>
      <c r="K58">
        <v>9</v>
      </c>
      <c r="L58">
        <v>36</v>
      </c>
      <c r="M58" t="str">
        <f t="shared" si="2"/>
        <v>Destro</v>
      </c>
      <c r="N58" t="str">
        <f t="shared" si="0"/>
        <v>183 cm</v>
      </c>
      <c r="O58" s="1">
        <f t="shared" si="1"/>
        <v>0.86209999999999998</v>
      </c>
      <c r="P58" s="2">
        <f t="shared" si="3"/>
        <v>17</v>
      </c>
      <c r="Q58">
        <f t="shared" si="4"/>
        <v>12</v>
      </c>
      <c r="R58" t="str">
        <f>IF(COUNTIF('Tabelas de Conversão'!$A$2:$A$1048576,fighters_data2!D58)=1,_xlfn.XLOOKUP(fighters_data2!D58,'Tabelas de Conversão'!$A$2:$A$1048576,'Tabelas de Conversão'!$B$2:$B$1048576),fighters_data2!D58)</f>
        <v>USA</v>
      </c>
    </row>
    <row r="59" spans="1:18" x14ac:dyDescent="0.25">
      <c r="A59" t="s">
        <v>186</v>
      </c>
      <c r="B59">
        <v>31</v>
      </c>
      <c r="C59">
        <v>2016</v>
      </c>
      <c r="D59" t="s">
        <v>128</v>
      </c>
      <c r="E59" t="s">
        <v>30</v>
      </c>
      <c r="F59" t="s">
        <v>15</v>
      </c>
      <c r="G59">
        <v>17</v>
      </c>
      <c r="H59">
        <v>17</v>
      </c>
      <c r="I59" t="s">
        <v>56</v>
      </c>
      <c r="K59">
        <v>11</v>
      </c>
      <c r="L59">
        <v>65</v>
      </c>
      <c r="M59" t="str">
        <f t="shared" si="2"/>
        <v>Canhoto</v>
      </c>
      <c r="N59" t="str">
        <f t="shared" si="0"/>
        <v>182 cm</v>
      </c>
      <c r="O59" s="1">
        <f t="shared" si="1"/>
        <v>1</v>
      </c>
      <c r="P59" s="2">
        <f t="shared" si="3"/>
        <v>9</v>
      </c>
      <c r="Q59">
        <f t="shared" si="4"/>
        <v>1</v>
      </c>
      <c r="R59" t="str">
        <f>IF(COUNTIF('Tabelas de Conversão'!$A$2:$A$1048576,fighters_data2!D59)=1,_xlfn.XLOOKUP(fighters_data2!D59,'Tabelas de Conversão'!$A$2:$A$1048576,'Tabelas de Conversão'!$B$2:$B$1048576),fighters_data2!D59)</f>
        <v>Kazakhstan</v>
      </c>
    </row>
    <row r="60" spans="1:18" x14ac:dyDescent="0.25">
      <c r="A60" t="s">
        <v>187</v>
      </c>
      <c r="B60">
        <v>38</v>
      </c>
      <c r="C60">
        <v>2010</v>
      </c>
      <c r="D60" t="s">
        <v>103</v>
      </c>
      <c r="E60" t="s">
        <v>30</v>
      </c>
      <c r="F60" t="s">
        <v>61</v>
      </c>
      <c r="G60">
        <v>22</v>
      </c>
      <c r="H60">
        <v>18</v>
      </c>
      <c r="I60" t="s">
        <v>188</v>
      </c>
      <c r="K60">
        <v>8</v>
      </c>
      <c r="L60">
        <v>44</v>
      </c>
      <c r="M60" t="str">
        <f t="shared" si="2"/>
        <v>Canhoto</v>
      </c>
      <c r="N60" t="str">
        <f t="shared" si="0"/>
        <v>165 cm</v>
      </c>
      <c r="O60" s="1">
        <f t="shared" si="1"/>
        <v>0.81819999999999993</v>
      </c>
      <c r="P60" s="2">
        <f t="shared" si="3"/>
        <v>15</v>
      </c>
      <c r="Q60">
        <f t="shared" si="4"/>
        <v>1</v>
      </c>
      <c r="R60" t="str">
        <f>IF(COUNTIF('Tabelas de Conversão'!$A$2:$A$1048576,fighters_data2!D60)=1,_xlfn.XLOOKUP(fighters_data2!D60,'Tabelas de Conversão'!$A$2:$A$1048576,'Tabelas de Conversão'!$B$2:$B$1048576),fighters_data2!D60)</f>
        <v>Puerto Rico</v>
      </c>
    </row>
    <row r="61" spans="1:18" x14ac:dyDescent="0.25">
      <c r="A61" t="s">
        <v>189</v>
      </c>
      <c r="B61">
        <v>27</v>
      </c>
      <c r="C61">
        <v>2015</v>
      </c>
      <c r="D61" t="s">
        <v>41</v>
      </c>
      <c r="E61" t="s">
        <v>14</v>
      </c>
      <c r="F61" t="s">
        <v>190</v>
      </c>
      <c r="G61">
        <v>24</v>
      </c>
      <c r="H61">
        <v>19</v>
      </c>
      <c r="I61" t="s">
        <v>191</v>
      </c>
      <c r="K61">
        <v>14</v>
      </c>
      <c r="L61">
        <v>74</v>
      </c>
      <c r="M61" t="str">
        <f t="shared" si="2"/>
        <v>Destro</v>
      </c>
      <c r="N61" t="str">
        <f t="shared" si="0"/>
        <v>166 cm</v>
      </c>
      <c r="O61" s="1">
        <f t="shared" si="1"/>
        <v>0.79170000000000007</v>
      </c>
      <c r="P61" s="2">
        <f t="shared" si="3"/>
        <v>10</v>
      </c>
      <c r="Q61">
        <f t="shared" si="4"/>
        <v>1</v>
      </c>
      <c r="R61" t="str">
        <f>IF(COUNTIF('Tabelas de Conversão'!$A$2:$A$1048576,fighters_data2!D61)=1,_xlfn.XLOOKUP(fighters_data2!D61,'Tabelas de Conversão'!$A$2:$A$1048576,'Tabelas de Conversão'!$B$2:$B$1048576),fighters_data2!D61)</f>
        <v>Philippines</v>
      </c>
    </row>
    <row r="62" spans="1:18" x14ac:dyDescent="0.25">
      <c r="A62" t="s">
        <v>192</v>
      </c>
      <c r="B62">
        <v>36</v>
      </c>
      <c r="C62">
        <v>2009</v>
      </c>
      <c r="D62" t="s">
        <v>193</v>
      </c>
      <c r="E62" t="s">
        <v>14</v>
      </c>
      <c r="F62" t="s">
        <v>35</v>
      </c>
      <c r="G62">
        <v>37</v>
      </c>
      <c r="H62">
        <v>31</v>
      </c>
      <c r="I62" t="s">
        <v>194</v>
      </c>
      <c r="K62">
        <v>19</v>
      </c>
      <c r="L62">
        <v>61</v>
      </c>
      <c r="M62" t="str">
        <f t="shared" si="2"/>
        <v>Destro</v>
      </c>
      <c r="N62" t="str">
        <f t="shared" si="0"/>
        <v>174 cm</v>
      </c>
      <c r="O62" s="1">
        <f t="shared" si="1"/>
        <v>0.83779999999999999</v>
      </c>
      <c r="P62" s="2">
        <f t="shared" si="3"/>
        <v>16</v>
      </c>
      <c r="Q62">
        <f t="shared" si="4"/>
        <v>2</v>
      </c>
      <c r="R62" t="str">
        <f>IF(COUNTIF('Tabelas de Conversão'!$A$2:$A$1048576,fighters_data2!D62)=1,_xlfn.XLOOKUP(fighters_data2!D62,'Tabelas de Conversão'!$A$2:$A$1048576,'Tabelas de Conversão'!$B$2:$B$1048576),fighters_data2!D62)</f>
        <v>Armenia</v>
      </c>
    </row>
    <row r="63" spans="1:18" x14ac:dyDescent="0.25">
      <c r="A63" t="s">
        <v>195</v>
      </c>
      <c r="B63">
        <v>36</v>
      </c>
      <c r="C63">
        <v>2017</v>
      </c>
      <c r="D63" t="s">
        <v>54</v>
      </c>
      <c r="E63" t="s">
        <v>14</v>
      </c>
      <c r="F63" t="s">
        <v>83</v>
      </c>
      <c r="G63">
        <v>24</v>
      </c>
      <c r="H63">
        <v>21</v>
      </c>
      <c r="I63" t="s">
        <v>196</v>
      </c>
      <c r="J63" t="s">
        <v>197</v>
      </c>
      <c r="K63">
        <v>13</v>
      </c>
      <c r="L63">
        <v>62</v>
      </c>
      <c r="M63" t="str">
        <f t="shared" si="2"/>
        <v>Destro</v>
      </c>
      <c r="N63" t="str">
        <f t="shared" si="0"/>
        <v>178 cm</v>
      </c>
      <c r="O63" s="1">
        <f t="shared" si="1"/>
        <v>0.875</v>
      </c>
      <c r="P63" s="2">
        <f t="shared" si="3"/>
        <v>8</v>
      </c>
      <c r="Q63">
        <f t="shared" si="4"/>
        <v>6</v>
      </c>
      <c r="R63" t="str">
        <f>IF(COUNTIF('Tabelas de Conversão'!$A$2:$A$1048576,fighters_data2!D63)=1,_xlfn.XLOOKUP(fighters_data2!D63,'Tabelas de Conversão'!$A$2:$A$1048576,'Tabelas de Conversão'!$B$2:$B$1048576),fighters_data2!D63)</f>
        <v>England</v>
      </c>
    </row>
    <row r="64" spans="1:18" x14ac:dyDescent="0.25">
      <c r="A64" t="s">
        <v>198</v>
      </c>
      <c r="B64">
        <v>50</v>
      </c>
      <c r="C64">
        <v>1989</v>
      </c>
      <c r="D64" t="s">
        <v>151</v>
      </c>
      <c r="E64" t="s">
        <v>14</v>
      </c>
      <c r="F64" t="s">
        <v>83</v>
      </c>
      <c r="G64">
        <v>74</v>
      </c>
      <c r="H64">
        <v>67</v>
      </c>
      <c r="I64" t="s">
        <v>199</v>
      </c>
      <c r="K64">
        <v>46</v>
      </c>
      <c r="L64">
        <v>69</v>
      </c>
      <c r="M64" t="str">
        <f t="shared" si="2"/>
        <v>Destro</v>
      </c>
      <c r="N64" t="str">
        <f t="shared" si="0"/>
        <v>178 cm</v>
      </c>
      <c r="O64" s="1">
        <f t="shared" si="1"/>
        <v>0.90540000000000009</v>
      </c>
      <c r="P64" s="2">
        <f t="shared" si="3"/>
        <v>36</v>
      </c>
      <c r="Q64">
        <f t="shared" si="4"/>
        <v>3</v>
      </c>
      <c r="R64" t="str">
        <f>IF(COUNTIF('Tabelas de Conversão'!$A$2:$A$1048576,fighters_data2!D64)=1,_xlfn.XLOOKUP(fighters_data2!D64,'Tabelas de Conversão'!$A$2:$A$1048576,'Tabelas de Conversão'!$B$2:$B$1048576),fighters_data2!D64)</f>
        <v>Mexico</v>
      </c>
    </row>
    <row r="65" spans="1:18" x14ac:dyDescent="0.25">
      <c r="A65" t="s">
        <v>200</v>
      </c>
      <c r="B65">
        <v>30</v>
      </c>
      <c r="C65">
        <v>2013</v>
      </c>
      <c r="D65" t="s">
        <v>86</v>
      </c>
      <c r="E65" t="s">
        <v>14</v>
      </c>
      <c r="F65" t="s">
        <v>55</v>
      </c>
      <c r="G65">
        <v>32</v>
      </c>
      <c r="H65">
        <v>29</v>
      </c>
      <c r="I65" t="s">
        <v>201</v>
      </c>
      <c r="J65" t="s">
        <v>202</v>
      </c>
      <c r="K65">
        <v>18</v>
      </c>
      <c r="L65">
        <v>62</v>
      </c>
      <c r="M65" t="str">
        <f t="shared" si="2"/>
        <v>Destro</v>
      </c>
      <c r="N65" t="str">
        <f t="shared" si="0"/>
        <v>180 cm</v>
      </c>
      <c r="O65" s="1">
        <f t="shared" si="1"/>
        <v>0.90620000000000001</v>
      </c>
      <c r="P65" s="2">
        <f t="shared" si="3"/>
        <v>12</v>
      </c>
      <c r="Q65">
        <f t="shared" si="4"/>
        <v>11</v>
      </c>
      <c r="R65" t="str">
        <f>IF(COUNTIF('Tabelas de Conversão'!$A$2:$A$1048576,fighters_data2!D65)=1,_xlfn.XLOOKUP(fighters_data2!D65,'Tabelas de Conversão'!$A$2:$A$1048576,'Tabelas de Conversão'!$B$2:$B$1048576),fighters_data2!D65)</f>
        <v>USA</v>
      </c>
    </row>
    <row r="66" spans="1:18" x14ac:dyDescent="0.25">
      <c r="A66" t="s">
        <v>203</v>
      </c>
      <c r="B66">
        <v>26</v>
      </c>
      <c r="C66">
        <v>2020</v>
      </c>
      <c r="D66" t="s">
        <v>13</v>
      </c>
      <c r="E66" t="s">
        <v>30</v>
      </c>
      <c r="F66" t="s">
        <v>19</v>
      </c>
      <c r="G66">
        <v>13</v>
      </c>
      <c r="H66">
        <v>12</v>
      </c>
      <c r="I66" t="s">
        <v>117</v>
      </c>
      <c r="J66" t="s">
        <v>204</v>
      </c>
      <c r="K66">
        <v>8</v>
      </c>
      <c r="L66">
        <v>67</v>
      </c>
      <c r="M66" t="str">
        <f t="shared" si="2"/>
        <v>Canhoto</v>
      </c>
      <c r="N66" t="str">
        <f t="shared" ref="N66:N101" si="5">RIGHT(F66,6)</f>
        <v>-</v>
      </c>
      <c r="O66" s="1">
        <f t="shared" ref="O66:O101" si="6">SUBSTITUTE(I66,".",",")/100</f>
        <v>0.92310000000000003</v>
      </c>
      <c r="P66" s="2">
        <f t="shared" si="3"/>
        <v>5</v>
      </c>
      <c r="Q66">
        <f t="shared" si="4"/>
        <v>4</v>
      </c>
      <c r="R66" t="str">
        <f>IF(COUNTIF('Tabelas de Conversão'!$A$2:$A$1048576,fighters_data2!D66)=1,_xlfn.XLOOKUP(fighters_data2!D66,'Tabelas de Conversão'!$A$2:$A$1048576,'Tabelas de Conversão'!$B$2:$B$1048576),fighters_data2!D66)</f>
        <v>Russia</v>
      </c>
    </row>
    <row r="67" spans="1:18" x14ac:dyDescent="0.25">
      <c r="A67" t="s">
        <v>205</v>
      </c>
      <c r="B67">
        <v>30</v>
      </c>
      <c r="C67">
        <v>2013</v>
      </c>
      <c r="D67" t="s">
        <v>193</v>
      </c>
      <c r="E67" t="s">
        <v>14</v>
      </c>
      <c r="F67" t="s">
        <v>80</v>
      </c>
      <c r="G67">
        <v>34</v>
      </c>
      <c r="H67">
        <v>32</v>
      </c>
      <c r="I67" t="s">
        <v>65</v>
      </c>
      <c r="J67" t="s">
        <v>206</v>
      </c>
      <c r="K67">
        <v>23</v>
      </c>
      <c r="L67">
        <v>72</v>
      </c>
      <c r="M67" t="str">
        <f t="shared" ref="M67:M101" si="7">IF(LEFT(E67,1)="s","Canhoto","Destro")</f>
        <v>Destro</v>
      </c>
      <c r="N67" t="str">
        <f t="shared" si="5"/>
        <v>185 cm</v>
      </c>
      <c r="O67" s="1">
        <f t="shared" si="6"/>
        <v>0.94120000000000004</v>
      </c>
      <c r="P67" s="2">
        <f t="shared" ref="P67:P101" si="8">IF(ROUND(2025-C67,-1) &gt; 60, 0, ROUND(2025-C67, 0))</f>
        <v>12</v>
      </c>
      <c r="Q67">
        <f t="shared" ref="Q67:Q101" si="9">COUNTIF(R67:R166,R67)</f>
        <v>1</v>
      </c>
      <c r="R67" t="str">
        <f>IF(COUNTIF('Tabelas de Conversão'!$A$2:$A$1048576,fighters_data2!D67)=1,_xlfn.XLOOKUP(fighters_data2!D67,'Tabelas de Conversão'!$A$2:$A$1048576,'Tabelas de Conversão'!$B$2:$B$1048576),fighters_data2!D67)</f>
        <v>Armenia</v>
      </c>
    </row>
    <row r="68" spans="1:18" x14ac:dyDescent="0.25">
      <c r="A68" t="s">
        <v>207</v>
      </c>
      <c r="B68">
        <v>34</v>
      </c>
      <c r="C68">
        <v>2015</v>
      </c>
      <c r="D68" t="s">
        <v>54</v>
      </c>
      <c r="E68" t="s">
        <v>14</v>
      </c>
      <c r="F68" t="s">
        <v>19</v>
      </c>
      <c r="G68">
        <v>26</v>
      </c>
      <c r="H68">
        <v>20</v>
      </c>
      <c r="I68" t="s">
        <v>208</v>
      </c>
      <c r="J68" t="s">
        <v>209</v>
      </c>
      <c r="K68">
        <v>15</v>
      </c>
      <c r="L68">
        <v>75</v>
      </c>
      <c r="M68" t="str">
        <f t="shared" si="7"/>
        <v>Destro</v>
      </c>
      <c r="N68" t="str">
        <f t="shared" si="5"/>
        <v>-</v>
      </c>
      <c r="O68" s="1">
        <f t="shared" si="6"/>
        <v>0.76919999999999999</v>
      </c>
      <c r="P68" s="2">
        <f t="shared" si="8"/>
        <v>10</v>
      </c>
      <c r="Q68">
        <f t="shared" si="9"/>
        <v>5</v>
      </c>
      <c r="R68" t="str">
        <f>IF(COUNTIF('Tabelas de Conversão'!$A$2:$A$1048576,fighters_data2!D68)=1,_xlfn.XLOOKUP(fighters_data2!D68,'Tabelas de Conversão'!$A$2:$A$1048576,'Tabelas de Conversão'!$B$2:$B$1048576),fighters_data2!D68)</f>
        <v>England</v>
      </c>
    </row>
    <row r="69" spans="1:18" x14ac:dyDescent="0.25">
      <c r="A69" t="s">
        <v>210</v>
      </c>
      <c r="B69">
        <v>43</v>
      </c>
      <c r="C69">
        <v>1999</v>
      </c>
      <c r="D69" t="s">
        <v>151</v>
      </c>
      <c r="E69" t="s">
        <v>14</v>
      </c>
      <c r="F69" t="s">
        <v>38</v>
      </c>
      <c r="G69">
        <v>48</v>
      </c>
      <c r="H69">
        <v>37</v>
      </c>
      <c r="I69" t="s">
        <v>211</v>
      </c>
      <c r="K69">
        <v>24</v>
      </c>
      <c r="L69">
        <v>65</v>
      </c>
      <c r="M69" t="str">
        <f t="shared" si="7"/>
        <v>Destro</v>
      </c>
      <c r="N69" t="str">
        <f t="shared" si="5"/>
        <v>173 cm</v>
      </c>
      <c r="O69" s="1">
        <f t="shared" si="6"/>
        <v>0.77079999999999993</v>
      </c>
      <c r="P69" s="2">
        <f t="shared" si="8"/>
        <v>26</v>
      </c>
      <c r="Q69">
        <f t="shared" si="9"/>
        <v>2</v>
      </c>
      <c r="R69" t="str">
        <f>IF(COUNTIF('Tabelas de Conversão'!$A$2:$A$1048576,fighters_data2!D69)=1,_xlfn.XLOOKUP(fighters_data2!D69,'Tabelas de Conversão'!$A$2:$A$1048576,'Tabelas de Conversão'!$B$2:$B$1048576),fighters_data2!D69)</f>
        <v>Mexico</v>
      </c>
    </row>
    <row r="70" spans="1:18" x14ac:dyDescent="0.25">
      <c r="A70" t="s">
        <v>212</v>
      </c>
      <c r="B70">
        <v>28</v>
      </c>
      <c r="C70">
        <v>2013</v>
      </c>
      <c r="D70" t="s">
        <v>86</v>
      </c>
      <c r="E70" t="s">
        <v>14</v>
      </c>
      <c r="F70" t="s">
        <v>159</v>
      </c>
      <c r="G70">
        <v>30</v>
      </c>
      <c r="H70">
        <v>30</v>
      </c>
      <c r="I70" t="s">
        <v>56</v>
      </c>
      <c r="J70" t="s">
        <v>213</v>
      </c>
      <c r="K70">
        <v>24</v>
      </c>
      <c r="L70">
        <v>80</v>
      </c>
      <c r="M70" t="str">
        <f t="shared" si="7"/>
        <v>Destro</v>
      </c>
      <c r="N70" t="str">
        <f t="shared" si="5"/>
        <v>193 cm</v>
      </c>
      <c r="O70" s="1">
        <f t="shared" si="6"/>
        <v>1</v>
      </c>
      <c r="P70" s="2">
        <f t="shared" si="8"/>
        <v>12</v>
      </c>
      <c r="Q70">
        <f t="shared" si="9"/>
        <v>10</v>
      </c>
      <c r="R70" t="str">
        <f>IF(COUNTIF('Tabelas de Conversão'!$A$2:$A$1048576,fighters_data2!D70)=1,_xlfn.XLOOKUP(fighters_data2!D70,'Tabelas de Conversão'!$A$2:$A$1048576,'Tabelas de Conversão'!$B$2:$B$1048576),fighters_data2!D70)</f>
        <v>USA</v>
      </c>
    </row>
    <row r="71" spans="1:18" x14ac:dyDescent="0.25">
      <c r="A71" t="s">
        <v>214</v>
      </c>
      <c r="B71">
        <v>33</v>
      </c>
      <c r="C71">
        <v>2015</v>
      </c>
      <c r="D71" t="s">
        <v>13</v>
      </c>
      <c r="E71" t="s">
        <v>30</v>
      </c>
      <c r="F71" t="s">
        <v>38</v>
      </c>
      <c r="G71">
        <v>15</v>
      </c>
      <c r="H71">
        <v>15</v>
      </c>
      <c r="I71" t="s">
        <v>56</v>
      </c>
      <c r="K71">
        <v>11</v>
      </c>
      <c r="L71">
        <v>73</v>
      </c>
      <c r="M71" t="str">
        <f t="shared" si="7"/>
        <v>Canhoto</v>
      </c>
      <c r="N71" t="str">
        <f t="shared" si="5"/>
        <v>173 cm</v>
      </c>
      <c r="O71" s="1">
        <f t="shared" si="6"/>
        <v>1</v>
      </c>
      <c r="P71" s="2">
        <f t="shared" si="8"/>
        <v>10</v>
      </c>
      <c r="Q71">
        <f t="shared" si="9"/>
        <v>3</v>
      </c>
      <c r="R71" t="str">
        <f>IF(COUNTIF('Tabelas de Conversão'!$A$2:$A$1048576,fighters_data2!D71)=1,_xlfn.XLOOKUP(fighters_data2!D71,'Tabelas de Conversão'!$A$2:$A$1048576,'Tabelas de Conversão'!$B$2:$B$1048576),fighters_data2!D71)</f>
        <v>Russia</v>
      </c>
    </row>
    <row r="72" spans="1:18" x14ac:dyDescent="0.25">
      <c r="A72" t="s">
        <v>215</v>
      </c>
      <c r="B72">
        <v>40</v>
      </c>
      <c r="C72">
        <v>2013</v>
      </c>
      <c r="D72" t="s">
        <v>13</v>
      </c>
      <c r="E72" t="s">
        <v>14</v>
      </c>
      <c r="F72" t="s">
        <v>80</v>
      </c>
      <c r="G72">
        <v>22</v>
      </c>
      <c r="H72">
        <v>21</v>
      </c>
      <c r="I72" t="s">
        <v>216</v>
      </c>
      <c r="J72" t="s">
        <v>217</v>
      </c>
      <c r="K72">
        <v>20</v>
      </c>
      <c r="L72">
        <v>95</v>
      </c>
      <c r="M72" t="str">
        <f t="shared" si="7"/>
        <v>Destro</v>
      </c>
      <c r="N72" t="str">
        <f t="shared" si="5"/>
        <v>185 cm</v>
      </c>
      <c r="O72" s="1">
        <f t="shared" si="6"/>
        <v>0.95450000000000002</v>
      </c>
      <c r="P72" s="2">
        <f t="shared" si="8"/>
        <v>12</v>
      </c>
      <c r="Q72">
        <f t="shared" si="9"/>
        <v>2</v>
      </c>
      <c r="R72" t="str">
        <f>IF(COUNTIF('Tabelas de Conversão'!$A$2:$A$1048576,fighters_data2!D72)=1,_xlfn.XLOOKUP(fighters_data2!D72,'Tabelas de Conversão'!$A$2:$A$1048576,'Tabelas de Conversão'!$B$2:$B$1048576),fighters_data2!D72)</f>
        <v>Russia</v>
      </c>
    </row>
    <row r="73" spans="1:18" x14ac:dyDescent="0.25">
      <c r="A73" t="s">
        <v>218</v>
      </c>
      <c r="B73">
        <v>34</v>
      </c>
      <c r="C73">
        <v>2014</v>
      </c>
      <c r="D73" t="s">
        <v>13</v>
      </c>
      <c r="E73" t="s">
        <v>14</v>
      </c>
      <c r="F73" t="s">
        <v>23</v>
      </c>
      <c r="G73">
        <v>25</v>
      </c>
      <c r="H73">
        <v>24</v>
      </c>
      <c r="I73" t="s">
        <v>219</v>
      </c>
      <c r="K73">
        <v>12</v>
      </c>
      <c r="L73">
        <v>50</v>
      </c>
      <c r="M73" t="str">
        <f t="shared" si="7"/>
        <v>Destro</v>
      </c>
      <c r="N73" t="str">
        <f t="shared" si="5"/>
        <v>183 cm</v>
      </c>
      <c r="O73" s="1">
        <f t="shared" si="6"/>
        <v>0.96</v>
      </c>
      <c r="P73" s="2">
        <f t="shared" si="8"/>
        <v>11</v>
      </c>
      <c r="Q73">
        <f t="shared" si="9"/>
        <v>1</v>
      </c>
      <c r="R73" t="str">
        <f>IF(COUNTIF('Tabelas de Conversão'!$A$2:$A$1048576,fighters_data2!D73)=1,_xlfn.XLOOKUP(fighters_data2!D73,'Tabelas de Conversão'!$A$2:$A$1048576,'Tabelas de Conversão'!$B$2:$B$1048576),fighters_data2!D73)</f>
        <v>Russia</v>
      </c>
    </row>
    <row r="74" spans="1:18" x14ac:dyDescent="0.25">
      <c r="A74" t="s">
        <v>220</v>
      </c>
      <c r="B74">
        <v>41</v>
      </c>
      <c r="C74">
        <v>2004</v>
      </c>
      <c r="D74" t="s">
        <v>34</v>
      </c>
      <c r="E74" t="s">
        <v>14</v>
      </c>
      <c r="F74" t="s">
        <v>76</v>
      </c>
      <c r="G74">
        <v>36</v>
      </c>
      <c r="H74">
        <v>33</v>
      </c>
      <c r="I74" t="s">
        <v>20</v>
      </c>
      <c r="K74">
        <v>13</v>
      </c>
      <c r="L74">
        <v>39</v>
      </c>
      <c r="M74" t="str">
        <f t="shared" si="7"/>
        <v>Destro</v>
      </c>
      <c r="N74" t="str">
        <f t="shared" si="5"/>
        <v>175 cm</v>
      </c>
      <c r="O74" s="1">
        <f t="shared" si="6"/>
        <v>0.91670000000000007</v>
      </c>
      <c r="P74" s="2">
        <f t="shared" si="8"/>
        <v>21</v>
      </c>
      <c r="Q74">
        <f t="shared" si="9"/>
        <v>9</v>
      </c>
      <c r="R74" t="str">
        <f>IF(COUNTIF('Tabelas de Conversão'!$A$2:$A$1048576,fighters_data2!D74)=1,_xlfn.XLOOKUP(fighters_data2!D74,'Tabelas de Conversão'!$A$2:$A$1048576,'Tabelas de Conversão'!$B$2:$B$1048576),fighters_data2!D74)</f>
        <v>USA</v>
      </c>
    </row>
    <row r="75" spans="1:18" x14ac:dyDescent="0.25">
      <c r="A75" t="s">
        <v>221</v>
      </c>
      <c r="B75">
        <v>43</v>
      </c>
      <c r="C75">
        <v>2007</v>
      </c>
      <c r="D75" t="s">
        <v>222</v>
      </c>
      <c r="E75" t="s">
        <v>14</v>
      </c>
      <c r="F75" t="s">
        <v>170</v>
      </c>
      <c r="G75">
        <v>41</v>
      </c>
      <c r="H75">
        <v>38</v>
      </c>
      <c r="I75" t="s">
        <v>223</v>
      </c>
      <c r="K75">
        <v>9</v>
      </c>
      <c r="L75">
        <v>24</v>
      </c>
      <c r="M75" t="str">
        <f t="shared" si="7"/>
        <v>Destro</v>
      </c>
      <c r="N75" t="str">
        <f t="shared" si="5"/>
        <v>170 cm</v>
      </c>
      <c r="O75" s="1">
        <f t="shared" si="6"/>
        <v>0.92680000000000007</v>
      </c>
      <c r="P75" s="2">
        <f t="shared" si="8"/>
        <v>18</v>
      </c>
      <c r="Q75">
        <f t="shared" si="9"/>
        <v>1</v>
      </c>
      <c r="R75" t="str">
        <f>IF(COUNTIF('Tabelas de Conversão'!$A$2:$A$1048576,fighters_data2!D75)=1,_xlfn.XLOOKUP(fighters_data2!D75,'Tabelas de Conversão'!$A$2:$A$1048576,'Tabelas de Conversão'!$B$2:$B$1048576),fighters_data2!D75)</f>
        <v>Norway</v>
      </c>
    </row>
    <row r="76" spans="1:18" x14ac:dyDescent="0.25">
      <c r="A76" t="s">
        <v>224</v>
      </c>
      <c r="B76">
        <v>39</v>
      </c>
      <c r="C76">
        <v>2012</v>
      </c>
      <c r="D76" t="s">
        <v>34</v>
      </c>
      <c r="E76" t="s">
        <v>14</v>
      </c>
      <c r="F76" t="s">
        <v>225</v>
      </c>
      <c r="G76">
        <v>23</v>
      </c>
      <c r="H76">
        <v>20</v>
      </c>
      <c r="I76" t="s">
        <v>101</v>
      </c>
      <c r="K76">
        <v>18</v>
      </c>
      <c r="L76">
        <v>90</v>
      </c>
      <c r="M76" t="str">
        <f t="shared" si="7"/>
        <v>Destro</v>
      </c>
      <c r="N76" t="str">
        <f t="shared" si="5"/>
        <v>207 cm</v>
      </c>
      <c r="O76" s="1">
        <f t="shared" si="6"/>
        <v>0.86959999999999993</v>
      </c>
      <c r="P76" s="2">
        <f t="shared" si="8"/>
        <v>13</v>
      </c>
      <c r="Q76">
        <f t="shared" si="9"/>
        <v>8</v>
      </c>
      <c r="R76" t="str">
        <f>IF(COUNTIF('Tabelas de Conversão'!$A$2:$A$1048576,fighters_data2!D76)=1,_xlfn.XLOOKUP(fighters_data2!D76,'Tabelas de Conversão'!$A$2:$A$1048576,'Tabelas de Conversão'!$B$2:$B$1048576),fighters_data2!D76)</f>
        <v>USA</v>
      </c>
    </row>
    <row r="77" spans="1:18" x14ac:dyDescent="0.25">
      <c r="A77" t="s">
        <v>226</v>
      </c>
      <c r="B77">
        <v>34</v>
      </c>
      <c r="C77">
        <v>2012</v>
      </c>
      <c r="D77" t="s">
        <v>86</v>
      </c>
      <c r="E77" t="s">
        <v>30</v>
      </c>
      <c r="F77" t="s">
        <v>145</v>
      </c>
      <c r="G77">
        <v>27</v>
      </c>
      <c r="H77">
        <v>25</v>
      </c>
      <c r="I77" t="s">
        <v>146</v>
      </c>
      <c r="J77" t="s">
        <v>227</v>
      </c>
      <c r="K77">
        <v>16</v>
      </c>
      <c r="L77">
        <v>64</v>
      </c>
      <c r="M77" t="str">
        <f t="shared" si="7"/>
        <v>Canhoto</v>
      </c>
      <c r="N77" t="str">
        <f t="shared" si="5"/>
        <v>192 cm</v>
      </c>
      <c r="O77" s="1">
        <f t="shared" si="6"/>
        <v>0.92590000000000006</v>
      </c>
      <c r="P77" s="2">
        <f t="shared" si="8"/>
        <v>13</v>
      </c>
      <c r="Q77">
        <f t="shared" si="9"/>
        <v>7</v>
      </c>
      <c r="R77" t="str">
        <f>IF(COUNTIF('Tabelas de Conversão'!$A$2:$A$1048576,fighters_data2!D77)=1,_xlfn.XLOOKUP(fighters_data2!D77,'Tabelas de Conversão'!$A$2:$A$1048576,'Tabelas de Conversão'!$B$2:$B$1048576),fighters_data2!D77)</f>
        <v>USA</v>
      </c>
    </row>
    <row r="78" spans="1:18" x14ac:dyDescent="0.25">
      <c r="A78" t="s">
        <v>228</v>
      </c>
      <c r="B78">
        <v>35</v>
      </c>
      <c r="C78">
        <v>2011</v>
      </c>
      <c r="D78" t="s">
        <v>34</v>
      </c>
      <c r="E78" t="s">
        <v>14</v>
      </c>
      <c r="F78" t="s">
        <v>229</v>
      </c>
      <c r="G78">
        <v>24</v>
      </c>
      <c r="H78">
        <v>22</v>
      </c>
      <c r="I78" t="s">
        <v>20</v>
      </c>
      <c r="K78">
        <v>15</v>
      </c>
      <c r="L78">
        <v>68</v>
      </c>
      <c r="M78" t="str">
        <f t="shared" si="7"/>
        <v>Destro</v>
      </c>
      <c r="N78" t="str">
        <f t="shared" si="5"/>
        <v>201 cm</v>
      </c>
      <c r="O78" s="1">
        <f t="shared" si="6"/>
        <v>0.91670000000000007</v>
      </c>
      <c r="P78" s="2">
        <f t="shared" si="8"/>
        <v>14</v>
      </c>
      <c r="Q78">
        <f t="shared" si="9"/>
        <v>6</v>
      </c>
      <c r="R78" t="str">
        <f>IF(COUNTIF('Tabelas de Conversão'!$A$2:$A$1048576,fighters_data2!D78)=1,_xlfn.XLOOKUP(fighters_data2!D78,'Tabelas de Conversão'!$A$2:$A$1048576,'Tabelas de Conversão'!$B$2:$B$1048576),fighters_data2!D78)</f>
        <v>USA</v>
      </c>
    </row>
    <row r="79" spans="1:18" x14ac:dyDescent="0.25">
      <c r="A79" t="s">
        <v>230</v>
      </c>
      <c r="B79">
        <v>35</v>
      </c>
      <c r="C79">
        <v>2011</v>
      </c>
      <c r="D79" t="s">
        <v>18</v>
      </c>
      <c r="E79" t="s">
        <v>14</v>
      </c>
      <c r="F79" t="s">
        <v>231</v>
      </c>
      <c r="G79">
        <v>27</v>
      </c>
      <c r="H79">
        <v>22</v>
      </c>
      <c r="I79" t="s">
        <v>154</v>
      </c>
      <c r="K79">
        <v>16</v>
      </c>
      <c r="L79">
        <v>73</v>
      </c>
      <c r="M79" t="str">
        <f t="shared" si="7"/>
        <v>Destro</v>
      </c>
      <c r="N79" t="str">
        <f t="shared" si="5"/>
        <v>198 cm</v>
      </c>
      <c r="O79" s="1">
        <f t="shared" si="6"/>
        <v>0.81480000000000008</v>
      </c>
      <c r="P79" s="2">
        <f t="shared" si="8"/>
        <v>14</v>
      </c>
      <c r="Q79">
        <f t="shared" si="9"/>
        <v>7</v>
      </c>
      <c r="R79" t="str">
        <f>IF(COUNTIF('Tabelas de Conversão'!$A$2:$A$1048576,fighters_data2!D79)=1,_xlfn.XLOOKUP(fighters_data2!D79,'Tabelas de Conversão'!$A$2:$A$1048576,'Tabelas de Conversão'!$B$2:$B$1048576),fighters_data2!D79)</f>
        <v>United Kingdom</v>
      </c>
    </row>
    <row r="80" spans="1:18" x14ac:dyDescent="0.25">
      <c r="A80" t="s">
        <v>232</v>
      </c>
      <c r="B80">
        <v>41</v>
      </c>
      <c r="C80">
        <v>2001</v>
      </c>
      <c r="D80" t="s">
        <v>18</v>
      </c>
      <c r="E80" t="s">
        <v>14</v>
      </c>
      <c r="F80" t="s">
        <v>83</v>
      </c>
      <c r="G80">
        <v>54</v>
      </c>
      <c r="H80">
        <v>45</v>
      </c>
      <c r="I80" t="s">
        <v>121</v>
      </c>
      <c r="K80">
        <v>17</v>
      </c>
      <c r="L80">
        <v>38</v>
      </c>
      <c r="M80" t="str">
        <f t="shared" si="7"/>
        <v>Destro</v>
      </c>
      <c r="N80" t="str">
        <f t="shared" si="5"/>
        <v>178 cm</v>
      </c>
      <c r="O80" s="1">
        <f t="shared" si="6"/>
        <v>0.83329999999999993</v>
      </c>
      <c r="P80" s="2">
        <f t="shared" si="8"/>
        <v>24</v>
      </c>
      <c r="Q80">
        <f t="shared" si="9"/>
        <v>6</v>
      </c>
      <c r="R80" t="str">
        <f>IF(COUNTIF('Tabelas de Conversão'!$A$2:$A$1048576,fighters_data2!D80)=1,_xlfn.XLOOKUP(fighters_data2!D80,'Tabelas de Conversão'!$A$2:$A$1048576,'Tabelas de Conversão'!$B$2:$B$1048576),fighters_data2!D80)</f>
        <v>United Kingdom</v>
      </c>
    </row>
    <row r="81" spans="1:18" x14ac:dyDescent="0.25">
      <c r="A81" t="s">
        <v>233</v>
      </c>
      <c r="B81">
        <v>30</v>
      </c>
      <c r="C81">
        <v>2022</v>
      </c>
      <c r="D81" t="s">
        <v>18</v>
      </c>
      <c r="E81" t="s">
        <v>234</v>
      </c>
      <c r="F81" t="s">
        <v>76</v>
      </c>
      <c r="G81">
        <v>1</v>
      </c>
      <c r="H81">
        <v>0</v>
      </c>
      <c r="I81" t="s">
        <v>166</v>
      </c>
      <c r="J81" t="s">
        <v>235</v>
      </c>
      <c r="K81">
        <v>0</v>
      </c>
      <c r="L81">
        <v>0</v>
      </c>
      <c r="M81" t="str">
        <f t="shared" si="7"/>
        <v>Destro</v>
      </c>
      <c r="N81" t="str">
        <f t="shared" si="5"/>
        <v>175 cm</v>
      </c>
      <c r="O81" s="1">
        <f t="shared" si="6"/>
        <v>0</v>
      </c>
      <c r="P81" s="2">
        <f t="shared" si="8"/>
        <v>3</v>
      </c>
      <c r="Q81">
        <f t="shared" si="9"/>
        <v>5</v>
      </c>
      <c r="R81" t="str">
        <f>IF(COUNTIF('Tabelas de Conversão'!$A$2:$A$1048576,fighters_data2!D81)=1,_xlfn.XLOOKUP(fighters_data2!D81,'Tabelas de Conversão'!$A$2:$A$1048576,'Tabelas de Conversão'!$B$2:$B$1048576),fighters_data2!D81)</f>
        <v>United Kingdom</v>
      </c>
    </row>
    <row r="82" spans="1:18" x14ac:dyDescent="0.25">
      <c r="A82" t="s">
        <v>236</v>
      </c>
      <c r="B82">
        <v>44</v>
      </c>
      <c r="C82">
        <v>2003</v>
      </c>
      <c r="D82" t="s">
        <v>110</v>
      </c>
      <c r="E82" t="s">
        <v>30</v>
      </c>
      <c r="F82" t="s">
        <v>23</v>
      </c>
      <c r="G82">
        <v>37</v>
      </c>
      <c r="H82">
        <v>32</v>
      </c>
      <c r="I82" t="s">
        <v>237</v>
      </c>
      <c r="K82">
        <v>25</v>
      </c>
      <c r="L82">
        <v>78</v>
      </c>
      <c r="M82" t="str">
        <f t="shared" si="7"/>
        <v>Canhoto</v>
      </c>
      <c r="N82" t="str">
        <f t="shared" si="5"/>
        <v>183 cm</v>
      </c>
      <c r="O82" s="1">
        <f t="shared" si="6"/>
        <v>0.8649</v>
      </c>
      <c r="P82" s="2">
        <f t="shared" si="8"/>
        <v>22</v>
      </c>
      <c r="Q82">
        <f t="shared" si="9"/>
        <v>1</v>
      </c>
      <c r="R82" t="str">
        <f>IF(COUNTIF('Tabelas de Conversão'!$A$2:$A$1048576,fighters_data2!D82)=1,_xlfn.XLOOKUP(fighters_data2!D82,'Tabelas de Conversão'!$A$2:$A$1048576,'Tabelas de Conversão'!$B$2:$B$1048576),fighters_data2!D82)</f>
        <v>Romania</v>
      </c>
    </row>
    <row r="83" spans="1:18" x14ac:dyDescent="0.25">
      <c r="A83" t="s">
        <v>238</v>
      </c>
      <c r="B83">
        <v>38</v>
      </c>
      <c r="C83">
        <v>2006</v>
      </c>
      <c r="D83" t="s">
        <v>239</v>
      </c>
      <c r="E83" t="s">
        <v>30</v>
      </c>
      <c r="F83" t="s">
        <v>240</v>
      </c>
      <c r="G83">
        <v>29</v>
      </c>
      <c r="H83">
        <v>23</v>
      </c>
      <c r="I83" t="s">
        <v>241</v>
      </c>
      <c r="K83">
        <v>5</v>
      </c>
      <c r="L83">
        <v>22</v>
      </c>
      <c r="M83" t="str">
        <f t="shared" si="7"/>
        <v>Canhoto</v>
      </c>
      <c r="N83" t="str">
        <f t="shared" si="5"/>
        <v>160 cm</v>
      </c>
      <c r="O83" s="1">
        <f t="shared" si="6"/>
        <v>0.79310000000000003</v>
      </c>
      <c r="P83" s="2">
        <f t="shared" si="8"/>
        <v>19</v>
      </c>
      <c r="Q83">
        <f t="shared" si="9"/>
        <v>1</v>
      </c>
      <c r="R83" t="str">
        <f>IF(COUNTIF('Tabelas de Conversão'!$A$2:$A$1048576,fighters_data2!D83)=1,_xlfn.XLOOKUP(fighters_data2!D83,'Tabelas de Conversão'!$A$2:$A$1048576,'Tabelas de Conversão'!$B$2:$B$1048576),fighters_data2!D83)</f>
        <v>South Africa</v>
      </c>
    </row>
    <row r="84" spans="1:18" x14ac:dyDescent="0.25">
      <c r="A84" t="s">
        <v>242</v>
      </c>
      <c r="B84">
        <v>35</v>
      </c>
      <c r="C84">
        <v>2010</v>
      </c>
      <c r="D84" t="s">
        <v>18</v>
      </c>
      <c r="E84" t="s">
        <v>14</v>
      </c>
      <c r="F84" t="s">
        <v>61</v>
      </c>
      <c r="G84">
        <v>39</v>
      </c>
      <c r="H84">
        <v>36</v>
      </c>
      <c r="I84" t="s">
        <v>117</v>
      </c>
      <c r="K84">
        <v>17</v>
      </c>
      <c r="L84">
        <v>47</v>
      </c>
      <c r="M84" t="str">
        <f t="shared" si="7"/>
        <v>Destro</v>
      </c>
      <c r="N84" t="str">
        <f t="shared" si="5"/>
        <v>165 cm</v>
      </c>
      <c r="O84" s="1">
        <f t="shared" si="6"/>
        <v>0.92310000000000003</v>
      </c>
      <c r="P84" s="2">
        <f t="shared" si="8"/>
        <v>15</v>
      </c>
      <c r="Q84">
        <f t="shared" si="9"/>
        <v>4</v>
      </c>
      <c r="R84" t="str">
        <f>IF(COUNTIF('Tabelas de Conversão'!$A$2:$A$1048576,fighters_data2!D84)=1,_xlfn.XLOOKUP(fighters_data2!D84,'Tabelas de Conversão'!$A$2:$A$1048576,'Tabelas de Conversão'!$B$2:$B$1048576),fighters_data2!D84)</f>
        <v>United Kingdom</v>
      </c>
    </row>
    <row r="85" spans="1:18" x14ac:dyDescent="0.25">
      <c r="A85" t="s">
        <v>243</v>
      </c>
      <c r="B85">
        <v>34</v>
      </c>
      <c r="C85">
        <v>2010</v>
      </c>
      <c r="D85" t="s">
        <v>34</v>
      </c>
      <c r="E85" t="s">
        <v>14</v>
      </c>
      <c r="F85" t="s">
        <v>38</v>
      </c>
      <c r="G85">
        <v>25</v>
      </c>
      <c r="H85">
        <v>24</v>
      </c>
      <c r="I85" t="s">
        <v>219</v>
      </c>
      <c r="K85">
        <v>14</v>
      </c>
      <c r="L85">
        <v>58</v>
      </c>
      <c r="M85" t="str">
        <f t="shared" si="7"/>
        <v>Destro</v>
      </c>
      <c r="N85" t="str">
        <f t="shared" si="5"/>
        <v>173 cm</v>
      </c>
      <c r="O85" s="1">
        <f t="shared" si="6"/>
        <v>0.96</v>
      </c>
      <c r="P85" s="2">
        <f t="shared" si="8"/>
        <v>15</v>
      </c>
      <c r="Q85">
        <f t="shared" si="9"/>
        <v>5</v>
      </c>
      <c r="R85" t="str">
        <f>IF(COUNTIF('Tabelas de Conversão'!$A$2:$A$1048576,fighters_data2!D85)=1,_xlfn.XLOOKUP(fighters_data2!D85,'Tabelas de Conversão'!$A$2:$A$1048576,'Tabelas de Conversão'!$B$2:$B$1048576),fighters_data2!D85)</f>
        <v>USA</v>
      </c>
    </row>
    <row r="86" spans="1:18" x14ac:dyDescent="0.25">
      <c r="A86" t="s">
        <v>244</v>
      </c>
      <c r="B86">
        <v>34</v>
      </c>
      <c r="C86">
        <v>2017</v>
      </c>
      <c r="D86" t="s">
        <v>54</v>
      </c>
      <c r="E86" t="s">
        <v>14</v>
      </c>
      <c r="F86" t="s">
        <v>76</v>
      </c>
      <c r="G86">
        <v>20</v>
      </c>
      <c r="H86">
        <v>20</v>
      </c>
      <c r="I86" t="s">
        <v>56</v>
      </c>
      <c r="J86" t="s">
        <v>245</v>
      </c>
      <c r="K86">
        <v>8</v>
      </c>
      <c r="L86">
        <v>42</v>
      </c>
      <c r="M86" t="str">
        <f t="shared" si="7"/>
        <v>Destro</v>
      </c>
      <c r="N86" t="str">
        <f t="shared" si="5"/>
        <v>175 cm</v>
      </c>
      <c r="O86" s="1">
        <f t="shared" si="6"/>
        <v>1</v>
      </c>
      <c r="P86" s="2">
        <f t="shared" si="8"/>
        <v>8</v>
      </c>
      <c r="Q86">
        <f t="shared" si="9"/>
        <v>4</v>
      </c>
      <c r="R86" t="str">
        <f>IF(COUNTIF('Tabelas de Conversão'!$A$2:$A$1048576,fighters_data2!D86)=1,_xlfn.XLOOKUP(fighters_data2!D86,'Tabelas de Conversão'!$A$2:$A$1048576,'Tabelas de Conversão'!$B$2:$B$1048576),fighters_data2!D86)</f>
        <v>England</v>
      </c>
    </row>
    <row r="87" spans="1:18" x14ac:dyDescent="0.25">
      <c r="A87" t="s">
        <v>246</v>
      </c>
      <c r="B87">
        <v>34</v>
      </c>
      <c r="C87">
        <v>2009</v>
      </c>
      <c r="D87" t="s">
        <v>54</v>
      </c>
      <c r="E87" t="s">
        <v>14</v>
      </c>
      <c r="F87" t="s">
        <v>19</v>
      </c>
      <c r="G87">
        <v>31</v>
      </c>
      <c r="H87">
        <v>23</v>
      </c>
      <c r="I87" t="s">
        <v>247</v>
      </c>
      <c r="J87" t="s">
        <v>248</v>
      </c>
      <c r="K87">
        <v>10</v>
      </c>
      <c r="L87">
        <v>43</v>
      </c>
      <c r="M87" t="str">
        <f t="shared" si="7"/>
        <v>Destro</v>
      </c>
      <c r="N87" t="str">
        <f t="shared" si="5"/>
        <v>-</v>
      </c>
      <c r="O87" s="1">
        <f t="shared" si="6"/>
        <v>0.7419</v>
      </c>
      <c r="P87" s="2">
        <f t="shared" si="8"/>
        <v>16</v>
      </c>
      <c r="Q87">
        <f t="shared" si="9"/>
        <v>3</v>
      </c>
      <c r="R87" t="str">
        <f>IF(COUNTIF('Tabelas de Conversão'!$A$2:$A$1048576,fighters_data2!D87)=1,_xlfn.XLOOKUP(fighters_data2!D87,'Tabelas de Conversão'!$A$2:$A$1048576,'Tabelas de Conversão'!$B$2:$B$1048576),fighters_data2!D87)</f>
        <v>England</v>
      </c>
    </row>
    <row r="88" spans="1:18" x14ac:dyDescent="0.25">
      <c r="A88" t="s">
        <v>249</v>
      </c>
      <c r="B88">
        <v>32</v>
      </c>
      <c r="C88">
        <v>2014</v>
      </c>
      <c r="D88" t="s">
        <v>75</v>
      </c>
      <c r="E88" t="s">
        <v>14</v>
      </c>
      <c r="F88" t="s">
        <v>69</v>
      </c>
      <c r="G88">
        <v>31</v>
      </c>
      <c r="H88">
        <v>27</v>
      </c>
      <c r="I88" t="s">
        <v>250</v>
      </c>
      <c r="J88" t="s">
        <v>248</v>
      </c>
      <c r="K88">
        <v>19</v>
      </c>
      <c r="L88">
        <v>70</v>
      </c>
      <c r="M88" t="str">
        <f t="shared" si="7"/>
        <v>Destro</v>
      </c>
      <c r="N88" t="str">
        <f t="shared" si="5"/>
        <v>164 cm</v>
      </c>
      <c r="O88" s="1">
        <f t="shared" si="6"/>
        <v>0.871</v>
      </c>
      <c r="P88" s="2">
        <f t="shared" si="8"/>
        <v>11</v>
      </c>
      <c r="Q88">
        <f t="shared" si="9"/>
        <v>1</v>
      </c>
      <c r="R88" t="str">
        <f>IF(COUNTIF('Tabelas de Conversão'!$A$2:$A$1048576,fighters_data2!D88)=1,_xlfn.XLOOKUP(fighters_data2!D88,'Tabelas de Conversão'!$A$2:$A$1048576,'Tabelas de Conversão'!$B$2:$B$1048576),fighters_data2!D88)</f>
        <v>Venezuela</v>
      </c>
    </row>
    <row r="89" spans="1:18" x14ac:dyDescent="0.25">
      <c r="A89" t="s">
        <v>251</v>
      </c>
      <c r="B89">
        <v>30</v>
      </c>
      <c r="C89">
        <v>2017</v>
      </c>
      <c r="D89" t="s">
        <v>86</v>
      </c>
      <c r="E89" t="s">
        <v>14</v>
      </c>
      <c r="F89" t="s">
        <v>252</v>
      </c>
      <c r="G89">
        <v>17</v>
      </c>
      <c r="H89">
        <v>16</v>
      </c>
      <c r="I89" t="s">
        <v>65</v>
      </c>
      <c r="K89">
        <v>7</v>
      </c>
      <c r="L89">
        <v>44</v>
      </c>
      <c r="M89" t="str">
        <f t="shared" si="7"/>
        <v>Destro</v>
      </c>
      <c r="N89" t="str">
        <f t="shared" si="5"/>
        <v>168 cm</v>
      </c>
      <c r="O89" s="1">
        <f t="shared" si="6"/>
        <v>0.94120000000000004</v>
      </c>
      <c r="P89" s="2">
        <f t="shared" si="8"/>
        <v>8</v>
      </c>
      <c r="Q89">
        <f t="shared" si="9"/>
        <v>4</v>
      </c>
      <c r="R89" t="str">
        <f>IF(COUNTIF('Tabelas de Conversão'!$A$2:$A$1048576,fighters_data2!D89)=1,_xlfn.XLOOKUP(fighters_data2!D89,'Tabelas de Conversão'!$A$2:$A$1048576,'Tabelas de Conversão'!$B$2:$B$1048576),fighters_data2!D89)</f>
        <v>USA</v>
      </c>
    </row>
    <row r="90" spans="1:18" x14ac:dyDescent="0.25">
      <c r="A90" t="s">
        <v>253</v>
      </c>
      <c r="B90">
        <v>41</v>
      </c>
      <c r="C90">
        <v>2007</v>
      </c>
      <c r="D90" t="s">
        <v>18</v>
      </c>
      <c r="E90" t="s">
        <v>14</v>
      </c>
      <c r="F90" t="s">
        <v>59</v>
      </c>
      <c r="G90">
        <v>34</v>
      </c>
      <c r="H90">
        <v>30</v>
      </c>
      <c r="I90" t="s">
        <v>81</v>
      </c>
      <c r="K90">
        <v>20</v>
      </c>
      <c r="L90">
        <v>67</v>
      </c>
      <c r="M90" t="str">
        <f t="shared" si="7"/>
        <v>Destro</v>
      </c>
      <c r="N90" t="str">
        <f t="shared" si="5"/>
        <v>188 cm</v>
      </c>
      <c r="O90" s="1">
        <f t="shared" si="6"/>
        <v>0.88239999999999996</v>
      </c>
      <c r="P90" s="2">
        <f t="shared" si="8"/>
        <v>18</v>
      </c>
      <c r="Q90">
        <f t="shared" si="9"/>
        <v>3</v>
      </c>
      <c r="R90" t="str">
        <f>IF(COUNTIF('Tabelas de Conversão'!$A$2:$A$1048576,fighters_data2!D90)=1,_xlfn.XLOOKUP(fighters_data2!D90,'Tabelas de Conversão'!$A$2:$A$1048576,'Tabelas de Conversão'!$B$2:$B$1048576),fighters_data2!D90)</f>
        <v>United Kingdom</v>
      </c>
    </row>
    <row r="91" spans="1:18" x14ac:dyDescent="0.25">
      <c r="A91" t="s">
        <v>254</v>
      </c>
      <c r="B91">
        <v>32</v>
      </c>
      <c r="C91">
        <v>2010</v>
      </c>
      <c r="D91" t="s">
        <v>34</v>
      </c>
      <c r="E91" t="s">
        <v>14</v>
      </c>
      <c r="F91" t="s">
        <v>80</v>
      </c>
      <c r="G91">
        <v>33</v>
      </c>
      <c r="H91">
        <v>29</v>
      </c>
      <c r="I91" t="s">
        <v>255</v>
      </c>
      <c r="K91">
        <v>20</v>
      </c>
      <c r="L91">
        <v>69</v>
      </c>
      <c r="M91" t="str">
        <f t="shared" si="7"/>
        <v>Destro</v>
      </c>
      <c r="N91" t="str">
        <f t="shared" si="5"/>
        <v>185 cm</v>
      </c>
      <c r="O91" s="1">
        <f t="shared" si="6"/>
        <v>0.87879999999999991</v>
      </c>
      <c r="P91" s="2">
        <f t="shared" si="8"/>
        <v>15</v>
      </c>
      <c r="Q91">
        <f t="shared" si="9"/>
        <v>3</v>
      </c>
      <c r="R91" t="str">
        <f>IF(COUNTIF('Tabelas de Conversão'!$A$2:$A$1048576,fighters_data2!D91)=1,_xlfn.XLOOKUP(fighters_data2!D91,'Tabelas de Conversão'!$A$2:$A$1048576,'Tabelas de Conversão'!$B$2:$B$1048576),fighters_data2!D91)</f>
        <v>USA</v>
      </c>
    </row>
    <row r="92" spans="1:18" x14ac:dyDescent="0.25">
      <c r="A92" t="s">
        <v>256</v>
      </c>
      <c r="B92">
        <v>28</v>
      </c>
      <c r="C92">
        <v>2016</v>
      </c>
      <c r="D92" t="s">
        <v>54</v>
      </c>
      <c r="E92" t="s">
        <v>14</v>
      </c>
      <c r="F92" t="s">
        <v>38</v>
      </c>
      <c r="G92">
        <v>24</v>
      </c>
      <c r="H92">
        <v>23</v>
      </c>
      <c r="I92" t="s">
        <v>257</v>
      </c>
      <c r="J92" t="s">
        <v>258</v>
      </c>
      <c r="K92">
        <v>14</v>
      </c>
      <c r="L92">
        <v>61</v>
      </c>
      <c r="M92" t="str">
        <f t="shared" si="7"/>
        <v>Destro</v>
      </c>
      <c r="N92" t="str">
        <f t="shared" si="5"/>
        <v>173 cm</v>
      </c>
      <c r="O92" s="1">
        <f t="shared" si="6"/>
        <v>0.95829999999999993</v>
      </c>
      <c r="P92" s="2">
        <f t="shared" si="8"/>
        <v>9</v>
      </c>
      <c r="Q92">
        <f t="shared" si="9"/>
        <v>2</v>
      </c>
      <c r="R92" t="str">
        <f>IF(COUNTIF('Tabelas de Conversão'!$A$2:$A$1048576,fighters_data2!D92)=1,_xlfn.XLOOKUP(fighters_data2!D92,'Tabelas de Conversão'!$A$2:$A$1048576,'Tabelas de Conversão'!$B$2:$B$1048576),fighters_data2!D92)</f>
        <v>England</v>
      </c>
    </row>
    <row r="93" spans="1:18" x14ac:dyDescent="0.25">
      <c r="A93" t="s">
        <v>259</v>
      </c>
      <c r="B93">
        <v>30</v>
      </c>
      <c r="C93">
        <v>2017</v>
      </c>
      <c r="D93" t="s">
        <v>54</v>
      </c>
      <c r="E93" t="s">
        <v>14</v>
      </c>
      <c r="F93" t="s">
        <v>23</v>
      </c>
      <c r="G93">
        <v>25</v>
      </c>
      <c r="H93">
        <v>21</v>
      </c>
      <c r="I93" t="s">
        <v>32</v>
      </c>
      <c r="J93" t="s">
        <v>260</v>
      </c>
      <c r="K93">
        <v>17</v>
      </c>
      <c r="L93">
        <v>81</v>
      </c>
      <c r="M93" t="str">
        <f t="shared" si="7"/>
        <v>Destro</v>
      </c>
      <c r="N93" t="str">
        <f t="shared" si="5"/>
        <v>183 cm</v>
      </c>
      <c r="O93" s="1">
        <f t="shared" si="6"/>
        <v>0.84</v>
      </c>
      <c r="P93" s="2">
        <f t="shared" si="8"/>
        <v>8</v>
      </c>
      <c r="Q93">
        <f t="shared" si="9"/>
        <v>1</v>
      </c>
      <c r="R93" t="str">
        <f>IF(COUNTIF('Tabelas de Conversão'!$A$2:$A$1048576,fighters_data2!D93)=1,_xlfn.XLOOKUP(fighters_data2!D93,'Tabelas de Conversão'!$A$2:$A$1048576,'Tabelas de Conversão'!$B$2:$B$1048576),fighters_data2!D93)</f>
        <v>England</v>
      </c>
    </row>
    <row r="94" spans="1:18" x14ac:dyDescent="0.25">
      <c r="A94" t="s">
        <v>261</v>
      </c>
      <c r="B94">
        <v>32</v>
      </c>
      <c r="C94">
        <v>2010</v>
      </c>
      <c r="D94" t="s">
        <v>151</v>
      </c>
      <c r="E94" t="s">
        <v>14</v>
      </c>
      <c r="F94" t="s">
        <v>55</v>
      </c>
      <c r="G94">
        <v>44</v>
      </c>
      <c r="H94">
        <v>41</v>
      </c>
      <c r="I94" t="s">
        <v>262</v>
      </c>
      <c r="K94">
        <v>37</v>
      </c>
      <c r="L94">
        <v>90</v>
      </c>
      <c r="M94" t="str">
        <f t="shared" si="7"/>
        <v>Destro</v>
      </c>
      <c r="N94" t="str">
        <f t="shared" si="5"/>
        <v>180 cm</v>
      </c>
      <c r="O94" s="1">
        <f t="shared" si="6"/>
        <v>0.93180000000000007</v>
      </c>
      <c r="P94" s="2">
        <f t="shared" si="8"/>
        <v>15</v>
      </c>
      <c r="Q94">
        <f t="shared" si="9"/>
        <v>1</v>
      </c>
      <c r="R94" t="str">
        <f>IF(COUNTIF('Tabelas de Conversão'!$A$2:$A$1048576,fighters_data2!D94)=1,_xlfn.XLOOKUP(fighters_data2!D94,'Tabelas de Conversão'!$A$2:$A$1048576,'Tabelas de Conversão'!$B$2:$B$1048576),fighters_data2!D94)</f>
        <v>Mexico</v>
      </c>
    </row>
    <row r="95" spans="1:18" x14ac:dyDescent="0.25">
      <c r="A95" t="s">
        <v>263</v>
      </c>
      <c r="B95">
        <v>28</v>
      </c>
      <c r="C95">
        <v>2016</v>
      </c>
      <c r="D95" t="s">
        <v>86</v>
      </c>
      <c r="E95" t="s">
        <v>14</v>
      </c>
      <c r="F95" t="s">
        <v>80</v>
      </c>
      <c r="G95">
        <v>24</v>
      </c>
      <c r="H95">
        <v>23</v>
      </c>
      <c r="I95" t="s">
        <v>257</v>
      </c>
      <c r="J95" t="s">
        <v>264</v>
      </c>
      <c r="K95">
        <v>17</v>
      </c>
      <c r="L95">
        <v>74</v>
      </c>
      <c r="M95" t="str">
        <f t="shared" si="7"/>
        <v>Destro</v>
      </c>
      <c r="N95" t="str">
        <f t="shared" si="5"/>
        <v>185 cm</v>
      </c>
      <c r="O95" s="1">
        <f t="shared" si="6"/>
        <v>0.95829999999999993</v>
      </c>
      <c r="P95" s="2">
        <f t="shared" si="8"/>
        <v>9</v>
      </c>
      <c r="Q95">
        <f t="shared" si="9"/>
        <v>2</v>
      </c>
      <c r="R95" t="str">
        <f>IF(COUNTIF('Tabelas de Conversão'!$A$2:$A$1048576,fighters_data2!D95)=1,_xlfn.XLOOKUP(fighters_data2!D95,'Tabelas de Conversão'!$A$2:$A$1048576,'Tabelas de Conversão'!$B$2:$B$1048576),fighters_data2!D95)</f>
        <v>USA</v>
      </c>
    </row>
    <row r="96" spans="1:18" x14ac:dyDescent="0.25">
      <c r="A96" t="s">
        <v>265</v>
      </c>
      <c r="B96">
        <v>34</v>
      </c>
      <c r="C96">
        <v>2017</v>
      </c>
      <c r="D96" t="s">
        <v>18</v>
      </c>
      <c r="E96" t="s">
        <v>14</v>
      </c>
      <c r="F96" t="s">
        <v>136</v>
      </c>
      <c r="G96">
        <v>22</v>
      </c>
      <c r="H96">
        <v>20</v>
      </c>
      <c r="I96" t="s">
        <v>16</v>
      </c>
      <c r="K96">
        <v>13</v>
      </c>
      <c r="L96">
        <v>65</v>
      </c>
      <c r="M96" t="str">
        <f t="shared" si="7"/>
        <v>Destro</v>
      </c>
      <c r="N96" t="str">
        <f t="shared" si="5"/>
        <v>191 cm</v>
      </c>
      <c r="O96" s="1">
        <f t="shared" si="6"/>
        <v>0.90910000000000002</v>
      </c>
      <c r="P96" s="2">
        <f t="shared" si="8"/>
        <v>8</v>
      </c>
      <c r="Q96">
        <f t="shared" si="9"/>
        <v>2</v>
      </c>
      <c r="R96" t="str">
        <f>IF(COUNTIF('Tabelas de Conversão'!$A$2:$A$1048576,fighters_data2!D96)=1,_xlfn.XLOOKUP(fighters_data2!D96,'Tabelas de Conversão'!$A$2:$A$1048576,'Tabelas de Conversão'!$B$2:$B$1048576),fighters_data2!D96)</f>
        <v>United Kingdom</v>
      </c>
    </row>
    <row r="97" spans="1:18" x14ac:dyDescent="0.25">
      <c r="A97" t="s">
        <v>266</v>
      </c>
      <c r="B97">
        <v>29</v>
      </c>
      <c r="C97">
        <v>2017</v>
      </c>
      <c r="D97" t="s">
        <v>90</v>
      </c>
      <c r="E97" t="s">
        <v>14</v>
      </c>
      <c r="F97" t="s">
        <v>80</v>
      </c>
      <c r="G97">
        <v>27</v>
      </c>
      <c r="H97">
        <v>25</v>
      </c>
      <c r="I97" t="s">
        <v>146</v>
      </c>
      <c r="K97">
        <v>24</v>
      </c>
      <c r="L97">
        <v>96</v>
      </c>
      <c r="M97" t="str">
        <f t="shared" si="7"/>
        <v>Destro</v>
      </c>
      <c r="N97" t="str">
        <f t="shared" si="5"/>
        <v>185 cm</v>
      </c>
      <c r="O97" s="1">
        <f t="shared" si="6"/>
        <v>0.92590000000000006</v>
      </c>
      <c r="P97" s="2">
        <f t="shared" si="8"/>
        <v>8</v>
      </c>
      <c r="Q97">
        <f t="shared" si="9"/>
        <v>1</v>
      </c>
      <c r="R97" t="str">
        <f>IF(COUNTIF('Tabelas de Conversão'!$A$2:$A$1048576,fighters_data2!D97)=1,_xlfn.XLOOKUP(fighters_data2!D97,'Tabelas de Conversão'!$A$2:$A$1048576,'Tabelas de Conversão'!$B$2:$B$1048576),fighters_data2!D97)</f>
        <v>Ukraine</v>
      </c>
    </row>
    <row r="98" spans="1:18" x14ac:dyDescent="0.25">
      <c r="A98" t="s">
        <v>267</v>
      </c>
      <c r="B98">
        <v>34</v>
      </c>
      <c r="C98">
        <v>2013</v>
      </c>
      <c r="D98" t="s">
        <v>132</v>
      </c>
      <c r="E98" t="s">
        <v>14</v>
      </c>
      <c r="F98" t="s">
        <v>80</v>
      </c>
      <c r="G98">
        <v>29</v>
      </c>
      <c r="H98">
        <v>20</v>
      </c>
      <c r="I98" t="s">
        <v>268</v>
      </c>
      <c r="K98">
        <v>8</v>
      </c>
      <c r="L98">
        <v>40</v>
      </c>
      <c r="M98" t="str">
        <f t="shared" si="7"/>
        <v>Destro</v>
      </c>
      <c r="N98" t="str">
        <f t="shared" si="5"/>
        <v>185 cm</v>
      </c>
      <c r="O98" s="1">
        <f t="shared" si="6"/>
        <v>0.68969999999999998</v>
      </c>
      <c r="P98" s="2">
        <f t="shared" si="8"/>
        <v>12</v>
      </c>
      <c r="Q98">
        <f t="shared" si="9"/>
        <v>1</v>
      </c>
      <c r="R98" t="str">
        <f>IF(COUNTIF('Tabelas de Conversão'!$A$2:$A$1048576,fighters_data2!D98)=1,_xlfn.XLOOKUP(fighters_data2!D98,'Tabelas de Conversão'!$A$2:$A$1048576,'Tabelas de Conversão'!$B$2:$B$1048576),fighters_data2!D98)</f>
        <v>Latvia</v>
      </c>
    </row>
    <row r="99" spans="1:18" x14ac:dyDescent="0.25">
      <c r="A99" t="s">
        <v>269</v>
      </c>
      <c r="B99">
        <v>40</v>
      </c>
      <c r="C99">
        <v>2011</v>
      </c>
      <c r="D99" t="s">
        <v>18</v>
      </c>
      <c r="E99" t="s">
        <v>30</v>
      </c>
      <c r="F99" t="s">
        <v>19</v>
      </c>
      <c r="G99">
        <v>24</v>
      </c>
      <c r="H99">
        <v>20</v>
      </c>
      <c r="I99" t="s">
        <v>121</v>
      </c>
      <c r="K99">
        <v>3</v>
      </c>
      <c r="L99">
        <v>15</v>
      </c>
      <c r="M99" t="str">
        <f t="shared" si="7"/>
        <v>Canhoto</v>
      </c>
      <c r="N99" t="str">
        <f t="shared" si="5"/>
        <v>-</v>
      </c>
      <c r="O99" s="1">
        <f t="shared" si="6"/>
        <v>0.83329999999999993</v>
      </c>
      <c r="P99" s="2">
        <f t="shared" si="8"/>
        <v>14</v>
      </c>
      <c r="Q99">
        <f t="shared" si="9"/>
        <v>1</v>
      </c>
      <c r="R99" t="str">
        <f>IF(COUNTIF('Tabelas de Conversão'!$A$2:$A$1048576,fighters_data2!D99)=1,_xlfn.XLOOKUP(fighters_data2!D99,'Tabelas de Conversão'!$A$2:$A$1048576,'Tabelas de Conversão'!$B$2:$B$1048576),fighters_data2!D99)</f>
        <v>United Kingdom</v>
      </c>
    </row>
    <row r="100" spans="1:18" x14ac:dyDescent="0.25">
      <c r="A100" t="s">
        <v>270</v>
      </c>
      <c r="B100">
        <v>46</v>
      </c>
      <c r="C100">
        <v>1999</v>
      </c>
      <c r="D100" t="s">
        <v>22</v>
      </c>
      <c r="E100" t="s">
        <v>30</v>
      </c>
      <c r="F100" t="s">
        <v>178</v>
      </c>
      <c r="G100">
        <v>55</v>
      </c>
      <c r="H100">
        <v>52</v>
      </c>
      <c r="I100" t="s">
        <v>271</v>
      </c>
      <c r="K100">
        <v>38</v>
      </c>
      <c r="L100">
        <v>73</v>
      </c>
      <c r="M100" t="str">
        <f t="shared" si="7"/>
        <v>Canhoto</v>
      </c>
      <c r="N100" t="str">
        <f t="shared" si="5"/>
        <v>181 cm</v>
      </c>
      <c r="O100" s="1">
        <f t="shared" si="6"/>
        <v>0.94550000000000001</v>
      </c>
      <c r="P100" s="2">
        <f t="shared" si="8"/>
        <v>26</v>
      </c>
      <c r="Q100">
        <f t="shared" si="9"/>
        <v>1</v>
      </c>
      <c r="R100" t="str">
        <f>IF(COUNTIF('Tabelas de Conversão'!$A$2:$A$1048576,fighters_data2!D100)=1,_xlfn.XLOOKUP(fighters_data2!D100,'Tabelas de Conversão'!$A$2:$A$1048576,'Tabelas de Conversão'!$B$2:$B$1048576),fighters_data2!D100)</f>
        <v>Germany</v>
      </c>
    </row>
    <row r="101" spans="1:18" x14ac:dyDescent="0.25">
      <c r="A101" t="s">
        <v>272</v>
      </c>
      <c r="B101">
        <v>52</v>
      </c>
      <c r="C101">
        <v>1992</v>
      </c>
      <c r="D101" t="s">
        <v>34</v>
      </c>
      <c r="E101" t="s">
        <v>14</v>
      </c>
      <c r="F101" t="s">
        <v>273</v>
      </c>
      <c r="G101">
        <v>67</v>
      </c>
      <c r="H101">
        <v>60</v>
      </c>
      <c r="I101" t="s">
        <v>274</v>
      </c>
      <c r="K101">
        <v>53</v>
      </c>
      <c r="L101">
        <v>88</v>
      </c>
      <c r="M101" t="str">
        <f t="shared" si="7"/>
        <v>Destro</v>
      </c>
      <c r="N101" t="str">
        <f t="shared" si="5"/>
        <v>203 cm</v>
      </c>
      <c r="O101" s="1">
        <f t="shared" si="6"/>
        <v>0.89549999999999996</v>
      </c>
      <c r="P101" s="2">
        <f t="shared" si="8"/>
        <v>33</v>
      </c>
      <c r="Q101">
        <f t="shared" si="9"/>
        <v>1</v>
      </c>
      <c r="R101" t="str">
        <f>IF(COUNTIF('Tabelas de Conversão'!$A$2:$A$1048576,fighters_data2!D101)=1,_xlfn.XLOOKUP(fighters_data2!D101,'Tabelas de Conversão'!$A$2:$A$1048576,'Tabelas de Conversão'!$B$2:$B$1048576),fighters_data2!D101)</f>
        <v>USA</v>
      </c>
    </row>
  </sheetData>
  <autoFilter ref="A1:Q101" xr:uid="{D5D49F7D-AF75-441D-89A4-17E00881797A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92D3-8E9A-4402-9D73-69338CF49418}">
  <dimension ref="A1:B2"/>
  <sheetViews>
    <sheetView workbookViewId="0">
      <selection activeCell="E36" sqref="E36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290</v>
      </c>
      <c r="B1" t="s">
        <v>291</v>
      </c>
    </row>
    <row r="2" spans="1:2" x14ac:dyDescent="0.25">
      <c r="A2" t="s">
        <v>292</v>
      </c>
      <c r="B2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F68CA-0E7B-4ABE-B7C5-0F10E6098B64}">
  <dimension ref="A1:B10"/>
  <sheetViews>
    <sheetView topLeftCell="A7" zoomScale="85" zoomScaleNormal="85" workbookViewId="0">
      <selection activeCell="M27" sqref="M27"/>
    </sheetView>
  </sheetViews>
  <sheetFormatPr defaultRowHeight="15" x14ac:dyDescent="0.25"/>
  <cols>
    <col min="1" max="1" width="18.42578125" bestFit="1" customWidth="1"/>
    <col min="2" max="2" width="17.28515625" bestFit="1" customWidth="1"/>
  </cols>
  <sheetData>
    <row r="1" spans="1:2" x14ac:dyDescent="0.25">
      <c r="A1" s="3" t="s">
        <v>279</v>
      </c>
      <c r="B1" t="s">
        <v>283</v>
      </c>
    </row>
    <row r="2" spans="1:2" x14ac:dyDescent="0.25">
      <c r="A2" s="4" t="s">
        <v>280</v>
      </c>
      <c r="B2" s="5">
        <v>0.18</v>
      </c>
    </row>
    <row r="3" spans="1:2" x14ac:dyDescent="0.25">
      <c r="A3" s="4" t="s">
        <v>281</v>
      </c>
      <c r="B3" s="5">
        <v>0.82</v>
      </c>
    </row>
    <row r="4" spans="1:2" x14ac:dyDescent="0.25">
      <c r="A4" s="4" t="s">
        <v>282</v>
      </c>
      <c r="B4" s="5">
        <v>1</v>
      </c>
    </row>
    <row r="7" spans="1:2" x14ac:dyDescent="0.25">
      <c r="A7" s="3" t="s">
        <v>279</v>
      </c>
      <c r="B7" t="s">
        <v>284</v>
      </c>
    </row>
    <row r="8" spans="1:2" x14ac:dyDescent="0.25">
      <c r="A8" s="4" t="s">
        <v>280</v>
      </c>
      <c r="B8" s="5">
        <v>0.86547085201793716</v>
      </c>
    </row>
    <row r="9" spans="1:2" x14ac:dyDescent="0.25">
      <c r="A9" s="4" t="s">
        <v>281</v>
      </c>
      <c r="B9" s="5">
        <v>0.87448046550290937</v>
      </c>
    </row>
    <row r="10" spans="1:2" x14ac:dyDescent="0.25">
      <c r="A10" s="4" t="s">
        <v>282</v>
      </c>
      <c r="B10" s="5">
        <v>0.8730715287517532</v>
      </c>
    </row>
  </sheetData>
  <pageMargins left="0.511811024" right="0.511811024" top="0.78740157499999996" bottom="0.78740157499999996" header="0.31496062000000002" footer="0.31496062000000002"/>
  <drawing r:id="rId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FC95-2A02-4BE0-8135-7D55EB1438C1}">
  <dimension ref="A1:D11"/>
  <sheetViews>
    <sheetView topLeftCell="B4" zoomScale="130" zoomScaleNormal="130" workbookViewId="0">
      <selection activeCell="D30" sqref="D30"/>
    </sheetView>
  </sheetViews>
  <sheetFormatPr defaultRowHeight="15" x14ac:dyDescent="0.25"/>
  <cols>
    <col min="1" max="1" width="23.28515625" bestFit="1" customWidth="1"/>
    <col min="2" max="2" width="20.140625" bestFit="1" customWidth="1"/>
    <col min="3" max="3" width="7.5703125" bestFit="1" customWidth="1"/>
    <col min="4" max="4" width="10.7109375" bestFit="1" customWidth="1"/>
  </cols>
  <sheetData>
    <row r="1" spans="1:4" x14ac:dyDescent="0.25">
      <c r="A1" s="3" t="s">
        <v>286</v>
      </c>
      <c r="B1" t="s">
        <v>287</v>
      </c>
    </row>
    <row r="3" spans="1:4" x14ac:dyDescent="0.25">
      <c r="A3" s="3" t="s">
        <v>285</v>
      </c>
      <c r="B3" s="3" t="s">
        <v>288</v>
      </c>
    </row>
    <row r="4" spans="1:4" x14ac:dyDescent="0.25">
      <c r="A4" s="3" t="s">
        <v>279</v>
      </c>
      <c r="B4" t="s">
        <v>280</v>
      </c>
      <c r="C4" t="s">
        <v>281</v>
      </c>
      <c r="D4" t="s">
        <v>282</v>
      </c>
    </row>
    <row r="5" spans="1:4" x14ac:dyDescent="0.25">
      <c r="A5" s="4" t="s">
        <v>18</v>
      </c>
      <c r="B5" s="5"/>
      <c r="C5" s="5">
        <v>0.76719000000000004</v>
      </c>
      <c r="D5" s="5">
        <v>0.76719000000000004</v>
      </c>
    </row>
    <row r="6" spans="1:4" x14ac:dyDescent="0.25">
      <c r="A6" s="4" t="s">
        <v>151</v>
      </c>
      <c r="B6" s="5"/>
      <c r="C6" s="5">
        <v>0.83505000000000007</v>
      </c>
      <c r="D6" s="5">
        <v>0.83505000000000007</v>
      </c>
    </row>
    <row r="7" spans="1:4" x14ac:dyDescent="0.25">
      <c r="A7" s="4" t="s">
        <v>22</v>
      </c>
      <c r="B7" s="5"/>
      <c r="C7" s="5">
        <v>0.88680000000000003</v>
      </c>
      <c r="D7" s="5">
        <v>0.88680000000000003</v>
      </c>
    </row>
    <row r="8" spans="1:4" x14ac:dyDescent="0.25">
      <c r="A8" s="4" t="s">
        <v>34</v>
      </c>
      <c r="B8" s="5">
        <v>0.8751000000000001</v>
      </c>
      <c r="C8" s="5">
        <v>0.89483333333333326</v>
      </c>
      <c r="D8" s="5">
        <v>0.89201428571428587</v>
      </c>
    </row>
    <row r="9" spans="1:4" x14ac:dyDescent="0.25">
      <c r="A9" s="4" t="s">
        <v>54</v>
      </c>
      <c r="B9" s="5"/>
      <c r="C9" s="5">
        <v>0.90066666666666662</v>
      </c>
      <c r="D9" s="5">
        <v>0.90066666666666662</v>
      </c>
    </row>
    <row r="10" spans="1:4" x14ac:dyDescent="0.25">
      <c r="A10" s="4" t="s">
        <v>13</v>
      </c>
      <c r="B10" s="5">
        <v>0.91299999999999992</v>
      </c>
      <c r="C10" s="5">
        <v>0.93530000000000002</v>
      </c>
      <c r="D10" s="5">
        <v>0.92043333333333333</v>
      </c>
    </row>
    <row r="11" spans="1:4" x14ac:dyDescent="0.25">
      <c r="A11" s="4" t="s">
        <v>282</v>
      </c>
      <c r="B11" s="5">
        <v>0.89675714285714292</v>
      </c>
      <c r="C11" s="5">
        <v>0.86458095238095234</v>
      </c>
      <c r="D11" s="5">
        <v>0.86917755102040817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5380-7A35-4553-9290-8E63A636C5A9}">
  <dimension ref="A1:G58"/>
  <sheetViews>
    <sheetView topLeftCell="A4" zoomScale="55" zoomScaleNormal="55" workbookViewId="0">
      <selection activeCell="J57" sqref="J57"/>
    </sheetView>
  </sheetViews>
  <sheetFormatPr defaultRowHeight="15" x14ac:dyDescent="0.25"/>
  <cols>
    <col min="1" max="1" width="31.5703125" bestFit="1" customWidth="1"/>
    <col min="2" max="2" width="28.42578125" bestFit="1" customWidth="1"/>
    <col min="3" max="3" width="10.85546875" bestFit="1" customWidth="1"/>
    <col min="4" max="4" width="10.5703125" bestFit="1" customWidth="1"/>
    <col min="5" max="5" width="10.28515625" bestFit="1" customWidth="1"/>
    <col min="6" max="7" width="15.42578125" bestFit="1" customWidth="1"/>
    <col min="8" max="8" width="23.28515625" bestFit="1" customWidth="1"/>
    <col min="9" max="9" width="19" bestFit="1" customWidth="1"/>
    <col min="10" max="10" width="23.28515625" bestFit="1" customWidth="1"/>
    <col min="11" max="11" width="19" bestFit="1" customWidth="1"/>
    <col min="12" max="12" width="28.28515625" bestFit="1" customWidth="1"/>
    <col min="13" max="13" width="24" bestFit="1" customWidth="1"/>
    <col min="14" max="14" width="6" bestFit="1" customWidth="1"/>
    <col min="15" max="15" width="11" bestFit="1" customWidth="1"/>
    <col min="16" max="16" width="8.140625" bestFit="1" customWidth="1"/>
    <col min="17" max="17" width="7.42578125" bestFit="1" customWidth="1"/>
    <col min="18" max="18" width="9.85546875" bestFit="1" customWidth="1"/>
    <col min="19" max="19" width="7.42578125" bestFit="1" customWidth="1"/>
    <col min="20" max="20" width="16" bestFit="1" customWidth="1"/>
    <col min="21" max="21" width="7.7109375" bestFit="1" customWidth="1"/>
    <col min="22" max="22" width="8" bestFit="1" customWidth="1"/>
    <col min="23" max="23" width="11.140625" bestFit="1" customWidth="1"/>
    <col min="24" max="24" width="7.140625" bestFit="1" customWidth="1"/>
    <col min="25" max="25" width="11.42578125" bestFit="1" customWidth="1"/>
    <col min="26" max="26" width="8.85546875" bestFit="1" customWidth="1"/>
    <col min="27" max="27" width="7" bestFit="1" customWidth="1"/>
    <col min="28" max="28" width="7.85546875" bestFit="1" customWidth="1"/>
    <col min="29" max="29" width="15.42578125" bestFit="1" customWidth="1"/>
    <col min="30" max="30" width="8.140625" bestFit="1" customWidth="1"/>
    <col min="31" max="31" width="10.85546875" bestFit="1" customWidth="1"/>
    <col min="32" max="32" width="10.28515625" bestFit="1" customWidth="1"/>
    <col min="33" max="34" width="10.7109375" bestFit="1" customWidth="1"/>
  </cols>
  <sheetData>
    <row r="1" spans="1:7" x14ac:dyDescent="0.25">
      <c r="A1" s="3" t="s">
        <v>285</v>
      </c>
      <c r="B1" s="3" t="s">
        <v>288</v>
      </c>
    </row>
    <row r="2" spans="1:7" x14ac:dyDescent="0.25">
      <c r="A2" s="3" t="s">
        <v>279</v>
      </c>
      <c r="B2" s="2">
        <v>0</v>
      </c>
      <c r="C2" s="2">
        <v>10</v>
      </c>
      <c r="D2" s="2">
        <v>20</v>
      </c>
      <c r="E2" s="2">
        <v>30</v>
      </c>
      <c r="F2" s="2">
        <v>40</v>
      </c>
      <c r="G2" s="2" t="s">
        <v>282</v>
      </c>
    </row>
    <row r="3" spans="1:7" x14ac:dyDescent="0.25">
      <c r="A3" s="4" t="s">
        <v>48</v>
      </c>
      <c r="B3" s="5"/>
      <c r="C3" s="5"/>
      <c r="D3" s="5">
        <v>0.96150000000000002</v>
      </c>
      <c r="E3" s="5"/>
      <c r="F3" s="5"/>
      <c r="G3" s="5">
        <v>0.96150000000000002</v>
      </c>
    </row>
    <row r="4" spans="1:7" x14ac:dyDescent="0.25">
      <c r="A4" s="4" t="s">
        <v>45</v>
      </c>
      <c r="B4" s="5"/>
      <c r="C4" s="5"/>
      <c r="D4" s="5">
        <v>0.96970000000000001</v>
      </c>
      <c r="E4" s="5"/>
      <c r="F4" s="5"/>
      <c r="G4" s="5">
        <v>0.96970000000000001</v>
      </c>
    </row>
    <row r="5" spans="1:7" x14ac:dyDescent="0.25">
      <c r="A5" s="4" t="s">
        <v>244</v>
      </c>
      <c r="B5" s="5"/>
      <c r="C5" s="5">
        <v>1</v>
      </c>
      <c r="D5" s="5"/>
      <c r="E5" s="5"/>
      <c r="F5" s="5"/>
      <c r="G5" s="5">
        <v>1</v>
      </c>
    </row>
    <row r="6" spans="1:7" x14ac:dyDescent="0.25">
      <c r="A6" s="4" t="s">
        <v>214</v>
      </c>
      <c r="B6" s="5"/>
      <c r="C6" s="5">
        <v>1</v>
      </c>
      <c r="D6" s="5"/>
      <c r="E6" s="5"/>
      <c r="F6" s="5"/>
      <c r="G6" s="5">
        <v>1</v>
      </c>
    </row>
    <row r="7" spans="1:7" x14ac:dyDescent="0.25">
      <c r="A7" s="4" t="s">
        <v>176</v>
      </c>
      <c r="B7" s="5"/>
      <c r="C7" s="5">
        <v>1</v>
      </c>
      <c r="D7" s="5"/>
      <c r="E7" s="5"/>
      <c r="F7" s="5"/>
      <c r="G7" s="5">
        <v>1</v>
      </c>
    </row>
    <row r="8" spans="1:7" x14ac:dyDescent="0.25">
      <c r="A8" s="4" t="s">
        <v>186</v>
      </c>
      <c r="B8" s="5"/>
      <c r="C8" s="5">
        <v>1</v>
      </c>
      <c r="D8" s="5"/>
      <c r="E8" s="5"/>
      <c r="F8" s="5"/>
      <c r="G8" s="5">
        <v>1</v>
      </c>
    </row>
    <row r="9" spans="1:7" x14ac:dyDescent="0.25">
      <c r="A9" s="4" t="s">
        <v>212</v>
      </c>
      <c r="B9" s="5"/>
      <c r="C9" s="5">
        <v>1</v>
      </c>
      <c r="D9" s="5"/>
      <c r="E9" s="5"/>
      <c r="F9" s="5"/>
      <c r="G9" s="5">
        <v>1</v>
      </c>
    </row>
    <row r="10" spans="1:7" x14ac:dyDescent="0.25">
      <c r="A10" s="4" t="s">
        <v>131</v>
      </c>
      <c r="B10" s="5"/>
      <c r="C10" s="5">
        <v>1</v>
      </c>
      <c r="D10" s="5"/>
      <c r="E10" s="5"/>
      <c r="F10" s="5"/>
      <c r="G10" s="5">
        <v>1</v>
      </c>
    </row>
    <row r="11" spans="1:7" x14ac:dyDescent="0.25">
      <c r="A11" s="4" t="s">
        <v>53</v>
      </c>
      <c r="B11" s="5"/>
      <c r="C11" s="5">
        <v>1</v>
      </c>
      <c r="D11" s="5"/>
      <c r="E11" s="5"/>
      <c r="F11" s="5"/>
      <c r="G11" s="5">
        <v>1</v>
      </c>
    </row>
    <row r="12" spans="1:7" x14ac:dyDescent="0.25">
      <c r="A12" s="4" t="s">
        <v>171</v>
      </c>
      <c r="B12" s="5"/>
      <c r="C12" s="5">
        <v>1</v>
      </c>
      <c r="D12" s="5"/>
      <c r="E12" s="5"/>
      <c r="F12" s="5"/>
      <c r="G12" s="5">
        <v>1</v>
      </c>
    </row>
    <row r="13" spans="1:7" x14ac:dyDescent="0.25">
      <c r="A13" s="4" t="s">
        <v>282</v>
      </c>
      <c r="B13" s="5"/>
      <c r="C13" s="5">
        <v>1</v>
      </c>
      <c r="D13" s="5">
        <v>0.96560000000000001</v>
      </c>
      <c r="E13" s="5"/>
      <c r="F13" s="5"/>
      <c r="G13" s="5">
        <v>0.99312</v>
      </c>
    </row>
    <row r="22" spans="1:6" x14ac:dyDescent="0.25">
      <c r="A22" s="3" t="s">
        <v>275</v>
      </c>
      <c r="B22" t="s">
        <v>280</v>
      </c>
    </row>
    <row r="24" spans="1:6" x14ac:dyDescent="0.25">
      <c r="A24" s="3" t="s">
        <v>285</v>
      </c>
      <c r="B24" s="3" t="s">
        <v>288</v>
      </c>
    </row>
    <row r="25" spans="1:6" x14ac:dyDescent="0.25">
      <c r="A25" s="3" t="s">
        <v>279</v>
      </c>
      <c r="B25" s="2">
        <v>0</v>
      </c>
      <c r="C25" s="2">
        <v>10</v>
      </c>
      <c r="D25" s="2">
        <v>20</v>
      </c>
      <c r="E25" s="2">
        <v>30</v>
      </c>
      <c r="F25" s="2" t="s">
        <v>282</v>
      </c>
    </row>
    <row r="26" spans="1:6" x14ac:dyDescent="0.25">
      <c r="A26" s="4" t="s">
        <v>40</v>
      </c>
      <c r="B26" s="5"/>
      <c r="C26" s="5"/>
      <c r="D26" s="5">
        <v>0.85709999999999997</v>
      </c>
      <c r="E26" s="5"/>
      <c r="F26" s="5">
        <v>0.85709999999999997</v>
      </c>
    </row>
    <row r="27" spans="1:6" x14ac:dyDescent="0.25">
      <c r="A27" s="4" t="s">
        <v>236</v>
      </c>
      <c r="B27" s="5"/>
      <c r="C27" s="5"/>
      <c r="D27" s="5">
        <v>0.8649</v>
      </c>
      <c r="E27" s="5"/>
      <c r="F27" s="5">
        <v>0.8649</v>
      </c>
    </row>
    <row r="28" spans="1:6" x14ac:dyDescent="0.25">
      <c r="A28" s="4" t="s">
        <v>138</v>
      </c>
      <c r="B28" s="5"/>
      <c r="C28" s="5">
        <v>0.88890000000000002</v>
      </c>
      <c r="D28" s="5"/>
      <c r="E28" s="5"/>
      <c r="F28" s="5">
        <v>0.88890000000000002</v>
      </c>
    </row>
    <row r="29" spans="1:6" x14ac:dyDescent="0.25">
      <c r="A29" s="4" t="s">
        <v>203</v>
      </c>
      <c r="B29" s="5"/>
      <c r="C29" s="5">
        <v>0.92310000000000003</v>
      </c>
      <c r="D29" s="5"/>
      <c r="E29" s="5"/>
      <c r="F29" s="5">
        <v>0.92310000000000003</v>
      </c>
    </row>
    <row r="30" spans="1:6" x14ac:dyDescent="0.25">
      <c r="A30" s="4" t="s">
        <v>226</v>
      </c>
      <c r="B30" s="5"/>
      <c r="C30" s="5">
        <v>0.92590000000000006</v>
      </c>
      <c r="D30" s="5"/>
      <c r="E30" s="5"/>
      <c r="F30" s="5">
        <v>0.92590000000000006</v>
      </c>
    </row>
    <row r="31" spans="1:6" x14ac:dyDescent="0.25">
      <c r="A31" s="4" t="s">
        <v>180</v>
      </c>
      <c r="B31" s="5"/>
      <c r="C31" s="5">
        <v>0.92859999999999998</v>
      </c>
      <c r="D31" s="5"/>
      <c r="E31" s="5"/>
      <c r="F31" s="5">
        <v>0.92859999999999998</v>
      </c>
    </row>
    <row r="32" spans="1:6" x14ac:dyDescent="0.25">
      <c r="A32" s="4" t="s">
        <v>270</v>
      </c>
      <c r="B32" s="5"/>
      <c r="C32" s="5"/>
      <c r="D32" s="5"/>
      <c r="E32" s="5">
        <v>0.94550000000000001</v>
      </c>
      <c r="F32" s="5">
        <v>0.94550000000000001</v>
      </c>
    </row>
    <row r="33" spans="1:7" x14ac:dyDescent="0.25">
      <c r="A33" s="4" t="s">
        <v>45</v>
      </c>
      <c r="B33" s="5"/>
      <c r="C33" s="5"/>
      <c r="D33" s="5">
        <v>0.96970000000000001</v>
      </c>
      <c r="E33" s="5"/>
      <c r="F33" s="5">
        <v>0.96970000000000001</v>
      </c>
    </row>
    <row r="34" spans="1:7" x14ac:dyDescent="0.25">
      <c r="A34" s="4" t="s">
        <v>214</v>
      </c>
      <c r="B34" s="5"/>
      <c r="C34" s="5">
        <v>1</v>
      </c>
      <c r="D34" s="5"/>
      <c r="E34" s="5"/>
      <c r="F34" s="5">
        <v>1</v>
      </c>
    </row>
    <row r="35" spans="1:7" x14ac:dyDescent="0.25">
      <c r="A35" s="4" t="s">
        <v>186</v>
      </c>
      <c r="B35" s="5"/>
      <c r="C35" s="5">
        <v>1</v>
      </c>
      <c r="D35" s="5"/>
      <c r="E35" s="5"/>
      <c r="F35" s="5">
        <v>1</v>
      </c>
    </row>
    <row r="36" spans="1:7" x14ac:dyDescent="0.25">
      <c r="A36" s="4" t="s">
        <v>282</v>
      </c>
      <c r="B36" s="5"/>
      <c r="C36" s="5">
        <v>0.94441666666666668</v>
      </c>
      <c r="D36" s="5">
        <v>0.89723333333333333</v>
      </c>
      <c r="E36" s="5">
        <v>0.94550000000000001</v>
      </c>
      <c r="F36" s="5">
        <v>0.93036999999999992</v>
      </c>
    </row>
    <row r="43" spans="1:7" x14ac:dyDescent="0.25">
      <c r="A43" s="3" t="s">
        <v>275</v>
      </c>
      <c r="B43" t="s">
        <v>281</v>
      </c>
    </row>
    <row r="45" spans="1:7" x14ac:dyDescent="0.25">
      <c r="A45" s="3" t="s">
        <v>285</v>
      </c>
      <c r="B45" s="3" t="s">
        <v>288</v>
      </c>
    </row>
    <row r="46" spans="1:7" x14ac:dyDescent="0.25">
      <c r="A46" s="3" t="s">
        <v>279</v>
      </c>
      <c r="B46" s="2">
        <v>0</v>
      </c>
      <c r="C46" s="2">
        <v>10</v>
      </c>
      <c r="D46" s="2">
        <v>20</v>
      </c>
      <c r="E46" s="2">
        <v>30</v>
      </c>
      <c r="F46" s="2">
        <v>40</v>
      </c>
      <c r="G46" s="2" t="s">
        <v>282</v>
      </c>
    </row>
    <row r="47" spans="1:7" x14ac:dyDescent="0.25">
      <c r="A47" s="4" t="s">
        <v>263</v>
      </c>
      <c r="B47" s="5"/>
      <c r="C47" s="5">
        <v>0.95829999999999993</v>
      </c>
      <c r="D47" s="5"/>
      <c r="E47" s="5"/>
      <c r="F47" s="5"/>
      <c r="G47" s="5">
        <v>0.95829999999999993</v>
      </c>
    </row>
    <row r="48" spans="1:7" x14ac:dyDescent="0.25">
      <c r="A48" s="4" t="s">
        <v>256</v>
      </c>
      <c r="B48" s="5"/>
      <c r="C48" s="5">
        <v>0.95829999999999993</v>
      </c>
      <c r="D48" s="5"/>
      <c r="E48" s="5"/>
      <c r="F48" s="5"/>
      <c r="G48" s="5">
        <v>0.95829999999999993</v>
      </c>
    </row>
    <row r="49" spans="1:7" x14ac:dyDescent="0.25">
      <c r="A49" s="4" t="s">
        <v>218</v>
      </c>
      <c r="B49" s="5"/>
      <c r="C49" s="5">
        <v>0.96</v>
      </c>
      <c r="D49" s="5"/>
      <c r="E49" s="5"/>
      <c r="F49" s="5"/>
      <c r="G49" s="5">
        <v>0.96</v>
      </c>
    </row>
    <row r="50" spans="1:7" x14ac:dyDescent="0.25">
      <c r="A50" s="4" t="s">
        <v>243</v>
      </c>
      <c r="B50" s="5"/>
      <c r="C50" s="5"/>
      <c r="D50" s="5">
        <v>0.96</v>
      </c>
      <c r="E50" s="5"/>
      <c r="F50" s="5"/>
      <c r="G50" s="5">
        <v>0.96</v>
      </c>
    </row>
    <row r="51" spans="1:7" x14ac:dyDescent="0.25">
      <c r="A51" s="4" t="s">
        <v>48</v>
      </c>
      <c r="B51" s="5"/>
      <c r="C51" s="5"/>
      <c r="D51" s="5">
        <v>0.96150000000000002</v>
      </c>
      <c r="E51" s="5"/>
      <c r="F51" s="5"/>
      <c r="G51" s="5">
        <v>0.96150000000000002</v>
      </c>
    </row>
    <row r="52" spans="1:7" x14ac:dyDescent="0.25">
      <c r="A52" s="4" t="s">
        <v>212</v>
      </c>
      <c r="B52" s="5"/>
      <c r="C52" s="5">
        <v>1</v>
      </c>
      <c r="D52" s="5"/>
      <c r="E52" s="5"/>
      <c r="F52" s="5"/>
      <c r="G52" s="5">
        <v>1</v>
      </c>
    </row>
    <row r="53" spans="1:7" x14ac:dyDescent="0.25">
      <c r="A53" s="4" t="s">
        <v>131</v>
      </c>
      <c r="B53" s="5"/>
      <c r="C53" s="5">
        <v>1</v>
      </c>
      <c r="D53" s="5"/>
      <c r="E53" s="5"/>
      <c r="F53" s="5"/>
      <c r="G53" s="5">
        <v>1</v>
      </c>
    </row>
    <row r="54" spans="1:7" x14ac:dyDescent="0.25">
      <c r="A54" s="4" t="s">
        <v>176</v>
      </c>
      <c r="B54" s="5"/>
      <c r="C54" s="5">
        <v>1</v>
      </c>
      <c r="D54" s="5"/>
      <c r="E54" s="5"/>
      <c r="F54" s="5"/>
      <c r="G54" s="5">
        <v>1</v>
      </c>
    </row>
    <row r="55" spans="1:7" x14ac:dyDescent="0.25">
      <c r="A55" s="4" t="s">
        <v>171</v>
      </c>
      <c r="B55" s="5"/>
      <c r="C55" s="5">
        <v>1</v>
      </c>
      <c r="D55" s="5"/>
      <c r="E55" s="5"/>
      <c r="F55" s="5"/>
      <c r="G55" s="5">
        <v>1</v>
      </c>
    </row>
    <row r="56" spans="1:7" x14ac:dyDescent="0.25">
      <c r="A56" s="4" t="s">
        <v>244</v>
      </c>
      <c r="B56" s="5"/>
      <c r="C56" s="5">
        <v>1</v>
      </c>
      <c r="D56" s="5"/>
      <c r="E56" s="5"/>
      <c r="F56" s="5"/>
      <c r="G56" s="5">
        <v>1</v>
      </c>
    </row>
    <row r="57" spans="1:7" x14ac:dyDescent="0.25">
      <c r="A57" s="4" t="s">
        <v>53</v>
      </c>
      <c r="B57" s="5"/>
      <c r="C57" s="5">
        <v>1</v>
      </c>
      <c r="D57" s="5"/>
      <c r="E57" s="5"/>
      <c r="F57" s="5"/>
      <c r="G57" s="5">
        <v>1</v>
      </c>
    </row>
    <row r="58" spans="1:7" x14ac:dyDescent="0.25">
      <c r="A58" s="4" t="s">
        <v>282</v>
      </c>
      <c r="B58" s="5"/>
      <c r="C58" s="5">
        <v>0.98628888888888888</v>
      </c>
      <c r="D58" s="5">
        <v>0.96074999999999999</v>
      </c>
      <c r="E58" s="5"/>
      <c r="F58" s="5"/>
      <c r="G58" s="5">
        <v>0.98164545454545471</v>
      </c>
    </row>
  </sheetData>
  <pageMargins left="0.511811024" right="0.511811024" top="0.78740157499999996" bottom="0.78740157499999996" header="0.31496062000000002" footer="0.31496062000000002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C7773-7F3B-400C-877B-2A7C52646248}">
  <dimension ref="A1:J39"/>
  <sheetViews>
    <sheetView tabSelected="1" topLeftCell="C1" zoomScale="85" zoomScaleNormal="85" workbookViewId="0">
      <selection activeCell="Z9" sqref="Z9"/>
    </sheetView>
  </sheetViews>
  <sheetFormatPr defaultRowHeight="15" x14ac:dyDescent="0.25"/>
  <cols>
    <col min="1" max="1" width="23.28515625" bestFit="1" customWidth="1"/>
    <col min="2" max="2" width="20.140625" bestFit="1" customWidth="1"/>
    <col min="3" max="3" width="8.5703125" bestFit="1" customWidth="1"/>
    <col min="4" max="4" width="8.42578125" bestFit="1" customWidth="1"/>
    <col min="5" max="5" width="8.5703125" bestFit="1" customWidth="1"/>
    <col min="6" max="9" width="5.85546875" bestFit="1" customWidth="1"/>
    <col min="10" max="10" width="10.7109375" bestFit="1" customWidth="1"/>
    <col min="11" max="14" width="7" bestFit="1" customWidth="1"/>
    <col min="15" max="15" width="5" bestFit="1" customWidth="1"/>
    <col min="16" max="30" width="7" bestFit="1" customWidth="1"/>
    <col min="31" max="31" width="6" bestFit="1" customWidth="1"/>
    <col min="32" max="32" width="7" bestFit="1" customWidth="1"/>
    <col min="33" max="33" width="6" bestFit="1" customWidth="1"/>
    <col min="34" max="43" width="7" bestFit="1" customWidth="1"/>
    <col min="44" max="44" width="10.7109375" bestFit="1" customWidth="1"/>
  </cols>
  <sheetData>
    <row r="1" spans="1:8" x14ac:dyDescent="0.25">
      <c r="A1" s="3" t="s">
        <v>275</v>
      </c>
      <c r="B1" t="s">
        <v>280</v>
      </c>
    </row>
    <row r="3" spans="1:8" x14ac:dyDescent="0.25">
      <c r="A3" s="3" t="s">
        <v>285</v>
      </c>
      <c r="B3" s="3" t="s">
        <v>288</v>
      </c>
    </row>
    <row r="4" spans="1:8" x14ac:dyDescent="0.25">
      <c r="A4" s="3" t="s">
        <v>279</v>
      </c>
      <c r="B4" t="s">
        <v>293</v>
      </c>
      <c r="C4" t="s">
        <v>294</v>
      </c>
      <c r="D4" t="s">
        <v>295</v>
      </c>
      <c r="E4" t="s">
        <v>296</v>
      </c>
      <c r="F4" t="s">
        <v>297</v>
      </c>
      <c r="G4" t="s">
        <v>298</v>
      </c>
      <c r="H4" t="s">
        <v>282</v>
      </c>
    </row>
    <row r="5" spans="1:8" x14ac:dyDescent="0.25">
      <c r="A5" s="4" t="s">
        <v>40</v>
      </c>
      <c r="B5" s="5"/>
      <c r="C5" s="5"/>
      <c r="D5" s="5"/>
      <c r="E5" s="5"/>
      <c r="F5" s="5">
        <v>0.85709999999999997</v>
      </c>
      <c r="G5" s="5"/>
      <c r="H5" s="5">
        <v>0.85709999999999997</v>
      </c>
    </row>
    <row r="6" spans="1:8" x14ac:dyDescent="0.25">
      <c r="A6" s="4" t="s">
        <v>236</v>
      </c>
      <c r="B6" s="5"/>
      <c r="C6" s="5"/>
      <c r="D6" s="5"/>
      <c r="E6" s="5">
        <v>0.8649</v>
      </c>
      <c r="F6" s="5"/>
      <c r="G6" s="5"/>
      <c r="H6" s="5">
        <v>0.8649</v>
      </c>
    </row>
    <row r="7" spans="1:8" x14ac:dyDescent="0.25">
      <c r="A7" s="4" t="s">
        <v>138</v>
      </c>
      <c r="B7" s="5">
        <v>0.88890000000000002</v>
      </c>
      <c r="C7" s="5"/>
      <c r="D7" s="5"/>
      <c r="E7" s="5"/>
      <c r="F7" s="5"/>
      <c r="G7" s="5"/>
      <c r="H7" s="5">
        <v>0.88890000000000002</v>
      </c>
    </row>
    <row r="8" spans="1:8" x14ac:dyDescent="0.25">
      <c r="A8" s="4" t="s">
        <v>203</v>
      </c>
      <c r="B8" s="5"/>
      <c r="C8" s="5">
        <v>0.92310000000000003</v>
      </c>
      <c r="D8" s="5"/>
      <c r="E8" s="5"/>
      <c r="F8" s="5"/>
      <c r="G8" s="5"/>
      <c r="H8" s="5">
        <v>0.92310000000000003</v>
      </c>
    </row>
    <row r="9" spans="1:8" x14ac:dyDescent="0.25">
      <c r="A9" s="4" t="s">
        <v>226</v>
      </c>
      <c r="B9" s="5"/>
      <c r="C9" s="5"/>
      <c r="D9" s="5">
        <v>0.92590000000000006</v>
      </c>
      <c r="E9" s="5"/>
      <c r="F9" s="5"/>
      <c r="G9" s="5"/>
      <c r="H9" s="5">
        <v>0.92590000000000006</v>
      </c>
    </row>
    <row r="10" spans="1:8" x14ac:dyDescent="0.25">
      <c r="A10" s="4" t="s">
        <v>180</v>
      </c>
      <c r="B10" s="5"/>
      <c r="C10" s="5">
        <v>0.92859999999999998</v>
      </c>
      <c r="D10" s="5"/>
      <c r="E10" s="5"/>
      <c r="F10" s="5"/>
      <c r="G10" s="5"/>
      <c r="H10" s="5">
        <v>0.92859999999999998</v>
      </c>
    </row>
    <row r="11" spans="1:8" x14ac:dyDescent="0.25">
      <c r="A11" s="4" t="s">
        <v>270</v>
      </c>
      <c r="B11" s="5"/>
      <c r="C11" s="5"/>
      <c r="D11" s="5"/>
      <c r="E11" s="5"/>
      <c r="F11" s="5"/>
      <c r="G11" s="5">
        <v>0.94550000000000001</v>
      </c>
      <c r="H11" s="5">
        <v>0.94550000000000001</v>
      </c>
    </row>
    <row r="12" spans="1:8" x14ac:dyDescent="0.25">
      <c r="A12" s="4" t="s">
        <v>45</v>
      </c>
      <c r="B12" s="5"/>
      <c r="C12" s="5"/>
      <c r="D12" s="5"/>
      <c r="E12" s="5">
        <v>0.96970000000000001</v>
      </c>
      <c r="F12" s="5"/>
      <c r="G12" s="5"/>
      <c r="H12" s="5">
        <v>0.96970000000000001</v>
      </c>
    </row>
    <row r="13" spans="1:8" x14ac:dyDescent="0.25">
      <c r="A13" s="4" t="s">
        <v>214</v>
      </c>
      <c r="B13" s="5"/>
      <c r="C13" s="5">
        <v>1</v>
      </c>
      <c r="D13" s="5"/>
      <c r="E13" s="5"/>
      <c r="F13" s="5"/>
      <c r="G13" s="5"/>
      <c r="H13" s="5">
        <v>1</v>
      </c>
    </row>
    <row r="14" spans="1:8" x14ac:dyDescent="0.25">
      <c r="A14" s="4" t="s">
        <v>186</v>
      </c>
      <c r="B14" s="5"/>
      <c r="C14" s="5">
        <v>1</v>
      </c>
      <c r="D14" s="5"/>
      <c r="E14" s="5"/>
      <c r="F14" s="5"/>
      <c r="G14" s="5"/>
      <c r="H14" s="5">
        <v>1</v>
      </c>
    </row>
    <row r="15" spans="1:8" x14ac:dyDescent="0.25">
      <c r="A15" s="4" t="s">
        <v>282</v>
      </c>
      <c r="B15" s="5">
        <v>0.88890000000000002</v>
      </c>
      <c r="C15" s="5">
        <v>0.96292499999999992</v>
      </c>
      <c r="D15" s="5">
        <v>0.92590000000000006</v>
      </c>
      <c r="E15" s="5">
        <v>0.9173</v>
      </c>
      <c r="F15" s="5">
        <v>0.85709999999999997</v>
      </c>
      <c r="G15" s="5">
        <v>0.94550000000000001</v>
      </c>
      <c r="H15" s="5">
        <v>0.93036999999999992</v>
      </c>
    </row>
    <row r="24" spans="1:10" x14ac:dyDescent="0.25">
      <c r="A24" s="3" t="s">
        <v>275</v>
      </c>
      <c r="B24" t="s">
        <v>281</v>
      </c>
    </row>
    <row r="26" spans="1:10" x14ac:dyDescent="0.25">
      <c r="A26" s="3" t="s">
        <v>285</v>
      </c>
      <c r="B26" s="3" t="s">
        <v>288</v>
      </c>
    </row>
    <row r="27" spans="1:10" x14ac:dyDescent="0.25">
      <c r="A27" s="3" t="s">
        <v>279</v>
      </c>
      <c r="B27" t="s">
        <v>293</v>
      </c>
      <c r="C27" t="s">
        <v>294</v>
      </c>
      <c r="D27" t="s">
        <v>295</v>
      </c>
      <c r="E27" t="s">
        <v>296</v>
      </c>
      <c r="F27" t="s">
        <v>297</v>
      </c>
      <c r="G27" t="s">
        <v>298</v>
      </c>
      <c r="H27" t="s">
        <v>299</v>
      </c>
      <c r="I27" t="s">
        <v>300</v>
      </c>
      <c r="J27" t="s">
        <v>282</v>
      </c>
    </row>
    <row r="28" spans="1:10" x14ac:dyDescent="0.25">
      <c r="A28" s="4" t="s">
        <v>263</v>
      </c>
      <c r="B28" s="5"/>
      <c r="C28" s="5"/>
      <c r="D28" s="5">
        <v>0.95829999999999993</v>
      </c>
      <c r="E28" s="5"/>
      <c r="F28" s="5"/>
      <c r="G28" s="5"/>
      <c r="H28" s="5"/>
      <c r="I28" s="5"/>
      <c r="J28" s="5">
        <v>0.95829999999999993</v>
      </c>
    </row>
    <row r="29" spans="1:10" x14ac:dyDescent="0.25">
      <c r="A29" s="4" t="s">
        <v>256</v>
      </c>
      <c r="B29" s="5"/>
      <c r="C29" s="5"/>
      <c r="D29" s="5">
        <v>0.95829999999999993</v>
      </c>
      <c r="E29" s="5"/>
      <c r="F29" s="5"/>
      <c r="G29" s="5"/>
      <c r="H29" s="5"/>
      <c r="I29" s="5"/>
      <c r="J29" s="5">
        <v>0.95829999999999993</v>
      </c>
    </row>
    <row r="30" spans="1:10" x14ac:dyDescent="0.25">
      <c r="A30" s="4" t="s">
        <v>218</v>
      </c>
      <c r="B30" s="5"/>
      <c r="C30" s="5"/>
      <c r="D30" s="5">
        <v>0.96</v>
      </c>
      <c r="E30" s="5"/>
      <c r="F30" s="5"/>
      <c r="G30" s="5"/>
      <c r="H30" s="5"/>
      <c r="I30" s="5"/>
      <c r="J30" s="5">
        <v>0.96</v>
      </c>
    </row>
    <row r="31" spans="1:10" x14ac:dyDescent="0.25">
      <c r="A31" s="4" t="s">
        <v>243</v>
      </c>
      <c r="B31" s="5"/>
      <c r="C31" s="5"/>
      <c r="D31" s="5">
        <v>0.96</v>
      </c>
      <c r="E31" s="5"/>
      <c r="F31" s="5"/>
      <c r="G31" s="5"/>
      <c r="H31" s="5"/>
      <c r="I31" s="5"/>
      <c r="J31" s="5">
        <v>0.96</v>
      </c>
    </row>
    <row r="32" spans="1:10" x14ac:dyDescent="0.25">
      <c r="A32" s="4" t="s">
        <v>48</v>
      </c>
      <c r="B32" s="5"/>
      <c r="C32" s="5"/>
      <c r="D32" s="5">
        <v>0.96150000000000002</v>
      </c>
      <c r="E32" s="5"/>
      <c r="F32" s="5"/>
      <c r="G32" s="5"/>
      <c r="H32" s="5"/>
      <c r="I32" s="5"/>
      <c r="J32" s="5">
        <v>0.96150000000000002</v>
      </c>
    </row>
    <row r="33" spans="1:10" x14ac:dyDescent="0.25">
      <c r="A33" s="4" t="s">
        <v>212</v>
      </c>
      <c r="B33" s="5"/>
      <c r="C33" s="5"/>
      <c r="D33" s="5">
        <v>1</v>
      </c>
      <c r="E33" s="5"/>
      <c r="F33" s="5"/>
      <c r="G33" s="5"/>
      <c r="H33" s="5"/>
      <c r="I33" s="5"/>
      <c r="J33" s="5">
        <v>1</v>
      </c>
    </row>
    <row r="34" spans="1:10" x14ac:dyDescent="0.25">
      <c r="A34" s="4" t="s">
        <v>131</v>
      </c>
      <c r="B34" s="5"/>
      <c r="C34" s="5">
        <v>1</v>
      </c>
      <c r="D34" s="5"/>
      <c r="E34" s="5"/>
      <c r="F34" s="5"/>
      <c r="G34" s="5"/>
      <c r="H34" s="5"/>
      <c r="I34" s="5"/>
      <c r="J34" s="5">
        <v>1</v>
      </c>
    </row>
    <row r="35" spans="1:10" x14ac:dyDescent="0.25">
      <c r="A35" s="4" t="s">
        <v>176</v>
      </c>
      <c r="B35" s="5"/>
      <c r="C35" s="5">
        <v>1</v>
      </c>
      <c r="D35" s="5"/>
      <c r="E35" s="5"/>
      <c r="F35" s="5"/>
      <c r="G35" s="5"/>
      <c r="H35" s="5"/>
      <c r="I35" s="5"/>
      <c r="J35" s="5">
        <v>1</v>
      </c>
    </row>
    <row r="36" spans="1:10" x14ac:dyDescent="0.25">
      <c r="A36" s="4" t="s">
        <v>171</v>
      </c>
      <c r="B36" s="5"/>
      <c r="C36" s="5"/>
      <c r="D36" s="5"/>
      <c r="E36" s="5">
        <v>1</v>
      </c>
      <c r="F36" s="5"/>
      <c r="G36" s="5"/>
      <c r="H36" s="5"/>
      <c r="I36" s="5"/>
      <c r="J36" s="5">
        <v>1</v>
      </c>
    </row>
    <row r="37" spans="1:10" x14ac:dyDescent="0.25">
      <c r="A37" s="4" t="s">
        <v>244</v>
      </c>
      <c r="B37" s="5"/>
      <c r="C37" s="5">
        <v>1</v>
      </c>
      <c r="D37" s="5"/>
      <c r="E37" s="5"/>
      <c r="F37" s="5"/>
      <c r="G37" s="5"/>
      <c r="H37" s="5"/>
      <c r="I37" s="5"/>
      <c r="J37" s="5">
        <v>1</v>
      </c>
    </row>
    <row r="38" spans="1:10" x14ac:dyDescent="0.25">
      <c r="A38" s="4" t="s">
        <v>53</v>
      </c>
      <c r="B38" s="5"/>
      <c r="C38" s="5">
        <v>1</v>
      </c>
      <c r="D38" s="5"/>
      <c r="E38" s="5"/>
      <c r="F38" s="5"/>
      <c r="G38" s="5"/>
      <c r="H38" s="5"/>
      <c r="I38" s="5"/>
      <c r="J38" s="5">
        <v>1</v>
      </c>
    </row>
    <row r="39" spans="1:10" x14ac:dyDescent="0.25">
      <c r="A39" s="4" t="s">
        <v>282</v>
      </c>
      <c r="B39" s="5"/>
      <c r="C39" s="5">
        <v>1</v>
      </c>
      <c r="D39" s="5">
        <v>0.96634999999999993</v>
      </c>
      <c r="E39" s="5">
        <v>1</v>
      </c>
      <c r="F39" s="5"/>
      <c r="G39" s="5"/>
      <c r="H39" s="5"/>
      <c r="I39" s="5"/>
      <c r="J39" s="5">
        <v>0.98164545454545471</v>
      </c>
    </row>
  </sheetData>
  <pageMargins left="0.511811024" right="0.511811024" top="0.78740157499999996" bottom="0.78740157499999996" header="0.31496062000000002" footer="0.31496062000000002"/>
  <drawing r:id="rId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fighters_data2</vt:lpstr>
      <vt:lpstr>Tabelas de Conversão</vt:lpstr>
      <vt:lpstr>Postura</vt:lpstr>
      <vt:lpstr>País</vt:lpstr>
      <vt:lpstr>Lutadores</vt:lpstr>
      <vt:lpstr>melhores por nº lutas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victor finotti</cp:lastModifiedBy>
  <dcterms:created xsi:type="dcterms:W3CDTF">2025-10-01T02:10:58Z</dcterms:created>
  <dcterms:modified xsi:type="dcterms:W3CDTF">2025-10-02T11:16:03Z</dcterms:modified>
</cp:coreProperties>
</file>