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Practica 8\"/>
    </mc:Choice>
  </mc:AlternateContent>
  <bookViews>
    <workbookView xWindow="0" yWindow="0" windowWidth="23040" windowHeight="9192"/>
  </bookViews>
  <sheets>
    <sheet name="PCU" sheetId="1" r:id="rId1"/>
    <sheet name="Matrices" sheetId="2" r:id="rId2"/>
    <sheet name="LInk del autor" sheetId="3" r:id="rId3"/>
  </sheets>
  <definedNames>
    <definedName name="EF">PCU!$E$39</definedName>
    <definedName name="ENF">PCU!$H$4</definedName>
    <definedName name="HORAS">PCU!$H$6</definedName>
    <definedName name="Personas">PCU!$H$9</definedName>
    <definedName name="TCF">PCU!$H$3</definedName>
    <definedName name="TF">PCU!$E$28</definedName>
    <definedName name="TotalHoras">PCU!$H$8</definedName>
    <definedName name="UAW">PCU!$D$12</definedName>
    <definedName name="UCP">PCU!$H$5</definedName>
    <definedName name="UEF">PCU!$E$39</definedName>
    <definedName name="UUCP">PCU!$H$2</definedName>
    <definedName name="UUCW">PCU!$D$6</definedName>
  </definedNames>
  <calcPr calcId="162913"/>
</workbook>
</file>

<file path=xl/calcChain.xml><?xml version="1.0" encoding="utf-8"?>
<calcChain xmlns="http://schemas.openxmlformats.org/spreadsheetml/2006/main">
  <c r="E38" i="1" l="1"/>
  <c r="E37" i="1"/>
  <c r="E36" i="1"/>
  <c r="E35" i="1"/>
  <c r="E34" i="1"/>
  <c r="E33" i="1"/>
  <c r="E32" i="1"/>
  <c r="E31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C12" i="1"/>
  <c r="D11" i="1"/>
  <c r="D10" i="1"/>
  <c r="D9" i="1"/>
  <c r="C6" i="1"/>
  <c r="D5" i="1"/>
  <c r="D4" i="1"/>
  <c r="D3" i="1"/>
  <c r="D12" i="1" l="1"/>
  <c r="D6" i="1"/>
  <c r="E39" i="1"/>
  <c r="H4" i="1" s="1"/>
  <c r="E28" i="1"/>
  <c r="H3" i="1" s="1"/>
  <c r="H2" i="1" l="1"/>
  <c r="H5" i="1" s="1"/>
  <c r="H8" i="1" s="1"/>
  <c r="H10" i="1" s="1"/>
  <c r="H11" i="1" s="1"/>
  <c r="I15" i="1" l="1"/>
  <c r="I16" i="1"/>
  <c r="I18" i="1"/>
  <c r="I14" i="1"/>
  <c r="I17" i="1"/>
</calcChain>
</file>

<file path=xl/sharedStrings.xml><?xml version="1.0" encoding="utf-8"?>
<sst xmlns="http://schemas.openxmlformats.org/spreadsheetml/2006/main" count="140" uniqueCount="114">
  <si>
    <t>PUNTOS DE CASOS DE USO</t>
  </si>
  <si>
    <t>Complejidad de Caso de Uso</t>
  </si>
  <si>
    <t>Peso o Factor</t>
  </si>
  <si>
    <t>Numero de Casos Uso</t>
  </si>
  <si>
    <t>Producto</t>
  </si>
  <si>
    <t>Factor de peso de los casos de uso sin ajustar (UAW)</t>
  </si>
  <si>
    <t>Simple</t>
  </si>
  <si>
    <t>Factor de Ajuste Técnico (TF)</t>
  </si>
  <si>
    <t>Promedio</t>
  </si>
  <si>
    <t>Factor de Ajuste Ambiental (EF)</t>
  </si>
  <si>
    <t>Complejo</t>
  </si>
  <si>
    <t>Puntos de Casos de Uso (UCP)</t>
  </si>
  <si>
    <t>Factor de peso de los casos de uso sin ajustar (UUCW)</t>
  </si>
  <si>
    <t>Horas-Persona (CF)</t>
  </si>
  <si>
    <t>Tipo de Actor</t>
  </si>
  <si>
    <t>Peso</t>
  </si>
  <si>
    <t>Numero de Actores</t>
  </si>
  <si>
    <t xml:space="preserve">Total Horas </t>
  </si>
  <si>
    <t>Personas</t>
  </si>
  <si>
    <t>Horas/Persona</t>
  </si>
  <si>
    <t>Meses (100hrsx mes)</t>
  </si>
  <si>
    <t>Factor de peso de los actores sin ajustar (UAW)</t>
  </si>
  <si>
    <t>Distribución de horas por etapa de desarrollo</t>
  </si>
  <si>
    <t>Factor Técnico</t>
  </si>
  <si>
    <t>Descripción</t>
  </si>
  <si>
    <t>Evaluación</t>
  </si>
  <si>
    <t>Impacto</t>
  </si>
  <si>
    <t>Análisis</t>
  </si>
  <si>
    <t>T1</t>
  </si>
  <si>
    <t>Sistema distribuido</t>
  </si>
  <si>
    <t>Diseño</t>
  </si>
  <si>
    <t>T2</t>
  </si>
  <si>
    <t>Objetivos de rendimiento</t>
  </si>
  <si>
    <t>Programación</t>
  </si>
  <si>
    <t>T3</t>
  </si>
  <si>
    <t>Eficiencia del usuario final</t>
  </si>
  <si>
    <t>Pruebas</t>
  </si>
  <si>
    <t>T4</t>
  </si>
  <si>
    <t>Procesamiento complejo</t>
  </si>
  <si>
    <t>Implementación / sobrecarga</t>
  </si>
  <si>
    <t>T5</t>
  </si>
  <si>
    <t>Código reutilizable</t>
  </si>
  <si>
    <t>T6</t>
  </si>
  <si>
    <t>Fácil de instalar</t>
  </si>
  <si>
    <t>T7</t>
  </si>
  <si>
    <t>Fácil de usar</t>
  </si>
  <si>
    <t>T8</t>
  </si>
  <si>
    <t>Portable</t>
  </si>
  <si>
    <t>T9</t>
  </si>
  <si>
    <t>Facil de modificar</t>
  </si>
  <si>
    <t>T10</t>
  </si>
  <si>
    <t>Uso concurrente</t>
  </si>
  <si>
    <t>T11</t>
  </si>
  <si>
    <t>Seguridad</t>
  </si>
  <si>
    <t>T12</t>
  </si>
  <si>
    <t>Acceso para terceros</t>
  </si>
  <si>
    <t>T13</t>
  </si>
  <si>
    <t>Necesidades de entrenamiento</t>
  </si>
  <si>
    <t>Peso de los factores de complejidad técnica (TF)</t>
  </si>
  <si>
    <t>Factor Ambiente</t>
  </si>
  <si>
    <t>E1</t>
  </si>
  <si>
    <t>Familiarizado con el proceso de desarrollo</t>
  </si>
  <si>
    <t>E2</t>
  </si>
  <si>
    <t>Experiencia de aplicación</t>
  </si>
  <si>
    <t>E3</t>
  </si>
  <si>
    <t>Experiencia orientada a objetos</t>
  </si>
  <si>
    <t>E4</t>
  </si>
  <si>
    <t>Capacidad de analista principal</t>
  </si>
  <si>
    <t>E5</t>
  </si>
  <si>
    <t>Motivación</t>
  </si>
  <si>
    <t>E6</t>
  </si>
  <si>
    <t>Requisitos estables</t>
  </si>
  <si>
    <t>E7</t>
  </si>
  <si>
    <t>Personal a tiempo parcial</t>
  </si>
  <si>
    <t>E8</t>
  </si>
  <si>
    <t>Lenguaje de programación difícil</t>
  </si>
  <si>
    <t xml:space="preserve"> Peso de los factores ambientales (EF)</t>
  </si>
  <si>
    <t>PESO DE LAS TRANSACCIONES</t>
  </si>
  <si>
    <t>FACTOR</t>
  </si>
  <si>
    <t>3 transacciones o menos</t>
  </si>
  <si>
    <t>4 a 7 transacciones</t>
  </si>
  <si>
    <t>Más de 7 transacciones</t>
  </si>
  <si>
    <t>TIPO DE ACTOR</t>
  </si>
  <si>
    <t>Otro sistema que interactúa con el sistema a desarrollar mediante una interfaz de programación de aplicaciones (API).</t>
  </si>
  <si>
    <t>Otro sistema interactuando a través de un protocolo (ej. TCP/IP) o una persona interactuando a través de una interfaz en modo texto.</t>
  </si>
  <si>
    <t>Una persona que interactúa con el sistema mediante una interfaz gráfica (GUI).</t>
  </si>
  <si>
    <t>FACTOR TÉCNICO</t>
  </si>
  <si>
    <t>Irrelevante</t>
  </si>
  <si>
    <t>0 a 2</t>
  </si>
  <si>
    <t>Importante</t>
  </si>
  <si>
    <t>3 a 4</t>
  </si>
  <si>
    <t>Esencial</t>
  </si>
  <si>
    <t>FACTOR AMBIENTAL</t>
  </si>
  <si>
    <t>No presente</t>
  </si>
  <si>
    <t>Algo presente</t>
  </si>
  <si>
    <t>Presente</t>
  </si>
  <si>
    <t>FACTOR DEL ESFUERZO HORAS-PERSONA</t>
  </si>
  <si>
    <t>FILTRO</t>
  </si>
  <si>
    <t>De E1 a E6</t>
  </si>
  <si>
    <t>Factor &lt; 3</t>
  </si>
  <si>
    <t>De E7 a E8</t>
  </si>
  <si>
    <t>Factor &gt; 3</t>
  </si>
  <si>
    <t>CANTIDAD DE HORAS-PERSONA SEGÚN EL VALOR</t>
  </si>
  <si>
    <t>HORAS-PERSONA (CF)</t>
  </si>
  <si>
    <t>DESCRIPCIÓN</t>
  </si>
  <si>
    <t>Si el valor es &lt;=2</t>
  </si>
  <si>
    <t>Si el valor es &lt;=4</t>
  </si>
  <si>
    <t>Si el valor es &lt;=5</t>
  </si>
  <si>
    <t>PROMEDIO DE TIEMPO EN ETAPAS POR PROYECTO</t>
  </si>
  <si>
    <t>https://youtu.be/Epzau3Z8JnQ</t>
  </si>
  <si>
    <t>2. Actores</t>
  </si>
  <si>
    <t>1.Transacciones (caso uso)</t>
  </si>
  <si>
    <t>3.Tecnico</t>
  </si>
  <si>
    <t>4.Ambiente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</si>
</sst>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"/>
    <numFmt numFmtId="165" formatCode="0.0"/>
  </numFmts>
  <fonts count="12" x14ac:knownFonts="1">
    <font>
      <sz val="10"/>
      <color rgb="FF000000"/>
      <name val="Arial"/>
    </font>
    <font>
      <sz val="8"/>
      <color theme="1"/>
      <name val="Arial"/>
    </font>
    <font>
      <b/>
      <sz val="8"/>
      <color theme="0"/>
      <name val="Arial"/>
    </font>
    <font>
      <sz val="10"/>
      <name val="Arial"/>
    </font>
    <font>
      <b/>
      <sz val="8"/>
      <color theme="1"/>
      <name val="Arial"/>
    </font>
    <font>
      <sz val="8"/>
      <color rgb="FF202122"/>
      <name val="Arial"/>
    </font>
    <font>
      <sz val="8"/>
      <color theme="0"/>
      <name val="Arial"/>
    </font>
    <font>
      <b/>
      <sz val="11"/>
      <color theme="1"/>
      <name val="Arial"/>
    </font>
    <font>
      <b/>
      <sz val="10"/>
      <color theme="1"/>
      <name val="Arial"/>
    </font>
    <font>
      <sz val="7"/>
      <color theme="1"/>
      <name val="Arial"/>
      <family val="2"/>
    </font>
    <font>
      <sz val="7"/>
      <color theme="0"/>
      <name val="Arial"/>
      <family val="2"/>
    </font>
    <font>
      <sz val="11"/>
      <color rgb="FF9C65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1E4E79"/>
        <bgColor rgb="FF1E4E79"/>
      </patternFill>
    </fill>
    <fill>
      <patternFill patternType="solid">
        <fgColor rgb="FF00B0F0"/>
        <bgColor rgb="FF00B0F0"/>
      </patternFill>
    </fill>
    <fill>
      <patternFill patternType="solid">
        <fgColor rgb="FFFFFFCC"/>
        <bgColor rgb="FFFFFFCC"/>
      </patternFill>
    </fill>
    <fill>
      <patternFill patternType="solid">
        <fgColor rgb="FF00B050"/>
        <bgColor rgb="FF00B050"/>
      </patternFill>
    </fill>
    <fill>
      <patternFill patternType="solid">
        <fgColor rgb="FF002060"/>
        <bgColor rgb="FF002060"/>
      </patternFill>
    </fill>
    <fill>
      <patternFill patternType="solid">
        <fgColor rgb="FF7F7F7F"/>
        <bgColor rgb="FF7F7F7F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D965"/>
        <bgColor rgb="FFFFD965"/>
      </patternFill>
    </fill>
    <fill>
      <patternFill patternType="solid">
        <fgColor rgb="FF525252"/>
        <bgColor rgb="FF525252"/>
      </patternFill>
    </fill>
    <fill>
      <patternFill patternType="solid">
        <fgColor rgb="FF92D050"/>
        <bgColor rgb="FFFFC000"/>
      </patternFill>
    </fill>
    <fill>
      <patternFill patternType="solid">
        <fgColor rgb="FFFFEB9C"/>
      </patternFill>
    </fill>
  </fills>
  <borders count="26">
    <border>
      <left/>
      <right/>
      <top/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</borders>
  <cellStyleXfs count="2">
    <xf numFmtId="0" fontId="0" fillId="0" borderId="0"/>
    <xf numFmtId="0" fontId="11" fillId="14" borderId="0" applyNumberFormat="0" applyBorder="0" applyAlignment="0" applyProtection="0"/>
  </cellStyleXfs>
  <cellXfs count="78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0" borderId="0" xfId="0" applyFont="1"/>
    <xf numFmtId="0" fontId="2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164" fontId="6" fillId="7" borderId="4" xfId="0" applyNumberFormat="1" applyFont="1" applyFill="1" applyBorder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2" fontId="6" fillId="7" borderId="12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8" borderId="16" xfId="0" applyFont="1" applyFill="1" applyBorder="1" applyAlignment="1">
      <alignment horizontal="left" vertical="center" wrapText="1"/>
    </xf>
    <xf numFmtId="9" fontId="1" fillId="8" borderId="16" xfId="0" applyNumberFormat="1" applyFont="1" applyFill="1" applyBorder="1" applyAlignment="1">
      <alignment horizontal="center" vertical="center" wrapText="1"/>
    </xf>
    <xf numFmtId="165" fontId="4" fillId="8" borderId="16" xfId="0" applyNumberFormat="1" applyFont="1" applyFill="1" applyBorder="1" applyAlignment="1">
      <alignment horizontal="center" vertical="center" wrapText="1"/>
    </xf>
    <xf numFmtId="9" fontId="4" fillId="8" borderId="16" xfId="0" applyNumberFormat="1" applyFont="1" applyFill="1" applyBorder="1" applyAlignment="1">
      <alignment horizontal="left" vertical="center" wrapText="1"/>
    </xf>
    <xf numFmtId="10" fontId="4" fillId="8" borderId="16" xfId="0" applyNumberFormat="1" applyFont="1" applyFill="1" applyBorder="1" applyAlignment="1">
      <alignment horizontal="left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20" xfId="0" applyFont="1" applyFill="1" applyBorder="1" applyAlignment="1">
      <alignment vertical="center" wrapText="1"/>
    </xf>
    <xf numFmtId="0" fontId="1" fillId="3" borderId="21" xfId="0" applyFont="1" applyFill="1" applyBorder="1" applyAlignment="1">
      <alignment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4" fillId="12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left" vertical="center" wrapText="1"/>
    </xf>
    <xf numFmtId="9" fontId="1" fillId="3" borderId="3" xfId="0" applyNumberFormat="1" applyFont="1" applyFill="1" applyBorder="1" applyAlignment="1">
      <alignment horizontal="center" vertical="center" wrapText="1"/>
    </xf>
    <xf numFmtId="9" fontId="1" fillId="3" borderId="3" xfId="0" applyNumberFormat="1" applyFont="1" applyFill="1" applyBorder="1" applyAlignment="1">
      <alignment horizontal="left" vertical="center" wrapText="1"/>
    </xf>
    <xf numFmtId="10" fontId="1" fillId="3" borderId="3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11" borderId="3" xfId="0" applyFont="1" applyFill="1" applyBorder="1" applyAlignment="1">
      <alignment horizontal="left" vertical="center" wrapText="1"/>
    </xf>
    <xf numFmtId="0" fontId="10" fillId="12" borderId="3" xfId="0" applyFont="1" applyFill="1" applyBorder="1" applyAlignment="1">
      <alignment horizontal="left" vertical="center" wrapText="1"/>
    </xf>
    <xf numFmtId="0" fontId="4" fillId="13" borderId="3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3" fillId="0" borderId="9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4" fillId="0" borderId="1" xfId="0" applyFont="1" applyBorder="1" applyAlignment="1">
      <alignment horizontal="center" vertical="center" wrapText="1"/>
    </xf>
    <xf numFmtId="0" fontId="3" fillId="0" borderId="8" xfId="0" applyFont="1" applyBorder="1"/>
    <xf numFmtId="0" fontId="4" fillId="8" borderId="13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3" fillId="0" borderId="15" xfId="0" applyFont="1" applyBorder="1"/>
    <xf numFmtId="0" fontId="4" fillId="10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3" fillId="0" borderId="19" xfId="0" applyFont="1" applyBorder="1"/>
    <xf numFmtId="0" fontId="2" fillId="6" borderId="1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22" xfId="0" applyFont="1" applyFill="1" applyBorder="1" applyAlignment="1">
      <alignment horizontal="center" vertical="center" wrapText="1"/>
    </xf>
    <xf numFmtId="0" fontId="3" fillId="0" borderId="23" xfId="0" applyFont="1" applyBorder="1"/>
    <xf numFmtId="0" fontId="6" fillId="6" borderId="24" xfId="0" applyFont="1" applyFill="1" applyBorder="1" applyAlignment="1">
      <alignment horizontal="center" vertical="center" wrapText="1"/>
    </xf>
    <xf numFmtId="0" fontId="3" fillId="0" borderId="25" xfId="0" applyFont="1" applyBorder="1"/>
    <xf numFmtId="0" fontId="11" fillId="14" borderId="0" xfId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B1" zoomScale="169" zoomScaleNormal="240" workbookViewId="0">
      <selection activeCell="B4" sqref="B4"/>
    </sheetView>
  </sheetViews>
  <sheetFormatPr baseColWidth="10" defaultColWidth="14.44140625" defaultRowHeight="15" customHeight="1" x14ac:dyDescent="0.25"/>
  <cols>
    <col min="1" max="1" width="10.33203125" customWidth="1"/>
    <col min="2" max="2" width="19.88671875" customWidth="1"/>
    <col min="3" max="6" width="8.6640625" customWidth="1"/>
    <col min="7" max="7" width="25.21875" customWidth="1"/>
    <col min="8" max="9" width="8.6640625" customWidth="1"/>
    <col min="10" max="10" width="15.88671875" customWidth="1"/>
    <col min="11" max="11" width="4.88671875" customWidth="1"/>
    <col min="12" max="26" width="8.6640625" customWidth="1"/>
  </cols>
  <sheetData>
    <row r="1" spans="1:26" ht="21" customHeight="1" x14ac:dyDescent="0.25">
      <c r="A1" s="1"/>
      <c r="B1" s="1"/>
      <c r="C1" s="1"/>
      <c r="D1" s="1"/>
      <c r="E1" s="1"/>
      <c r="F1" s="1"/>
      <c r="G1" s="59" t="s">
        <v>0</v>
      </c>
      <c r="H1" s="6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9.75" customHeight="1" x14ac:dyDescent="0.25">
      <c r="A2" s="2" t="s">
        <v>1</v>
      </c>
      <c r="B2" s="2" t="s">
        <v>2</v>
      </c>
      <c r="C2" s="3" t="s">
        <v>3</v>
      </c>
      <c r="D2" s="2" t="s">
        <v>4</v>
      </c>
      <c r="E2" s="1"/>
      <c r="F2" s="4"/>
      <c r="G2" s="5" t="s">
        <v>5</v>
      </c>
      <c r="H2" s="5">
        <f>UUCW+UAW</f>
        <v>344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.75" customHeight="1" x14ac:dyDescent="0.25">
      <c r="A3" s="2" t="s">
        <v>6</v>
      </c>
      <c r="B3" s="6">
        <v>5</v>
      </c>
      <c r="C3" s="7">
        <v>1</v>
      </c>
      <c r="D3" s="8">
        <f t="shared" ref="D3:D5" si="0">C3*B3</f>
        <v>5</v>
      </c>
      <c r="E3" s="1"/>
      <c r="F3" s="1"/>
      <c r="G3" s="5" t="s">
        <v>7</v>
      </c>
      <c r="H3" s="9">
        <f>0.6+(0.01*TF)</f>
        <v>1.1200000000000001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9.75" customHeight="1" x14ac:dyDescent="0.25">
      <c r="A4" s="2" t="s">
        <v>8</v>
      </c>
      <c r="B4" s="6">
        <v>10</v>
      </c>
      <c r="C4" s="10">
        <v>33</v>
      </c>
      <c r="D4" s="8">
        <f t="shared" si="0"/>
        <v>330</v>
      </c>
      <c r="E4" s="52" t="s">
        <v>111</v>
      </c>
      <c r="F4" s="1"/>
      <c r="G4" s="5" t="s">
        <v>9</v>
      </c>
      <c r="H4" s="9">
        <f>1.4+(-0.03*EF)</f>
        <v>0.85999999999999988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9.75" customHeight="1" x14ac:dyDescent="0.25">
      <c r="A5" s="2" t="s">
        <v>10</v>
      </c>
      <c r="B5" s="6">
        <v>15</v>
      </c>
      <c r="C5" s="12"/>
      <c r="D5" s="8">
        <f t="shared" si="0"/>
        <v>0</v>
      </c>
      <c r="E5" s="11"/>
      <c r="F5" s="1"/>
      <c r="G5" s="5" t="s">
        <v>11</v>
      </c>
      <c r="H5" s="13">
        <f>UUCP*TCF*ENF</f>
        <v>331.3408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.75" customHeight="1" x14ac:dyDescent="0.25">
      <c r="A6" s="61" t="s">
        <v>12</v>
      </c>
      <c r="B6" s="62"/>
      <c r="C6" s="14">
        <f t="shared" ref="C6:D6" si="1">SUM(C3:C5)</f>
        <v>34</v>
      </c>
      <c r="D6" s="15">
        <f t="shared" si="1"/>
        <v>335</v>
      </c>
      <c r="E6" s="11"/>
      <c r="F6" s="1"/>
      <c r="G6" s="16" t="s">
        <v>13</v>
      </c>
      <c r="H6" s="17">
        <v>28</v>
      </c>
      <c r="I6" s="11">
        <v>5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9.75" customHeight="1" x14ac:dyDescent="0.25">
      <c r="A7" s="1"/>
      <c r="B7" s="1"/>
      <c r="C7" s="1"/>
      <c r="D7" s="1"/>
      <c r="E7" s="11"/>
      <c r="F7" s="1"/>
      <c r="G7" s="11"/>
      <c r="H7" s="11"/>
      <c r="I7" s="1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9.75" customHeight="1" x14ac:dyDescent="0.25">
      <c r="A8" s="18" t="s">
        <v>14</v>
      </c>
      <c r="B8" s="18" t="s">
        <v>15</v>
      </c>
      <c r="C8" s="19" t="s">
        <v>16</v>
      </c>
      <c r="D8" s="18" t="s">
        <v>4</v>
      </c>
      <c r="E8" s="11"/>
      <c r="F8" s="1"/>
      <c r="G8" s="20" t="s">
        <v>17</v>
      </c>
      <c r="H8" s="21">
        <f>UCP*HORAS</f>
        <v>9277.5424000000003</v>
      </c>
      <c r="I8" s="11"/>
      <c r="J8" s="1"/>
      <c r="K8" s="2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9.75" customHeight="1" x14ac:dyDescent="0.25">
      <c r="A9" s="18" t="s">
        <v>6</v>
      </c>
      <c r="B9" s="6">
        <v>1</v>
      </c>
      <c r="C9" s="7"/>
      <c r="D9" s="8">
        <f t="shared" ref="D9:D11" si="2">C9*B9</f>
        <v>0</v>
      </c>
      <c r="E9" s="11"/>
      <c r="F9" s="1"/>
      <c r="G9" s="23" t="s">
        <v>18</v>
      </c>
      <c r="H9" s="24">
        <v>9</v>
      </c>
      <c r="I9" s="1"/>
      <c r="J9" s="1"/>
      <c r="K9" s="2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9.75" customHeight="1" x14ac:dyDescent="0.25">
      <c r="A10" s="18" t="s">
        <v>8</v>
      </c>
      <c r="B10" s="6">
        <v>2</v>
      </c>
      <c r="C10" s="10"/>
      <c r="D10" s="8">
        <f t="shared" si="2"/>
        <v>0</v>
      </c>
      <c r="E10" s="11" t="s">
        <v>110</v>
      </c>
      <c r="F10" s="1"/>
      <c r="G10" s="20" t="s">
        <v>19</v>
      </c>
      <c r="H10" s="25">
        <f>TotalHoras/Personas</f>
        <v>1030.8380444444444</v>
      </c>
      <c r="I10" s="1"/>
      <c r="J10" s="1"/>
      <c r="K10" s="2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9.75" customHeight="1" x14ac:dyDescent="0.25">
      <c r="A11" s="18" t="s">
        <v>10</v>
      </c>
      <c r="B11" s="6">
        <v>3</v>
      </c>
      <c r="C11" s="12">
        <v>3</v>
      </c>
      <c r="D11" s="8">
        <f t="shared" si="2"/>
        <v>9</v>
      </c>
      <c r="E11" s="1"/>
      <c r="F11" s="1"/>
      <c r="G11" s="20" t="s">
        <v>20</v>
      </c>
      <c r="H11" s="25">
        <f>H10/100</f>
        <v>10.308380444444445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1" customHeight="1" x14ac:dyDescent="0.25">
      <c r="A12" s="61" t="s">
        <v>21</v>
      </c>
      <c r="B12" s="62"/>
      <c r="C12" s="14">
        <f t="shared" ref="C12:D12" si="3">SUM(C9:C11)</f>
        <v>3</v>
      </c>
      <c r="D12" s="26">
        <f t="shared" si="3"/>
        <v>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0.25" customHeight="1" x14ac:dyDescent="0.25">
      <c r="A13" s="1"/>
      <c r="B13" s="1"/>
      <c r="C13" s="1"/>
      <c r="D13" s="1"/>
      <c r="E13" s="1"/>
      <c r="F13" s="1"/>
      <c r="G13" s="63" t="s">
        <v>22</v>
      </c>
      <c r="H13" s="64"/>
      <c r="I13" s="65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9.75" customHeight="1" x14ac:dyDescent="0.25">
      <c r="A14" s="27" t="s">
        <v>23</v>
      </c>
      <c r="B14" s="27" t="s">
        <v>24</v>
      </c>
      <c r="C14" s="27" t="s">
        <v>15</v>
      </c>
      <c r="D14" s="28" t="s">
        <v>25</v>
      </c>
      <c r="E14" s="27" t="s">
        <v>26</v>
      </c>
      <c r="F14" s="1"/>
      <c r="G14" s="29" t="s">
        <v>27</v>
      </c>
      <c r="H14" s="30">
        <v>0.1</v>
      </c>
      <c r="I14" s="31">
        <f>TotalHoras*H14</f>
        <v>927.7542400000001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8.25" customHeight="1" x14ac:dyDescent="0.25">
      <c r="A15" s="27" t="s">
        <v>28</v>
      </c>
      <c r="B15" s="53" t="s">
        <v>29</v>
      </c>
      <c r="C15" s="6">
        <v>2</v>
      </c>
      <c r="D15" s="7">
        <v>5</v>
      </c>
      <c r="E15" s="8">
        <f t="shared" ref="E15:E27" si="4">D15*C15</f>
        <v>10</v>
      </c>
      <c r="F15" s="1"/>
      <c r="G15" s="29" t="s">
        <v>30</v>
      </c>
      <c r="H15" s="30">
        <v>0.2</v>
      </c>
      <c r="I15" s="31">
        <f>TotalHoras*H15</f>
        <v>1855.5084800000002</v>
      </c>
      <c r="J15" s="11">
        <v>6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9.75" customHeight="1" x14ac:dyDescent="0.25">
      <c r="A16" s="27" t="s">
        <v>31</v>
      </c>
      <c r="B16" s="53" t="s">
        <v>32</v>
      </c>
      <c r="C16" s="6">
        <v>2</v>
      </c>
      <c r="D16" s="10">
        <v>5</v>
      </c>
      <c r="E16" s="8">
        <f t="shared" si="4"/>
        <v>10</v>
      </c>
      <c r="F16" s="1"/>
      <c r="G16" s="32" t="s">
        <v>33</v>
      </c>
      <c r="H16" s="30">
        <v>0.4</v>
      </c>
      <c r="I16" s="31">
        <f>TotalHoras*H16</f>
        <v>3711.0169600000004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9.75" customHeight="1" x14ac:dyDescent="0.25">
      <c r="A17" s="27" t="s">
        <v>34</v>
      </c>
      <c r="B17" s="53" t="s">
        <v>35</v>
      </c>
      <c r="C17" s="6">
        <v>1</v>
      </c>
      <c r="D17" s="10">
        <v>1</v>
      </c>
      <c r="E17" s="8">
        <f t="shared" si="4"/>
        <v>1</v>
      </c>
      <c r="F17" s="1"/>
      <c r="G17" s="33" t="s">
        <v>36</v>
      </c>
      <c r="H17" s="30">
        <v>0.15</v>
      </c>
      <c r="I17" s="31">
        <f>TotalHoras*H17</f>
        <v>1391.6313600000001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9.75" customHeight="1" x14ac:dyDescent="0.25">
      <c r="A18" s="27" t="s">
        <v>37</v>
      </c>
      <c r="B18" s="53" t="s">
        <v>38</v>
      </c>
      <c r="C18" s="6">
        <v>1</v>
      </c>
      <c r="D18" s="10">
        <v>2</v>
      </c>
      <c r="E18" s="8">
        <f t="shared" si="4"/>
        <v>2</v>
      </c>
      <c r="F18" s="1"/>
      <c r="G18" s="33" t="s">
        <v>39</v>
      </c>
      <c r="H18" s="30">
        <v>0.15</v>
      </c>
      <c r="I18" s="31">
        <f>TotalHoras*H18</f>
        <v>1391.6313600000001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9.75" customHeight="1" x14ac:dyDescent="0.25">
      <c r="A19" s="27" t="s">
        <v>40</v>
      </c>
      <c r="B19" s="53" t="s">
        <v>41</v>
      </c>
      <c r="C19" s="6">
        <v>1</v>
      </c>
      <c r="D19" s="10">
        <v>3</v>
      </c>
      <c r="E19" s="8">
        <f t="shared" si="4"/>
        <v>3</v>
      </c>
      <c r="F19" s="11" t="s">
        <v>112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9.75" customHeight="1" x14ac:dyDescent="0.25">
      <c r="A20" s="27" t="s">
        <v>42</v>
      </c>
      <c r="B20" s="53" t="s">
        <v>43</v>
      </c>
      <c r="C20" s="6">
        <v>0.5</v>
      </c>
      <c r="D20" s="10">
        <v>2</v>
      </c>
      <c r="E20" s="8">
        <f t="shared" si="4"/>
        <v>1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9.75" customHeight="1" x14ac:dyDescent="0.25">
      <c r="A21" s="27" t="s">
        <v>44</v>
      </c>
      <c r="B21" s="53" t="s">
        <v>45</v>
      </c>
      <c r="C21" s="6">
        <v>0.5</v>
      </c>
      <c r="D21" s="10">
        <v>4</v>
      </c>
      <c r="E21" s="8">
        <f t="shared" si="4"/>
        <v>2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9.75" customHeight="1" x14ac:dyDescent="0.25">
      <c r="A22" s="27" t="s">
        <v>46</v>
      </c>
      <c r="B22" s="53" t="s">
        <v>47</v>
      </c>
      <c r="C22" s="6">
        <v>2</v>
      </c>
      <c r="D22" s="10">
        <v>3</v>
      </c>
      <c r="E22" s="8">
        <f t="shared" si="4"/>
        <v>6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9.75" customHeight="1" x14ac:dyDescent="0.25">
      <c r="A23" s="27" t="s">
        <v>48</v>
      </c>
      <c r="B23" s="53" t="s">
        <v>49</v>
      </c>
      <c r="C23" s="6">
        <v>1</v>
      </c>
      <c r="D23" s="10">
        <v>3</v>
      </c>
      <c r="E23" s="8">
        <f t="shared" si="4"/>
        <v>3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9.75" customHeight="1" x14ac:dyDescent="0.25">
      <c r="A24" s="27" t="s">
        <v>50</v>
      </c>
      <c r="B24" s="53" t="s">
        <v>51</v>
      </c>
      <c r="C24" s="6">
        <v>1</v>
      </c>
      <c r="D24" s="10">
        <v>5</v>
      </c>
      <c r="E24" s="8">
        <f t="shared" si="4"/>
        <v>5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9.75" customHeight="1" x14ac:dyDescent="0.25">
      <c r="A25" s="27" t="s">
        <v>52</v>
      </c>
      <c r="B25" s="53" t="s">
        <v>53</v>
      </c>
      <c r="C25" s="6">
        <v>1</v>
      </c>
      <c r="D25" s="10">
        <v>5</v>
      </c>
      <c r="E25" s="8">
        <f t="shared" si="4"/>
        <v>5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9.75" customHeight="1" x14ac:dyDescent="0.25">
      <c r="A26" s="27" t="s">
        <v>54</v>
      </c>
      <c r="B26" s="53" t="s">
        <v>55</v>
      </c>
      <c r="C26" s="6">
        <v>1</v>
      </c>
      <c r="D26" s="10">
        <v>1</v>
      </c>
      <c r="E26" s="8">
        <f t="shared" si="4"/>
        <v>1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9.75" customHeight="1" x14ac:dyDescent="0.25">
      <c r="A27" s="27" t="s">
        <v>56</v>
      </c>
      <c r="B27" s="53" t="s">
        <v>57</v>
      </c>
      <c r="C27" s="6">
        <v>1</v>
      </c>
      <c r="D27" s="12">
        <v>3</v>
      </c>
      <c r="E27" s="8">
        <f t="shared" si="4"/>
        <v>3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61" t="s">
        <v>58</v>
      </c>
      <c r="B28" s="62"/>
      <c r="C28" s="62"/>
      <c r="D28" s="62"/>
      <c r="E28" s="26">
        <f>SUM(E15:E27)</f>
        <v>52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9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9.75" customHeight="1" x14ac:dyDescent="0.25">
      <c r="A30" s="34" t="s">
        <v>59</v>
      </c>
      <c r="B30" s="34" t="s">
        <v>24</v>
      </c>
      <c r="C30" s="34" t="s">
        <v>15</v>
      </c>
      <c r="D30" s="35" t="s">
        <v>25</v>
      </c>
      <c r="E30" s="34" t="s">
        <v>26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9.75" customHeight="1" x14ac:dyDescent="0.25">
      <c r="A31" s="56" t="s">
        <v>60</v>
      </c>
      <c r="B31" s="54" t="s">
        <v>61</v>
      </c>
      <c r="C31" s="6">
        <v>1.5</v>
      </c>
      <c r="D31" s="7">
        <v>3</v>
      </c>
      <c r="E31" s="8">
        <f t="shared" ref="E31:E38" si="5">D31*C31</f>
        <v>4.5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9.75" customHeight="1" x14ac:dyDescent="0.25">
      <c r="A32" s="56" t="s">
        <v>62</v>
      </c>
      <c r="B32" s="54" t="s">
        <v>63</v>
      </c>
      <c r="C32" s="6">
        <v>0.5</v>
      </c>
      <c r="D32" s="10">
        <v>1</v>
      </c>
      <c r="E32" s="8">
        <f t="shared" si="5"/>
        <v>0.5</v>
      </c>
      <c r="F32" s="11" t="s">
        <v>113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9.75" customHeight="1" x14ac:dyDescent="0.25">
      <c r="A33" s="56" t="s">
        <v>64</v>
      </c>
      <c r="B33" s="54" t="s">
        <v>65</v>
      </c>
      <c r="C33" s="6">
        <v>1</v>
      </c>
      <c r="D33" s="10">
        <v>5</v>
      </c>
      <c r="E33" s="8">
        <f t="shared" si="5"/>
        <v>5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9.75" customHeight="1" x14ac:dyDescent="0.25">
      <c r="A34" s="56" t="s">
        <v>66</v>
      </c>
      <c r="B34" s="54" t="s">
        <v>67</v>
      </c>
      <c r="C34" s="6">
        <v>0.5</v>
      </c>
      <c r="D34" s="10">
        <v>4</v>
      </c>
      <c r="E34" s="8">
        <f t="shared" si="5"/>
        <v>2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9.75" customHeight="1" x14ac:dyDescent="0.25">
      <c r="A35" s="56" t="s">
        <v>68</v>
      </c>
      <c r="B35" s="54" t="s">
        <v>69</v>
      </c>
      <c r="C35" s="6">
        <v>1</v>
      </c>
      <c r="D35" s="10">
        <v>5</v>
      </c>
      <c r="E35" s="8">
        <f t="shared" si="5"/>
        <v>5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9.75" customHeight="1" x14ac:dyDescent="0.25">
      <c r="A36" s="56" t="s">
        <v>70</v>
      </c>
      <c r="B36" s="54" t="s">
        <v>71</v>
      </c>
      <c r="C36" s="6">
        <v>2</v>
      </c>
      <c r="D36" s="10">
        <v>4</v>
      </c>
      <c r="E36" s="8">
        <f t="shared" si="5"/>
        <v>8</v>
      </c>
      <c r="F36" s="77">
        <v>1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 x14ac:dyDescent="0.25">
      <c r="A37" s="34" t="s">
        <v>72</v>
      </c>
      <c r="B37" s="55" t="s">
        <v>73</v>
      </c>
      <c r="C37" s="6">
        <v>-1</v>
      </c>
      <c r="D37" s="10">
        <v>3</v>
      </c>
      <c r="E37" s="8">
        <f t="shared" si="5"/>
        <v>-3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9.75" customHeight="1" x14ac:dyDescent="0.25">
      <c r="A38" s="34" t="s">
        <v>74</v>
      </c>
      <c r="B38" s="55" t="s">
        <v>75</v>
      </c>
      <c r="C38" s="6">
        <v>-1</v>
      </c>
      <c r="D38" s="12">
        <v>4</v>
      </c>
      <c r="E38" s="8">
        <f t="shared" si="5"/>
        <v>-4</v>
      </c>
      <c r="F38" s="77">
        <v>1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57" t="s">
        <v>76</v>
      </c>
      <c r="B39" s="58"/>
      <c r="C39" s="58"/>
      <c r="D39" s="58"/>
      <c r="E39" s="26">
        <f>SUM(E31:E38)</f>
        <v>18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9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9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9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9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9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9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9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9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9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9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9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9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9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9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9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9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9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9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9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9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9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9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9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9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9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9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9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9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9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9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9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9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9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9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9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9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9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9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9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9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9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9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9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9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9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9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9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9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9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9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9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9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9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9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9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9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9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9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9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9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9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9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9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9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9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9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9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9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9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9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9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9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9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9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9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9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9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9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9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9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9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9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9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9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9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9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9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9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9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9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9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9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9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9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9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9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9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9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9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9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9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9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9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9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9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9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9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9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9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9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9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9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9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9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9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9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9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9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9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9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9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9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9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9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9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9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9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9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9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9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9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9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9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9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9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9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9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9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9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9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9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9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9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9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9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9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9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9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9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9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9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9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9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9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9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9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9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9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9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9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9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9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9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9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9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9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9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9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9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9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9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9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9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9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9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9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9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9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9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9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9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9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9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9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9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9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9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9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9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9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9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9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9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9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9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9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9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9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9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9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9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9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9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9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9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9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9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9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9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9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9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9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9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9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9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9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9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9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9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9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9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9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9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9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9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9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9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9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9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9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9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9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9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9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9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9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9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9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9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9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9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9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9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9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9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9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9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9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9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9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9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9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9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9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9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9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9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9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9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9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9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9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9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9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9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9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9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9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9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9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9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9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9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9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9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9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9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9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9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9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9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9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9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9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9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9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9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9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9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9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9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9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9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9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9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9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9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9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9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9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9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9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9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9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9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9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9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9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9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9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9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9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9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9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9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9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9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9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9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9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9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9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9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9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9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9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9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9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9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9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9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9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9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9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9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9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9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9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9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9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9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9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9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9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9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9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9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9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9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9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9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9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9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9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9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9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9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9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9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9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9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9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9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9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9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9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9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9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9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9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9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9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9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9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9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9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9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9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9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9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9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9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9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9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9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9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9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9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9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9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9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9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9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9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9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9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9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9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9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9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9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9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9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9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9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9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9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9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9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9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9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9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9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9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9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9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9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9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9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9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9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9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9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9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9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9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9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9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9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9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9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9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9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9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9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9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9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9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9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9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9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9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9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9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9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9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9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9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9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9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9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9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9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9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9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9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9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9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9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9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9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9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9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9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9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9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9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9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9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9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9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9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9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9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9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9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9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9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9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9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9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9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9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9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9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9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9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9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9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9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9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9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9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9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9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9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9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9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9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9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9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9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9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9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9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9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9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9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9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9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9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9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9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9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9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9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9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9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9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9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9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9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9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9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9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9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9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9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9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9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9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9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9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9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9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9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9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9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9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9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9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9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9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9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9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9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9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9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9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9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9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9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9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9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9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9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9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9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9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9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9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9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9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9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9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9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9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9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9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9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9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9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9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9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9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9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9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9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9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9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9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9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9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9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9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9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9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9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9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9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9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9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9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9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9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9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9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9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9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9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9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9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9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9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9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9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9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9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9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9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9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9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9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9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9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9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9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9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9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9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9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9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9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9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9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9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9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9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9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9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9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9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9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9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9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9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9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9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9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9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9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9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9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9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9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9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9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9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9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9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9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9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9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9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9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9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9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9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9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9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9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9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9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9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9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9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9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9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9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9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9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9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9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9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9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9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9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9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9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9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9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9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9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9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9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9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9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9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9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9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9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9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9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9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9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9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9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9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9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9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9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9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9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9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9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9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9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9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9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9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9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9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9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9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9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9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9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9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9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9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9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9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9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9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9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9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9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9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9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9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9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9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9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9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9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9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9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9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9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9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9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9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9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9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9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9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9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9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9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9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9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9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9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9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9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9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9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9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9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9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9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9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9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9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9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9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9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9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9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9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9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9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9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9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9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9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9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9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9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9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9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9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9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9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9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9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9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9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9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9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9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9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9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9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9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9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9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9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9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9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9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9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9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9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9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9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9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9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9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9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9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9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9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9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9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9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9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9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9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9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9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9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9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9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9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9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9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9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9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9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9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9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9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9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9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9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9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9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9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9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9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9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9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9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9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9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9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9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9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9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9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9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9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9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9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9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9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9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9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9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9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9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9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9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9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9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9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9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9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9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9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9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9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9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9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9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9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9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9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9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9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9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9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9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9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9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9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9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9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9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9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9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9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9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9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9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9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9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9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9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9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9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9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9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9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9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9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9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9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9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9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9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9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9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9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9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9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9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9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9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9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9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9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9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9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9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9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9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9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9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9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9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9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9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9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9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9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9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9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9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9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9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9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9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9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9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9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9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9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9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9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9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9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9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9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9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9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9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9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9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9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A39:D39"/>
    <mergeCell ref="G1:H1"/>
    <mergeCell ref="A6:B6"/>
    <mergeCell ref="A12:B12"/>
    <mergeCell ref="G13:I13"/>
    <mergeCell ref="A28:D28"/>
  </mergeCells>
  <pageMargins left="0.78749999999999998" right="0.78749999999999998" top="1.0249999999999999" bottom="1.0249999999999999" header="0" footer="0"/>
  <pageSetup orientation="portrait" r:id="rId1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20" zoomScale="140" zoomScaleNormal="140" workbookViewId="0">
      <selection activeCell="B33" sqref="B33"/>
    </sheetView>
  </sheetViews>
  <sheetFormatPr baseColWidth="10" defaultColWidth="14.44140625" defaultRowHeight="15" customHeight="1" x14ac:dyDescent="0.25"/>
  <cols>
    <col min="1" max="1" width="5" customWidth="1"/>
    <col min="2" max="2" width="20.6640625" customWidth="1"/>
    <col min="3" max="3" width="20.109375" customWidth="1"/>
    <col min="4" max="6" width="11.5546875" customWidth="1"/>
    <col min="7" max="26" width="10.6640625" customWidth="1"/>
  </cols>
  <sheetData>
    <row r="1" spans="1:26" ht="12.75" customHeight="1" x14ac:dyDescent="0.25">
      <c r="A1" s="38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A2" s="38"/>
      <c r="B2" s="69" t="s">
        <v>77</v>
      </c>
      <c r="C2" s="70"/>
      <c r="D2" s="2" t="s">
        <v>78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9.75" customHeight="1" x14ac:dyDescent="0.25">
      <c r="A3" s="38"/>
      <c r="B3" s="2" t="s">
        <v>6</v>
      </c>
      <c r="C3" s="39" t="s">
        <v>79</v>
      </c>
      <c r="D3" s="2">
        <v>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3" customHeight="1" x14ac:dyDescent="0.25">
      <c r="A4" s="38">
        <v>1</v>
      </c>
      <c r="B4" s="2" t="s">
        <v>8</v>
      </c>
      <c r="C4" s="40" t="s">
        <v>80</v>
      </c>
      <c r="D4" s="2">
        <v>10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3" customHeight="1" x14ac:dyDescent="0.25">
      <c r="A5" s="38"/>
      <c r="B5" s="2" t="s">
        <v>10</v>
      </c>
      <c r="C5" s="41" t="s">
        <v>81</v>
      </c>
      <c r="D5" s="2">
        <v>15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3" customHeight="1" x14ac:dyDescent="0.25">
      <c r="A6" s="3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5">
      <c r="A7" s="38"/>
      <c r="B7" s="71" t="s">
        <v>82</v>
      </c>
      <c r="C7" s="70"/>
      <c r="D7" s="18" t="s">
        <v>25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9.75" customHeight="1" x14ac:dyDescent="0.25">
      <c r="A8" s="38"/>
      <c r="B8" s="72" t="s">
        <v>83</v>
      </c>
      <c r="C8" s="60"/>
      <c r="D8" s="18" t="s">
        <v>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3" customHeight="1" x14ac:dyDescent="0.25">
      <c r="A9" s="38">
        <v>2</v>
      </c>
      <c r="B9" s="73" t="s">
        <v>84</v>
      </c>
      <c r="C9" s="74"/>
      <c r="D9" s="18" t="s">
        <v>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3" customHeight="1" x14ac:dyDescent="0.25">
      <c r="A10" s="38"/>
      <c r="B10" s="75" t="s">
        <v>85</v>
      </c>
      <c r="C10" s="76"/>
      <c r="D10" s="18" t="s">
        <v>10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3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5">
      <c r="A12" s="38"/>
      <c r="B12" s="27" t="s">
        <v>86</v>
      </c>
      <c r="C12" s="27" t="s">
        <v>25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5">
      <c r="A13" s="38">
        <v>3</v>
      </c>
      <c r="B13" s="42" t="s">
        <v>87</v>
      </c>
      <c r="C13" s="42" t="s">
        <v>88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5">
      <c r="A14" s="38"/>
      <c r="B14" s="42" t="s">
        <v>89</v>
      </c>
      <c r="C14" s="42" t="s">
        <v>90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5">
      <c r="A15" s="38"/>
      <c r="B15" s="42" t="s">
        <v>91</v>
      </c>
      <c r="C15" s="42">
        <v>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38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38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38"/>
      <c r="B18" s="34" t="s">
        <v>92</v>
      </c>
      <c r="C18" s="34" t="s">
        <v>25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38">
        <v>4</v>
      </c>
      <c r="B19" s="43" t="s">
        <v>93</v>
      </c>
      <c r="C19" s="43" t="s">
        <v>88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38"/>
      <c r="B20" s="43" t="s">
        <v>94</v>
      </c>
      <c r="C20" s="43" t="s">
        <v>90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38"/>
      <c r="B21" s="43" t="s">
        <v>95</v>
      </c>
      <c r="C21" s="43">
        <v>5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38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25">
      <c r="A23" s="3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.25" customHeight="1" x14ac:dyDescent="0.25">
      <c r="A24" s="38"/>
      <c r="B24" s="66" t="s">
        <v>96</v>
      </c>
      <c r="C24" s="60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.25" customHeight="1" x14ac:dyDescent="0.25">
      <c r="A25" s="38">
        <v>4</v>
      </c>
      <c r="B25" s="34" t="s">
        <v>78</v>
      </c>
      <c r="C25" s="34" t="s">
        <v>97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7.25" customHeight="1" x14ac:dyDescent="0.25">
      <c r="A26" s="38"/>
      <c r="B26" s="44" t="s">
        <v>98</v>
      </c>
      <c r="C26" s="36" t="s">
        <v>99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7.25" customHeight="1" x14ac:dyDescent="0.25">
      <c r="A27" s="38"/>
      <c r="B27" s="45" t="s">
        <v>100</v>
      </c>
      <c r="C27" s="37" t="s">
        <v>101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7.25" customHeight="1" x14ac:dyDescent="0.25">
      <c r="A28" s="3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7.25" customHeight="1" x14ac:dyDescent="0.25">
      <c r="A29" s="3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7.25" customHeight="1" x14ac:dyDescent="0.25">
      <c r="A30" s="38"/>
      <c r="B30" s="67" t="s">
        <v>102</v>
      </c>
      <c r="C30" s="60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7.25" customHeight="1" x14ac:dyDescent="0.25">
      <c r="A31" s="38">
        <v>5</v>
      </c>
      <c r="B31" s="46" t="s">
        <v>103</v>
      </c>
      <c r="C31" s="46" t="s">
        <v>104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7.25" customHeight="1" x14ac:dyDescent="0.25">
      <c r="A32" s="38"/>
      <c r="B32" s="47">
        <v>20</v>
      </c>
      <c r="C32" s="47" t="s">
        <v>105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7.25" customHeight="1" x14ac:dyDescent="0.25">
      <c r="A33" s="38"/>
      <c r="B33" s="47">
        <v>28</v>
      </c>
      <c r="C33" s="47" t="s">
        <v>106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7.25" customHeight="1" x14ac:dyDescent="0.25">
      <c r="A34" s="38"/>
      <c r="B34" s="47">
        <v>36</v>
      </c>
      <c r="C34" s="47" t="s">
        <v>107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7.25" customHeight="1" x14ac:dyDescent="0.25">
      <c r="A35" s="38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7.25" customHeight="1" x14ac:dyDescent="0.25">
      <c r="A36" s="38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7.25" customHeight="1" x14ac:dyDescent="0.25">
      <c r="A37" s="38"/>
      <c r="B37" s="68" t="s">
        <v>108</v>
      </c>
      <c r="C37" s="60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7.25" customHeight="1" x14ac:dyDescent="0.25">
      <c r="A38" s="38"/>
      <c r="B38" s="48" t="s">
        <v>27</v>
      </c>
      <c r="C38" s="49">
        <v>0.1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7.25" customHeight="1" x14ac:dyDescent="0.25">
      <c r="A39" s="38"/>
      <c r="B39" s="48" t="s">
        <v>30</v>
      </c>
      <c r="C39" s="49">
        <v>0.2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7.25" customHeight="1" x14ac:dyDescent="0.25">
      <c r="A40" s="38">
        <v>6</v>
      </c>
      <c r="B40" s="50" t="s">
        <v>33</v>
      </c>
      <c r="C40" s="49">
        <v>0.4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7.25" customHeight="1" x14ac:dyDescent="0.25">
      <c r="A41" s="38"/>
      <c r="B41" s="51" t="s">
        <v>36</v>
      </c>
      <c r="C41" s="49">
        <v>0.15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7.25" customHeight="1" x14ac:dyDescent="0.25">
      <c r="A42" s="38"/>
      <c r="B42" s="51" t="s">
        <v>39</v>
      </c>
      <c r="C42" s="49">
        <v>0.15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3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3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3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3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3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3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38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38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38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38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38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38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38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38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3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3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3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3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3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3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3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3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3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38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38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38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38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38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38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38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38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3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3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3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3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3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3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3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3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3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38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38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38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38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38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38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38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38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3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3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3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3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3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3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3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3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3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38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38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38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38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38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38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38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38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3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3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3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3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3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3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3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3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3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38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38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38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38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38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38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38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38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3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3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3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3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3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3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3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3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3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38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38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38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38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38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38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38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38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3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3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3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3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3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3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3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3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3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3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3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38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38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38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38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38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38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38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38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3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3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3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3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3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3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3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3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3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38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38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38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38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38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38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38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38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3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3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3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3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3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3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3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3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3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38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38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38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38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38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38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38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38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38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38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3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3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3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3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3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3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3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38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38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38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38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38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38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38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38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3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3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3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3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38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3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3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3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3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3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3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3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38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38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38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38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38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38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38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38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3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3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3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3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3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3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3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3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3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38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38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38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38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38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38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38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38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3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3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3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3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3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3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3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3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3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38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38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38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38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38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38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38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38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3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3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3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3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3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3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3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3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3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38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38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38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38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38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38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38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38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3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3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3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3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3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3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3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3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3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38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38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38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38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38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38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38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38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3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3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3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3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3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3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3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3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3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38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38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38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38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38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38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38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38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3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3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3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3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3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3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3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3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3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38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38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38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38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38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38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38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38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38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38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38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38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3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3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3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3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3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38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38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38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38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38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38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38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38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3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3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3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3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3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3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3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3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3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38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38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38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38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38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38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38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38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3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3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3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3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3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3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3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3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3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38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38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38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38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38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38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38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38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3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3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3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3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3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3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3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3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3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38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38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38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38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38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38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38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38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3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3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3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3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3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3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3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3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3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38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38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38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38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38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38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38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38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3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3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3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3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3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3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3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3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3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38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38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38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38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38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38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38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38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3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3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3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3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3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3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3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3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3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38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38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38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38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38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38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38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38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3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3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3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3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3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3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3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3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3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38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38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38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38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38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38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38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38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3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3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3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3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3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3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3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3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3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38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38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38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38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38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38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38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38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3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3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3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3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3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3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3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3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3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38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38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38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38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38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38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38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38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3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3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3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3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3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3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3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3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3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38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38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38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38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38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38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38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38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3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3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3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3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3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3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3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3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3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38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38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38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38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38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38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38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38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38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38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38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38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38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38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38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38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38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38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38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38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38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38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38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38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38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38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38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38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38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38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38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38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38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38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38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38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38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38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38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38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38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38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38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38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38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38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38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38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38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38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38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38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38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38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38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38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38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38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38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38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38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38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38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38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38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38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38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38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38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38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38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38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38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38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38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38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38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38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38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38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38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38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38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38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38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38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38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38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38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38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38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38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38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38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38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38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38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38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38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38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38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38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38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38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38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38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38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38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38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38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38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38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38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38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38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38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38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38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38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38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38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38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38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38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38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38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38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38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38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38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38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38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38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38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38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38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38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38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38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38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38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38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38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38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38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38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38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38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38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38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38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38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38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38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38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38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38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38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38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38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38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38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38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38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38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38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38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38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38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38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38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38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38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38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38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38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38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38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38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38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38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38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38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38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38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38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38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38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38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38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38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38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38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38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38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38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38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38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38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38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38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38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38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38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38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38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38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38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38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38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38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38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38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38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38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38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38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38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38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38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38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38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38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38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38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38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38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38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38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38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38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38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38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38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38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38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38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38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38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38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38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38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38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38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38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38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38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38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38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38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38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38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38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38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38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38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38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38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38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38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38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38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38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38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38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38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38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38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38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38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38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38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38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38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38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38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38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38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38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38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38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38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38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38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38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38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38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38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38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38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38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38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38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38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38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38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38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38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38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38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38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38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38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38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38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38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38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38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38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38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38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38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38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38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38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38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38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38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38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38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38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38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38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38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38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38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38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38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38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38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38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38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38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38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38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38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38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38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38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38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38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38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38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38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38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38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38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38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38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38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38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38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38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38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38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38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38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38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38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38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38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38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38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38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38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38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38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38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38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38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38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38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38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38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38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38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38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38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38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38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38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38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38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38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38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38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38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38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38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38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38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38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38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38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38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38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38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38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38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38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38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38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38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38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38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38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38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38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38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38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38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38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38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38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38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38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38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38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38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38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38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38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38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38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38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38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38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38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38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38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38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38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38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38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38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38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38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38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38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38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38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38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38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38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38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38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38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38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38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38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38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38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38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38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38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38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38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38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38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38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38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38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38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38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38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38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38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38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38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38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38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B24:C24"/>
    <mergeCell ref="B30:C30"/>
    <mergeCell ref="B37:C37"/>
    <mergeCell ref="B2:C2"/>
    <mergeCell ref="B7:C7"/>
    <mergeCell ref="B8:C8"/>
    <mergeCell ref="B9:C9"/>
    <mergeCell ref="B10:C10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"/>
  <sheetViews>
    <sheetView workbookViewId="0">
      <selection activeCell="A33" sqref="A33"/>
    </sheetView>
  </sheetViews>
  <sheetFormatPr baseColWidth="10" defaultRowHeight="13.2" x14ac:dyDescent="0.25"/>
  <cols>
    <col min="1" max="1" width="25.6640625" bestFit="1" customWidth="1"/>
  </cols>
  <sheetData>
    <row r="4" spans="1:1" x14ac:dyDescent="0.25">
      <c r="A4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12</vt:i4>
      </vt:variant>
    </vt:vector>
  </HeadingPairs>
  <TitlesOfParts>
    <vt:vector size="15" baseType="lpstr">
      <vt:lpstr>PCU</vt:lpstr>
      <vt:lpstr>Matrices</vt:lpstr>
      <vt:lpstr>LInk del autor</vt:lpstr>
      <vt:lpstr>EF</vt:lpstr>
      <vt:lpstr>ENF</vt:lpstr>
      <vt:lpstr>HORAS</vt:lpstr>
      <vt:lpstr>Personas</vt:lpstr>
      <vt:lpstr>TCF</vt:lpstr>
      <vt:lpstr>TF</vt:lpstr>
      <vt:lpstr>TotalHoras</vt:lpstr>
      <vt:lpstr>UAW</vt:lpstr>
      <vt:lpstr>UCP</vt:lpstr>
      <vt:lpstr>UEF</vt:lpstr>
      <vt:lpstr>UUCP</vt:lpstr>
      <vt:lpstr>UUCW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</dc:creator>
  <cp:lastModifiedBy>acer</cp:lastModifiedBy>
  <dcterms:created xsi:type="dcterms:W3CDTF">2022-02-28T17:19:29Z</dcterms:created>
  <dcterms:modified xsi:type="dcterms:W3CDTF">2022-03-02T05:07:01Z</dcterms:modified>
</cp:coreProperties>
</file>