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UT\1\FUNDAMENTOS TI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  <c r="G4" i="1"/>
  <c r="J4" i="1" l="1"/>
  <c r="J5" i="1"/>
  <c r="K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J13" i="1"/>
  <c r="J14" i="1"/>
  <c r="K14" i="1" s="1"/>
  <c r="L14" i="1" s="1"/>
  <c r="J15" i="1"/>
  <c r="K15" i="1" s="1"/>
  <c r="L15" i="1" s="1"/>
  <c r="K12" i="1" l="1"/>
  <c r="L12" i="1" s="1"/>
  <c r="K13" i="1"/>
  <c r="L13" i="1" s="1"/>
  <c r="L5" i="1"/>
  <c r="K4" i="1"/>
  <c r="L4" i="1" s="1"/>
  <c r="D17" i="1"/>
  <c r="E17" i="1"/>
  <c r="F17" i="1"/>
  <c r="G17" i="1"/>
  <c r="H17" i="1"/>
  <c r="I17" i="1"/>
  <c r="J17" i="1"/>
  <c r="C17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L17" i="1" l="1"/>
  <c r="K17" i="1"/>
  <c r="G5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<sst xmlns="http://schemas.openxmlformats.org/spreadsheetml/2006/main" count="47" uniqueCount="35">
  <si>
    <t>NOMINA SEMANAL</t>
  </si>
  <si>
    <t>NOMBRE DEL TRABAJADOR</t>
  </si>
  <si>
    <t>NIVEL PUESTO</t>
  </si>
  <si>
    <t>HORAS EXTRAS</t>
  </si>
  <si>
    <t>HORAS DOBLES</t>
  </si>
  <si>
    <t>HORAS TRIPLES</t>
  </si>
  <si>
    <t>SUELDO HORAS NORMALES</t>
  </si>
  <si>
    <t>SUELDO HORAS EXTRAS</t>
  </si>
  <si>
    <t>VALES Y EXTRAS</t>
  </si>
  <si>
    <t>HORAS TRABAJADAS</t>
  </si>
  <si>
    <t>TOTAL PERCEPCIONES</t>
  </si>
  <si>
    <t>ANA</t>
  </si>
  <si>
    <t>HECTOR</t>
  </si>
  <si>
    <t>MIGUEL</t>
  </si>
  <si>
    <t>MONICA</t>
  </si>
  <si>
    <t>RAMON</t>
  </si>
  <si>
    <t>ROSA</t>
  </si>
  <si>
    <t>SAULO</t>
  </si>
  <si>
    <t>SANDRO</t>
  </si>
  <si>
    <t>RAUL</t>
  </si>
  <si>
    <t>SANTIAGO</t>
  </si>
  <si>
    <t>RAFAEL</t>
  </si>
  <si>
    <t>RONALDO</t>
  </si>
  <si>
    <t>ADMINISTRATIVO</t>
  </si>
  <si>
    <t>OPERATIVO</t>
  </si>
  <si>
    <t>GERENCIA</t>
  </si>
  <si>
    <t>TECNICO</t>
  </si>
  <si>
    <t>MANTENIMIENTO</t>
  </si>
  <si>
    <t>NIVEL</t>
  </si>
  <si>
    <t>SUELDO HORA</t>
  </si>
  <si>
    <t>H. DOBLESDE 1 A 9</t>
  </si>
  <si>
    <t>H. TRIPLES MAS DE 9</t>
  </si>
  <si>
    <t>TOTAL DEDUCCIONES</t>
  </si>
  <si>
    <t>NETO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</si>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</sst>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1" fillId="0" borderId="0" xfId="0" applyFont="1" applyAlignment="1">
      <alignment horizontal="center"/>
    </xf>
    <xf numFmtId="4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44" fontId="0" fillId="2" borderId="0" xfId="0" applyNumberFormat="1" applyFill="1"/>
    <xf numFmtId="0" fontId="2" fillId="2" borderId="1" xfId="0" applyFont="1" applyFill="1" applyBorder="1"/>
    <xf numFmtId="0" fontId="3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3" workbookViewId="0">
      <pane xSplit="2" ySplit="1" topLeftCell="C4" activePane="bottomRight" state="frozen"/>
      <selection activeCell="A3" sqref="A3"/>
      <selection pane="topRight" activeCell="C3" sqref="C3"/>
      <selection pane="bottomLeft" activeCell="A4" sqref="A4"/>
      <selection pane="bottomRight" activeCell="L4" sqref="L4"/>
    </sheetView>
  </sheetViews>
  <sheetFormatPr baseColWidth="10" defaultRowHeight="14.4" x14ac:dyDescent="0.3"/>
  <cols>
    <col min="2" max="2" width="22.5546875" customWidth="1"/>
  </cols>
  <sheetData>
    <row r="1" spans="1:15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3" spans="1:15" ht="24" x14ac:dyDescent="0.3">
      <c r="A3" s="5" t="s">
        <v>1</v>
      </c>
      <c r="B3" s="5" t="s">
        <v>2</v>
      </c>
      <c r="C3" s="5" t="s">
        <v>9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10</v>
      </c>
      <c r="K3" s="5" t="s">
        <v>32</v>
      </c>
      <c r="L3" s="5" t="s">
        <v>33</v>
      </c>
    </row>
    <row r="4" spans="1:15" x14ac:dyDescent="0.3">
      <c r="A4" s="1" t="s">
        <v>11</v>
      </c>
      <c r="B4" s="1" t="s">
        <v>23</v>
      </c>
      <c r="C4" s="1">
        <v>48</v>
      </c>
      <c r="D4" s="1">
        <v>10</v>
      </c>
      <c r="E4" s="1">
        <f>IF(D4&lt;=9,D4,9)</f>
        <v>9</v>
      </c>
      <c r="F4" s="1">
        <f>IF(D4&lt;=9,0,D4-9)</f>
        <v>1</v>
      </c>
      <c r="G4" s="2">
        <f>IF(B4="GERENCIA",C4*C$20,IF(B4="ADMINISTRATIVO",C4*C$21,IF(B4="OPERATIVO",C4*C$22,IF(B4="TECNICO",C4*C$23,IF(B4="MANTENIMIENTO",C4*C$24,"ERROR")))))</f>
        <v>5760</v>
      </c>
      <c r="H4" s="2">
        <f>IF(B4="GERENCIA",(E4*($C$20*2)+F4*($C$20*3)),IF(B4="ADMINISTRATIVO",(E4*($C$21*2)+F4*($C$21*3)),IF(B4="OPERATIVO",(E4*($C$22*2)+F4*($C$22*3)),IF(B4="TECNICO",(E4*($C$23*2)+F4*($C$23*3)),IF(B4="MANTENIMIENTO",(E4*($C$24*2)+F4*($C$24*3)))))))</f>
        <v>2520</v>
      </c>
      <c r="I4" s="2">
        <v>500</v>
      </c>
      <c r="J4" s="2">
        <f>G4+H4+I4</f>
        <v>8780</v>
      </c>
      <c r="K4" s="2">
        <f>J4*0.2</f>
        <v>1756</v>
      </c>
      <c r="L4" s="2">
        <f>J4-K4</f>
        <v>7024</v>
      </c>
    </row>
    <row r="5" spans="1:15" x14ac:dyDescent="0.3">
      <c r="A5" s="1" t="s">
        <v>12</v>
      </c>
      <c r="B5" s="1" t="s">
        <v>24</v>
      </c>
      <c r="C5" s="1">
        <v>48</v>
      </c>
      <c r="D5" s="1">
        <v>4</v>
      </c>
      <c r="E5" s="1">
        <f t="shared" ref="E5:E15" si="0">IF(D5&lt;=9,D5,9)</f>
        <v>4</v>
      </c>
      <c r="F5" s="1">
        <f t="shared" ref="F5:F15" si="1">IF(D5&lt;=9,0,D5-9)</f>
        <v>0</v>
      </c>
      <c r="G5" s="2">
        <f>IF(B5="GERENCIA",C5*C$20,IF(B5="ADMINISTRATIVO",C5*C$21,IF(B5="OPERATIVO",C5*C$22,IF(B5="TECNICO",C5*C$23,IF(B5="MANTENIMIENTO",C5*C$24,"ERROR")))))</f>
        <v>960</v>
      </c>
      <c r="H5" s="2">
        <f t="shared" ref="H5:H15" si="2">IF(B5="GERENCIA",(E5*($C$20*2)+F5*($C$20*3)),IF(B5="ADMINISTRATIVO",(E5*($C$21*2)+F5*($C$21*3)),IF(B5="OPERATIVO",(E5*($C$22*2)+F5*($C$22*3)),IF(B5="TECNICO",(E5*($C$23*2)+F5*($C$23*3)),IF(B5="MANTENIMIENTO",(E5*($C$24*2)+F5*($C$24*3)))))))</f>
        <v>160</v>
      </c>
      <c r="I5" s="2">
        <v>500</v>
      </c>
      <c r="J5" s="2">
        <f t="shared" ref="J5:J15" si="3">G5+H5+I5</f>
        <v>1620</v>
      </c>
      <c r="K5" s="2">
        <f t="shared" ref="K5:K15" si="4">J5*0.2</f>
        <v>324</v>
      </c>
      <c r="L5" s="2">
        <f t="shared" ref="L5:L15" si="5">J5-K5</f>
        <v>1296</v>
      </c>
    </row>
    <row r="6" spans="1:15" x14ac:dyDescent="0.3">
      <c r="A6" s="1" t="s">
        <v>13</v>
      </c>
      <c r="B6" s="1" t="s">
        <v>25</v>
      </c>
      <c r="C6" s="1">
        <v>40</v>
      </c>
      <c r="D6" s="1">
        <v>0</v>
      </c>
      <c r="E6" s="1">
        <f t="shared" si="0"/>
        <v>0</v>
      </c>
      <c r="F6" s="1">
        <f t="shared" si="1"/>
        <v>0</v>
      </c>
      <c r="G6" s="2">
        <f>IF(B6="GERENCIA",C6*C$20,IF(B6="ADMINISTRATIVO",C6*C$21,IF(B6="OPERATIVO",C6*C$22,IF(B6="TECNICO",C6*C$23,IF(B6="MANTENIMIENTO",C6*C$24,"ERROR")))))</f>
        <v>8000</v>
      </c>
      <c r="H6" s="2">
        <f t="shared" si="2"/>
        <v>0</v>
      </c>
      <c r="I6" s="2">
        <v>500</v>
      </c>
      <c r="J6" s="2">
        <f t="shared" si="3"/>
        <v>8500</v>
      </c>
      <c r="K6" s="2">
        <f t="shared" si="4"/>
        <v>1700</v>
      </c>
      <c r="L6" s="2">
        <f t="shared" si="5"/>
        <v>6800</v>
      </c>
    </row>
    <row r="7" spans="1:15" x14ac:dyDescent="0.3">
      <c r="A7" s="1" t="s">
        <v>14</v>
      </c>
      <c r="B7" s="1" t="s">
        <v>25</v>
      </c>
      <c r="C7" s="1">
        <v>48</v>
      </c>
      <c r="D7" s="1">
        <v>0</v>
      </c>
      <c r="E7" s="1">
        <f t="shared" si="0"/>
        <v>0</v>
      </c>
      <c r="F7" s="1">
        <f t="shared" si="1"/>
        <v>0</v>
      </c>
      <c r="G7" s="2">
        <f>IF(B7="GERENCIA",C7*C$20,IF(B7="ADMINISTRATIVO",C7*C$21,IF(B7="OPERATIVO",C7*C$22,IF(B7="TECNICO",C7*C$23,IF(B7="MANTENIMIENTO",C7*C$24,"ERROR")))))</f>
        <v>9600</v>
      </c>
      <c r="H7" s="2">
        <f t="shared" si="2"/>
        <v>0</v>
      </c>
      <c r="I7" s="2">
        <v>500</v>
      </c>
      <c r="J7" s="2">
        <f t="shared" si="3"/>
        <v>10100</v>
      </c>
      <c r="K7" s="2">
        <f t="shared" si="4"/>
        <v>2020</v>
      </c>
      <c r="L7" s="2">
        <f t="shared" si="5"/>
        <v>8080</v>
      </c>
    </row>
    <row r="8" spans="1:15" x14ac:dyDescent="0.3">
      <c r="A8" s="1" t="s">
        <v>15</v>
      </c>
      <c r="B8" s="1" t="s">
        <v>24</v>
      </c>
      <c r="C8" s="1">
        <v>32</v>
      </c>
      <c r="D8" s="1">
        <v>0</v>
      </c>
      <c r="E8" s="1">
        <f t="shared" si="0"/>
        <v>0</v>
      </c>
      <c r="F8" s="1">
        <f t="shared" si="1"/>
        <v>0</v>
      </c>
      <c r="G8" s="2">
        <f>IF(B8="GERENCIA",C8*C$20,IF(B8="ADMINISTRATIVO",C8*C$21,IF(B8="OPERATIVO",C8*C$22,IF(B8="TECNICO",C8*C$23,IF(B8="MANTENIMIENTO",C8*C$24,"ERROR")))))</f>
        <v>640</v>
      </c>
      <c r="H8" s="2">
        <f t="shared" si="2"/>
        <v>0</v>
      </c>
      <c r="I8" s="2">
        <v>500</v>
      </c>
      <c r="J8" s="2">
        <f t="shared" si="3"/>
        <v>1140</v>
      </c>
      <c r="K8" s="2">
        <f t="shared" si="4"/>
        <v>228</v>
      </c>
      <c r="L8" s="2">
        <f t="shared" si="5"/>
        <v>912</v>
      </c>
    </row>
    <row r="9" spans="1:15" x14ac:dyDescent="0.3">
      <c r="A9" s="1" t="s">
        <v>16</v>
      </c>
      <c r="B9" s="1" t="s">
        <v>24</v>
      </c>
      <c r="C9" s="1">
        <v>48</v>
      </c>
      <c r="D9" s="1">
        <v>18</v>
      </c>
      <c r="E9" s="1">
        <f t="shared" si="0"/>
        <v>9</v>
      </c>
      <c r="F9" s="1">
        <f t="shared" si="1"/>
        <v>9</v>
      </c>
      <c r="G9" s="2">
        <f>IF(B9="GERENCIA",C9*C$20,IF(B9="ADMINISTRATIVO",C9*C$21,IF(B9="OPERATIVO",C9*C$22,IF(B9="TECNICO",C9*C$23,IF(B9="MANTENIMIENTO",C9*C$24,"ERROR")))))</f>
        <v>960</v>
      </c>
      <c r="H9" s="2">
        <f t="shared" si="2"/>
        <v>900</v>
      </c>
      <c r="I9" s="2">
        <v>500</v>
      </c>
      <c r="J9" s="2">
        <f t="shared" si="3"/>
        <v>2360</v>
      </c>
      <c r="K9" s="2">
        <f t="shared" si="4"/>
        <v>472</v>
      </c>
      <c r="L9" s="2">
        <f t="shared" si="5"/>
        <v>1888</v>
      </c>
    </row>
    <row r="10" spans="1:15" x14ac:dyDescent="0.3">
      <c r="A10" s="1" t="s">
        <v>17</v>
      </c>
      <c r="B10" s="1" t="s">
        <v>26</v>
      </c>
      <c r="C10" s="1">
        <v>32</v>
      </c>
      <c r="D10" s="1">
        <v>4</v>
      </c>
      <c r="E10" s="1">
        <f t="shared" si="0"/>
        <v>4</v>
      </c>
      <c r="F10" s="1">
        <f t="shared" si="1"/>
        <v>0</v>
      </c>
      <c r="G10" s="2">
        <f>IF(B10="GERENCIA",C10*C$20,IF(B10="ADMINISTRATIVO",C10*C$21,IF(B10="OPERATIVO",C10*C$22,IF(B10="TECNICO",C10*C$23,IF(B10="MANTENIMIENTO",C10*C$24,"ERROR")))))</f>
        <v>1920</v>
      </c>
      <c r="H10" s="2">
        <f t="shared" si="2"/>
        <v>480</v>
      </c>
      <c r="I10" s="2">
        <v>500</v>
      </c>
      <c r="J10" s="2">
        <f t="shared" si="3"/>
        <v>2900</v>
      </c>
      <c r="K10" s="2">
        <f t="shared" si="4"/>
        <v>580</v>
      </c>
      <c r="L10" s="2">
        <f t="shared" si="5"/>
        <v>2320</v>
      </c>
    </row>
    <row r="11" spans="1:15" x14ac:dyDescent="0.3">
      <c r="A11" s="1" t="s">
        <v>18</v>
      </c>
      <c r="B11" s="1" t="s">
        <v>24</v>
      </c>
      <c r="C11" s="1">
        <v>40</v>
      </c>
      <c r="D11" s="1">
        <v>12</v>
      </c>
      <c r="E11" s="1">
        <f t="shared" si="0"/>
        <v>9</v>
      </c>
      <c r="F11" s="1">
        <f t="shared" si="1"/>
        <v>3</v>
      </c>
      <c r="G11" s="2">
        <f>IF(B11="GERENCIA",C11*C$20,IF(B11="ADMINISTRATIVO",C11*C$21,IF(B11="OPERATIVO",C11*C$22,IF(B11="TECNICO",C11*C$23,IF(B11="MANTENIMIENTO",C11*C$24,"ERROR")))))</f>
        <v>800</v>
      </c>
      <c r="H11" s="2">
        <f t="shared" si="2"/>
        <v>540</v>
      </c>
      <c r="I11" s="2">
        <v>500</v>
      </c>
      <c r="J11" s="2">
        <f t="shared" si="3"/>
        <v>1840</v>
      </c>
      <c r="K11" s="2">
        <f t="shared" si="4"/>
        <v>368</v>
      </c>
      <c r="L11" s="2">
        <f t="shared" si="5"/>
        <v>1472</v>
      </c>
    </row>
    <row r="12" spans="1:15" x14ac:dyDescent="0.3">
      <c r="A12" s="1" t="s">
        <v>19</v>
      </c>
      <c r="B12" s="1" t="s">
        <v>23</v>
      </c>
      <c r="C12" s="1">
        <v>48</v>
      </c>
      <c r="D12" s="1">
        <v>18</v>
      </c>
      <c r="E12" s="1">
        <f t="shared" si="0"/>
        <v>9</v>
      </c>
      <c r="F12" s="1">
        <f t="shared" si="1"/>
        <v>9</v>
      </c>
      <c r="G12" s="2">
        <f>IF(B12="GERENCIA",C12*C$20,IF(B12="ADMINISTRATIVO",C12*C$21,IF(B12="OPERATIVO",C12*C$22,IF(B12="TECNICO",C12*C$23,IF(B12="MANTENIMIENTO",C12*C$24,"ERROR")))))</f>
        <v>5760</v>
      </c>
      <c r="H12" s="2">
        <f t="shared" si="2"/>
        <v>5400</v>
      </c>
      <c r="I12" s="2">
        <v>500</v>
      </c>
      <c r="J12" s="2">
        <f t="shared" si="3"/>
        <v>11660</v>
      </c>
      <c r="K12" s="2">
        <f t="shared" si="4"/>
        <v>2332</v>
      </c>
      <c r="L12" s="2">
        <f t="shared" si="5"/>
        <v>9328</v>
      </c>
    </row>
    <row r="13" spans="1:15" x14ac:dyDescent="0.3">
      <c r="A13" s="1" t="s">
        <v>20</v>
      </c>
      <c r="B13" s="1" t="s">
        <v>24</v>
      </c>
      <c r="C13" s="1">
        <v>32</v>
      </c>
      <c r="D13" s="1">
        <v>4</v>
      </c>
      <c r="E13" s="1">
        <f t="shared" si="0"/>
        <v>4</v>
      </c>
      <c r="F13" s="1">
        <f t="shared" si="1"/>
        <v>0</v>
      </c>
      <c r="G13" s="2">
        <f>IF(B13="GERENCIA",C13*C$20,IF(B13="ADMINISTRATIVO",C13*C$21,IF(B13="OPERATIVO",C13*C$22,IF(B13="TECNICO",C13*C$23,IF(B13="MANTENIMIENTO",C13*C$24,"ERROR")))))</f>
        <v>640</v>
      </c>
      <c r="H13" s="2">
        <f t="shared" si="2"/>
        <v>160</v>
      </c>
      <c r="I13" s="2">
        <v>500</v>
      </c>
      <c r="J13" s="2">
        <f t="shared" si="3"/>
        <v>1300</v>
      </c>
      <c r="K13" s="2">
        <f t="shared" si="4"/>
        <v>260</v>
      </c>
      <c r="L13" s="2">
        <f t="shared" si="5"/>
        <v>1040</v>
      </c>
      <c r="O13" s="10"/>
    </row>
    <row r="14" spans="1:15" x14ac:dyDescent="0.3">
      <c r="A14" s="1" t="s">
        <v>21</v>
      </c>
      <c r="B14" s="1" t="s">
        <v>27</v>
      </c>
      <c r="C14" s="1">
        <v>40</v>
      </c>
      <c r="D14" s="1">
        <v>0</v>
      </c>
      <c r="E14" s="1">
        <f t="shared" si="0"/>
        <v>0</v>
      </c>
      <c r="F14" s="1">
        <f t="shared" si="1"/>
        <v>0</v>
      </c>
      <c r="G14" s="2">
        <f>IF(B14="GERENCIA",C14*C$20,IF(B14="ADMINISTRATIVO",C14*C$21,IF(B14="OPERATIVO",C14*C$22,IF(B14="TECNICO",C14*C$23,IF(B14="MANTENIMIENTO",C14*C$24,"ERROR")))))</f>
        <v>720</v>
      </c>
      <c r="H14" s="2">
        <f t="shared" si="2"/>
        <v>0</v>
      </c>
      <c r="I14" s="2">
        <v>500</v>
      </c>
      <c r="J14" s="2">
        <f t="shared" si="3"/>
        <v>1220</v>
      </c>
      <c r="K14" s="2">
        <f t="shared" si="4"/>
        <v>244</v>
      </c>
      <c r="L14" s="2">
        <f t="shared" si="5"/>
        <v>976</v>
      </c>
    </row>
    <row r="15" spans="1:15" x14ac:dyDescent="0.3">
      <c r="A15" s="1" t="s">
        <v>22</v>
      </c>
      <c r="B15" s="1" t="s">
        <v>23</v>
      </c>
      <c r="C15" s="1">
        <v>40</v>
      </c>
      <c r="D15" s="1">
        <v>0</v>
      </c>
      <c r="E15" s="1">
        <f t="shared" si="0"/>
        <v>0</v>
      </c>
      <c r="F15" s="1">
        <f t="shared" si="1"/>
        <v>0</v>
      </c>
      <c r="G15" s="2">
        <f>IF(B15="GERENCIA",C15*C$20,IF(B15="ADMINISTRATIVO",C15*C$21,IF(B15="OPERATIVO",C15*C$22,IF(B15="TECNICO",C15*C$23,IF(B15="MANTENIMIENTO",C15*C$24,"ERROR")))))</f>
        <v>4800</v>
      </c>
      <c r="H15" s="2">
        <f t="shared" si="2"/>
        <v>0</v>
      </c>
      <c r="I15" s="2">
        <v>500</v>
      </c>
      <c r="J15" s="2">
        <f t="shared" si="3"/>
        <v>5300</v>
      </c>
      <c r="K15" s="2">
        <f t="shared" si="4"/>
        <v>1060</v>
      </c>
      <c r="L15" s="2">
        <f t="shared" si="5"/>
        <v>4240</v>
      </c>
    </row>
    <row r="16" spans="1:15" ht="3.6" customHeight="1" x14ac:dyDescent="0.3">
      <c r="G16" s="4"/>
      <c r="H16" s="4"/>
      <c r="I16" s="4"/>
      <c r="J16" s="4"/>
      <c r="K16" s="4"/>
      <c r="L16" s="4"/>
    </row>
    <row r="17" spans="1:12" x14ac:dyDescent="0.3">
      <c r="A17" s="6"/>
      <c r="B17" s="7" t="s">
        <v>34</v>
      </c>
      <c r="C17" s="6">
        <f>SUM(C4:C16)</f>
        <v>496</v>
      </c>
      <c r="D17" s="6">
        <f t="shared" ref="D17:L17" si="6">SUM(D4:D16)</f>
        <v>70</v>
      </c>
      <c r="E17" s="6">
        <f t="shared" si="6"/>
        <v>48</v>
      </c>
      <c r="F17" s="6">
        <f t="shared" si="6"/>
        <v>22</v>
      </c>
      <c r="G17" s="8">
        <f t="shared" si="6"/>
        <v>40560</v>
      </c>
      <c r="H17" s="8">
        <f t="shared" si="6"/>
        <v>10160</v>
      </c>
      <c r="I17" s="8">
        <f t="shared" si="6"/>
        <v>6000</v>
      </c>
      <c r="J17" s="8">
        <f t="shared" si="6"/>
        <v>56720</v>
      </c>
      <c r="K17" s="8">
        <f t="shared" si="6"/>
        <v>11344</v>
      </c>
      <c r="L17" s="8">
        <f t="shared" si="6"/>
        <v>45376</v>
      </c>
    </row>
    <row r="19" spans="1:12" x14ac:dyDescent="0.3">
      <c r="B19" s="9" t="s">
        <v>28</v>
      </c>
      <c r="C19" s="9" t="s">
        <v>29</v>
      </c>
    </row>
    <row r="20" spans="1:12" x14ac:dyDescent="0.3">
      <c r="B20" s="1" t="s">
        <v>25</v>
      </c>
      <c r="C20" s="2">
        <v>200</v>
      </c>
    </row>
    <row r="21" spans="1:12" x14ac:dyDescent="0.3">
      <c r="B21" s="1" t="s">
        <v>23</v>
      </c>
      <c r="C21" s="2">
        <v>120</v>
      </c>
    </row>
    <row r="22" spans="1:12" x14ac:dyDescent="0.3">
      <c r="B22" s="1" t="s">
        <v>24</v>
      </c>
      <c r="C22" s="2">
        <v>20</v>
      </c>
    </row>
    <row r="23" spans="1:12" x14ac:dyDescent="0.3">
      <c r="B23" s="1" t="s">
        <v>26</v>
      </c>
      <c r="C23" s="2">
        <v>60</v>
      </c>
    </row>
    <row r="24" spans="1:12" x14ac:dyDescent="0.3">
      <c r="B24" s="1" t="s">
        <v>27</v>
      </c>
      <c r="C24" s="2">
        <v>18</v>
      </c>
    </row>
    <row r="26" spans="1:12" x14ac:dyDescent="0.3">
      <c r="B26" t="s">
        <v>30</v>
      </c>
    </row>
    <row r="27" spans="1:12" x14ac:dyDescent="0.3">
      <c r="B27" t="s">
        <v>31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2020-01-27T20:50:30Z</dcterms:created>
  <dcterms:modified xsi:type="dcterms:W3CDTF">2020-01-28T19:51:35Z</dcterms:modified>
</cp:coreProperties>
</file>