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a empresa 👨‍💼👩‍💼" sheetId="1" r:id="rId4"/>
    <sheet state="visible" name="Ponto e Atestados 📆" sheetId="2" r:id="rId5"/>
    <sheet state="hidden" name="Registro Biométrico" sheetId="3" r:id="rId6"/>
    <sheet state="visible" name="Papelada 📖📖" sheetId="4" r:id="rId7"/>
    <sheet state="visible" name="Turnover e Desligamentos ❌" sheetId="5" r:id="rId8"/>
  </sheets>
  <definedNames/>
  <calcPr/>
</workbook>
</file>

<file path=xl/sharedStrings.xml><?xml version="1.0" encoding="utf-8"?>
<sst xmlns="http://schemas.openxmlformats.org/spreadsheetml/2006/main" count="109" uniqueCount="96">
  <si>
    <t>Insira seus dados</t>
  </si>
  <si>
    <t>Nome da sua Empresa</t>
  </si>
  <si>
    <t>Haut</t>
  </si>
  <si>
    <t>Seu nome:</t>
  </si>
  <si>
    <t>Thom</t>
  </si>
  <si>
    <t>Número de Colaboradores</t>
  </si>
  <si>
    <t>Colaboradores</t>
  </si>
  <si>
    <t>Média salarial</t>
  </si>
  <si>
    <t>Dias úteis de trabalho</t>
  </si>
  <si>
    <t>Remuneração/dia</t>
  </si>
  <si>
    <t>Remuneração/hora</t>
  </si>
  <si>
    <t xml:space="preserve">Profissionais exclusivos de RH/DP/DHO </t>
  </si>
  <si>
    <t>Número total</t>
  </si>
  <si>
    <t>Quanto custa o relógio de ponto feito no papel/cartão?</t>
  </si>
  <si>
    <t>1. Rotina do funcionário</t>
  </si>
  <si>
    <t>Tempo para registro (minutos/dia/colaborador)</t>
  </si>
  <si>
    <t>Tempo para retificar ponto inconsistente (minutos)</t>
  </si>
  <si>
    <t>Número de erros por mês/colaborador</t>
  </si>
  <si>
    <t>Total perdido pelos colaboradores</t>
  </si>
  <si>
    <t>Total perdido pelo RH</t>
  </si>
  <si>
    <t>A rotina desorganizada custou</t>
  </si>
  <si>
    <t>A incerteza na aferição gera prejuízo!</t>
  </si>
  <si>
    <t>Arredondamento manual (minutos/marcação)</t>
  </si>
  <si>
    <t xml:space="preserve">Saldo de horas excedido </t>
  </si>
  <si>
    <t>O quanto sua folha é acrescida no final do mês</t>
  </si>
  <si>
    <t>Como afeta a rotina do RH?</t>
  </si>
  <si>
    <t>Deparo das marcações (horas/mês)</t>
  </si>
  <si>
    <t>Retificações de ponto por mês</t>
  </si>
  <si>
    <t>Planilha de atestados (horas)</t>
  </si>
  <si>
    <t>Tratamento dos dados no Excel (horas mensais)</t>
  </si>
  <si>
    <t>Tempo desperdiçado pela equipe (horas)</t>
  </si>
  <si>
    <t>Custo pro RH</t>
  </si>
  <si>
    <t>Seu prejuízo total</t>
  </si>
  <si>
    <t>RELÓGIO DE PONTO BIOMÉTRICO</t>
  </si>
  <si>
    <t>Como afeta a rotina do funcionário?</t>
  </si>
  <si>
    <t>Número de erros por semana/colaborador</t>
  </si>
  <si>
    <t>Tempo perdido no mês (horas)</t>
  </si>
  <si>
    <t>Janeiro</t>
  </si>
  <si>
    <t>fevereiro</t>
  </si>
  <si>
    <t>março</t>
  </si>
  <si>
    <t>abril</t>
  </si>
  <si>
    <t>Retificações de ponto por semana</t>
  </si>
  <si>
    <t>maio</t>
  </si>
  <si>
    <t>Extração dos dados do relógio (horas/mês)</t>
  </si>
  <si>
    <t>junho</t>
  </si>
  <si>
    <t>Cruzamento com atestados (horas)</t>
  </si>
  <si>
    <t>julho</t>
  </si>
  <si>
    <t>A produtividade desperdiçada custou</t>
  </si>
  <si>
    <t>SEU PREJUÍZO MENSAL TOTAL É DE</t>
  </si>
  <si>
    <t>SEU PREJUÍZO ANUAL TOTAL É DE</t>
  </si>
  <si>
    <t>Holerite</t>
  </si>
  <si>
    <t>Separação em páginas (minutos)</t>
  </si>
  <si>
    <t>Envio de e-mail (minutos/funcionário)</t>
  </si>
  <si>
    <t>Distribuição e assinatura (minutos/funcionário)</t>
  </si>
  <si>
    <t>Digitalização da 2º via (minutos/funcionário)</t>
  </si>
  <si>
    <t>Malote (R$/mês)</t>
  </si>
  <si>
    <t>O quanto sua empresa perde com gestão 
manual de holerite no mês</t>
  </si>
  <si>
    <t>ATESTADOS</t>
  </si>
  <si>
    <t>Coletas (minutos/funcionário)</t>
  </si>
  <si>
    <t>Número de atestados por funcionário no mês</t>
  </si>
  <si>
    <t>Digitalização (minutos/atestado)</t>
  </si>
  <si>
    <t>O quanto sua empresa perde com atestados</t>
  </si>
  <si>
    <t>Total gasto com documento físico por mês</t>
  </si>
  <si>
    <t>ITEM</t>
  </si>
  <si>
    <t>VALOR</t>
  </si>
  <si>
    <t>Total de Colaboradores</t>
  </si>
  <si>
    <t>Desligamentos</t>
  </si>
  <si>
    <t>Número de entrevistas/candidato (média)</t>
  </si>
  <si>
    <t>Duração das entrevistas (horas)</t>
  </si>
  <si>
    <t>Custo-hora do RH (R$)</t>
  </si>
  <si>
    <t>Turnover (%)</t>
  </si>
  <si>
    <t>TIME DE RECRUTAMENTO E SELEÇÃO</t>
  </si>
  <si>
    <t>Tempo Anúncio da Vaga (min)</t>
  </si>
  <si>
    <t>Tempo de análise de currículos (h)</t>
  </si>
  <si>
    <t>Tempo de contato e seleção (h)</t>
  </si>
  <si>
    <t>Tempo total de entrevistas (h)</t>
  </si>
  <si>
    <t>Tempo para dinâmica ou captação de documentação e imput contabilidade(h)</t>
  </si>
  <si>
    <t>Total Tempo por Vaga (h)</t>
  </si>
  <si>
    <t>Total Tempo Anual (h)</t>
  </si>
  <si>
    <t>Custo total do RH (R$)</t>
  </si>
  <si>
    <t>GESTORES</t>
  </si>
  <si>
    <t>Custo-hora do Gestor (R$)</t>
  </si>
  <si>
    <t>Custo/hora de treinamento (R$)</t>
  </si>
  <si>
    <t>Orientação do gestor (h)</t>
  </si>
  <si>
    <t>Tempo total de treinamento (h)</t>
  </si>
  <si>
    <t>Entrevista com Gestores (h)</t>
  </si>
  <si>
    <t>Treinamento e Orientação do Gestor</t>
  </si>
  <si>
    <t>COLABORADORES</t>
  </si>
  <si>
    <t>Tempo de experiência (meses)</t>
  </si>
  <si>
    <t>Custos e encargos (10%)</t>
  </si>
  <si>
    <t>Média Caged/Salário</t>
  </si>
  <si>
    <t>Horas de acompanhemento (h)</t>
  </si>
  <si>
    <t>Custo-hora do acompanhamento (R$)</t>
  </si>
  <si>
    <t>Custos com rescisão (R$)</t>
  </si>
  <si>
    <t>Salários e Demais Custos</t>
  </si>
  <si>
    <t>Custo Total Anual com Rotatividade (R$)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</si>
</sst>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&quot;R$&quot;\ #,##0.00"/>
    <numFmt numFmtId="166" formatCode="0.000"/>
    <numFmt numFmtId="167" formatCode="mmmm/d"/>
    <numFmt numFmtId="168" formatCode="&quot;R$&quot;#,##0.00"/>
    <numFmt numFmtId="169" formatCode="0.0"/>
  </numFmts>
  <fonts count="32">
    <font>
      <sz val="10.0"/>
      <color rgb="FF000000"/>
      <name val="Arial"/>
      <scheme val="minor"/>
    </font>
    <font>
      <sz val="10.0"/>
      <color rgb="FF000000"/>
      <name val="Fira Sans"/>
    </font>
    <font>
      <sz val="14.0"/>
      <color rgb="FF000000"/>
      <name val="Fira Sans"/>
    </font>
    <font>
      <b/>
      <sz val="20.0"/>
      <color theme="0"/>
      <name val="Fira Sans"/>
    </font>
    <font>
      <b/>
      <sz val="14.0"/>
      <color rgb="FFFFFFFF"/>
      <name val="Fira Sans"/>
    </font>
    <font/>
    <font>
      <b/>
      <sz val="14.0"/>
      <color theme="0"/>
      <name val="Fira Sans"/>
    </font>
    <font>
      <b/>
      <sz val="14.0"/>
      <color rgb="FFFFFFFF"/>
      <name val="Arial"/>
    </font>
    <font>
      <b/>
      <sz val="14.0"/>
      <color theme="0"/>
      <name val="Arial"/>
    </font>
    <font>
      <sz val="14.0"/>
      <color theme="1"/>
      <name val="Arial"/>
    </font>
    <font>
      <sz val="14.0"/>
      <color theme="1"/>
      <name val="Fira Sans"/>
    </font>
    <font>
      <sz val="10.0"/>
      <color theme="1"/>
      <name val="Fira Sans"/>
    </font>
    <font>
      <b/>
      <sz val="24.0"/>
      <color theme="1"/>
      <name val="Fira Sans"/>
    </font>
    <font>
      <b/>
      <i/>
      <sz val="14.0"/>
      <color theme="0"/>
      <name val="Fira Sans"/>
    </font>
    <font>
      <b/>
      <i/>
      <sz val="14.0"/>
      <color rgb="FFFF0000"/>
      <name val="Fira Sans"/>
    </font>
    <font>
      <b/>
      <i/>
      <sz val="14.0"/>
      <color rgb="FFFFFFFF"/>
      <name val="Fira Sans"/>
    </font>
    <font>
      <sz val="14.0"/>
      <color rgb="FFFF0000"/>
      <name val="Fira Sans"/>
    </font>
    <font>
      <b/>
      <i/>
      <sz val="15.0"/>
      <color rgb="FFFFFFFF"/>
      <name val="Fira Sans"/>
    </font>
    <font>
      <sz val="15.0"/>
      <color rgb="FF000000"/>
      <name val="Fira Sans"/>
    </font>
    <font>
      <b/>
      <sz val="14.0"/>
      <color theme="1"/>
      <name val="Fira Sans"/>
    </font>
    <font>
      <b/>
      <i/>
      <sz val="14.0"/>
      <color theme="1"/>
      <name val="Fira Sans"/>
    </font>
    <font>
      <b/>
      <i/>
      <sz val="14.0"/>
      <color rgb="FFF9355E"/>
      <name val="Fira Sans"/>
    </font>
    <font>
      <sz val="18.0"/>
      <color rgb="FF000000"/>
      <name val="Fira Sans"/>
    </font>
    <font>
      <b/>
      <sz val="22.0"/>
      <color theme="0"/>
      <name val="Fira Sans"/>
    </font>
    <font>
      <sz val="22.0"/>
      <color rgb="FF000000"/>
      <name val="Fira Sans"/>
    </font>
    <font>
      <b/>
      <sz val="22.0"/>
      <color rgb="FFFFFFFF"/>
      <name val="Fira Sans"/>
    </font>
    <font>
      <sz val="14.0"/>
      <color theme="0"/>
      <name val="Fira Sans"/>
    </font>
    <font>
      <sz val="14.0"/>
      <color rgb="FFFFFFFF"/>
      <name val="Fira Sans"/>
    </font>
    <font>
      <color theme="1"/>
      <name val="Arial"/>
    </font>
    <font>
      <color theme="1"/>
      <name val="Arial"/>
      <scheme val="minor"/>
    </font>
    <font>
      <b/>
      <sz val="11.0"/>
      <color theme="1"/>
      <name val="Fira Sans"/>
    </font>
    <font>
      <sz val="11.0"/>
      <color theme="1"/>
      <name val="Fira Sans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0856"/>
        <bgColor rgb="FFE20856"/>
      </patternFill>
    </fill>
    <fill>
      <patternFill patternType="solid">
        <fgColor rgb="FFFFFFFF"/>
        <bgColor rgb="FFFFFFFF"/>
      </patternFill>
    </fill>
    <fill>
      <patternFill patternType="solid">
        <fgColor rgb="FFFF355E"/>
        <bgColor rgb="FFFF355E"/>
      </patternFill>
    </fill>
    <fill>
      <patternFill patternType="solid">
        <fgColor rgb="FFF3F3F3"/>
        <bgColor rgb="FFF3F3F3"/>
      </patternFill>
    </fill>
  </fills>
  <borders count="36">
    <border/>
    <border>
      <left/>
      <right/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left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2" fontId="2" numFmtId="0" xfId="0" applyBorder="1" applyFont="1"/>
    <xf borderId="1" fillId="2" fontId="3" numFmtId="0" xfId="0" applyBorder="1" applyFont="1"/>
    <xf borderId="3" fillId="3" fontId="4" numFmtId="0" xfId="0" applyAlignment="1" applyBorder="1" applyFill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2" fontId="2" numFmtId="0" xfId="0" applyBorder="1" applyFont="1"/>
    <xf borderId="8" fillId="0" fontId="5" numFmtId="0" xfId="0" applyBorder="1" applyFont="1"/>
    <xf borderId="9" fillId="0" fontId="5" numFmtId="0" xfId="0" applyBorder="1" applyFont="1"/>
    <xf borderId="0" fillId="0" fontId="1" numFmtId="0" xfId="0" applyFont="1"/>
    <xf borderId="10" fillId="3" fontId="4" numFmtId="0" xfId="0" applyAlignment="1" applyBorder="1" applyFont="1">
      <alignment horizontal="center" readingOrder="0" vertical="center"/>
    </xf>
    <xf borderId="10" fillId="4" fontId="2" numFmtId="0" xfId="0" applyAlignment="1" applyBorder="1" applyFill="1" applyFont="1">
      <alignment horizontal="center" readingOrder="0"/>
    </xf>
    <xf borderId="10" fillId="3" fontId="6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horizontal="center"/>
    </xf>
    <xf borderId="11" fillId="0" fontId="9" numFmtId="164" xfId="0" applyAlignment="1" applyBorder="1" applyFont="1" applyNumberFormat="1">
      <alignment horizontal="center"/>
    </xf>
    <xf borderId="12" fillId="3" fontId="8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9" fillId="4" fontId="9" numFmtId="164" xfId="0" applyAlignment="1" applyBorder="1" applyFont="1" applyNumberFormat="1">
      <alignment horizontal="center"/>
    </xf>
    <xf borderId="0" fillId="0" fontId="9" numFmtId="0" xfId="0" applyAlignment="1" applyFont="1">
      <alignment horizontal="center" vertical="center"/>
    </xf>
    <xf borderId="1" fillId="2" fontId="10" numFmtId="0" xfId="0" applyBorder="1" applyFont="1"/>
    <xf borderId="1" fillId="2" fontId="11" numFmtId="0" xfId="0" applyBorder="1" applyFont="1"/>
    <xf borderId="10" fillId="3" fontId="7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13" fillId="2" fontId="2" numFmtId="0" xfId="0" applyBorder="1" applyFont="1"/>
    <xf borderId="10" fillId="3" fontId="8" numFmtId="0" xfId="0" applyAlignment="1" applyBorder="1" applyFont="1">
      <alignment horizontal="center" vertical="center"/>
    </xf>
    <xf borderId="10" fillId="0" fontId="9" numFmtId="165" xfId="0" applyAlignment="1" applyBorder="1" applyFont="1" applyNumberFormat="1">
      <alignment horizontal="center" readingOrder="0" vertical="center"/>
    </xf>
    <xf borderId="2" fillId="2" fontId="2" numFmtId="0" xfId="0" applyBorder="1" applyFont="1"/>
    <xf borderId="0" fillId="0" fontId="12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" fillId="2" fontId="1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vertical="center"/>
    </xf>
    <xf borderId="14" fillId="3" fontId="4" numFmtId="0" xfId="0" applyAlignment="1" applyBorder="1" applyFont="1">
      <alignment horizontal="center" readingOrder="0" vertical="center"/>
    </xf>
    <xf borderId="11" fillId="0" fontId="5" numFmtId="0" xfId="0" applyBorder="1" applyFont="1"/>
    <xf borderId="1" fillId="2" fontId="10" numFmtId="0" xfId="0" applyAlignment="1" applyBorder="1" applyFont="1">
      <alignment horizontal="center" vertical="center"/>
    </xf>
    <xf borderId="10" fillId="0" fontId="10" numFmtId="1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10" numFmtId="1" xfId="0" applyAlignment="1" applyBorder="1" applyFont="1" applyNumberFormat="1">
      <alignment horizontal="center" readingOrder="0" vertical="center"/>
    </xf>
    <xf borderId="10" fillId="4" fontId="2" numFmtId="0" xfId="0" applyAlignment="1" applyBorder="1" applyFont="1">
      <alignment horizontal="center" readingOrder="0" vertical="center"/>
    </xf>
    <xf borderId="10" fillId="4" fontId="10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vertical="center"/>
    </xf>
    <xf borderId="10" fillId="4" fontId="10" numFmtId="1" xfId="0" applyAlignment="1" applyBorder="1" applyFont="1" applyNumberFormat="1">
      <alignment horizontal="center" vertical="center"/>
    </xf>
    <xf borderId="10" fillId="3" fontId="13" numFmtId="0" xfId="0" applyAlignment="1" applyBorder="1" applyFont="1">
      <alignment horizontal="center" vertical="center"/>
    </xf>
    <xf borderId="10" fillId="4" fontId="10" numFmtId="164" xfId="0" applyAlignment="1" applyBorder="1" applyFont="1" applyNumberFormat="1">
      <alignment horizontal="center" vertical="center"/>
    </xf>
    <xf borderId="1" fillId="2" fontId="14" numFmtId="0" xfId="0" applyAlignment="1" applyBorder="1" applyFont="1">
      <alignment horizontal="center" vertical="center"/>
    </xf>
    <xf borderId="1" fillId="2" fontId="10" numFmtId="1" xfId="0" applyAlignment="1" applyBorder="1" applyFont="1" applyNumberFormat="1">
      <alignment horizontal="center" vertical="center"/>
    </xf>
    <xf borderId="14" fillId="3" fontId="6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10" fillId="0" fontId="10" numFmtId="2" xfId="0" applyAlignment="1" applyBorder="1" applyFont="1" applyNumberFormat="1">
      <alignment horizontal="center" vertical="center"/>
    </xf>
    <xf borderId="10" fillId="0" fontId="10" numFmtId="165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horizontal="center" readingOrder="0" vertical="center"/>
    </xf>
    <xf borderId="10" fillId="3" fontId="15" numFmtId="0" xfId="0" applyAlignment="1" applyBorder="1" applyFont="1">
      <alignment horizontal="center" readingOrder="0" vertical="center"/>
    </xf>
    <xf borderId="10" fillId="0" fontId="2" numFmtId="165" xfId="0" applyAlignment="1" applyBorder="1" applyFont="1" applyNumberFormat="1">
      <alignment horizontal="center" vertical="center"/>
    </xf>
    <xf borderId="1" fillId="2" fontId="10" numFmtId="2" xfId="0" applyAlignment="1" applyBorder="1" applyFont="1" applyNumberFormat="1">
      <alignment horizontal="center" vertical="center"/>
    </xf>
    <xf borderId="1" fillId="2" fontId="16" numFmtId="0" xfId="0" applyAlignment="1" applyBorder="1" applyFont="1">
      <alignment horizontal="center" vertical="center"/>
    </xf>
    <xf borderId="1" fillId="2" fontId="10" numFmtId="164" xfId="0" applyAlignment="1" applyBorder="1" applyFont="1" applyNumberFormat="1">
      <alignment horizontal="center" vertical="center"/>
    </xf>
    <xf borderId="15" fillId="2" fontId="1" numFmtId="0" xfId="0" applyAlignment="1" applyBorder="1" applyFont="1">
      <alignment horizontal="center" vertical="center"/>
    </xf>
    <xf borderId="16" fillId="3" fontId="17" numFmtId="0" xfId="0" applyAlignment="1" applyBorder="1" applyFont="1">
      <alignment horizontal="center" readingOrder="0" shrinkToFit="0" vertical="center" wrapText="1"/>
    </xf>
    <xf borderId="16" fillId="0" fontId="18" numFmtId="165" xfId="0" applyAlignment="1" applyBorder="1" applyFont="1" applyNumberFormat="1">
      <alignment horizontal="center" vertical="center"/>
    </xf>
    <xf borderId="17" fillId="0" fontId="5" numFmtId="0" xfId="0" applyBorder="1" applyFont="1"/>
    <xf borderId="2" fillId="2" fontId="1" numFmtId="0" xfId="0" applyAlignment="1" applyBorder="1" applyFont="1">
      <alignment horizontal="center" vertical="center"/>
    </xf>
    <xf borderId="1" fillId="2" fontId="16" numFmtId="1" xfId="0" applyAlignment="1" applyBorder="1" applyFont="1" applyNumberFormat="1">
      <alignment horizontal="center" vertical="center"/>
    </xf>
    <xf borderId="7" fillId="2" fontId="19" numFmtId="0" xfId="0" applyAlignment="1" applyBorder="1" applyFont="1">
      <alignment horizontal="center" vertical="center"/>
    </xf>
    <xf borderId="18" fillId="0" fontId="5" numFmtId="0" xfId="0" applyBorder="1" applyFont="1"/>
    <xf borderId="1" fillId="2" fontId="20" numFmtId="0" xfId="0" applyAlignment="1" applyBorder="1" applyFont="1">
      <alignment horizontal="center" vertical="center"/>
    </xf>
    <xf borderId="1" fillId="2" fontId="10" numFmtId="166" xfId="0" applyAlignment="1" applyBorder="1" applyFont="1" applyNumberFormat="1">
      <alignment horizontal="center" vertical="center"/>
    </xf>
    <xf borderId="1" fillId="2" fontId="21" numFmtId="0" xfId="0" applyAlignment="1" applyBorder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1" fillId="2" fontId="11" numFmtId="0" xfId="0" applyAlignment="1" applyBorder="1" applyFont="1">
      <alignment vertical="center"/>
    </xf>
    <xf borderId="10" fillId="0" fontId="10" numFmtId="164" xfId="0" applyAlignment="1" applyBorder="1" applyFont="1" applyNumberFormat="1">
      <alignment horizontal="center" vertical="center"/>
    </xf>
    <xf borderId="7" fillId="2" fontId="10" numFmtId="0" xfId="0" applyAlignment="1" applyBorder="1" applyFont="1">
      <alignment horizontal="center" vertical="center"/>
    </xf>
    <xf borderId="10" fillId="2" fontId="22" numFmtId="167" xfId="0" applyAlignment="1" applyBorder="1" applyFont="1" applyNumberFormat="1">
      <alignment horizontal="center" vertical="center"/>
    </xf>
    <xf borderId="10" fillId="2" fontId="22" numFmtId="0" xfId="0" applyAlignment="1" applyBorder="1" applyFont="1">
      <alignment horizontal="center" vertical="center"/>
    </xf>
    <xf borderId="2" fillId="2" fontId="11" numFmtId="0" xfId="0" applyAlignment="1" applyBorder="1" applyFont="1">
      <alignment horizontal="center" vertical="center"/>
    </xf>
    <xf borderId="13" fillId="2" fontId="11" numFmtId="0" xfId="0" applyAlignment="1" applyBorder="1" applyFont="1">
      <alignment horizontal="center" vertical="center"/>
    </xf>
    <xf borderId="16" fillId="3" fontId="23" numFmtId="0" xfId="0" applyAlignment="1" applyBorder="1" applyFont="1">
      <alignment horizontal="center" shrinkToFit="0" vertical="center" wrapText="1"/>
    </xf>
    <xf borderId="16" fillId="0" fontId="24" numFmtId="165" xfId="0" applyAlignment="1" applyBorder="1" applyFont="1" applyNumberFormat="1">
      <alignment horizontal="center" vertical="center"/>
    </xf>
    <xf borderId="16" fillId="3" fontId="25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/>
    </xf>
    <xf borderId="0" fillId="2" fontId="2" numFmtId="0" xfId="0" applyFont="1"/>
    <xf borderId="3" fillId="3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0" fillId="4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16" fillId="3" fontId="26" numFmtId="0" xfId="0" applyAlignment="1" applyBorder="1" applyFont="1">
      <alignment horizontal="center" shrinkToFit="0" vertical="center" wrapText="1"/>
    </xf>
    <xf borderId="16" fillId="0" fontId="2" numFmtId="165" xfId="0" applyAlignment="1" applyBorder="1" applyFont="1" applyNumberFormat="1">
      <alignment horizontal="center" vertical="center"/>
    </xf>
    <xf borderId="3" fillId="3" fontId="6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/>
    </xf>
    <xf borderId="16" fillId="3" fontId="27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/>
    </xf>
    <xf borderId="13" fillId="4" fontId="28" numFmtId="0" xfId="0" applyAlignment="1" applyBorder="1" applyFont="1">
      <alignment vertical="bottom"/>
    </xf>
    <xf borderId="20" fillId="4" fontId="29" numFmtId="0" xfId="0" applyBorder="1" applyFont="1"/>
    <xf borderId="20" fillId="4" fontId="2" numFmtId="0" xfId="0" applyBorder="1" applyFont="1"/>
    <xf borderId="20" fillId="4" fontId="2" numFmtId="0" xfId="0" applyAlignment="1" applyBorder="1" applyFont="1">
      <alignment horizontal="center"/>
    </xf>
    <xf borderId="21" fillId="4" fontId="29" numFmtId="0" xfId="0" applyBorder="1" applyFont="1"/>
    <xf borderId="22" fillId="4" fontId="29" numFmtId="0" xfId="0" applyBorder="1" applyFont="1"/>
    <xf borderId="23" fillId="5" fontId="30" numFmtId="0" xfId="0" applyAlignment="1" applyBorder="1" applyFill="1" applyFont="1">
      <alignment horizontal="center" vertical="bottom"/>
    </xf>
    <xf borderId="24" fillId="5" fontId="30" numFmtId="0" xfId="0" applyAlignment="1" applyBorder="1" applyFont="1">
      <alignment horizontal="center" vertical="bottom"/>
    </xf>
    <xf borderId="25" fillId="4" fontId="29" numFmtId="0" xfId="0" applyBorder="1" applyFont="1"/>
    <xf borderId="26" fillId="4" fontId="30" numFmtId="0" xfId="0" applyAlignment="1" applyBorder="1" applyFont="1">
      <alignment vertical="bottom"/>
    </xf>
    <xf borderId="27" fillId="0" fontId="30" numFmtId="0" xfId="0" applyAlignment="1" applyBorder="1" applyFont="1">
      <alignment horizontal="right" readingOrder="0" vertical="bottom"/>
    </xf>
    <xf borderId="27" fillId="0" fontId="30" numFmtId="0" xfId="0" applyAlignment="1" applyBorder="1" applyFont="1">
      <alignment horizontal="right" vertical="bottom"/>
    </xf>
    <xf borderId="27" fillId="0" fontId="30" numFmtId="168" xfId="0" applyAlignment="1" applyBorder="1" applyFont="1" applyNumberFormat="1">
      <alignment horizontal="right" vertical="bottom"/>
    </xf>
    <xf borderId="21" fillId="4" fontId="2" numFmtId="0" xfId="0" applyBorder="1" applyFont="1"/>
    <xf borderId="28" fillId="0" fontId="30" numFmtId="0" xfId="0" applyAlignment="1" applyBorder="1" applyFont="1">
      <alignment vertical="bottom"/>
    </xf>
    <xf borderId="29" fillId="0" fontId="30" numFmtId="0" xfId="0" applyAlignment="1" applyBorder="1" applyFont="1">
      <alignment horizontal="right" vertical="bottom"/>
    </xf>
    <xf borderId="30" fillId="4" fontId="31" numFmtId="0" xfId="0" applyAlignment="1" applyBorder="1" applyFont="1">
      <alignment vertical="bottom"/>
    </xf>
    <xf borderId="21" fillId="4" fontId="31" numFmtId="0" xfId="0" applyAlignment="1" applyBorder="1" applyFont="1">
      <alignment vertical="bottom"/>
    </xf>
    <xf borderId="30" fillId="4" fontId="2" numFmtId="0" xfId="0" applyAlignment="1" applyBorder="1" applyFont="1">
      <alignment horizontal="center"/>
    </xf>
    <xf borderId="31" fillId="5" fontId="30" numFmtId="0" xfId="0" applyAlignment="1" applyBorder="1" applyFont="1">
      <alignment horizontal="center" vertical="bottom"/>
    </xf>
    <xf borderId="32" fillId="0" fontId="5" numFmtId="0" xfId="0" applyBorder="1" applyFont="1"/>
    <xf borderId="26" fillId="6" fontId="30" numFmtId="0" xfId="0" applyAlignment="1" applyBorder="1" applyFill="1" applyFont="1">
      <alignment vertical="bottom"/>
    </xf>
    <xf borderId="27" fillId="6" fontId="30" numFmtId="169" xfId="0" applyAlignment="1" applyBorder="1" applyFont="1" applyNumberFormat="1">
      <alignment horizontal="right" vertical="bottom"/>
    </xf>
    <xf borderId="27" fillId="6" fontId="30" numFmtId="2" xfId="0" applyAlignment="1" applyBorder="1" applyFont="1" applyNumberFormat="1">
      <alignment horizontal="right" vertical="bottom"/>
    </xf>
    <xf borderId="28" fillId="6" fontId="30" numFmtId="0" xfId="0" applyAlignment="1" applyBorder="1" applyFont="1">
      <alignment vertical="bottom"/>
    </xf>
    <xf borderId="29" fillId="6" fontId="30" numFmtId="168" xfId="0" applyAlignment="1" applyBorder="1" applyFont="1" applyNumberFormat="1">
      <alignment horizontal="right" vertical="bottom"/>
    </xf>
    <xf borderId="33" fillId="4" fontId="31" numFmtId="0" xfId="0" applyAlignment="1" applyBorder="1" applyFont="1">
      <alignment vertical="bottom"/>
    </xf>
    <xf borderId="20" fillId="4" fontId="31" numFmtId="0" xfId="0" applyBorder="1" applyFont="1"/>
    <xf borderId="27" fillId="0" fontId="30" numFmtId="4" xfId="0" applyAlignment="1" applyBorder="1" applyFont="1" applyNumberFormat="1">
      <alignment horizontal="right" vertical="bottom"/>
    </xf>
    <xf borderId="29" fillId="0" fontId="30" numFmtId="168" xfId="0" applyAlignment="1" applyBorder="1" applyFont="1" applyNumberFormat="1">
      <alignment horizontal="right" vertical="bottom"/>
    </xf>
    <xf borderId="26" fillId="0" fontId="30" numFmtId="0" xfId="0" applyAlignment="1" applyBorder="1" applyFont="1">
      <alignment vertical="bottom"/>
    </xf>
    <xf borderId="21" fillId="4" fontId="2" numFmtId="0" xfId="0" applyAlignment="1" applyBorder="1" applyFont="1">
      <alignment horizontal="center"/>
    </xf>
    <xf borderId="20" fillId="4" fontId="31" numFmtId="0" xfId="0" applyAlignment="1" applyBorder="1" applyFont="1">
      <alignment vertical="bottom"/>
    </xf>
    <xf borderId="34" fillId="5" fontId="30" numFmtId="0" xfId="0" applyAlignment="1" applyBorder="1" applyFont="1">
      <alignment horizontal="center" vertical="center"/>
    </xf>
    <xf borderId="35" fillId="0" fontId="30" numFmtId="168" xfId="0" applyAlignment="1" applyBorder="1" applyFont="1" applyNumberFormat="1">
      <alignment horizontal="right" vertical="bottom"/>
    </xf>
    <xf borderId="25" fillId="4" fontId="29" numFmtId="0" xfId="0" applyAlignment="1" applyBorder="1" applyFont="1">
      <alignment readingOrder="0"/>
    </xf>
    <xf borderId="30" fillId="4" fontId="2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38.13"/>
    <col customWidth="1" min="3" max="3" width="33.0"/>
    <col customWidth="1" min="4" max="4" width="39.0"/>
    <col customWidth="1" min="5" max="5" width="29.63"/>
    <col customWidth="1" min="6" max="6" width="13.75"/>
    <col customWidth="1" min="7" max="7" width="16.63"/>
    <col customWidth="1" min="8" max="19" width="9.13"/>
    <col customWidth="1" min="20" max="26" width="8.63"/>
  </cols>
  <sheetData>
    <row r="1">
      <c r="A1" s="1"/>
      <c r="B1" s="1"/>
      <c r="C1" s="2"/>
      <c r="D1" s="1"/>
      <c r="E1" s="3"/>
      <c r="F1" s="3"/>
      <c r="G1" s="3"/>
      <c r="H1" s="1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5" t="s">
        <v>0</v>
      </c>
      <c r="D4" s="6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7"/>
      <c r="D5" s="8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0"/>
      <c r="D6" s="11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2"/>
      <c r="D7" s="12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3"/>
      <c r="C8" s="13" t="s">
        <v>1</v>
      </c>
      <c r="D8" s="14" t="s">
        <v>2</v>
      </c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3" t="s">
        <v>3</v>
      </c>
      <c r="D9" s="14" t="s">
        <v>4</v>
      </c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5" t="s">
        <v>5</v>
      </c>
      <c r="D10" s="16">
        <v>100.0</v>
      </c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3"/>
      <c r="D11" s="3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3"/>
      <c r="D12" s="3"/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7" t="s">
        <v>6</v>
      </c>
      <c r="D13" s="6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0"/>
      <c r="D14" s="11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8" t="s">
        <v>7</v>
      </c>
      <c r="D15" s="19">
        <v>2500.0</v>
      </c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20" t="s">
        <v>8</v>
      </c>
      <c r="D16" s="21">
        <v>22.0</v>
      </c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0" t="s">
        <v>9</v>
      </c>
      <c r="D17" s="22">
        <f>D15/D16</f>
        <v>113.6363636</v>
      </c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0" t="s">
        <v>10</v>
      </c>
      <c r="D18" s="22">
        <f>D17/8</f>
        <v>14.20454545</v>
      </c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3"/>
      <c r="C19" s="23"/>
      <c r="D19" s="23"/>
      <c r="E19" s="3"/>
      <c r="F19" s="24"/>
      <c r="G19" s="2"/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7" t="s">
        <v>11</v>
      </c>
      <c r="D20" s="6"/>
      <c r="E20" s="3"/>
      <c r="F20" s="3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0"/>
      <c r="D21" s="11"/>
      <c r="E21" s="3"/>
      <c r="F21" s="3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6" t="s">
        <v>12</v>
      </c>
      <c r="D22" s="27">
        <v>2.0</v>
      </c>
      <c r="E22" s="28"/>
      <c r="F22" s="2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9" t="s">
        <v>7</v>
      </c>
      <c r="D23" s="30">
        <v>3500.0</v>
      </c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0" t="s">
        <v>8</v>
      </c>
      <c r="D24" s="21">
        <v>22.0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0" t="s">
        <v>9</v>
      </c>
      <c r="D25" s="22">
        <f>D23/D24</f>
        <v>159.0909091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0" t="s">
        <v>10</v>
      </c>
      <c r="D26" s="22">
        <f>D25/8</f>
        <v>19.88636364</v>
      </c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/>
      <c r="D27" s="9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3"/>
      <c r="D28" s="9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9"/>
      <c r="D29" s="9"/>
      <c r="E29" s="3"/>
      <c r="F29" s="3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3"/>
      <c r="C30" s="9"/>
      <c r="D30" s="3"/>
      <c r="E30" s="28"/>
      <c r="F30" s="3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C4:D6"/>
    <mergeCell ref="C13:D14"/>
    <mergeCell ref="C20:D21"/>
  </mergeCells>
  <conditionalFormatting sqref="D49">
    <cfRule type="notContainsBlanks" dxfId="0" priority="1">
      <formula>LEN(TRIM(D49))&gt;0</formula>
    </cfRule>
  </conditionalFormatting>
  <printOptions horizontalCentered="1" verticalCentered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7.88"/>
    <col customWidth="1" min="2" max="2" width="31.13"/>
    <col customWidth="1" min="3" max="3" width="34.13"/>
    <col customWidth="1" min="4" max="4" width="13.75"/>
    <col customWidth="1" min="5" max="5" width="42.25"/>
    <col customWidth="1" min="6" max="6" width="22.38"/>
  </cols>
  <sheetData>
    <row r="1">
      <c r="A1" s="32" t="s">
        <v>13</v>
      </c>
      <c r="C1" s="33"/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3"/>
      <c r="X1" s="33"/>
      <c r="Y1" s="33"/>
      <c r="Z1" s="33"/>
    </row>
    <row r="2">
      <c r="C2" s="35"/>
      <c r="D2" s="33"/>
      <c r="E2" s="36"/>
      <c r="F2" s="36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3"/>
      <c r="X2" s="33"/>
      <c r="Y2" s="33"/>
      <c r="Z2" s="33"/>
    </row>
    <row r="3">
      <c r="C3" s="35"/>
      <c r="D3" s="33"/>
      <c r="E3" s="36"/>
      <c r="F3" s="36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3"/>
      <c r="X3" s="33"/>
      <c r="Y3" s="33"/>
      <c r="Z3" s="33"/>
    </row>
    <row r="4">
      <c r="A4" s="36"/>
      <c r="B4" s="36"/>
      <c r="C4" s="36"/>
      <c r="D4" s="36"/>
      <c r="E4" s="33"/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3"/>
      <c r="X4" s="33"/>
      <c r="Y4" s="33"/>
      <c r="Z4" s="33"/>
    </row>
    <row r="5">
      <c r="A5" s="37" t="s">
        <v>14</v>
      </c>
      <c r="B5" s="38"/>
      <c r="C5" s="39"/>
      <c r="D5" s="39"/>
      <c r="E5" s="33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3"/>
      <c r="X5" s="33"/>
      <c r="Y5" s="33"/>
      <c r="Z5" s="33"/>
    </row>
    <row r="6">
      <c r="A6" s="16" t="s">
        <v>15</v>
      </c>
      <c r="B6" s="40">
        <v>5.0</v>
      </c>
      <c r="C6" s="39"/>
      <c r="D6" s="39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3"/>
      <c r="X6" s="33"/>
      <c r="Y6" s="33"/>
      <c r="Z6" s="33"/>
    </row>
    <row r="7">
      <c r="A7" s="41" t="s">
        <v>16</v>
      </c>
      <c r="B7" s="42">
        <v>10.0</v>
      </c>
      <c r="C7" s="39"/>
      <c r="D7" s="39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3"/>
      <c r="X7" s="33"/>
      <c r="Y7" s="33"/>
      <c r="Z7" s="33"/>
    </row>
    <row r="8">
      <c r="A8" s="16" t="s">
        <v>17</v>
      </c>
      <c r="B8" s="42">
        <v>5.0</v>
      </c>
      <c r="D8" s="39"/>
      <c r="E8" s="33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3"/>
      <c r="X8" s="33"/>
      <c r="Y8" s="33"/>
      <c r="Z8" s="33"/>
    </row>
    <row r="9">
      <c r="A9" s="43" t="s">
        <v>18</v>
      </c>
      <c r="B9" s="44">
        <f>B6*'Dados da empresa 👨‍💼👩‍💼'!D10+B8*'Dados da empresa 👨‍💼👩‍💼'!D10*B7</f>
        <v>5500</v>
      </c>
      <c r="C9" s="45"/>
      <c r="D9" s="39"/>
      <c r="E9" s="33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3"/>
      <c r="X9" s="33"/>
      <c r="Y9" s="33"/>
      <c r="Z9" s="33"/>
    </row>
    <row r="10">
      <c r="A10" s="43" t="s">
        <v>19</v>
      </c>
      <c r="B10" s="46">
        <f>'Dados da empresa 👨‍💼👩‍💼'!D22*B7*'Dados da empresa 👨‍💼👩‍💼'!D10</f>
        <v>2000</v>
      </c>
      <c r="C10" s="39"/>
      <c r="D10" s="39"/>
      <c r="E10" s="3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3"/>
      <c r="X10" s="33"/>
      <c r="Y10" s="33"/>
      <c r="Z10" s="33"/>
    </row>
    <row r="11">
      <c r="A11" s="47" t="s">
        <v>20</v>
      </c>
      <c r="B11" s="48">
        <f>B9*'Dados da empresa 👨‍💼👩‍💼'!D18/60+B10*'Dados da empresa 👨‍💼👩‍💼'!D26/60</f>
        <v>1964.962121</v>
      </c>
      <c r="C11" s="49"/>
      <c r="D11" s="50"/>
      <c r="E11" s="33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3"/>
      <c r="X11" s="33"/>
      <c r="Y11" s="33"/>
      <c r="Z11" s="33"/>
    </row>
    <row r="12">
      <c r="A12" s="36"/>
      <c r="B12" s="36"/>
      <c r="C12" s="49"/>
      <c r="D12" s="50"/>
      <c r="E12" s="33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3"/>
      <c r="X12" s="33"/>
      <c r="Y12" s="33"/>
      <c r="Z12" s="33"/>
    </row>
    <row r="13">
      <c r="A13" s="36"/>
      <c r="B13" s="50"/>
      <c r="C13" s="36"/>
      <c r="D13" s="36"/>
      <c r="E13" s="33"/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3"/>
      <c r="X13" s="33"/>
      <c r="Y13" s="33"/>
      <c r="Z13" s="33"/>
    </row>
    <row r="14">
      <c r="A14" s="51" t="s">
        <v>21</v>
      </c>
      <c r="B14" s="38"/>
      <c r="C14" s="36"/>
      <c r="D14" s="36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3"/>
      <c r="X14" s="33"/>
      <c r="Y14" s="33"/>
      <c r="Z14" s="33"/>
    </row>
    <row r="15">
      <c r="A15" s="44" t="str">
        <f>A8:B8</f>
        <v>Número de erros por mês/colaborador</v>
      </c>
      <c r="B15" s="46">
        <f>B8</f>
        <v>5</v>
      </c>
      <c r="C15" s="36"/>
      <c r="D15" s="36"/>
      <c r="E15" s="33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3"/>
      <c r="X15" s="33"/>
      <c r="Y15" s="33"/>
      <c r="Z15" s="33"/>
    </row>
    <row r="16">
      <c r="A16" s="41" t="s">
        <v>22</v>
      </c>
      <c r="B16" s="41">
        <v>15.0</v>
      </c>
      <c r="C16" s="36"/>
      <c r="D16" s="36"/>
      <c r="E16" s="33"/>
      <c r="F16" s="3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3"/>
      <c r="X16" s="33"/>
      <c r="Y16" s="33"/>
      <c r="Z16" s="33"/>
    </row>
    <row r="17">
      <c r="A17" s="52" t="s">
        <v>23</v>
      </c>
      <c r="B17" s="53">
        <f>B15*B16*'Dados da empresa 👨‍💼👩‍💼'!D10/60</f>
        <v>125</v>
      </c>
      <c r="C17" s="39"/>
      <c r="D17" s="39"/>
      <c r="E17" s="33"/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3"/>
      <c r="X17" s="33"/>
      <c r="Y17" s="33"/>
      <c r="Z17" s="33"/>
    </row>
    <row r="18">
      <c r="A18" s="47" t="s">
        <v>24</v>
      </c>
      <c r="B18" s="54">
        <f>B17*'Dados da empresa 👨‍💼👩‍💼'!D18</f>
        <v>1775.568182</v>
      </c>
      <c r="C18" s="39"/>
      <c r="D18" s="39"/>
      <c r="E18" s="33"/>
      <c r="F18" s="3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3"/>
      <c r="X18" s="33"/>
      <c r="Y18" s="33"/>
      <c r="Z18" s="33"/>
    </row>
    <row r="19">
      <c r="A19" s="36"/>
      <c r="B19" s="36"/>
      <c r="C19" s="39"/>
      <c r="D19" s="39"/>
      <c r="E19" s="33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3"/>
      <c r="X19" s="33"/>
      <c r="Y19" s="33"/>
      <c r="Z19" s="33"/>
    </row>
    <row r="20">
      <c r="A20" s="36"/>
      <c r="B20" s="36"/>
      <c r="C20" s="39"/>
      <c r="D20" s="39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3"/>
      <c r="X20" s="33"/>
      <c r="Y20" s="33"/>
      <c r="Z20" s="33"/>
    </row>
    <row r="21">
      <c r="A21" s="51" t="s">
        <v>25</v>
      </c>
      <c r="B21" s="38"/>
      <c r="C21" s="39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3"/>
      <c r="X21" s="33"/>
      <c r="Y21" s="33"/>
      <c r="Z21" s="33"/>
    </row>
    <row r="22">
      <c r="A22" s="55" t="s">
        <v>26</v>
      </c>
      <c r="B22" s="52">
        <v>2.0</v>
      </c>
      <c r="C22" s="39"/>
      <c r="D22" s="39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3"/>
      <c r="X22" s="33"/>
      <c r="Y22" s="33"/>
      <c r="Z22" s="33"/>
    </row>
    <row r="23">
      <c r="A23" s="55" t="s">
        <v>27</v>
      </c>
      <c r="B23" s="52">
        <f>B8*'Dados da empresa 👨‍💼👩‍💼'!D10</f>
        <v>500</v>
      </c>
      <c r="C23" s="39"/>
      <c r="D23" s="39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3"/>
      <c r="X23" s="33"/>
      <c r="Y23" s="33"/>
      <c r="Z23" s="33"/>
    </row>
    <row r="24">
      <c r="A24" s="55" t="s">
        <v>28</v>
      </c>
      <c r="B24" s="40">
        <v>3.0</v>
      </c>
      <c r="C24" s="39"/>
      <c r="D24" s="3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3"/>
      <c r="X24" s="33"/>
      <c r="Y24" s="33"/>
      <c r="Z24" s="33"/>
    </row>
    <row r="25">
      <c r="A25" s="52" t="s">
        <v>29</v>
      </c>
      <c r="B25" s="52">
        <f>30*'Dados da empresa 👨‍💼👩‍💼'!D10/60</f>
        <v>50</v>
      </c>
      <c r="C25" s="39"/>
      <c r="D25" s="39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3"/>
      <c r="X25" s="33"/>
      <c r="Y25" s="33"/>
      <c r="Z25" s="33"/>
    </row>
    <row r="26">
      <c r="A26" s="52" t="s">
        <v>30</v>
      </c>
      <c r="B26" s="40">
        <f>B22+B23*B7/60+B24+B25</f>
        <v>138.3333333</v>
      </c>
      <c r="C26" s="39"/>
      <c r="D26" s="39"/>
      <c r="E26" s="34"/>
      <c r="F26" s="34"/>
      <c r="G26" s="34"/>
      <c r="H26" s="34"/>
      <c r="I26" s="33"/>
      <c r="J26" s="33"/>
      <c r="K26" s="39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3"/>
      <c r="X26" s="33"/>
      <c r="Y26" s="33"/>
      <c r="Z26" s="33"/>
    </row>
    <row r="27">
      <c r="A27" s="56" t="s">
        <v>31</v>
      </c>
      <c r="B27" s="57">
        <f>B26*'Dados da empresa 👨‍💼👩‍💼'!D26</f>
        <v>2750.94697</v>
      </c>
      <c r="C27" s="58"/>
      <c r="D27" s="39"/>
      <c r="E27" s="34"/>
      <c r="F27" s="34"/>
      <c r="G27" s="34"/>
      <c r="H27" s="34"/>
      <c r="I27" s="33"/>
      <c r="J27" s="33"/>
      <c r="K27" s="39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3"/>
      <c r="X27" s="33"/>
      <c r="Y27" s="33"/>
      <c r="Z27" s="33"/>
    </row>
    <row r="28">
      <c r="A28" s="33"/>
      <c r="B28" s="33"/>
      <c r="C28" s="59"/>
      <c r="D28" s="60"/>
      <c r="E28" s="34"/>
      <c r="F28" s="33"/>
      <c r="G28" s="33"/>
      <c r="H28" s="34"/>
      <c r="I28" s="33"/>
      <c r="J28" s="33"/>
      <c r="K28" s="39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3"/>
      <c r="X28" s="33"/>
      <c r="Y28" s="33"/>
      <c r="Z28" s="33"/>
    </row>
    <row r="29">
      <c r="A29" s="33"/>
      <c r="B29" s="61"/>
      <c r="C29" s="39"/>
      <c r="D29" s="39"/>
      <c r="E29" s="34"/>
      <c r="F29" s="33"/>
      <c r="G29" s="33"/>
      <c r="H29" s="34"/>
      <c r="I29" s="39"/>
      <c r="J29" s="50"/>
      <c r="K29" s="39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3"/>
      <c r="X29" s="33"/>
      <c r="Y29" s="33"/>
      <c r="Z29" s="33"/>
    </row>
    <row r="30">
      <c r="A30" s="62" t="s">
        <v>32</v>
      </c>
      <c r="B30" s="63">
        <f>B11+B18+B27+'Papelada 📖📖'!C22</f>
        <v>10623.48485</v>
      </c>
      <c r="D30" s="39"/>
      <c r="E30" s="34"/>
      <c r="F30" s="33"/>
      <c r="G30" s="33"/>
      <c r="H30" s="34"/>
      <c r="I30" s="39"/>
      <c r="J30" s="50"/>
      <c r="K30" s="3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3"/>
      <c r="X30" s="33"/>
      <c r="Y30" s="33"/>
      <c r="Z30" s="33"/>
    </row>
    <row r="31">
      <c r="A31" s="64"/>
      <c r="B31" s="64"/>
      <c r="C31" s="65"/>
      <c r="D31" s="39"/>
      <c r="E31" s="34"/>
      <c r="F31" s="33"/>
      <c r="G31" s="33"/>
      <c r="H31" s="34"/>
      <c r="I31" s="39"/>
      <c r="J31" s="50"/>
      <c r="K31" s="33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3"/>
      <c r="X31" s="33"/>
      <c r="Y31" s="33"/>
      <c r="Z31" s="33"/>
    </row>
    <row r="32">
      <c r="A32" s="33"/>
      <c r="B32" s="33"/>
      <c r="C32" s="65"/>
      <c r="D32" s="39"/>
      <c r="E32" s="34"/>
      <c r="F32" s="34"/>
      <c r="G32" s="34"/>
      <c r="H32" s="34"/>
      <c r="I32" s="39"/>
      <c r="J32" s="50"/>
      <c r="K32" s="33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3"/>
      <c r="X32" s="33"/>
      <c r="Y32" s="33"/>
      <c r="Z32" s="33"/>
    </row>
    <row r="33">
      <c r="A33" s="33"/>
      <c r="B33" s="33"/>
      <c r="C33" s="65"/>
      <c r="D33" s="39"/>
      <c r="E33" s="34"/>
      <c r="F33" s="34"/>
      <c r="G33" s="34"/>
      <c r="H33" s="34"/>
      <c r="I33" s="50"/>
      <c r="J33" s="50"/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3"/>
      <c r="X33" s="33"/>
      <c r="Y33" s="33"/>
      <c r="Z33" s="33"/>
    </row>
    <row r="34">
      <c r="A34" s="33"/>
      <c r="B34" s="33"/>
      <c r="C34" s="33"/>
      <c r="D34" s="36"/>
      <c r="E34" s="34"/>
      <c r="F34" s="34"/>
      <c r="G34" s="34"/>
      <c r="H34" s="34"/>
      <c r="I34" s="50"/>
      <c r="J34" s="50"/>
      <c r="K34" s="3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3"/>
      <c r="X34" s="33"/>
      <c r="Y34" s="33"/>
      <c r="Z34" s="33"/>
    </row>
    <row r="35">
      <c r="A35" s="33"/>
      <c r="B35" s="33"/>
      <c r="C35" s="33"/>
      <c r="D35" s="33"/>
      <c r="E35" s="34"/>
      <c r="F35" s="34"/>
      <c r="G35" s="34"/>
      <c r="H35" s="34"/>
      <c r="I35" s="39"/>
      <c r="J35" s="39"/>
      <c r="K35" s="39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3"/>
      <c r="X35" s="33"/>
      <c r="Y35" s="33"/>
      <c r="Z35" s="33"/>
    </row>
    <row r="36">
      <c r="A36" s="33"/>
      <c r="B36" s="33"/>
      <c r="C36" s="33"/>
      <c r="D36" s="33"/>
      <c r="E36" s="34"/>
      <c r="F36" s="34"/>
      <c r="G36" s="34"/>
      <c r="H36" s="34"/>
      <c r="I36" s="39"/>
      <c r="J36" s="39"/>
      <c r="K36" s="39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3"/>
      <c r="X36" s="33"/>
      <c r="Y36" s="33"/>
      <c r="Z36" s="33"/>
    </row>
    <row r="37">
      <c r="A37" s="33"/>
      <c r="B37" s="33"/>
      <c r="C37" s="33"/>
      <c r="D37" s="33"/>
      <c r="E37" s="34"/>
      <c r="F37" s="34"/>
      <c r="G37" s="34"/>
      <c r="H37" s="34"/>
      <c r="I37" s="66"/>
      <c r="J37" s="50"/>
      <c r="K37" s="39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3"/>
      <c r="X37" s="33"/>
      <c r="Y37" s="33"/>
      <c r="Z37" s="33"/>
    </row>
    <row r="38">
      <c r="A38" s="33"/>
      <c r="B38" s="33"/>
      <c r="C38" s="33"/>
      <c r="D38" s="33"/>
      <c r="E38" s="34"/>
      <c r="F38" s="34"/>
      <c r="G38" s="34"/>
      <c r="H38" s="34"/>
      <c r="I38" s="66"/>
      <c r="J38" s="50"/>
      <c r="K38" s="39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3"/>
      <c r="X38" s="33"/>
      <c r="Y38" s="33"/>
      <c r="Z38" s="33"/>
    </row>
    <row r="39">
      <c r="A39" s="61"/>
      <c r="B39" s="61"/>
      <c r="C39" s="33"/>
      <c r="D39" s="39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3"/>
      <c r="X39" s="33"/>
      <c r="Y39" s="33"/>
      <c r="Z39" s="33"/>
    </row>
    <row r="40">
      <c r="A40" s="33"/>
      <c r="B40" s="33"/>
      <c r="C40" s="65"/>
      <c r="D40" s="39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</row>
    <row r="41">
      <c r="A41" s="33"/>
      <c r="B41" s="33"/>
      <c r="C41" s="65"/>
      <c r="D41" s="39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3"/>
      <c r="X41" s="33"/>
      <c r="Y41" s="33"/>
      <c r="Z41" s="33"/>
    </row>
    <row r="42">
      <c r="A42" s="33"/>
      <c r="B42" s="33"/>
      <c r="C42" s="65"/>
      <c r="D42" s="39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3"/>
      <c r="X42" s="33"/>
      <c r="Y42" s="33"/>
      <c r="Z42" s="33"/>
    </row>
    <row r="43">
      <c r="A43" s="33"/>
      <c r="B43" s="33"/>
      <c r="C43" s="45"/>
      <c r="D43" s="39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3"/>
      <c r="X43" s="33"/>
      <c r="Y43" s="33"/>
      <c r="Z43" s="33"/>
    </row>
    <row r="44">
      <c r="A44" s="33"/>
      <c r="B44" s="33"/>
      <c r="C44" s="39"/>
      <c r="D44" s="39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3"/>
      <c r="X44" s="33"/>
      <c r="Y44" s="33"/>
      <c r="Z44" s="33"/>
    </row>
    <row r="45">
      <c r="A45" s="50"/>
      <c r="B45" s="50"/>
      <c r="C45" s="39"/>
      <c r="D45" s="39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3"/>
      <c r="X45" s="33"/>
      <c r="Y45" s="33"/>
      <c r="Z45" s="33"/>
    </row>
    <row r="46">
      <c r="A46" s="50"/>
      <c r="B46" s="50"/>
      <c r="C46" s="39"/>
      <c r="D46" s="39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3"/>
      <c r="X46" s="33"/>
      <c r="Y46" s="33"/>
      <c r="Z46" s="33"/>
    </row>
    <row r="47">
      <c r="A47" s="50"/>
      <c r="B47" s="50"/>
      <c r="C47" s="39"/>
      <c r="D47" s="39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3"/>
      <c r="X47" s="33"/>
      <c r="Y47" s="33"/>
      <c r="Z47" s="33"/>
    </row>
    <row r="48">
      <c r="A48" s="50"/>
      <c r="B48" s="50"/>
      <c r="C48" s="39"/>
      <c r="D48" s="39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3"/>
      <c r="X48" s="33"/>
      <c r="Y48" s="33"/>
      <c r="Z48" s="33"/>
    </row>
    <row r="49">
      <c r="A49" s="50"/>
      <c r="B49" s="50"/>
      <c r="C49" s="39"/>
      <c r="D49" s="39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3"/>
      <c r="X49" s="33"/>
      <c r="Y49" s="33"/>
      <c r="Z49" s="33"/>
    </row>
    <row r="50">
      <c r="A50" s="50"/>
      <c r="B50" s="50"/>
      <c r="C50" s="39"/>
      <c r="D50" s="3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3"/>
      <c r="X50" s="33"/>
      <c r="Y50" s="33"/>
      <c r="Z50" s="33"/>
    </row>
    <row r="51">
      <c r="A51" s="50"/>
      <c r="B51" s="50"/>
      <c r="C51" s="39"/>
      <c r="D51" s="39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3"/>
      <c r="X51" s="33"/>
      <c r="Y51" s="33"/>
      <c r="Z51" s="33"/>
    </row>
    <row r="52">
      <c r="A52" s="50"/>
      <c r="B52" s="50"/>
      <c r="C52" s="39"/>
      <c r="D52" s="39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3"/>
      <c r="X52" s="33"/>
      <c r="Y52" s="33"/>
      <c r="Z52" s="33"/>
    </row>
    <row r="53">
      <c r="A53" s="39"/>
      <c r="B53" s="39"/>
      <c r="C53" s="39"/>
      <c r="D53" s="39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3"/>
      <c r="X53" s="33"/>
      <c r="Y53" s="33"/>
      <c r="Z53" s="33"/>
    </row>
    <row r="54">
      <c r="A54" s="67"/>
      <c r="B54" s="68"/>
      <c r="C54" s="39"/>
      <c r="D54" s="39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3"/>
      <c r="X54" s="33"/>
      <c r="Y54" s="33"/>
      <c r="Z54" s="33"/>
    </row>
    <row r="55">
      <c r="A55" s="69"/>
      <c r="B55" s="69"/>
      <c r="C55" s="39"/>
      <c r="D55" s="39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3"/>
      <c r="X55" s="33"/>
      <c r="Y55" s="33"/>
      <c r="Z55" s="33"/>
    </row>
    <row r="56">
      <c r="A56" s="69"/>
      <c r="B56" s="50"/>
      <c r="C56" s="39"/>
      <c r="D56" s="39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3"/>
      <c r="X56" s="33"/>
      <c r="Y56" s="33"/>
      <c r="Z56" s="33"/>
    </row>
    <row r="57">
      <c r="A57" s="69"/>
      <c r="B57" s="50"/>
      <c r="C57" s="39"/>
      <c r="D57" s="39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3"/>
      <c r="X57" s="33"/>
      <c r="Y57" s="33"/>
      <c r="Z57" s="33"/>
    </row>
    <row r="58">
      <c r="A58" s="69"/>
      <c r="B58" s="50"/>
      <c r="C58" s="39"/>
      <c r="D58" s="39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3"/>
      <c r="X58" s="33"/>
      <c r="Y58" s="33"/>
      <c r="Z58" s="33"/>
    </row>
    <row r="59">
      <c r="A59" s="69"/>
      <c r="B59" s="70"/>
      <c r="C59" s="39"/>
      <c r="D59" s="39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3"/>
      <c r="X59" s="33"/>
      <c r="Y59" s="33"/>
      <c r="Z59" s="33"/>
    </row>
    <row r="60">
      <c r="A60" s="69"/>
      <c r="B60" s="50"/>
      <c r="C60" s="39"/>
      <c r="D60" s="39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3"/>
      <c r="X60" s="33"/>
      <c r="Y60" s="33"/>
      <c r="Z60" s="33"/>
    </row>
    <row r="61">
      <c r="A61" s="71"/>
      <c r="B61" s="60"/>
      <c r="C61" s="39"/>
      <c r="D61" s="39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3"/>
      <c r="X61" s="33"/>
      <c r="Y61" s="33"/>
      <c r="Z61" s="33"/>
    </row>
    <row r="62">
      <c r="A62" s="39"/>
      <c r="B62" s="39"/>
      <c r="C62" s="39"/>
      <c r="D62" s="39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3"/>
      <c r="X62" s="33"/>
      <c r="Y62" s="33"/>
      <c r="Z62" s="33"/>
    </row>
    <row r="63">
      <c r="A63" s="39"/>
      <c r="B63" s="39"/>
      <c r="C63" s="39"/>
      <c r="D63" s="39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3"/>
      <c r="X63" s="33"/>
      <c r="Y63" s="33"/>
      <c r="Z63" s="33"/>
    </row>
    <row r="64">
      <c r="A64" s="39"/>
      <c r="B64" s="39"/>
      <c r="C64" s="39"/>
      <c r="D64" s="39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3"/>
      <c r="X64" s="33"/>
      <c r="Y64" s="33"/>
      <c r="Z64" s="33"/>
    </row>
    <row r="65">
      <c r="A65" s="39"/>
      <c r="B65" s="39"/>
      <c r="C65" s="39"/>
      <c r="D65" s="39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3"/>
      <c r="X65" s="33"/>
      <c r="Y65" s="33"/>
      <c r="Z65" s="33"/>
    </row>
    <row r="66">
      <c r="A66" s="39"/>
      <c r="B66" s="39"/>
      <c r="C66" s="39"/>
      <c r="D66" s="39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3"/>
      <c r="X66" s="33"/>
      <c r="Y66" s="33"/>
      <c r="Z66" s="33"/>
    </row>
    <row r="67">
      <c r="A67" s="39"/>
      <c r="B67" s="39"/>
      <c r="C67" s="39"/>
      <c r="D67" s="39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3"/>
      <c r="X67" s="33"/>
      <c r="Y67" s="33"/>
      <c r="Z67" s="33"/>
    </row>
    <row r="68">
      <c r="A68" s="39"/>
      <c r="B68" s="39"/>
      <c r="C68" s="39"/>
      <c r="D68" s="39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3"/>
      <c r="X68" s="33"/>
      <c r="Y68" s="33"/>
      <c r="Z68" s="33"/>
    </row>
    <row r="69">
      <c r="A69" s="39"/>
      <c r="B69" s="39"/>
      <c r="C69" s="39"/>
      <c r="D69" s="39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3"/>
      <c r="X69" s="33"/>
      <c r="Y69" s="33"/>
      <c r="Z69" s="33"/>
    </row>
    <row r="70">
      <c r="A70" s="39"/>
      <c r="B70" s="39"/>
      <c r="C70" s="39"/>
      <c r="D70" s="39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3"/>
      <c r="X70" s="33"/>
      <c r="Y70" s="33"/>
      <c r="Z70" s="33"/>
    </row>
    <row r="71">
      <c r="A71" s="39"/>
      <c r="B71" s="39"/>
      <c r="C71" s="39"/>
      <c r="D71" s="39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3"/>
      <c r="X71" s="33"/>
      <c r="Y71" s="33"/>
      <c r="Z71" s="33"/>
    </row>
    <row r="72">
      <c r="A72" s="39"/>
      <c r="B72" s="39"/>
      <c r="C72" s="39"/>
      <c r="D72" s="39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3"/>
      <c r="X72" s="33"/>
      <c r="Y72" s="33"/>
      <c r="Z72" s="33"/>
    </row>
    <row r="73">
      <c r="A73" s="39"/>
      <c r="B73" s="39"/>
      <c r="C73" s="39"/>
      <c r="D73" s="39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3"/>
      <c r="X73" s="33"/>
      <c r="Y73" s="33"/>
      <c r="Z73" s="33"/>
    </row>
    <row r="74">
      <c r="A74" s="39"/>
      <c r="B74" s="39"/>
      <c r="C74" s="39"/>
      <c r="D74" s="39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3"/>
      <c r="X74" s="33"/>
      <c r="Y74" s="33"/>
      <c r="Z74" s="33"/>
    </row>
    <row r="75">
      <c r="A75" s="39"/>
      <c r="B75" s="39"/>
      <c r="C75" s="39"/>
      <c r="D75" s="39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3"/>
      <c r="X75" s="33"/>
      <c r="Y75" s="33"/>
      <c r="Z75" s="33"/>
    </row>
    <row r="76">
      <c r="A76" s="39"/>
      <c r="B76" s="39"/>
      <c r="C76" s="39"/>
      <c r="D76" s="39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3"/>
      <c r="X76" s="33"/>
      <c r="Y76" s="33"/>
      <c r="Z76" s="33"/>
    </row>
    <row r="77">
      <c r="A77" s="39"/>
      <c r="B77" s="39"/>
      <c r="C77" s="39"/>
      <c r="D77" s="39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3"/>
      <c r="X77" s="33"/>
      <c r="Y77" s="33"/>
      <c r="Z77" s="33"/>
    </row>
    <row r="78">
      <c r="A78" s="39"/>
      <c r="B78" s="39"/>
      <c r="C78" s="39"/>
      <c r="D78" s="39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3"/>
      <c r="X78" s="33"/>
      <c r="Y78" s="33"/>
      <c r="Z78" s="33"/>
    </row>
    <row r="79">
      <c r="A79" s="39"/>
      <c r="B79" s="39"/>
      <c r="C79" s="39"/>
      <c r="D79" s="39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3"/>
      <c r="X79" s="33"/>
      <c r="Y79" s="33"/>
      <c r="Z79" s="33"/>
    </row>
    <row r="80">
      <c r="A80" s="39"/>
      <c r="B80" s="39"/>
      <c r="C80" s="39"/>
      <c r="D80" s="39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3"/>
      <c r="X80" s="33"/>
      <c r="Y80" s="33"/>
      <c r="Z80" s="33"/>
    </row>
    <row r="81">
      <c r="A81" s="39"/>
      <c r="B81" s="39"/>
      <c r="C81" s="39"/>
      <c r="D81" s="39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3"/>
      <c r="X81" s="33"/>
      <c r="Y81" s="33"/>
      <c r="Z81" s="33"/>
    </row>
    <row r="82">
      <c r="A82" s="39"/>
      <c r="B82" s="39"/>
      <c r="C82" s="39"/>
      <c r="D82" s="39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3"/>
      <c r="X82" s="33"/>
      <c r="Y82" s="33"/>
      <c r="Z82" s="33"/>
    </row>
    <row r="83">
      <c r="A83" s="39"/>
      <c r="B83" s="39"/>
      <c r="C83" s="39"/>
      <c r="D83" s="39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3"/>
      <c r="X83" s="33"/>
      <c r="Y83" s="33"/>
      <c r="Z83" s="33"/>
    </row>
    <row r="84">
      <c r="A84" s="39"/>
      <c r="B84" s="39"/>
      <c r="C84" s="39"/>
      <c r="D84" s="39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3"/>
      <c r="X84" s="33"/>
      <c r="Y84" s="33"/>
      <c r="Z84" s="33"/>
    </row>
    <row r="85">
      <c r="A85" s="39"/>
      <c r="B85" s="39"/>
      <c r="C85" s="39"/>
      <c r="D85" s="39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3"/>
      <c r="X85" s="33"/>
      <c r="Y85" s="33"/>
      <c r="Z85" s="33"/>
    </row>
    <row r="86">
      <c r="A86" s="39"/>
      <c r="B86" s="39"/>
      <c r="C86" s="39"/>
      <c r="D86" s="39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3"/>
      <c r="X86" s="33"/>
      <c r="Y86" s="33"/>
      <c r="Z86" s="33"/>
    </row>
    <row r="87">
      <c r="A87" s="39"/>
      <c r="B87" s="39"/>
      <c r="C87" s="39"/>
      <c r="D87" s="39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3"/>
      <c r="X87" s="33"/>
      <c r="Y87" s="33"/>
      <c r="Z87" s="33"/>
    </row>
    <row r="88">
      <c r="A88" s="39"/>
      <c r="B88" s="39"/>
      <c r="C88" s="39"/>
      <c r="D88" s="39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3"/>
      <c r="X88" s="33"/>
      <c r="Y88" s="33"/>
      <c r="Z88" s="33"/>
    </row>
    <row r="89">
      <c r="A89" s="39"/>
      <c r="B89" s="39"/>
      <c r="C89" s="39"/>
      <c r="D89" s="39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3"/>
      <c r="X89" s="33"/>
      <c r="Y89" s="33"/>
      <c r="Z89" s="33"/>
    </row>
    <row r="90">
      <c r="A90" s="39"/>
      <c r="B90" s="39"/>
      <c r="C90" s="39"/>
      <c r="D90" s="39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3"/>
      <c r="X90" s="33"/>
      <c r="Y90" s="33"/>
      <c r="Z90" s="33"/>
    </row>
    <row r="91">
      <c r="A91" s="39"/>
      <c r="B91" s="39"/>
      <c r="C91" s="39"/>
      <c r="D91" s="39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3"/>
      <c r="X91" s="33"/>
      <c r="Y91" s="33"/>
      <c r="Z91" s="33"/>
    </row>
    <row r="92">
      <c r="A92" s="39"/>
      <c r="B92" s="39"/>
      <c r="C92" s="39"/>
      <c r="D92" s="39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3"/>
      <c r="X92" s="33"/>
      <c r="Y92" s="33"/>
      <c r="Z92" s="33"/>
    </row>
    <row r="93">
      <c r="A93" s="39"/>
      <c r="B93" s="39"/>
      <c r="C93" s="39"/>
      <c r="D93" s="39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3"/>
      <c r="X93" s="33"/>
      <c r="Y93" s="33"/>
      <c r="Z93" s="33"/>
    </row>
    <row r="94">
      <c r="A94" s="39"/>
      <c r="B94" s="39"/>
      <c r="C94" s="39"/>
      <c r="D94" s="39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3"/>
      <c r="X94" s="33"/>
      <c r="Y94" s="33"/>
      <c r="Z94" s="33"/>
    </row>
    <row r="95">
      <c r="A95" s="39"/>
      <c r="B95" s="39"/>
      <c r="C95" s="39"/>
      <c r="D95" s="39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3"/>
      <c r="X95" s="33"/>
      <c r="Y95" s="33"/>
      <c r="Z95" s="33"/>
    </row>
    <row r="96">
      <c r="A96" s="39"/>
      <c r="B96" s="39"/>
      <c r="C96" s="39"/>
      <c r="D96" s="39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3"/>
      <c r="X96" s="33"/>
      <c r="Y96" s="33"/>
      <c r="Z96" s="33"/>
    </row>
    <row r="97">
      <c r="A97" s="39"/>
      <c r="B97" s="39"/>
      <c r="C97" s="39"/>
      <c r="D97" s="39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3"/>
      <c r="X97" s="33"/>
      <c r="Y97" s="33"/>
      <c r="Z97" s="33"/>
    </row>
    <row r="98">
      <c r="A98" s="39"/>
      <c r="B98" s="39"/>
      <c r="C98" s="39"/>
      <c r="D98" s="39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3"/>
      <c r="X98" s="33"/>
      <c r="Y98" s="33"/>
      <c r="Z98" s="33"/>
    </row>
    <row r="99">
      <c r="A99" s="39"/>
      <c r="B99" s="39"/>
      <c r="C99" s="39"/>
      <c r="D99" s="39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3"/>
      <c r="X99" s="33"/>
      <c r="Y99" s="33"/>
      <c r="Z99" s="33"/>
    </row>
    <row r="100">
      <c r="A100" s="39"/>
      <c r="B100" s="39"/>
      <c r="C100" s="39"/>
      <c r="D100" s="39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3"/>
      <c r="X100" s="33"/>
      <c r="Y100" s="33"/>
      <c r="Z100" s="33"/>
    </row>
    <row r="101">
      <c r="A101" s="39"/>
      <c r="B101" s="39"/>
      <c r="C101" s="39"/>
      <c r="D101" s="39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3"/>
      <c r="X101" s="33"/>
      <c r="Y101" s="33"/>
      <c r="Z101" s="33"/>
    </row>
    <row r="102">
      <c r="A102" s="39"/>
      <c r="B102" s="39"/>
      <c r="C102" s="39"/>
      <c r="D102" s="39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3"/>
      <c r="X102" s="33"/>
      <c r="Y102" s="33"/>
      <c r="Z102" s="33"/>
    </row>
    <row r="103">
      <c r="A103" s="39"/>
      <c r="B103" s="39"/>
      <c r="C103" s="39"/>
      <c r="D103" s="39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3"/>
      <c r="X103" s="33"/>
      <c r="Y103" s="33"/>
      <c r="Z103" s="33"/>
    </row>
    <row r="104">
      <c r="A104" s="39"/>
      <c r="B104" s="39"/>
      <c r="C104" s="39"/>
      <c r="D104" s="39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3"/>
      <c r="X104" s="33"/>
      <c r="Y104" s="33"/>
      <c r="Z104" s="33"/>
    </row>
    <row r="105">
      <c r="A105" s="39"/>
      <c r="B105" s="39"/>
      <c r="C105" s="39"/>
      <c r="D105" s="39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3"/>
      <c r="X105" s="33"/>
      <c r="Y105" s="33"/>
      <c r="Z105" s="33"/>
    </row>
    <row r="106">
      <c r="A106" s="39"/>
      <c r="B106" s="39"/>
      <c r="C106" s="39"/>
      <c r="D106" s="39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3"/>
      <c r="X106" s="33"/>
      <c r="Y106" s="33"/>
      <c r="Z106" s="33"/>
    </row>
    <row r="107">
      <c r="A107" s="39"/>
      <c r="B107" s="39"/>
      <c r="C107" s="39"/>
      <c r="D107" s="39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3"/>
      <c r="X107" s="33"/>
      <c r="Y107" s="33"/>
      <c r="Z107" s="33"/>
    </row>
    <row r="108">
      <c r="A108" s="39"/>
      <c r="B108" s="39"/>
      <c r="C108" s="39"/>
      <c r="D108" s="39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3"/>
      <c r="X108" s="33"/>
      <c r="Y108" s="33"/>
      <c r="Z108" s="33"/>
    </row>
    <row r="109">
      <c r="A109" s="39"/>
      <c r="B109" s="39"/>
      <c r="C109" s="39"/>
      <c r="D109" s="39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3"/>
      <c r="X109" s="33"/>
      <c r="Y109" s="33"/>
      <c r="Z109" s="33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3"/>
      <c r="X110" s="33"/>
      <c r="Y110" s="33"/>
      <c r="Z110" s="33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3"/>
      <c r="X111" s="33"/>
      <c r="Y111" s="33"/>
      <c r="Z111" s="33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3"/>
      <c r="X112" s="33"/>
      <c r="Y112" s="33"/>
      <c r="Z112" s="33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3"/>
      <c r="X113" s="33"/>
      <c r="Y113" s="33"/>
      <c r="Z113" s="33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3"/>
      <c r="X114" s="33"/>
      <c r="Y114" s="33"/>
      <c r="Z114" s="33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3"/>
      <c r="X115" s="33"/>
      <c r="Y115" s="33"/>
      <c r="Z115" s="33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3"/>
      <c r="X116" s="33"/>
      <c r="Y116" s="33"/>
      <c r="Z116" s="33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3"/>
      <c r="X117" s="33"/>
      <c r="Y117" s="33"/>
      <c r="Z117" s="33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3"/>
      <c r="X118" s="33"/>
      <c r="Y118" s="33"/>
      <c r="Z118" s="33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3"/>
      <c r="X119" s="33"/>
      <c r="Y119" s="33"/>
      <c r="Z119" s="33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3"/>
      <c r="X120" s="33"/>
      <c r="Y120" s="33"/>
      <c r="Z120" s="33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3"/>
      <c r="X121" s="33"/>
      <c r="Y121" s="33"/>
      <c r="Z121" s="33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3"/>
      <c r="X122" s="33"/>
      <c r="Y122" s="33"/>
      <c r="Z122" s="33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3"/>
      <c r="X123" s="33"/>
      <c r="Y123" s="33"/>
      <c r="Z123" s="33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3"/>
      <c r="X124" s="33"/>
      <c r="Y124" s="33"/>
      <c r="Z124" s="33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3"/>
      <c r="X125" s="33"/>
      <c r="Y125" s="33"/>
      <c r="Z125" s="33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3"/>
      <c r="X126" s="33"/>
      <c r="Y126" s="33"/>
      <c r="Z126" s="33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3"/>
      <c r="X127" s="33"/>
      <c r="Y127" s="33"/>
      <c r="Z127" s="33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3"/>
      <c r="X128" s="33"/>
      <c r="Y128" s="33"/>
      <c r="Z128" s="33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3"/>
      <c r="X129" s="33"/>
      <c r="Y129" s="33"/>
      <c r="Z129" s="33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3"/>
      <c r="X130" s="33"/>
      <c r="Y130" s="33"/>
      <c r="Z130" s="33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3"/>
      <c r="X131" s="33"/>
      <c r="Y131" s="33"/>
      <c r="Z131" s="33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3"/>
      <c r="X132" s="33"/>
      <c r="Y132" s="33"/>
      <c r="Z132" s="33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3"/>
      <c r="X133" s="33"/>
      <c r="Y133" s="33"/>
      <c r="Z133" s="33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3"/>
      <c r="X134" s="33"/>
      <c r="Y134" s="33"/>
      <c r="Z134" s="33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3"/>
      <c r="X135" s="33"/>
      <c r="Y135" s="33"/>
      <c r="Z135" s="33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3"/>
      <c r="X136" s="33"/>
      <c r="Y136" s="33"/>
      <c r="Z136" s="33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3"/>
      <c r="X137" s="33"/>
      <c r="Y137" s="33"/>
      <c r="Z137" s="33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3"/>
      <c r="X138" s="33"/>
      <c r="Y138" s="33"/>
      <c r="Z138" s="33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3"/>
      <c r="X139" s="33"/>
      <c r="Y139" s="33"/>
      <c r="Z139" s="33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3"/>
      <c r="X140" s="33"/>
      <c r="Y140" s="33"/>
      <c r="Z140" s="33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3"/>
      <c r="X141" s="33"/>
      <c r="Y141" s="33"/>
      <c r="Z141" s="33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3"/>
      <c r="X142" s="33"/>
      <c r="Y142" s="33"/>
      <c r="Z142" s="33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3"/>
      <c r="X143" s="33"/>
      <c r="Y143" s="33"/>
      <c r="Z143" s="33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3"/>
      <c r="X144" s="33"/>
      <c r="Y144" s="33"/>
      <c r="Z144" s="33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3"/>
      <c r="X145" s="33"/>
      <c r="Y145" s="33"/>
      <c r="Z145" s="33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3"/>
      <c r="X146" s="33"/>
      <c r="Y146" s="33"/>
      <c r="Z146" s="33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3"/>
      <c r="X147" s="33"/>
      <c r="Y147" s="33"/>
      <c r="Z147" s="33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3"/>
      <c r="X148" s="33"/>
      <c r="Y148" s="33"/>
      <c r="Z148" s="33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3"/>
      <c r="X149" s="33"/>
      <c r="Y149" s="33"/>
      <c r="Z149" s="33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3"/>
      <c r="X150" s="33"/>
      <c r="Y150" s="33"/>
      <c r="Z150" s="33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3"/>
      <c r="X151" s="33"/>
      <c r="Y151" s="33"/>
      <c r="Z151" s="33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3"/>
      <c r="X152" s="33"/>
      <c r="Y152" s="33"/>
      <c r="Z152" s="33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3"/>
      <c r="X153" s="33"/>
      <c r="Y153" s="33"/>
      <c r="Z153" s="33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3"/>
      <c r="X154" s="33"/>
      <c r="Y154" s="33"/>
      <c r="Z154" s="33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3"/>
      <c r="X155" s="33"/>
      <c r="Y155" s="33"/>
      <c r="Z155" s="33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3"/>
      <c r="X156" s="33"/>
      <c r="Y156" s="33"/>
      <c r="Z156" s="33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3"/>
      <c r="X157" s="33"/>
      <c r="Y157" s="33"/>
      <c r="Z157" s="33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3"/>
      <c r="X158" s="33"/>
      <c r="Y158" s="33"/>
      <c r="Z158" s="33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3"/>
      <c r="X159" s="33"/>
      <c r="Y159" s="33"/>
      <c r="Z159" s="33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3"/>
      <c r="X160" s="33"/>
      <c r="Y160" s="33"/>
      <c r="Z160" s="33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3"/>
      <c r="X161" s="33"/>
      <c r="Y161" s="33"/>
      <c r="Z161" s="33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3"/>
      <c r="X162" s="33"/>
      <c r="Y162" s="33"/>
      <c r="Z162" s="33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3"/>
      <c r="X163" s="33"/>
      <c r="Y163" s="33"/>
      <c r="Z163" s="33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3"/>
      <c r="X164" s="33"/>
      <c r="Y164" s="33"/>
      <c r="Z164" s="33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3"/>
      <c r="X165" s="33"/>
      <c r="Y165" s="33"/>
      <c r="Z165" s="33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3"/>
      <c r="X166" s="33"/>
      <c r="Y166" s="33"/>
      <c r="Z166" s="33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3"/>
      <c r="X167" s="33"/>
      <c r="Y167" s="33"/>
      <c r="Z167" s="33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3"/>
      <c r="X168" s="33"/>
      <c r="Y168" s="33"/>
      <c r="Z168" s="33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3"/>
      <c r="X169" s="33"/>
      <c r="Y169" s="33"/>
      <c r="Z169" s="33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3"/>
      <c r="X170" s="33"/>
      <c r="Y170" s="33"/>
      <c r="Z170" s="33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3"/>
      <c r="X171" s="33"/>
      <c r="Y171" s="33"/>
      <c r="Z171" s="33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3"/>
      <c r="X172" s="33"/>
      <c r="Y172" s="33"/>
      <c r="Z172" s="33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3"/>
      <c r="X173" s="33"/>
      <c r="Y173" s="33"/>
      <c r="Z173" s="33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3"/>
      <c r="X174" s="33"/>
      <c r="Y174" s="33"/>
      <c r="Z174" s="33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3"/>
      <c r="X175" s="33"/>
      <c r="Y175" s="33"/>
      <c r="Z175" s="33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3"/>
      <c r="X176" s="33"/>
      <c r="Y176" s="33"/>
      <c r="Z176" s="33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3"/>
      <c r="X177" s="33"/>
      <c r="Y177" s="33"/>
      <c r="Z177" s="33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3"/>
      <c r="X178" s="33"/>
      <c r="Y178" s="33"/>
      <c r="Z178" s="33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3"/>
      <c r="X179" s="33"/>
      <c r="Y179" s="33"/>
      <c r="Z179" s="33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3"/>
      <c r="X180" s="33"/>
      <c r="Y180" s="33"/>
      <c r="Z180" s="33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3"/>
      <c r="X181" s="33"/>
      <c r="Y181" s="33"/>
      <c r="Z181" s="33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3"/>
      <c r="X182" s="33"/>
      <c r="Y182" s="33"/>
      <c r="Z182" s="33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3"/>
      <c r="X183" s="33"/>
      <c r="Y183" s="33"/>
      <c r="Z183" s="33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3"/>
      <c r="X184" s="33"/>
      <c r="Y184" s="33"/>
      <c r="Z184" s="33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3"/>
      <c r="X185" s="33"/>
      <c r="Y185" s="33"/>
      <c r="Z185" s="33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3"/>
      <c r="X186" s="33"/>
      <c r="Y186" s="33"/>
      <c r="Z186" s="33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3"/>
      <c r="X187" s="33"/>
      <c r="Y187" s="33"/>
      <c r="Z187" s="33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3"/>
      <c r="X188" s="33"/>
      <c r="Y188" s="33"/>
      <c r="Z188" s="33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3"/>
      <c r="X189" s="33"/>
      <c r="Y189" s="33"/>
      <c r="Z189" s="33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3"/>
      <c r="X190" s="33"/>
      <c r="Y190" s="33"/>
      <c r="Z190" s="33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3"/>
      <c r="X191" s="33"/>
      <c r="Y191" s="33"/>
      <c r="Z191" s="33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3"/>
      <c r="X192" s="33"/>
      <c r="Y192" s="33"/>
      <c r="Z192" s="33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3"/>
      <c r="X193" s="33"/>
      <c r="Y193" s="33"/>
      <c r="Z193" s="33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3"/>
      <c r="X194" s="33"/>
      <c r="Y194" s="33"/>
      <c r="Z194" s="33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3"/>
      <c r="X195" s="33"/>
      <c r="Y195" s="33"/>
      <c r="Z195" s="33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3"/>
      <c r="X196" s="33"/>
      <c r="Y196" s="33"/>
      <c r="Z196" s="33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3"/>
      <c r="X197" s="33"/>
      <c r="Y197" s="33"/>
      <c r="Z197" s="33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3"/>
      <c r="X198" s="33"/>
      <c r="Y198" s="33"/>
      <c r="Z198" s="33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3"/>
      <c r="X199" s="33"/>
      <c r="Y199" s="33"/>
      <c r="Z199" s="33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3"/>
      <c r="X200" s="33"/>
      <c r="Y200" s="33"/>
      <c r="Z200" s="33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3"/>
      <c r="X201" s="33"/>
      <c r="Y201" s="33"/>
      <c r="Z201" s="33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3"/>
      <c r="X202" s="33"/>
      <c r="Y202" s="33"/>
      <c r="Z202" s="33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3"/>
      <c r="X203" s="33"/>
      <c r="Y203" s="33"/>
      <c r="Z203" s="33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3"/>
      <c r="X204" s="33"/>
      <c r="Y204" s="33"/>
      <c r="Z204" s="33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3"/>
      <c r="X205" s="33"/>
      <c r="Y205" s="33"/>
      <c r="Z205" s="33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3"/>
      <c r="X206" s="33"/>
      <c r="Y206" s="33"/>
      <c r="Z206" s="33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3"/>
      <c r="X207" s="33"/>
      <c r="Y207" s="33"/>
      <c r="Z207" s="33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3"/>
      <c r="X208" s="33"/>
      <c r="Y208" s="33"/>
      <c r="Z208" s="33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3"/>
      <c r="X209" s="33"/>
      <c r="Y209" s="33"/>
      <c r="Z209" s="33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3"/>
      <c r="X210" s="33"/>
      <c r="Y210" s="33"/>
      <c r="Z210" s="33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3"/>
      <c r="X211" s="33"/>
      <c r="Y211" s="33"/>
      <c r="Z211" s="33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3"/>
      <c r="X212" s="33"/>
      <c r="Y212" s="33"/>
      <c r="Z212" s="33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3"/>
      <c r="X213" s="33"/>
      <c r="Y213" s="33"/>
      <c r="Z213" s="33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3"/>
      <c r="X214" s="33"/>
      <c r="Y214" s="33"/>
      <c r="Z214" s="33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3"/>
      <c r="X215" s="33"/>
      <c r="Y215" s="33"/>
      <c r="Z215" s="33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3"/>
      <c r="X216" s="33"/>
      <c r="Y216" s="33"/>
      <c r="Z216" s="33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3"/>
      <c r="X217" s="33"/>
      <c r="Y217" s="33"/>
      <c r="Z217" s="33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3"/>
      <c r="X218" s="33"/>
      <c r="Y218" s="33"/>
      <c r="Z218" s="33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3"/>
      <c r="X219" s="33"/>
      <c r="Y219" s="33"/>
      <c r="Z219" s="33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3"/>
      <c r="X220" s="33"/>
      <c r="Y220" s="33"/>
      <c r="Z220" s="33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3"/>
      <c r="X221" s="33"/>
      <c r="Y221" s="33"/>
      <c r="Z221" s="33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3"/>
      <c r="X222" s="33"/>
      <c r="Y222" s="33"/>
      <c r="Z222" s="33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3"/>
      <c r="X223" s="33"/>
      <c r="Y223" s="33"/>
      <c r="Z223" s="33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3"/>
      <c r="X224" s="33"/>
      <c r="Y224" s="33"/>
      <c r="Z224" s="33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3"/>
      <c r="X225" s="33"/>
      <c r="Y225" s="33"/>
      <c r="Z225" s="33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3"/>
      <c r="X226" s="33"/>
      <c r="Y226" s="33"/>
      <c r="Z226" s="33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3"/>
      <c r="X227" s="33"/>
      <c r="Y227" s="33"/>
      <c r="Z227" s="33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3"/>
      <c r="X228" s="33"/>
      <c r="Y228" s="33"/>
      <c r="Z228" s="33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3"/>
      <c r="X229" s="33"/>
      <c r="Y229" s="33"/>
      <c r="Z229" s="33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7">
    <mergeCell ref="A1:B3"/>
    <mergeCell ref="A5:B5"/>
    <mergeCell ref="A14:B14"/>
    <mergeCell ref="A21:B21"/>
    <mergeCell ref="A30:A31"/>
    <mergeCell ref="B30:B31"/>
    <mergeCell ref="A54:B5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7.88"/>
    <col customWidth="1" min="2" max="2" width="24.88"/>
    <col customWidth="1" min="3" max="3" width="34.13"/>
    <col customWidth="1" min="4" max="4" width="13.75"/>
    <col customWidth="1" min="5" max="5" width="42.25"/>
    <col customWidth="1" min="6" max="6" width="22.38"/>
  </cols>
  <sheetData>
    <row r="1" ht="15.75" customHeight="1">
      <c r="A1" s="72" t="s">
        <v>33</v>
      </c>
      <c r="C1" s="33"/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3"/>
      <c r="X1" s="33"/>
      <c r="Y1" s="33"/>
      <c r="Z1" s="33"/>
    </row>
    <row r="2" ht="18.0" customHeight="1">
      <c r="C2" s="35"/>
      <c r="D2" s="33"/>
      <c r="E2" s="36"/>
      <c r="F2" s="36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3"/>
      <c r="X2" s="33"/>
      <c r="Y2" s="33"/>
      <c r="Z2" s="33"/>
    </row>
    <row r="3" ht="18.75" customHeight="1">
      <c r="C3" s="35"/>
      <c r="D3" s="33"/>
      <c r="E3" s="36"/>
      <c r="F3" s="36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3"/>
      <c r="X3" s="33"/>
      <c r="Y3" s="33"/>
      <c r="Z3" s="33"/>
    </row>
    <row r="4" ht="18.75" customHeight="1">
      <c r="C4" s="35"/>
      <c r="D4" s="33"/>
      <c r="E4" s="36"/>
      <c r="F4" s="3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3"/>
      <c r="X4" s="33"/>
      <c r="Y4" s="33"/>
      <c r="Z4" s="33"/>
    </row>
    <row r="5" ht="15.75" customHeight="1">
      <c r="C5" s="7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3"/>
      <c r="X5" s="33"/>
      <c r="Y5" s="33"/>
      <c r="Z5" s="33"/>
    </row>
    <row r="6" ht="15.75" customHeight="1">
      <c r="A6" s="36"/>
      <c r="B6" s="36"/>
      <c r="C6" s="36"/>
      <c r="D6" s="36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3"/>
      <c r="X6" s="33"/>
      <c r="Y6" s="33"/>
      <c r="Z6" s="33"/>
    </row>
    <row r="7" ht="15.75" customHeight="1">
      <c r="A7" s="51" t="s">
        <v>34</v>
      </c>
      <c r="B7" s="38"/>
      <c r="C7" s="39"/>
      <c r="D7" s="39">
        <f>2*5*10</f>
        <v>100</v>
      </c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3"/>
      <c r="X7" s="33"/>
      <c r="Y7" s="33"/>
      <c r="Z7" s="33"/>
    </row>
    <row r="8" ht="15.75" customHeight="1">
      <c r="A8" s="41" t="s">
        <v>16</v>
      </c>
      <c r="B8" s="40">
        <v>10.0</v>
      </c>
      <c r="C8" s="39"/>
      <c r="D8" s="39"/>
      <c r="E8" s="33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3"/>
      <c r="X8" s="33"/>
      <c r="Y8" s="33"/>
      <c r="Z8" s="33"/>
    </row>
    <row r="9" ht="15.75" customHeight="1">
      <c r="A9" s="41" t="s">
        <v>35</v>
      </c>
      <c r="B9" s="40">
        <v>4.0</v>
      </c>
      <c r="C9" s="39"/>
      <c r="D9" s="39"/>
      <c r="E9" s="33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3"/>
      <c r="X9" s="33"/>
      <c r="Y9" s="33"/>
      <c r="Z9" s="33"/>
    </row>
    <row r="10" ht="15.75" customHeight="1">
      <c r="A10" s="41" t="s">
        <v>36</v>
      </c>
      <c r="B10" s="40">
        <f>B8*B9*'Dados da empresa 👨‍💼👩‍💼'!D10*4/60</f>
        <v>266.6666667</v>
      </c>
      <c r="C10" s="39"/>
      <c r="D10" s="39"/>
      <c r="E10" s="3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3"/>
      <c r="X10" s="33"/>
      <c r="Y10" s="33"/>
      <c r="Z10" s="33"/>
    </row>
    <row r="11" ht="15.75" customHeight="1">
      <c r="A11" s="47" t="s">
        <v>20</v>
      </c>
      <c r="B11" s="74">
        <f>B10*'Dados da empresa 👨‍💼👩‍💼'!D18</f>
        <v>3787.878788</v>
      </c>
      <c r="C11" s="49"/>
      <c r="D11" s="33"/>
      <c r="E11" s="33"/>
      <c r="F11" s="3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3"/>
      <c r="X11" s="33"/>
      <c r="Y11" s="33"/>
      <c r="Z11" s="33"/>
    </row>
    <row r="12" ht="15.75" customHeight="1">
      <c r="A12" s="36"/>
      <c r="B12" s="36"/>
      <c r="C12" s="49"/>
      <c r="D12" s="50"/>
      <c r="E12" s="33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3"/>
      <c r="X12" s="33"/>
      <c r="Y12" s="33"/>
      <c r="Z12" s="33"/>
    </row>
    <row r="13" ht="15.75" customHeight="1">
      <c r="A13" s="36"/>
      <c r="B13" s="50"/>
      <c r="C13" s="36"/>
      <c r="D13" s="36"/>
      <c r="E13" s="33"/>
      <c r="F13" s="3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3"/>
      <c r="X13" s="33"/>
      <c r="Y13" s="33"/>
      <c r="Z13" s="33"/>
    </row>
    <row r="14" ht="15.75" customHeight="1">
      <c r="A14" s="51" t="s">
        <v>21</v>
      </c>
      <c r="B14" s="38"/>
      <c r="C14" s="36"/>
      <c r="D14" s="36"/>
      <c r="E14" s="33"/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3"/>
      <c r="X14" s="33"/>
      <c r="Y14" s="33"/>
      <c r="Z14" s="33"/>
    </row>
    <row r="15" ht="15.75" customHeight="1">
      <c r="A15" s="52" t="str">
        <f>A9:B9</f>
        <v>Número de erros por semana/colaborador</v>
      </c>
      <c r="B15" s="40">
        <f>B9</f>
        <v>4</v>
      </c>
      <c r="C15" s="36"/>
      <c r="D15" s="36"/>
      <c r="E15" s="33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3"/>
      <c r="X15" s="33"/>
      <c r="Y15" s="33"/>
      <c r="Z15" s="33"/>
    </row>
    <row r="16" ht="15.75" customHeight="1">
      <c r="A16" s="41" t="s">
        <v>22</v>
      </c>
      <c r="B16" s="41">
        <v>10.0</v>
      </c>
      <c r="C16" s="36"/>
      <c r="D16" s="36"/>
      <c r="E16" s="33"/>
      <c r="F16" s="3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3"/>
      <c r="X16" s="33"/>
      <c r="Y16" s="33"/>
      <c r="Z16" s="33"/>
    </row>
    <row r="17" ht="15.75" customHeight="1">
      <c r="A17" s="52" t="s">
        <v>23</v>
      </c>
      <c r="B17" s="53">
        <f>40*'Dados da empresa 👨‍💼👩‍💼'!D10*5/60</f>
        <v>333.3333333</v>
      </c>
      <c r="C17" s="39"/>
      <c r="D17" s="39"/>
      <c r="E17" s="61"/>
      <c r="F17" s="61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3"/>
      <c r="X17" s="33"/>
      <c r="Y17" s="33"/>
      <c r="Z17" s="33"/>
    </row>
    <row r="18" ht="15.75" customHeight="1">
      <c r="A18" s="47" t="s">
        <v>24</v>
      </c>
      <c r="B18" s="54">
        <f>B17*'Dados da empresa 👨‍💼👩‍💼'!F10</f>
        <v>0</v>
      </c>
      <c r="C18" s="39"/>
      <c r="D18" s="75"/>
      <c r="E18" s="76">
        <v>44918.0</v>
      </c>
      <c r="F18" s="77">
        <v>1000.0</v>
      </c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3"/>
      <c r="X18" s="33"/>
      <c r="Y18" s="33"/>
      <c r="Z18" s="33"/>
    </row>
    <row r="19" ht="15.75" customHeight="1">
      <c r="A19" s="36"/>
      <c r="B19" s="36"/>
      <c r="C19" s="39"/>
      <c r="D19" s="75"/>
      <c r="E19" s="77" t="s">
        <v>37</v>
      </c>
      <c r="F19" s="77">
        <v>1375.0</v>
      </c>
      <c r="G19" s="7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3"/>
      <c r="X19" s="33"/>
      <c r="Y19" s="33"/>
      <c r="Z19" s="33"/>
    </row>
    <row r="20" ht="15.75" customHeight="1">
      <c r="A20" s="36"/>
      <c r="B20" s="36"/>
      <c r="C20" s="39"/>
      <c r="D20" s="75"/>
      <c r="E20" s="77" t="s">
        <v>38</v>
      </c>
      <c r="F20" s="77">
        <v>1375.0</v>
      </c>
      <c r="G20" s="78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3"/>
      <c r="X20" s="33"/>
      <c r="Y20" s="33"/>
      <c r="Z20" s="33"/>
    </row>
    <row r="21" ht="15.75" customHeight="1">
      <c r="A21" s="51" t="s">
        <v>25</v>
      </c>
      <c r="B21" s="38"/>
      <c r="C21" s="39"/>
      <c r="D21" s="75"/>
      <c r="E21" s="77" t="s">
        <v>39</v>
      </c>
      <c r="F21" s="77">
        <v>1375.0</v>
      </c>
      <c r="G21" s="7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3"/>
      <c r="X21" s="33"/>
      <c r="Y21" s="33"/>
      <c r="Z21" s="33"/>
    </row>
    <row r="22" ht="15.75" customHeight="1">
      <c r="A22" s="52"/>
      <c r="B22" s="52"/>
      <c r="C22" s="39"/>
      <c r="D22" s="75"/>
      <c r="E22" s="77" t="s">
        <v>40</v>
      </c>
      <c r="F22" s="77">
        <v>1375.0</v>
      </c>
      <c r="G22" s="7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3"/>
      <c r="X22" s="33"/>
      <c r="Y22" s="33"/>
      <c r="Z22" s="33"/>
    </row>
    <row r="23" ht="15.75" customHeight="1">
      <c r="A23" s="52" t="s">
        <v>41</v>
      </c>
      <c r="B23" s="52">
        <v>4.0</v>
      </c>
      <c r="C23" s="39"/>
      <c r="D23" s="75"/>
      <c r="E23" s="77" t="s">
        <v>42</v>
      </c>
      <c r="F23" s="77">
        <v>1375.0</v>
      </c>
      <c r="G23" s="7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3"/>
      <c r="X23" s="33"/>
      <c r="Y23" s="33"/>
      <c r="Z23" s="33"/>
    </row>
    <row r="24" ht="15.75" customHeight="1">
      <c r="A24" s="52" t="s">
        <v>43</v>
      </c>
      <c r="B24" s="52">
        <v>2.0</v>
      </c>
      <c r="C24" s="39"/>
      <c r="D24" s="75"/>
      <c r="E24" s="77" t="s">
        <v>44</v>
      </c>
      <c r="F24" s="77">
        <v>1375.0</v>
      </c>
      <c r="G24" s="78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3"/>
      <c r="X24" s="33"/>
      <c r="Y24" s="33"/>
      <c r="Z24" s="33"/>
    </row>
    <row r="25" ht="15.75" customHeight="1">
      <c r="A25" s="52" t="s">
        <v>45</v>
      </c>
      <c r="B25" s="40">
        <v>1.0</v>
      </c>
      <c r="C25" s="39"/>
      <c r="D25" s="75"/>
      <c r="E25" s="77" t="s">
        <v>46</v>
      </c>
      <c r="F25" s="77">
        <v>1375.0</v>
      </c>
      <c r="G25" s="7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3"/>
      <c r="X25" s="33"/>
      <c r="Y25" s="33"/>
      <c r="Z25" s="33"/>
    </row>
    <row r="26" ht="15.75" customHeight="1">
      <c r="A26" s="52" t="s">
        <v>29</v>
      </c>
      <c r="B26" s="52">
        <v>10.0</v>
      </c>
      <c r="C26" s="39"/>
      <c r="D26" s="39"/>
      <c r="E26" s="79"/>
      <c r="F26" s="79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3"/>
      <c r="X26" s="33"/>
      <c r="Y26" s="33"/>
      <c r="Z26" s="33"/>
    </row>
    <row r="27" ht="15.75" customHeight="1">
      <c r="A27" s="52" t="s">
        <v>30</v>
      </c>
      <c r="B27" s="53">
        <f>((B22+B9*5*B8*'Dados da empresa 👨‍💼👩‍💼'!D10/60)+B24+B25+B26)*'Dados da empresa 👨‍💼👩‍💼'!D22</f>
        <v>692.6666667</v>
      </c>
      <c r="C27" s="39"/>
      <c r="D27" s="39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3"/>
      <c r="X27" s="33"/>
      <c r="Y27" s="33"/>
      <c r="Z27" s="33"/>
    </row>
    <row r="28" ht="15.75" customHeight="1">
      <c r="A28" s="47" t="s">
        <v>47</v>
      </c>
      <c r="B28" s="57">
        <f>B27*'Dados da empresa 👨‍💼👩‍💼'!D26</f>
        <v>13774.62121</v>
      </c>
      <c r="C28" s="39"/>
      <c r="D28" s="39"/>
      <c r="E28" s="34"/>
      <c r="F28" s="34"/>
      <c r="G28" s="34"/>
      <c r="H28" s="34"/>
      <c r="I28" s="33"/>
      <c r="J28" s="33"/>
      <c r="K28" s="39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3"/>
      <c r="X28" s="33"/>
      <c r="Y28" s="33"/>
      <c r="Z28" s="33"/>
    </row>
    <row r="29" ht="15.75" customHeight="1">
      <c r="A29" s="33"/>
      <c r="B29" s="33"/>
      <c r="C29" s="58"/>
      <c r="D29" s="39"/>
      <c r="E29" s="34"/>
      <c r="F29" s="34"/>
      <c r="G29" s="34"/>
      <c r="H29" s="34"/>
      <c r="I29" s="33"/>
      <c r="J29" s="33"/>
      <c r="K29" s="39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3"/>
      <c r="X29" s="33"/>
      <c r="Y29" s="33"/>
      <c r="Z29" s="33"/>
    </row>
    <row r="30" ht="15.75" customHeight="1">
      <c r="A30" s="33"/>
      <c r="B30" s="33"/>
      <c r="C30" s="59"/>
      <c r="D30" s="60"/>
      <c r="E30" s="34"/>
      <c r="F30" s="33"/>
      <c r="G30" s="33"/>
      <c r="H30" s="34"/>
      <c r="I30" s="33"/>
      <c r="J30" s="33"/>
      <c r="K30" s="39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3"/>
      <c r="X30" s="33"/>
      <c r="Y30" s="33"/>
      <c r="Z30" s="33"/>
    </row>
    <row r="31" ht="15.75" customHeight="1">
      <c r="A31" s="80" t="s">
        <v>48</v>
      </c>
      <c r="B31" s="81">
        <f>B28+B18+B11</f>
        <v>17562.5</v>
      </c>
      <c r="C31" s="39"/>
      <c r="D31" s="39"/>
      <c r="E31" s="34"/>
      <c r="F31" s="33"/>
      <c r="G31" s="33"/>
      <c r="H31" s="34"/>
      <c r="I31" s="39"/>
      <c r="J31" s="50"/>
      <c r="K31" s="39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3"/>
      <c r="X31" s="33"/>
      <c r="Y31" s="33"/>
      <c r="Z31" s="33"/>
    </row>
    <row r="32" ht="15.75" customHeight="1">
      <c r="A32" s="64"/>
      <c r="B32" s="64"/>
      <c r="C32" s="33"/>
      <c r="D32" s="39"/>
      <c r="E32" s="34"/>
      <c r="F32" s="33"/>
      <c r="G32" s="33"/>
      <c r="H32" s="34"/>
      <c r="I32" s="39"/>
      <c r="J32" s="50"/>
      <c r="K32" s="3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3"/>
      <c r="X32" s="33"/>
      <c r="Y32" s="33"/>
      <c r="Z32" s="33"/>
    </row>
    <row r="33" ht="15.75" customHeight="1">
      <c r="A33" s="82" t="s">
        <v>49</v>
      </c>
      <c r="B33" s="81">
        <f>B31*12</f>
        <v>210750</v>
      </c>
      <c r="C33" s="33"/>
      <c r="D33" s="39"/>
      <c r="E33" s="34"/>
      <c r="F33" s="33"/>
      <c r="G33" s="33"/>
      <c r="H33" s="34"/>
      <c r="I33" s="39"/>
      <c r="J33" s="50"/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3"/>
      <c r="X33" s="33"/>
      <c r="Y33" s="33"/>
      <c r="Z33" s="33"/>
    </row>
    <row r="34" ht="15.75" customHeight="1">
      <c r="A34" s="64"/>
      <c r="B34" s="64"/>
      <c r="C34" s="33"/>
      <c r="D34" s="39"/>
      <c r="E34" s="34"/>
      <c r="F34" s="34"/>
      <c r="G34" s="34"/>
      <c r="H34" s="34"/>
      <c r="I34" s="39"/>
      <c r="J34" s="50"/>
      <c r="K34" s="3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3"/>
      <c r="X34" s="33"/>
      <c r="Y34" s="33"/>
      <c r="Z34" s="33"/>
    </row>
    <row r="35" ht="15.75" customHeight="1">
      <c r="A35" s="33"/>
      <c r="B35" s="33"/>
      <c r="C35" s="33"/>
      <c r="D35" s="39"/>
      <c r="E35" s="34"/>
      <c r="F35" s="34"/>
      <c r="G35" s="34"/>
      <c r="H35" s="34"/>
      <c r="I35" s="50"/>
      <c r="J35" s="50"/>
      <c r="K35" s="33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3"/>
      <c r="X35" s="33"/>
      <c r="Y35" s="33"/>
      <c r="Z35" s="33"/>
    </row>
    <row r="36" ht="15.75" customHeight="1">
      <c r="A36" s="33"/>
      <c r="B36" s="33"/>
      <c r="C36" s="33"/>
      <c r="D36" s="36"/>
      <c r="E36" s="34"/>
      <c r="F36" s="34"/>
      <c r="G36" s="34"/>
      <c r="H36" s="34"/>
      <c r="I36" s="50"/>
      <c r="J36" s="50"/>
      <c r="K36" s="33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4"/>
      <c r="F37" s="34"/>
      <c r="G37" s="34"/>
      <c r="H37" s="34"/>
      <c r="I37" s="39"/>
      <c r="J37" s="39"/>
      <c r="K37" s="39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4"/>
      <c r="F38" s="34"/>
      <c r="G38" s="34"/>
      <c r="H38" s="34"/>
      <c r="I38" s="39"/>
      <c r="J38" s="39"/>
      <c r="K38" s="39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4"/>
      <c r="F39" s="34"/>
      <c r="G39" s="34"/>
      <c r="H39" s="34"/>
      <c r="I39" s="66"/>
      <c r="J39" s="50"/>
      <c r="K39" s="39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4"/>
      <c r="F40" s="34"/>
      <c r="G40" s="34"/>
      <c r="H40" s="34"/>
      <c r="I40" s="66"/>
      <c r="J40" s="50"/>
      <c r="K40" s="39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</row>
    <row r="41" ht="15.75" customHeight="1">
      <c r="A41" s="33"/>
      <c r="B41" s="33"/>
      <c r="C41" s="33"/>
      <c r="D41" s="39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3"/>
      <c r="X41" s="33"/>
      <c r="Y41" s="33"/>
      <c r="Z41" s="33"/>
    </row>
    <row r="42" ht="15.75" customHeight="1">
      <c r="A42" s="33"/>
      <c r="B42" s="33"/>
      <c r="C42" s="33"/>
      <c r="D42" s="39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3"/>
      <c r="X42" s="33"/>
      <c r="Y42" s="33"/>
      <c r="Z42" s="33"/>
    </row>
    <row r="43" ht="15.75" customHeight="1">
      <c r="A43" s="33"/>
      <c r="B43" s="33"/>
      <c r="C43" s="33"/>
      <c r="D43" s="39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3"/>
      <c r="X43" s="33"/>
      <c r="Y43" s="33"/>
      <c r="Z43" s="33"/>
    </row>
    <row r="44" ht="15.75" customHeight="1">
      <c r="A44" s="33"/>
      <c r="B44" s="33"/>
      <c r="C44" s="33"/>
      <c r="D44" s="39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3"/>
      <c r="X44" s="33"/>
      <c r="Y44" s="33"/>
      <c r="Z44" s="33"/>
    </row>
    <row r="45" ht="15.75" customHeight="1">
      <c r="A45" s="66"/>
      <c r="B45" s="50"/>
      <c r="C45" s="39"/>
      <c r="D45" s="39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3"/>
      <c r="X45" s="33"/>
      <c r="Y45" s="33"/>
      <c r="Z45" s="33"/>
    </row>
    <row r="46" ht="15.75" customHeight="1">
      <c r="A46" s="50"/>
      <c r="B46" s="50"/>
      <c r="C46" s="39"/>
      <c r="D46" s="39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3"/>
      <c r="X46" s="33"/>
      <c r="Y46" s="33"/>
      <c r="Z46" s="33"/>
    </row>
    <row r="47" ht="15.75" customHeight="1">
      <c r="A47" s="50"/>
      <c r="B47" s="50"/>
      <c r="C47" s="39"/>
      <c r="D47" s="39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3"/>
      <c r="X47" s="33"/>
      <c r="Y47" s="33"/>
      <c r="Z47" s="33"/>
    </row>
    <row r="48" ht="15.75" customHeight="1">
      <c r="A48" s="50"/>
      <c r="B48" s="50"/>
      <c r="C48" s="39"/>
      <c r="D48" s="39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3"/>
      <c r="X48" s="33"/>
      <c r="Y48" s="33"/>
      <c r="Z48" s="33"/>
    </row>
    <row r="49" ht="15.75" customHeight="1">
      <c r="A49" s="50"/>
      <c r="B49" s="50"/>
      <c r="C49" s="39"/>
      <c r="D49" s="39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3"/>
      <c r="X49" s="33"/>
      <c r="Y49" s="33"/>
      <c r="Z49" s="33"/>
    </row>
    <row r="50" ht="15.75" customHeight="1">
      <c r="A50" s="50"/>
      <c r="B50" s="50"/>
      <c r="C50" s="39"/>
      <c r="D50" s="3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3"/>
      <c r="X50" s="33"/>
      <c r="Y50" s="33"/>
      <c r="Z50" s="33"/>
    </row>
    <row r="51" ht="15.75" customHeight="1">
      <c r="A51" s="50"/>
      <c r="B51" s="50"/>
      <c r="C51" s="39"/>
      <c r="D51" s="39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3"/>
      <c r="X51" s="33"/>
      <c r="Y51" s="33"/>
      <c r="Z51" s="33"/>
    </row>
    <row r="52" ht="15.75" customHeight="1">
      <c r="A52" s="50"/>
      <c r="B52" s="50"/>
      <c r="C52" s="39"/>
      <c r="D52" s="39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3"/>
      <c r="X52" s="33"/>
      <c r="Y52" s="33"/>
      <c r="Z52" s="33"/>
    </row>
    <row r="53" ht="15.75" customHeight="1">
      <c r="A53" s="50"/>
      <c r="B53" s="50"/>
      <c r="C53" s="39"/>
      <c r="D53" s="39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3"/>
      <c r="X53" s="33"/>
      <c r="Y53" s="33"/>
      <c r="Z53" s="33"/>
    </row>
    <row r="54" ht="15.75" customHeight="1">
      <c r="A54" s="50"/>
      <c r="B54" s="50"/>
      <c r="C54" s="39"/>
      <c r="D54" s="39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3"/>
      <c r="X54" s="33"/>
      <c r="Y54" s="33"/>
      <c r="Z54" s="33"/>
    </row>
    <row r="55" ht="15.75" customHeight="1">
      <c r="A55" s="39"/>
      <c r="B55" s="39"/>
      <c r="C55" s="39"/>
      <c r="D55" s="39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3"/>
      <c r="X55" s="33"/>
      <c r="Y55" s="33"/>
      <c r="Z55" s="33"/>
    </row>
    <row r="56" ht="15.75" customHeight="1">
      <c r="A56" s="67"/>
      <c r="B56" s="68"/>
      <c r="C56" s="39"/>
      <c r="D56" s="39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3"/>
      <c r="X56" s="33"/>
      <c r="Y56" s="33"/>
      <c r="Z56" s="33"/>
    </row>
    <row r="57" ht="15.75" customHeight="1">
      <c r="A57" s="69"/>
      <c r="B57" s="69"/>
      <c r="C57" s="39"/>
      <c r="D57" s="39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3"/>
      <c r="X57" s="33"/>
      <c r="Y57" s="33"/>
      <c r="Z57" s="33"/>
    </row>
    <row r="58" ht="15.75" customHeight="1">
      <c r="A58" s="69"/>
      <c r="B58" s="50"/>
      <c r="C58" s="39"/>
      <c r="D58" s="39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3"/>
      <c r="X58" s="33"/>
      <c r="Y58" s="33"/>
      <c r="Z58" s="33"/>
    </row>
    <row r="59" ht="15.75" customHeight="1">
      <c r="A59" s="69"/>
      <c r="B59" s="50"/>
      <c r="C59" s="39"/>
      <c r="D59" s="39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3"/>
      <c r="X59" s="33"/>
      <c r="Y59" s="33"/>
      <c r="Z59" s="33"/>
    </row>
    <row r="60" ht="15.75" customHeight="1">
      <c r="A60" s="69"/>
      <c r="B60" s="50"/>
      <c r="C60" s="39"/>
      <c r="D60" s="39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3"/>
      <c r="X60" s="33"/>
      <c r="Y60" s="33"/>
      <c r="Z60" s="33"/>
    </row>
    <row r="61" ht="15.75" customHeight="1">
      <c r="A61" s="69"/>
      <c r="B61" s="70"/>
      <c r="C61" s="39"/>
      <c r="D61" s="39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3"/>
      <c r="X61" s="33"/>
      <c r="Y61" s="33"/>
      <c r="Z61" s="33"/>
    </row>
    <row r="62" ht="15.75" customHeight="1">
      <c r="A62" s="69"/>
      <c r="B62" s="50"/>
      <c r="C62" s="39"/>
      <c r="D62" s="39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3"/>
      <c r="X62" s="33"/>
      <c r="Y62" s="33"/>
      <c r="Z62" s="33"/>
    </row>
    <row r="63" ht="15.75" customHeight="1">
      <c r="A63" s="71"/>
      <c r="B63" s="60"/>
      <c r="C63" s="39"/>
      <c r="D63" s="39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3"/>
      <c r="X63" s="33"/>
      <c r="Y63" s="33"/>
      <c r="Z63" s="33"/>
    </row>
    <row r="64" ht="15.75" customHeight="1">
      <c r="A64" s="39"/>
      <c r="B64" s="39"/>
      <c r="C64" s="39"/>
      <c r="D64" s="39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3"/>
      <c r="X64" s="33"/>
      <c r="Y64" s="33"/>
      <c r="Z64" s="33"/>
    </row>
    <row r="65" ht="15.75" customHeight="1">
      <c r="A65" s="39"/>
      <c r="B65" s="39"/>
      <c r="C65" s="39"/>
      <c r="D65" s="39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3"/>
      <c r="X65" s="33"/>
      <c r="Y65" s="33"/>
      <c r="Z65" s="33"/>
    </row>
    <row r="66" ht="15.75" customHeight="1">
      <c r="A66" s="39"/>
      <c r="B66" s="39"/>
      <c r="C66" s="39"/>
      <c r="D66" s="39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3"/>
      <c r="X66" s="33"/>
      <c r="Y66" s="33"/>
      <c r="Z66" s="33"/>
    </row>
    <row r="67" ht="15.75" customHeight="1">
      <c r="A67" s="39"/>
      <c r="B67" s="39"/>
      <c r="C67" s="39"/>
      <c r="D67" s="39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3"/>
      <c r="X67" s="33"/>
      <c r="Y67" s="33"/>
      <c r="Z67" s="33"/>
    </row>
    <row r="68" ht="15.75" customHeight="1">
      <c r="A68" s="39"/>
      <c r="B68" s="39"/>
      <c r="C68" s="39"/>
      <c r="D68" s="39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3"/>
      <c r="X68" s="33"/>
      <c r="Y68" s="33"/>
      <c r="Z68" s="33"/>
    </row>
    <row r="69" ht="15.75" customHeight="1">
      <c r="A69" s="39"/>
      <c r="B69" s="39"/>
      <c r="C69" s="39"/>
      <c r="D69" s="39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3"/>
      <c r="X69" s="33"/>
      <c r="Y69" s="33"/>
      <c r="Z69" s="33"/>
    </row>
    <row r="70" ht="15.75" customHeight="1">
      <c r="A70" s="39"/>
      <c r="B70" s="39"/>
      <c r="C70" s="39"/>
      <c r="D70" s="39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3"/>
      <c r="X70" s="33"/>
      <c r="Y70" s="33"/>
      <c r="Z70" s="33"/>
    </row>
    <row r="71" ht="15.75" customHeight="1">
      <c r="A71" s="39"/>
      <c r="B71" s="39"/>
      <c r="C71" s="39"/>
      <c r="D71" s="39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3"/>
      <c r="X71" s="33"/>
      <c r="Y71" s="33"/>
      <c r="Z71" s="33"/>
    </row>
    <row r="72" ht="15.75" customHeight="1">
      <c r="A72" s="39"/>
      <c r="B72" s="39"/>
      <c r="C72" s="39"/>
      <c r="D72" s="39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3"/>
      <c r="X72" s="33"/>
      <c r="Y72" s="33"/>
      <c r="Z72" s="33"/>
    </row>
    <row r="73" ht="15.75" customHeight="1">
      <c r="A73" s="39"/>
      <c r="B73" s="39"/>
      <c r="C73" s="39"/>
      <c r="D73" s="39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3"/>
      <c r="X73" s="33"/>
      <c r="Y73" s="33"/>
      <c r="Z73" s="33"/>
    </row>
    <row r="74" ht="15.75" customHeight="1">
      <c r="A74" s="39"/>
      <c r="B74" s="39"/>
      <c r="C74" s="39"/>
      <c r="D74" s="39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3"/>
      <c r="X74" s="33"/>
      <c r="Y74" s="33"/>
      <c r="Z74" s="33"/>
    </row>
    <row r="75" ht="15.75" customHeight="1">
      <c r="A75" s="39"/>
      <c r="B75" s="39"/>
      <c r="C75" s="39"/>
      <c r="D75" s="39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3"/>
      <c r="X75" s="33"/>
      <c r="Y75" s="33"/>
      <c r="Z75" s="33"/>
    </row>
    <row r="76" ht="15.75" customHeight="1">
      <c r="A76" s="39"/>
      <c r="B76" s="39"/>
      <c r="C76" s="39"/>
      <c r="D76" s="39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3"/>
      <c r="X76" s="33"/>
      <c r="Y76" s="33"/>
      <c r="Z76" s="33"/>
    </row>
    <row r="77" ht="15.75" customHeight="1">
      <c r="A77" s="39"/>
      <c r="B77" s="39"/>
      <c r="C77" s="39"/>
      <c r="D77" s="39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3"/>
      <c r="X77" s="33"/>
      <c r="Y77" s="33"/>
      <c r="Z77" s="33"/>
    </row>
    <row r="78" ht="15.75" customHeight="1">
      <c r="A78" s="39"/>
      <c r="B78" s="39"/>
      <c r="C78" s="39"/>
      <c r="D78" s="39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3"/>
      <c r="X78" s="33"/>
      <c r="Y78" s="33"/>
      <c r="Z78" s="33"/>
    </row>
    <row r="79" ht="15.75" customHeight="1">
      <c r="A79" s="39"/>
      <c r="B79" s="39"/>
      <c r="C79" s="39"/>
      <c r="D79" s="39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3"/>
      <c r="X79" s="33"/>
      <c r="Y79" s="33"/>
      <c r="Z79" s="33"/>
    </row>
    <row r="80" ht="15.75" customHeight="1">
      <c r="A80" s="39"/>
      <c r="B80" s="39"/>
      <c r="C80" s="39"/>
      <c r="D80" s="39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3"/>
      <c r="X80" s="33"/>
      <c r="Y80" s="33"/>
      <c r="Z80" s="33"/>
    </row>
    <row r="81" ht="15.75" customHeight="1">
      <c r="A81" s="39"/>
      <c r="B81" s="39"/>
      <c r="C81" s="39"/>
      <c r="D81" s="39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3"/>
      <c r="X81" s="33"/>
      <c r="Y81" s="33"/>
      <c r="Z81" s="33"/>
    </row>
    <row r="82" ht="15.75" customHeight="1">
      <c r="A82" s="39"/>
      <c r="B82" s="39"/>
      <c r="C82" s="39"/>
      <c r="D82" s="39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3"/>
      <c r="X82" s="33"/>
      <c r="Y82" s="33"/>
      <c r="Z82" s="33"/>
    </row>
    <row r="83" ht="15.75" customHeight="1">
      <c r="A83" s="39"/>
      <c r="B83" s="39"/>
      <c r="C83" s="39"/>
      <c r="D83" s="39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3"/>
      <c r="X83" s="33"/>
      <c r="Y83" s="33"/>
      <c r="Z83" s="33"/>
    </row>
    <row r="84" ht="15.75" customHeight="1">
      <c r="A84" s="39"/>
      <c r="B84" s="39"/>
      <c r="C84" s="39"/>
      <c r="D84" s="39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3"/>
      <c r="X84" s="33"/>
      <c r="Y84" s="33"/>
      <c r="Z84" s="33"/>
    </row>
    <row r="85" ht="15.75" customHeight="1">
      <c r="A85" s="39"/>
      <c r="B85" s="39"/>
      <c r="C85" s="39"/>
      <c r="D85" s="39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3"/>
      <c r="X85" s="33"/>
      <c r="Y85" s="33"/>
      <c r="Z85" s="33"/>
    </row>
    <row r="86" ht="15.75" customHeight="1">
      <c r="A86" s="39"/>
      <c r="B86" s="39"/>
      <c r="C86" s="39"/>
      <c r="D86" s="39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3"/>
      <c r="X86" s="33"/>
      <c r="Y86" s="33"/>
      <c r="Z86" s="33"/>
    </row>
    <row r="87" ht="15.75" customHeight="1">
      <c r="A87" s="39"/>
      <c r="B87" s="39"/>
      <c r="C87" s="39"/>
      <c r="D87" s="39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3"/>
      <c r="X87" s="33"/>
      <c r="Y87" s="33"/>
      <c r="Z87" s="33"/>
    </row>
    <row r="88" ht="15.75" customHeight="1">
      <c r="A88" s="39"/>
      <c r="B88" s="39"/>
      <c r="C88" s="39"/>
      <c r="D88" s="39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3"/>
      <c r="X88" s="33"/>
      <c r="Y88" s="33"/>
      <c r="Z88" s="33"/>
    </row>
    <row r="89" ht="15.75" customHeight="1">
      <c r="A89" s="39"/>
      <c r="B89" s="39"/>
      <c r="C89" s="39"/>
      <c r="D89" s="39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3"/>
      <c r="X89" s="33"/>
      <c r="Y89" s="33"/>
      <c r="Z89" s="33"/>
    </row>
    <row r="90" ht="15.75" customHeight="1">
      <c r="A90" s="39"/>
      <c r="B90" s="39"/>
      <c r="C90" s="39"/>
      <c r="D90" s="39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3"/>
      <c r="X90" s="33"/>
      <c r="Y90" s="33"/>
      <c r="Z90" s="33"/>
    </row>
    <row r="91" ht="15.75" customHeight="1">
      <c r="A91" s="39"/>
      <c r="B91" s="39"/>
      <c r="C91" s="39"/>
      <c r="D91" s="39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3"/>
      <c r="X91" s="33"/>
      <c r="Y91" s="33"/>
      <c r="Z91" s="33"/>
    </row>
    <row r="92" ht="15.75" customHeight="1">
      <c r="A92" s="39"/>
      <c r="B92" s="39"/>
      <c r="C92" s="39"/>
      <c r="D92" s="39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3"/>
      <c r="X92" s="33"/>
      <c r="Y92" s="33"/>
      <c r="Z92" s="33"/>
    </row>
    <row r="93" ht="15.75" customHeight="1">
      <c r="A93" s="39"/>
      <c r="B93" s="39"/>
      <c r="C93" s="39"/>
      <c r="D93" s="39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3"/>
      <c r="X93" s="33"/>
      <c r="Y93" s="33"/>
      <c r="Z93" s="33"/>
    </row>
    <row r="94" ht="15.75" customHeight="1">
      <c r="A94" s="39"/>
      <c r="B94" s="39"/>
      <c r="C94" s="39"/>
      <c r="D94" s="39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3"/>
      <c r="X94" s="33"/>
      <c r="Y94" s="33"/>
      <c r="Z94" s="33"/>
    </row>
    <row r="95" ht="15.75" customHeight="1">
      <c r="A95" s="39"/>
      <c r="B95" s="39"/>
      <c r="C95" s="39"/>
      <c r="D95" s="39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3"/>
      <c r="X95" s="33"/>
      <c r="Y95" s="33"/>
      <c r="Z95" s="33"/>
    </row>
    <row r="96" ht="15.75" customHeight="1">
      <c r="A96" s="39"/>
      <c r="B96" s="39"/>
      <c r="C96" s="39"/>
      <c r="D96" s="39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3"/>
      <c r="X96" s="33"/>
      <c r="Y96" s="33"/>
      <c r="Z96" s="33"/>
    </row>
    <row r="97" ht="15.75" customHeight="1">
      <c r="A97" s="39"/>
      <c r="B97" s="39"/>
      <c r="C97" s="39"/>
      <c r="D97" s="39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3"/>
      <c r="X97" s="33"/>
      <c r="Y97" s="33"/>
      <c r="Z97" s="33"/>
    </row>
    <row r="98" ht="15.75" customHeight="1">
      <c r="A98" s="39"/>
      <c r="B98" s="39"/>
      <c r="C98" s="39"/>
      <c r="D98" s="39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3"/>
      <c r="X98" s="33"/>
      <c r="Y98" s="33"/>
      <c r="Z98" s="33"/>
    </row>
    <row r="99" ht="15.75" customHeight="1">
      <c r="A99" s="39"/>
      <c r="B99" s="39"/>
      <c r="C99" s="39"/>
      <c r="D99" s="39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3"/>
      <c r="X99" s="33"/>
      <c r="Y99" s="33"/>
      <c r="Z99" s="33"/>
    </row>
    <row r="100" ht="15.75" customHeight="1">
      <c r="A100" s="39"/>
      <c r="B100" s="39"/>
      <c r="C100" s="39"/>
      <c r="D100" s="39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3"/>
      <c r="X100" s="33"/>
      <c r="Y100" s="33"/>
      <c r="Z100" s="33"/>
    </row>
    <row r="101" ht="15.75" customHeight="1">
      <c r="A101" s="39"/>
      <c r="B101" s="39"/>
      <c r="C101" s="39"/>
      <c r="D101" s="39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3"/>
      <c r="X101" s="33"/>
      <c r="Y101" s="33"/>
      <c r="Z101" s="33"/>
    </row>
    <row r="102" ht="15.75" customHeight="1">
      <c r="A102" s="39"/>
      <c r="B102" s="39"/>
      <c r="C102" s="39"/>
      <c r="D102" s="39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3"/>
      <c r="X102" s="33"/>
      <c r="Y102" s="33"/>
      <c r="Z102" s="33"/>
    </row>
    <row r="103" ht="15.75" customHeight="1">
      <c r="A103" s="39"/>
      <c r="B103" s="39"/>
      <c r="C103" s="39"/>
      <c r="D103" s="39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3"/>
      <c r="X103" s="33"/>
      <c r="Y103" s="33"/>
      <c r="Z103" s="33"/>
    </row>
    <row r="104" ht="15.75" customHeight="1">
      <c r="A104" s="39"/>
      <c r="B104" s="39"/>
      <c r="C104" s="39"/>
      <c r="D104" s="39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3"/>
      <c r="X104" s="33"/>
      <c r="Y104" s="33"/>
      <c r="Z104" s="33"/>
    </row>
    <row r="105" ht="15.75" customHeight="1">
      <c r="A105" s="39"/>
      <c r="B105" s="39"/>
      <c r="C105" s="39"/>
      <c r="D105" s="39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3"/>
      <c r="X105" s="33"/>
      <c r="Y105" s="33"/>
      <c r="Z105" s="33"/>
    </row>
    <row r="106" ht="15.75" customHeight="1">
      <c r="A106" s="39"/>
      <c r="B106" s="39"/>
      <c r="C106" s="39"/>
      <c r="D106" s="39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3"/>
      <c r="X106" s="33"/>
      <c r="Y106" s="33"/>
      <c r="Z106" s="33"/>
    </row>
    <row r="107" ht="15.75" customHeight="1">
      <c r="A107" s="39"/>
      <c r="B107" s="39"/>
      <c r="C107" s="39"/>
      <c r="D107" s="39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3"/>
      <c r="X107" s="33"/>
      <c r="Y107" s="33"/>
      <c r="Z107" s="33"/>
    </row>
    <row r="108" ht="15.75" customHeight="1">
      <c r="A108" s="39"/>
      <c r="B108" s="39"/>
      <c r="C108" s="39"/>
      <c r="D108" s="39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3"/>
      <c r="X108" s="33"/>
      <c r="Y108" s="33"/>
      <c r="Z108" s="33"/>
    </row>
    <row r="109" ht="15.75" customHeight="1">
      <c r="A109" s="39"/>
      <c r="B109" s="39"/>
      <c r="C109" s="39"/>
      <c r="D109" s="39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3"/>
      <c r="X109" s="33"/>
      <c r="Y109" s="33"/>
      <c r="Z109" s="33"/>
    </row>
    <row r="110" ht="15.75" customHeight="1">
      <c r="A110" s="39"/>
      <c r="B110" s="39"/>
      <c r="C110" s="39"/>
      <c r="D110" s="39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3"/>
      <c r="X110" s="33"/>
      <c r="Y110" s="33"/>
      <c r="Z110" s="33"/>
    </row>
    <row r="111" ht="15.75" customHeight="1">
      <c r="A111" s="39"/>
      <c r="B111" s="39"/>
      <c r="C111" s="39"/>
      <c r="D111" s="39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3"/>
      <c r="X111" s="33"/>
      <c r="Y111" s="33"/>
      <c r="Z111" s="33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3"/>
      <c r="X112" s="33"/>
      <c r="Y112" s="33"/>
      <c r="Z112" s="33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3"/>
      <c r="X113" s="33"/>
      <c r="Y113" s="33"/>
      <c r="Z113" s="33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3"/>
      <c r="X114" s="33"/>
      <c r="Y114" s="33"/>
      <c r="Z114" s="33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3"/>
      <c r="X115" s="33"/>
      <c r="Y115" s="33"/>
      <c r="Z115" s="33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3"/>
      <c r="X116" s="33"/>
      <c r="Y116" s="33"/>
      <c r="Z116" s="33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3"/>
      <c r="X117" s="33"/>
      <c r="Y117" s="33"/>
      <c r="Z117" s="33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3"/>
      <c r="X118" s="33"/>
      <c r="Y118" s="33"/>
      <c r="Z118" s="33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3"/>
      <c r="X119" s="33"/>
      <c r="Y119" s="33"/>
      <c r="Z119" s="33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3"/>
      <c r="X120" s="33"/>
      <c r="Y120" s="33"/>
      <c r="Z120" s="33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3"/>
      <c r="X121" s="33"/>
      <c r="Y121" s="33"/>
      <c r="Z121" s="33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3"/>
      <c r="X122" s="33"/>
      <c r="Y122" s="33"/>
      <c r="Z122" s="33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3"/>
      <c r="X123" s="33"/>
      <c r="Y123" s="33"/>
      <c r="Z123" s="33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3"/>
      <c r="X124" s="33"/>
      <c r="Y124" s="33"/>
      <c r="Z124" s="33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3"/>
      <c r="X125" s="33"/>
      <c r="Y125" s="33"/>
      <c r="Z125" s="33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3"/>
      <c r="X126" s="33"/>
      <c r="Y126" s="33"/>
      <c r="Z126" s="33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3"/>
      <c r="X127" s="33"/>
      <c r="Y127" s="33"/>
      <c r="Z127" s="33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3"/>
      <c r="X128" s="33"/>
      <c r="Y128" s="33"/>
      <c r="Z128" s="33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3"/>
      <c r="X129" s="33"/>
      <c r="Y129" s="33"/>
      <c r="Z129" s="33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3"/>
      <c r="X130" s="33"/>
      <c r="Y130" s="33"/>
      <c r="Z130" s="33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3"/>
      <c r="X131" s="33"/>
      <c r="Y131" s="33"/>
      <c r="Z131" s="33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3"/>
      <c r="X132" s="33"/>
      <c r="Y132" s="33"/>
      <c r="Z132" s="33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3"/>
      <c r="X133" s="33"/>
      <c r="Y133" s="33"/>
      <c r="Z133" s="33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3"/>
      <c r="X134" s="33"/>
      <c r="Y134" s="33"/>
      <c r="Z134" s="33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3"/>
      <c r="X135" s="33"/>
      <c r="Y135" s="33"/>
      <c r="Z135" s="33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3"/>
      <c r="X136" s="33"/>
      <c r="Y136" s="33"/>
      <c r="Z136" s="33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3"/>
      <c r="X137" s="33"/>
      <c r="Y137" s="33"/>
      <c r="Z137" s="33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3"/>
      <c r="X138" s="33"/>
      <c r="Y138" s="33"/>
      <c r="Z138" s="33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3"/>
      <c r="X139" s="33"/>
      <c r="Y139" s="33"/>
      <c r="Z139" s="33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3"/>
      <c r="X140" s="33"/>
      <c r="Y140" s="33"/>
      <c r="Z140" s="33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3"/>
      <c r="X141" s="33"/>
      <c r="Y141" s="33"/>
      <c r="Z141" s="33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3"/>
      <c r="X142" s="33"/>
      <c r="Y142" s="33"/>
      <c r="Z142" s="33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3"/>
      <c r="X143" s="33"/>
      <c r="Y143" s="33"/>
      <c r="Z143" s="33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3"/>
      <c r="X144" s="33"/>
      <c r="Y144" s="33"/>
      <c r="Z144" s="33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3"/>
      <c r="X145" s="33"/>
      <c r="Y145" s="33"/>
      <c r="Z145" s="33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3"/>
      <c r="X146" s="33"/>
      <c r="Y146" s="33"/>
      <c r="Z146" s="33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3"/>
      <c r="X147" s="33"/>
      <c r="Y147" s="33"/>
      <c r="Z147" s="33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3"/>
      <c r="X148" s="33"/>
      <c r="Y148" s="33"/>
      <c r="Z148" s="33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3"/>
      <c r="X149" s="33"/>
      <c r="Y149" s="33"/>
      <c r="Z149" s="33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3"/>
      <c r="X150" s="33"/>
      <c r="Y150" s="33"/>
      <c r="Z150" s="33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3"/>
      <c r="X151" s="33"/>
      <c r="Y151" s="33"/>
      <c r="Z151" s="33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3"/>
      <c r="X152" s="33"/>
      <c r="Y152" s="33"/>
      <c r="Z152" s="33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3"/>
      <c r="X153" s="33"/>
      <c r="Y153" s="33"/>
      <c r="Z153" s="33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3"/>
      <c r="X154" s="33"/>
      <c r="Y154" s="33"/>
      <c r="Z154" s="33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3"/>
      <c r="X155" s="33"/>
      <c r="Y155" s="33"/>
      <c r="Z155" s="33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3"/>
      <c r="X156" s="33"/>
      <c r="Y156" s="33"/>
      <c r="Z156" s="33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3"/>
      <c r="X157" s="33"/>
      <c r="Y157" s="33"/>
      <c r="Z157" s="33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3"/>
      <c r="X158" s="33"/>
      <c r="Y158" s="33"/>
      <c r="Z158" s="33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3"/>
      <c r="X159" s="33"/>
      <c r="Y159" s="33"/>
      <c r="Z159" s="33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3"/>
      <c r="X160" s="33"/>
      <c r="Y160" s="33"/>
      <c r="Z160" s="33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3"/>
      <c r="X161" s="33"/>
      <c r="Y161" s="33"/>
      <c r="Z161" s="33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3"/>
      <c r="X162" s="33"/>
      <c r="Y162" s="33"/>
      <c r="Z162" s="33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3"/>
      <c r="X163" s="33"/>
      <c r="Y163" s="33"/>
      <c r="Z163" s="33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3"/>
      <c r="X164" s="33"/>
      <c r="Y164" s="33"/>
      <c r="Z164" s="33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3"/>
      <c r="X165" s="33"/>
      <c r="Y165" s="33"/>
      <c r="Z165" s="33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3"/>
      <c r="X166" s="33"/>
      <c r="Y166" s="33"/>
      <c r="Z166" s="33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3"/>
      <c r="X167" s="33"/>
      <c r="Y167" s="33"/>
      <c r="Z167" s="33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3"/>
      <c r="X168" s="33"/>
      <c r="Y168" s="33"/>
      <c r="Z168" s="33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3"/>
      <c r="X169" s="33"/>
      <c r="Y169" s="33"/>
      <c r="Z169" s="33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3"/>
      <c r="X170" s="33"/>
      <c r="Y170" s="33"/>
      <c r="Z170" s="33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3"/>
      <c r="X171" s="33"/>
      <c r="Y171" s="33"/>
      <c r="Z171" s="33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3"/>
      <c r="X172" s="33"/>
      <c r="Y172" s="33"/>
      <c r="Z172" s="33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3"/>
      <c r="X173" s="33"/>
      <c r="Y173" s="33"/>
      <c r="Z173" s="33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3"/>
      <c r="X174" s="33"/>
      <c r="Y174" s="33"/>
      <c r="Z174" s="33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3"/>
      <c r="X175" s="33"/>
      <c r="Y175" s="33"/>
      <c r="Z175" s="33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3"/>
      <c r="X176" s="33"/>
      <c r="Y176" s="33"/>
      <c r="Z176" s="33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3"/>
      <c r="X177" s="33"/>
      <c r="Y177" s="33"/>
      <c r="Z177" s="33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3"/>
      <c r="X178" s="33"/>
      <c r="Y178" s="33"/>
      <c r="Z178" s="33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3"/>
      <c r="X179" s="33"/>
      <c r="Y179" s="33"/>
      <c r="Z179" s="33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3"/>
      <c r="X180" s="33"/>
      <c r="Y180" s="33"/>
      <c r="Z180" s="33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3"/>
      <c r="X181" s="33"/>
      <c r="Y181" s="33"/>
      <c r="Z181" s="33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3"/>
      <c r="X182" s="33"/>
      <c r="Y182" s="33"/>
      <c r="Z182" s="33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3"/>
      <c r="X183" s="33"/>
      <c r="Y183" s="33"/>
      <c r="Z183" s="33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3"/>
      <c r="X184" s="33"/>
      <c r="Y184" s="33"/>
      <c r="Z184" s="33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3"/>
      <c r="X185" s="33"/>
      <c r="Y185" s="33"/>
      <c r="Z185" s="33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3"/>
      <c r="X186" s="33"/>
      <c r="Y186" s="33"/>
      <c r="Z186" s="33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3"/>
      <c r="X187" s="33"/>
      <c r="Y187" s="33"/>
      <c r="Z187" s="33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3"/>
      <c r="X188" s="33"/>
      <c r="Y188" s="33"/>
      <c r="Z188" s="33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3"/>
      <c r="X189" s="33"/>
      <c r="Y189" s="33"/>
      <c r="Z189" s="33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3"/>
      <c r="X190" s="33"/>
      <c r="Y190" s="33"/>
      <c r="Z190" s="33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3"/>
      <c r="X191" s="33"/>
      <c r="Y191" s="33"/>
      <c r="Z191" s="33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3"/>
      <c r="X192" s="33"/>
      <c r="Y192" s="33"/>
      <c r="Z192" s="33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3"/>
      <c r="X193" s="33"/>
      <c r="Y193" s="33"/>
      <c r="Z193" s="33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3"/>
      <c r="X194" s="33"/>
      <c r="Y194" s="33"/>
      <c r="Z194" s="33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3"/>
      <c r="X195" s="33"/>
      <c r="Y195" s="33"/>
      <c r="Z195" s="33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3"/>
      <c r="X196" s="33"/>
      <c r="Y196" s="33"/>
      <c r="Z196" s="33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3"/>
      <c r="X197" s="33"/>
      <c r="Y197" s="33"/>
      <c r="Z197" s="33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3"/>
      <c r="X198" s="33"/>
      <c r="Y198" s="33"/>
      <c r="Z198" s="33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3"/>
      <c r="X199" s="33"/>
      <c r="Y199" s="33"/>
      <c r="Z199" s="33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3"/>
      <c r="X200" s="33"/>
      <c r="Y200" s="33"/>
      <c r="Z200" s="33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3"/>
      <c r="X201" s="33"/>
      <c r="Y201" s="33"/>
      <c r="Z201" s="33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3"/>
      <c r="X202" s="33"/>
      <c r="Y202" s="33"/>
      <c r="Z202" s="33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3"/>
      <c r="X203" s="33"/>
      <c r="Y203" s="33"/>
      <c r="Z203" s="33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3"/>
      <c r="X204" s="33"/>
      <c r="Y204" s="33"/>
      <c r="Z204" s="33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3"/>
      <c r="X205" s="33"/>
      <c r="Y205" s="33"/>
      <c r="Z205" s="33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3"/>
      <c r="X206" s="33"/>
      <c r="Y206" s="33"/>
      <c r="Z206" s="33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3"/>
      <c r="X207" s="33"/>
      <c r="Y207" s="33"/>
      <c r="Z207" s="33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3"/>
      <c r="X208" s="33"/>
      <c r="Y208" s="33"/>
      <c r="Z208" s="33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3"/>
      <c r="X209" s="33"/>
      <c r="Y209" s="33"/>
      <c r="Z209" s="33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3"/>
      <c r="X210" s="33"/>
      <c r="Y210" s="33"/>
      <c r="Z210" s="33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3"/>
      <c r="X211" s="33"/>
      <c r="Y211" s="33"/>
      <c r="Z211" s="33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3"/>
      <c r="X212" s="33"/>
      <c r="Y212" s="33"/>
      <c r="Z212" s="33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3"/>
      <c r="X213" s="33"/>
      <c r="Y213" s="33"/>
      <c r="Z213" s="33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3"/>
      <c r="X214" s="33"/>
      <c r="Y214" s="33"/>
      <c r="Z214" s="33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3"/>
      <c r="X215" s="33"/>
      <c r="Y215" s="33"/>
      <c r="Z215" s="33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3"/>
      <c r="X216" s="33"/>
      <c r="Y216" s="33"/>
      <c r="Z216" s="33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3"/>
      <c r="X217" s="33"/>
      <c r="Y217" s="33"/>
      <c r="Z217" s="33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3"/>
      <c r="X218" s="33"/>
      <c r="Y218" s="33"/>
      <c r="Z218" s="33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3"/>
      <c r="X219" s="33"/>
      <c r="Y219" s="33"/>
      <c r="Z219" s="33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3"/>
      <c r="X220" s="33"/>
      <c r="Y220" s="33"/>
      <c r="Z220" s="33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3"/>
      <c r="X221" s="33"/>
      <c r="Y221" s="33"/>
      <c r="Z221" s="33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3"/>
      <c r="X222" s="33"/>
      <c r="Y222" s="33"/>
      <c r="Z222" s="33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3"/>
      <c r="X223" s="33"/>
      <c r="Y223" s="33"/>
      <c r="Z223" s="33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3"/>
      <c r="X224" s="33"/>
      <c r="Y224" s="33"/>
      <c r="Z224" s="33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3"/>
      <c r="X225" s="33"/>
      <c r="Y225" s="33"/>
      <c r="Z225" s="33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3"/>
      <c r="X226" s="33"/>
      <c r="Y226" s="33"/>
      <c r="Z226" s="33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3"/>
      <c r="X227" s="33"/>
      <c r="Y227" s="33"/>
      <c r="Z227" s="33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3"/>
      <c r="X228" s="33"/>
      <c r="Y228" s="33"/>
      <c r="Z228" s="33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3"/>
      <c r="X229" s="33"/>
      <c r="Y229" s="33"/>
      <c r="Z229" s="33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3"/>
      <c r="X230" s="33"/>
      <c r="Y230" s="33"/>
      <c r="Z230" s="33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9">
    <mergeCell ref="B33:B34"/>
    <mergeCell ref="A56:B56"/>
    <mergeCell ref="A1:B5"/>
    <mergeCell ref="A7:B7"/>
    <mergeCell ref="A14:B14"/>
    <mergeCell ref="A21:B21"/>
    <mergeCell ref="A31:A32"/>
    <mergeCell ref="B31:B32"/>
    <mergeCell ref="A33:A3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60.88"/>
    <col customWidth="1" min="3" max="3" width="14.88"/>
    <col customWidth="1" min="4" max="5" width="9.13"/>
    <col customWidth="1" min="6" max="6" width="29.63"/>
    <col customWidth="1" min="7" max="7" width="15.0"/>
    <col customWidth="1" min="8" max="27" width="9.13"/>
  </cols>
  <sheetData>
    <row r="1" ht="18.75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  <c r="U1" s="84"/>
      <c r="V1" s="84"/>
      <c r="W1" s="84"/>
      <c r="X1" s="84"/>
      <c r="Y1" s="84"/>
      <c r="Z1" s="84"/>
      <c r="AA1" s="84"/>
    </row>
    <row r="2" ht="18.75" customHeight="1">
      <c r="A2" s="83"/>
      <c r="B2" s="85" t="s">
        <v>50</v>
      </c>
      <c r="C2" s="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8.75" customHeight="1">
      <c r="A3" s="86"/>
      <c r="B3" s="10"/>
      <c r="C3" s="1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8.75" customHeight="1">
      <c r="A4" s="3"/>
      <c r="B4" s="87" t="s">
        <v>51</v>
      </c>
      <c r="C4" s="87">
        <v>10.0</v>
      </c>
      <c r="D4" s="36"/>
      <c r="E4" s="88"/>
      <c r="F4" s="36"/>
      <c r="G4" s="88"/>
      <c r="H4" s="36"/>
      <c r="I4" s="88"/>
      <c r="J4" s="36"/>
      <c r="K4" s="88"/>
      <c r="L4" s="36"/>
      <c r="M4" s="88"/>
      <c r="N4" s="3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8.75" customHeight="1">
      <c r="A5" s="86"/>
      <c r="B5" s="87" t="s">
        <v>52</v>
      </c>
      <c r="C5" s="87">
        <v>15.0</v>
      </c>
      <c r="D5" s="36"/>
      <c r="E5" s="88"/>
      <c r="F5" s="36"/>
      <c r="G5" s="88"/>
      <c r="H5" s="36"/>
      <c r="I5" s="88"/>
      <c r="J5" s="36"/>
      <c r="K5" s="88"/>
      <c r="L5" s="36"/>
      <c r="M5" s="88"/>
      <c r="N5" s="3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8.75" customHeight="1">
      <c r="A6" s="83"/>
      <c r="B6" s="87" t="s">
        <v>53</v>
      </c>
      <c r="C6" s="87">
        <v>15.0</v>
      </c>
      <c r="D6" s="36"/>
      <c r="E6" s="88"/>
      <c r="F6" s="36"/>
      <c r="G6" s="88"/>
      <c r="H6" s="36"/>
      <c r="I6" s="88"/>
      <c r="J6" s="36"/>
      <c r="K6" s="88"/>
      <c r="L6" s="36"/>
      <c r="M6" s="88"/>
      <c r="N6" s="3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8.75" customHeight="1">
      <c r="A7" s="86"/>
      <c r="B7" s="87" t="s">
        <v>54</v>
      </c>
      <c r="C7" s="87">
        <v>15.0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8.75" customHeight="1">
      <c r="A8" s="86"/>
      <c r="B8" s="43" t="s">
        <v>55</v>
      </c>
      <c r="C8" s="43">
        <v>400.0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7.0" customHeight="1">
      <c r="A9" s="3"/>
      <c r="B9" s="89" t="s">
        <v>56</v>
      </c>
      <c r="C9" s="90">
        <f>(C4+(C5+C6+C7)*'Dados da empresa 👨‍💼👩‍💼'!D10)*'Dados da empresa 👨‍💼👩‍💼'!D26/60+C8</f>
        <v>1894.791667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7.0" customHeight="1">
      <c r="A10" s="86"/>
      <c r="B10" s="64"/>
      <c r="C10" s="6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75" customHeight="1">
      <c r="A11" s="83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.75" customHeight="1">
      <c r="A12" s="8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75" customHeight="1">
      <c r="A13" s="3"/>
      <c r="B13" s="91" t="s">
        <v>57</v>
      </c>
      <c r="C13" s="6"/>
      <c r="D13" s="36"/>
      <c r="E13" s="36"/>
      <c r="F13" s="36"/>
      <c r="G13" s="36"/>
      <c r="H13" s="36"/>
      <c r="I13" s="36"/>
      <c r="J13" s="36"/>
      <c r="K13" s="36"/>
      <c r="L13" s="36"/>
      <c r="M13" s="88"/>
      <c r="N13" s="3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75" customHeight="1">
      <c r="A14" s="86"/>
      <c r="B14" s="10"/>
      <c r="C14" s="11"/>
      <c r="D14" s="36"/>
      <c r="E14" s="88"/>
      <c r="F14" s="36"/>
      <c r="G14" s="88"/>
      <c r="H14" s="36"/>
      <c r="I14" s="88"/>
      <c r="J14" s="36"/>
      <c r="K14" s="88"/>
      <c r="L14" s="36"/>
      <c r="M14" s="88"/>
      <c r="N14" s="3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75" customHeight="1">
      <c r="A15" s="83"/>
      <c r="B15" s="41" t="s">
        <v>58</v>
      </c>
      <c r="C15" s="41">
        <v>30.0</v>
      </c>
      <c r="D15" s="36"/>
      <c r="E15" s="88"/>
      <c r="F15" s="36"/>
      <c r="G15" s="88"/>
      <c r="H15" s="36"/>
      <c r="I15" s="88"/>
      <c r="J15" s="36"/>
      <c r="K15" s="88"/>
      <c r="L15" s="36"/>
      <c r="M15" s="88"/>
      <c r="N15" s="3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75" customHeight="1">
      <c r="A16" s="86"/>
      <c r="B16" s="92" t="s">
        <v>59</v>
      </c>
      <c r="C16" s="92">
        <v>1.0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75" customHeight="1">
      <c r="A17" s="3"/>
      <c r="B17" s="41" t="s">
        <v>60</v>
      </c>
      <c r="C17" s="41">
        <v>15.0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75" customHeight="1">
      <c r="A18" s="86"/>
      <c r="B18" s="89" t="s">
        <v>61</v>
      </c>
      <c r="C18" s="90">
        <f>(C16*'Papelada 📖📖'!C6*'Papelada 📖📖'!C15*'Papelada 📖📖'!C17)*'Dados da empresa 👨‍💼👩‍💼'!D26/60</f>
        <v>2237.215909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.75" customHeight="1">
      <c r="A19" s="83"/>
      <c r="B19" s="64"/>
      <c r="C19" s="64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75" customHeight="1">
      <c r="A20" s="86"/>
      <c r="B20" s="86"/>
      <c r="C20" s="8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.75" customHeight="1">
      <c r="A21" s="3"/>
      <c r="B21" s="36"/>
      <c r="C21" s="36"/>
      <c r="D21" s="36"/>
      <c r="E21" s="88"/>
      <c r="F21" s="36"/>
      <c r="G21" s="88"/>
      <c r="H21" s="36"/>
      <c r="I21" s="88"/>
      <c r="J21" s="36"/>
      <c r="K21" s="88"/>
      <c r="L21" s="36"/>
      <c r="M21" s="88"/>
      <c r="N21" s="3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.75" customHeight="1">
      <c r="A22" s="86"/>
      <c r="B22" s="93" t="s">
        <v>62</v>
      </c>
      <c r="C22" s="90">
        <f>C18+C9</f>
        <v>4132.007576</v>
      </c>
      <c r="D22" s="36"/>
      <c r="E22" s="88"/>
      <c r="F22" s="36"/>
      <c r="G22" s="88"/>
      <c r="H22" s="36"/>
      <c r="I22" s="88"/>
      <c r="J22" s="36"/>
      <c r="K22" s="88"/>
      <c r="L22" s="36"/>
      <c r="M22" s="88"/>
      <c r="N22" s="3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.75" customHeight="1">
      <c r="A23" s="94"/>
      <c r="B23" s="64"/>
      <c r="C23" s="64"/>
      <c r="D23" s="95"/>
      <c r="E23" s="36"/>
      <c r="F23" s="36"/>
      <c r="G23" s="36"/>
      <c r="H23" s="36"/>
      <c r="I23" s="36"/>
      <c r="J23" s="36"/>
      <c r="K23" s="36"/>
      <c r="L23" s="36"/>
      <c r="M23" s="88"/>
      <c r="N23" s="3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.75" customHeight="1">
      <c r="A24" s="96"/>
      <c r="B24" s="83"/>
      <c r="C24" s="97"/>
      <c r="D24" s="9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.75" customHeight="1">
      <c r="A25" s="3"/>
      <c r="B25" s="36"/>
      <c r="C25" s="36"/>
      <c r="D25" s="31"/>
      <c r="E25" s="3"/>
      <c r="F25" s="36"/>
      <c r="G25" s="3"/>
      <c r="H25" s="3"/>
      <c r="I25" s="3"/>
      <c r="J25" s="3"/>
      <c r="K25" s="3"/>
      <c r="L25" s="36"/>
      <c r="M25" s="36"/>
      <c r="N25" s="3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75" customHeight="1">
      <c r="A26" s="86"/>
      <c r="B26" s="36"/>
      <c r="C26" s="36"/>
      <c r="D26" s="31"/>
      <c r="E26" s="3"/>
      <c r="F26" s="3"/>
      <c r="G26" s="3"/>
      <c r="H26" s="3"/>
      <c r="I26" s="3"/>
      <c r="J26" s="3"/>
      <c r="K26" s="3"/>
      <c r="L26" s="36"/>
      <c r="M26" s="36"/>
      <c r="N26" s="36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75" customHeight="1">
      <c r="A27" s="86"/>
      <c r="B27" s="36"/>
      <c r="C27" s="36"/>
      <c r="D27" s="3"/>
      <c r="E27" s="3"/>
      <c r="F27" s="3"/>
      <c r="G27" s="3"/>
      <c r="H27" s="3"/>
      <c r="I27" s="3"/>
      <c r="J27" s="3"/>
      <c r="K27" s="3"/>
      <c r="L27" s="36"/>
      <c r="M27" s="36"/>
      <c r="N27" s="3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.75" customHeight="1">
      <c r="A28" s="83"/>
      <c r="B28" s="36"/>
      <c r="C28" s="3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75" customHeight="1">
      <c r="A29" s="86"/>
      <c r="B29" s="36"/>
      <c r="C29" s="8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75" customHeight="1">
      <c r="A30" s="3"/>
      <c r="B30" s="36"/>
      <c r="C30" s="8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75" customHeight="1">
      <c r="A31" s="86"/>
      <c r="B31" s="36"/>
      <c r="C31" s="3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75" customHeight="1">
      <c r="A32" s="8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75" customHeight="1">
      <c r="A33" s="83"/>
      <c r="B33" s="3"/>
      <c r="C33" s="3"/>
      <c r="D33" s="3"/>
      <c r="E33" s="3"/>
      <c r="F33" s="3"/>
      <c r="G33" s="3"/>
      <c r="H33" s="3"/>
      <c r="I33" s="3"/>
      <c r="J33" s="3"/>
      <c r="K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75" customHeight="1">
      <c r="A34" s="8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75" customHeight="1">
      <c r="A36" s="8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75" customHeight="1">
      <c r="A37" s="8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75" customHeight="1">
      <c r="A38" s="8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75" customHeight="1">
      <c r="A39" s="8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75" customHeight="1">
      <c r="A41" s="8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75" customHeight="1">
      <c r="A42" s="8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75" customHeight="1">
      <c r="A43" s="8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75" customHeight="1">
      <c r="A44" s="8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75" customHeight="1">
      <c r="A46" s="8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75" customHeight="1">
      <c r="A47" s="8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75" customHeight="1">
      <c r="A48" s="8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75" customHeight="1">
      <c r="A49" s="8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75" customHeight="1">
      <c r="A51" s="8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75" customHeight="1">
      <c r="A52" s="8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75" customHeight="1">
      <c r="A53" s="8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75" customHeight="1">
      <c r="A54" s="8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75" customHeight="1">
      <c r="A55" s="8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75" customHeight="1">
      <c r="A56" s="8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75" customHeight="1">
      <c r="A57" s="8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75" customHeight="1">
      <c r="A58" s="8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75" customHeight="1">
      <c r="A59" s="8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75" customHeight="1">
      <c r="A60" s="8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75" customHeight="1">
      <c r="A61" s="8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75" customHeight="1">
      <c r="A62" s="8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75" customHeight="1">
      <c r="A63" s="8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75" customHeight="1">
      <c r="A64" s="8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75" customHeight="1">
      <c r="A65" s="8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75" customHeight="1">
      <c r="A66" s="8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75" customHeight="1">
      <c r="A67" s="8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75" customHeight="1">
      <c r="A68" s="8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75" customHeight="1">
      <c r="A69" s="8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75" customHeight="1">
      <c r="A70" s="8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75" customHeight="1">
      <c r="A71" s="8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75" customHeight="1">
      <c r="A72" s="8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75" customHeight="1">
      <c r="A73" s="8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75" customHeight="1">
      <c r="A74" s="8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75" customHeight="1">
      <c r="A75" s="8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75" customHeight="1">
      <c r="A76" s="8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75" customHeight="1">
      <c r="A77" s="8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75" customHeight="1">
      <c r="A78" s="8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75" customHeight="1">
      <c r="A79" s="8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75" customHeight="1">
      <c r="A80" s="8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75" customHeight="1">
      <c r="A81" s="8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75" customHeight="1">
      <c r="A82" s="8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75" customHeight="1">
      <c r="A83" s="8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75" customHeight="1">
      <c r="A84" s="8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75" customHeight="1">
      <c r="A85" s="8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75" customHeight="1">
      <c r="A86" s="8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75" customHeight="1">
      <c r="A87" s="8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75" customHeight="1">
      <c r="A88" s="8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75" customHeight="1">
      <c r="A89" s="8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75" customHeight="1">
      <c r="A90" s="8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75" customHeight="1">
      <c r="A91" s="8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75" customHeight="1">
      <c r="A92" s="8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75" customHeight="1">
      <c r="A93" s="8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75" customHeight="1">
      <c r="A94" s="8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75" customHeight="1">
      <c r="A95" s="8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75" customHeight="1">
      <c r="A96" s="8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75" customHeight="1">
      <c r="A97" s="8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75" customHeight="1">
      <c r="A98" s="8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75" customHeight="1">
      <c r="A99" s="8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75" customHeight="1">
      <c r="A100" s="8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75" customHeight="1">
      <c r="A101" s="8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75" customHeight="1">
      <c r="A102" s="8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75" customHeight="1">
      <c r="A103" s="8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75" customHeight="1">
      <c r="A104" s="8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75" customHeight="1">
      <c r="A105" s="8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75" customHeight="1">
      <c r="A106" s="8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75" customHeight="1">
      <c r="A107" s="8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75" customHeight="1">
      <c r="A108" s="8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75" customHeight="1">
      <c r="A109" s="8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75" customHeight="1">
      <c r="A110" s="8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75" customHeight="1">
      <c r="A111" s="8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75" customHeight="1">
      <c r="A112" s="8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75" customHeight="1">
      <c r="A113" s="8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75" customHeight="1">
      <c r="A114" s="8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75" customHeight="1">
      <c r="A115" s="8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75" customHeight="1">
      <c r="A116" s="8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75" customHeight="1">
      <c r="A117" s="8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75" customHeight="1">
      <c r="A118" s="8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75" customHeight="1">
      <c r="A119" s="8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75" customHeight="1">
      <c r="A120" s="8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75" customHeight="1">
      <c r="A121" s="8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75" customHeight="1">
      <c r="A122" s="8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75" customHeight="1">
      <c r="A123" s="8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75" customHeight="1">
      <c r="A124" s="8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75" customHeight="1">
      <c r="A125" s="8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75" customHeight="1">
      <c r="A126" s="8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75" customHeight="1">
      <c r="A127" s="8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75" customHeight="1">
      <c r="A128" s="8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75" customHeight="1">
      <c r="A129" s="8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75" customHeight="1">
      <c r="A130" s="8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75" customHeight="1">
      <c r="A131" s="8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75" customHeight="1">
      <c r="A132" s="8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75" customHeight="1">
      <c r="A133" s="8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75" customHeight="1">
      <c r="A134" s="8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75" customHeight="1">
      <c r="A135" s="8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75" customHeight="1">
      <c r="A136" s="8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75" customHeight="1">
      <c r="A137" s="8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75" customHeight="1">
      <c r="A138" s="8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75" customHeight="1">
      <c r="A139" s="8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75" customHeight="1">
      <c r="A140" s="8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75" customHeight="1">
      <c r="A141" s="8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75" customHeight="1">
      <c r="A142" s="8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75" customHeight="1">
      <c r="A143" s="8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75" customHeight="1">
      <c r="A144" s="8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75" customHeight="1">
      <c r="A145" s="8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75" customHeight="1">
      <c r="A146" s="8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75" customHeight="1">
      <c r="A147" s="8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75" customHeight="1">
      <c r="A148" s="8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75" customHeight="1">
      <c r="A149" s="8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75" customHeight="1">
      <c r="A150" s="8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75" customHeight="1">
      <c r="A151" s="8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75" customHeight="1">
      <c r="A152" s="8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75" customHeight="1">
      <c r="A153" s="8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75" customHeight="1">
      <c r="A154" s="8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75" customHeight="1">
      <c r="A155" s="8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75" customHeight="1">
      <c r="A156" s="8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75" customHeight="1">
      <c r="A157" s="8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75" customHeight="1">
      <c r="A158" s="8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75" customHeight="1">
      <c r="A159" s="8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75" customHeight="1">
      <c r="A160" s="8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75" customHeight="1">
      <c r="A161" s="8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75" customHeight="1">
      <c r="A162" s="8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8.75" customHeight="1">
      <c r="A163" s="8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8.75" customHeight="1">
      <c r="A164" s="8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8.75" customHeight="1">
      <c r="A165" s="8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8.75" customHeight="1">
      <c r="A166" s="8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8.75" customHeight="1">
      <c r="A167" s="8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8.75" customHeight="1">
      <c r="A168" s="8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8.75" customHeight="1">
      <c r="A169" s="8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8.75" customHeight="1">
      <c r="A170" s="8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8.75" customHeight="1">
      <c r="A171" s="8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8.75" customHeight="1">
      <c r="A172" s="8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8.75" customHeight="1">
      <c r="A173" s="8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8.75" customHeight="1">
      <c r="A174" s="8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8.75" customHeight="1">
      <c r="A175" s="8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8.75" customHeight="1">
      <c r="A176" s="8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8.75" customHeight="1">
      <c r="A177" s="8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8.75" customHeight="1">
      <c r="A178" s="8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8.75" customHeight="1">
      <c r="A179" s="8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8.75" customHeight="1">
      <c r="A180" s="8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8.75" customHeight="1">
      <c r="A181" s="8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8.75" customHeight="1">
      <c r="A182" s="8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8.75" customHeight="1">
      <c r="A183" s="8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8.75" customHeight="1">
      <c r="A184" s="8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8.75" customHeight="1">
      <c r="A185" s="8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8.75" customHeight="1">
      <c r="A186" s="8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8.75" customHeight="1">
      <c r="A187" s="8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8.75" customHeight="1">
      <c r="A188" s="8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8.75" customHeight="1">
      <c r="A189" s="8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8.75" customHeight="1">
      <c r="A190" s="8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8.75" customHeight="1">
      <c r="A191" s="8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8.75" customHeight="1">
      <c r="A192" s="8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8.75" customHeight="1">
      <c r="A193" s="8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8.75" customHeight="1">
      <c r="A194" s="8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8.75" customHeight="1">
      <c r="A195" s="8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8.75" customHeight="1">
      <c r="A196" s="8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8.75" customHeight="1">
      <c r="A197" s="8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8.75" customHeight="1">
      <c r="A198" s="8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8.75" customHeight="1">
      <c r="A199" s="8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8.75" customHeight="1">
      <c r="A200" s="8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8.75" customHeight="1">
      <c r="A201" s="8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8.75" customHeight="1">
      <c r="A202" s="8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8.75" customHeight="1">
      <c r="A203" s="8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8.75" customHeight="1">
      <c r="A204" s="8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8.75" customHeight="1">
      <c r="A205" s="8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8.75" customHeight="1">
      <c r="A206" s="8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8.75" customHeight="1">
      <c r="A207" s="8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8.75" customHeight="1">
      <c r="A208" s="8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8.75" customHeight="1">
      <c r="A209" s="8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8.75" customHeight="1">
      <c r="A210" s="8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8.75" customHeight="1">
      <c r="A211" s="8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8.75" customHeight="1">
      <c r="A212" s="8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8.75" customHeight="1">
      <c r="A213" s="8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8.75" customHeight="1">
      <c r="A214" s="8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8.75" customHeight="1">
      <c r="A215" s="8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8.75" customHeight="1">
      <c r="A216" s="8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8.75" customHeight="1">
      <c r="A217" s="8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8.75" customHeight="1">
      <c r="A218" s="8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8.75" customHeight="1">
      <c r="A219" s="8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8.75" customHeight="1">
      <c r="A220" s="8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8.75" customHeight="1">
      <c r="A221" s="8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8.75" customHeight="1">
      <c r="A222" s="8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8.75" customHeight="1">
      <c r="A223" s="8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8.75" customHeight="1">
      <c r="A224" s="8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8.75" customHeight="1">
      <c r="A225" s="8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8.75" customHeight="1">
      <c r="A226" s="8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8.75" customHeight="1">
      <c r="A227" s="8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8.75" customHeight="1">
      <c r="A228" s="8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8.75" customHeight="1">
      <c r="A229" s="8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8.75" customHeight="1">
      <c r="A230" s="8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8.75" customHeight="1">
      <c r="A231" s="8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8.75" customHeight="1">
      <c r="A232" s="8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8.75" customHeight="1">
      <c r="A233" s="8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8.75" customHeight="1">
      <c r="A234" s="8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8.75" customHeight="1">
      <c r="A235" s="8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8.75" customHeight="1">
      <c r="A236" s="8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8.75" customHeight="1">
      <c r="A237" s="8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8.75" customHeight="1">
      <c r="A238" s="8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8.75" customHeight="1">
      <c r="A239" s="8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8.75" customHeight="1">
      <c r="A240" s="8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8.75" customHeight="1">
      <c r="A241" s="8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8.75" customHeight="1">
      <c r="A242" s="8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8.75" customHeight="1">
      <c r="A243" s="8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8.75" customHeight="1">
      <c r="A244" s="8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8.75" customHeight="1">
      <c r="A245" s="8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8.75" customHeight="1">
      <c r="A246" s="8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8.75" customHeight="1">
      <c r="A247" s="8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8.75" customHeight="1">
      <c r="A248" s="8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8.75" customHeight="1">
      <c r="A249" s="8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8.75" customHeight="1">
      <c r="A250" s="8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8.75" customHeight="1">
      <c r="A251" s="8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8.75" customHeight="1">
      <c r="A252" s="8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8.75" customHeight="1">
      <c r="A253" s="8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8.75" customHeight="1">
      <c r="A254" s="8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8.75" customHeight="1">
      <c r="A255" s="8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8.75" customHeight="1">
      <c r="A256" s="8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8.75" customHeight="1">
      <c r="A257" s="8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8.75" customHeight="1">
      <c r="A258" s="8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8.75" customHeight="1">
      <c r="A259" s="8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8.75" customHeight="1">
      <c r="A260" s="8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8.75" customHeight="1">
      <c r="A261" s="8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8.75" customHeight="1">
      <c r="A262" s="8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8.75" customHeight="1">
      <c r="A263" s="8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8.75" customHeight="1">
      <c r="A264" s="8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8.75" customHeight="1">
      <c r="A265" s="8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8.75" customHeight="1">
      <c r="A266" s="8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8.75" customHeight="1">
      <c r="A267" s="8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8.75" customHeight="1">
      <c r="A268" s="8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8.75" customHeight="1">
      <c r="A269" s="8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8.75" customHeight="1">
      <c r="A270" s="8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8.75" customHeight="1">
      <c r="A271" s="8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8.75" customHeight="1">
      <c r="A272" s="8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8.75" customHeight="1">
      <c r="A273" s="8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8.75" customHeight="1">
      <c r="A274" s="8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8.75" customHeight="1">
      <c r="A275" s="8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8.75" customHeight="1">
      <c r="A276" s="8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8.75" customHeight="1">
      <c r="A277" s="8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8.75" customHeight="1">
      <c r="A278" s="8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8.75" customHeight="1">
      <c r="A279" s="8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8.75" customHeight="1">
      <c r="A280" s="8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8.75" customHeight="1">
      <c r="A281" s="8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8.75" customHeight="1">
      <c r="A282" s="8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8.75" customHeight="1">
      <c r="A283" s="8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8.75" customHeight="1">
      <c r="A284" s="8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8.75" customHeight="1">
      <c r="A285" s="8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8.75" customHeight="1">
      <c r="A286" s="8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8.75" customHeight="1">
      <c r="A287" s="8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8.75" customHeight="1">
      <c r="A288" s="8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8.75" customHeight="1">
      <c r="A289" s="8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8.75" customHeight="1">
      <c r="A290" s="8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8.75" customHeight="1">
      <c r="A291" s="8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8.75" customHeight="1">
      <c r="A292" s="8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8.75" customHeight="1">
      <c r="A293" s="8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8.75" customHeight="1">
      <c r="A294" s="8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8.75" customHeight="1">
      <c r="A295" s="8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8.75" customHeight="1">
      <c r="A296" s="8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8.75" customHeight="1">
      <c r="A297" s="8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8.75" customHeight="1">
      <c r="A298" s="8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8.75" customHeight="1">
      <c r="A299" s="8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8.75" customHeight="1">
      <c r="A300" s="8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8.75" customHeight="1">
      <c r="A301" s="8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8.75" customHeight="1">
      <c r="A302" s="8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8.75" customHeight="1">
      <c r="A303" s="8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8.75" customHeight="1">
      <c r="A304" s="8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8.75" customHeight="1">
      <c r="A305" s="8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8.75" customHeight="1">
      <c r="A306" s="8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8.75" customHeight="1">
      <c r="A307" s="8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8.75" customHeight="1">
      <c r="A308" s="8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8.75" customHeight="1">
      <c r="A309" s="8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8.75" customHeight="1">
      <c r="A310" s="8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8.75" customHeight="1">
      <c r="A311" s="8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8.75" customHeight="1">
      <c r="A312" s="8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8.75" customHeight="1">
      <c r="A313" s="8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8.75" customHeight="1">
      <c r="A314" s="8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8.75" customHeight="1">
      <c r="A315" s="8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8.75" customHeight="1">
      <c r="A316" s="8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8.75" customHeight="1">
      <c r="A317" s="8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8.75" customHeight="1">
      <c r="A318" s="8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8.75" customHeight="1">
      <c r="A319" s="8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8.75" customHeight="1">
      <c r="A320" s="8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8.75" customHeight="1">
      <c r="A321" s="8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8.75" customHeight="1">
      <c r="A322" s="8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8.75" customHeight="1">
      <c r="A323" s="8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8.75" customHeight="1">
      <c r="A324" s="8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8.75" customHeight="1">
      <c r="A325" s="8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8.75" customHeight="1">
      <c r="A326" s="8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8.75" customHeight="1">
      <c r="A327" s="8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8.75" customHeight="1">
      <c r="A328" s="8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8.75" customHeight="1">
      <c r="A329" s="8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8.75" customHeight="1">
      <c r="A330" s="8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8.75" customHeight="1">
      <c r="A331" s="8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8.75" customHeight="1">
      <c r="A332" s="8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8.75" customHeight="1">
      <c r="A333" s="8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8.75" customHeight="1">
      <c r="A334" s="8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8.75" customHeight="1">
      <c r="A335" s="8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8.75" customHeight="1">
      <c r="A336" s="8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8.75" customHeight="1">
      <c r="A337" s="8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8.75" customHeight="1">
      <c r="A338" s="8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8.75" customHeight="1">
      <c r="A339" s="8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8.75" customHeight="1">
      <c r="A340" s="8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8.75" customHeight="1">
      <c r="A341" s="8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8.75" customHeight="1">
      <c r="A342" s="8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8.75" customHeight="1">
      <c r="A343" s="8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8.75" customHeight="1">
      <c r="A344" s="8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8.75" customHeight="1">
      <c r="A345" s="8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8.75" customHeight="1">
      <c r="A346" s="8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8.75" customHeight="1">
      <c r="A347" s="8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8.75" customHeight="1">
      <c r="A348" s="8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8.75" customHeight="1">
      <c r="A349" s="8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8.75" customHeight="1">
      <c r="A350" s="8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8.75" customHeight="1">
      <c r="A351" s="8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8.75" customHeight="1">
      <c r="A352" s="8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8.75" customHeight="1">
      <c r="A353" s="8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8.75" customHeight="1">
      <c r="A354" s="8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8.75" customHeight="1">
      <c r="A355" s="8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8.75" customHeight="1">
      <c r="A356" s="8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8.75" customHeight="1">
      <c r="A357" s="8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8.75" customHeight="1">
      <c r="A358" s="8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8.75" customHeight="1">
      <c r="A359" s="8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8.75" customHeight="1">
      <c r="A360" s="8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8.75" customHeight="1">
      <c r="A361" s="8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8.75" customHeight="1">
      <c r="A362" s="8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8.75" customHeight="1">
      <c r="A363" s="8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8.75" customHeight="1">
      <c r="A364" s="8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8.75" customHeight="1">
      <c r="A365" s="8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8.75" customHeight="1">
      <c r="A366" s="8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8.75" customHeight="1">
      <c r="A367" s="8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8.75" customHeight="1">
      <c r="A368" s="8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8.75" customHeight="1">
      <c r="A369" s="8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8.75" customHeight="1">
      <c r="A370" s="8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8.75" customHeight="1">
      <c r="A371" s="8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8.75" customHeight="1">
      <c r="A372" s="8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8.75" customHeight="1">
      <c r="A373" s="8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8.75" customHeight="1">
      <c r="A374" s="8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8.75" customHeight="1">
      <c r="A375" s="8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8.75" customHeight="1">
      <c r="A376" s="8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8.75" customHeight="1">
      <c r="A377" s="8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8.75" customHeight="1">
      <c r="A378" s="8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8.75" customHeight="1">
      <c r="A379" s="8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8.75" customHeight="1">
      <c r="A380" s="8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8.75" customHeight="1">
      <c r="A381" s="8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8.75" customHeight="1">
      <c r="A382" s="8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8.75" customHeight="1">
      <c r="A383" s="8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8.75" customHeight="1">
      <c r="A384" s="8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8.75" customHeight="1">
      <c r="A385" s="8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8.75" customHeight="1">
      <c r="A386" s="8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8.75" customHeight="1">
      <c r="A387" s="8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8.75" customHeight="1">
      <c r="A388" s="8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8.75" customHeight="1">
      <c r="A389" s="8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8.75" customHeight="1">
      <c r="A390" s="8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8.75" customHeight="1">
      <c r="A391" s="8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8.75" customHeight="1">
      <c r="A392" s="8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8.75" customHeight="1">
      <c r="A393" s="8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8.75" customHeight="1">
      <c r="A394" s="8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8.75" customHeight="1">
      <c r="A395" s="8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8.75" customHeight="1">
      <c r="A396" s="8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8.75" customHeight="1">
      <c r="A397" s="8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8.75" customHeight="1">
      <c r="A398" s="8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8.75" customHeight="1">
      <c r="A399" s="8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8.75" customHeight="1">
      <c r="A400" s="8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8.75" customHeight="1">
      <c r="A401" s="8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8.75" customHeight="1">
      <c r="A402" s="8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8.75" customHeight="1">
      <c r="A403" s="8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8.75" customHeight="1">
      <c r="A404" s="8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8.75" customHeight="1">
      <c r="A405" s="8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8.75" customHeight="1">
      <c r="A406" s="8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8.75" customHeight="1">
      <c r="A407" s="8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8.75" customHeight="1">
      <c r="A408" s="8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8.75" customHeight="1">
      <c r="A409" s="8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8.75" customHeight="1">
      <c r="A410" s="8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8.75" customHeight="1">
      <c r="A411" s="8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8.75" customHeight="1">
      <c r="A412" s="8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8.75" customHeight="1">
      <c r="A413" s="8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8.75" customHeight="1">
      <c r="A414" s="8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8.75" customHeight="1">
      <c r="A415" s="8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8.75" customHeight="1">
      <c r="A416" s="8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8.75" customHeight="1">
      <c r="A417" s="8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8.75" customHeight="1">
      <c r="A418" s="8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8.75" customHeight="1">
      <c r="A419" s="8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8.75" customHeight="1">
      <c r="A420" s="8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8.75" customHeight="1">
      <c r="A421" s="8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8.75" customHeight="1">
      <c r="A422" s="8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8.75" customHeight="1">
      <c r="A423" s="8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8.75" customHeight="1">
      <c r="A424" s="8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8.75" customHeight="1">
      <c r="A425" s="8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8.75" customHeight="1">
      <c r="A426" s="8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8.75" customHeight="1">
      <c r="A427" s="8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8.75" customHeight="1">
      <c r="A428" s="8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8.75" customHeight="1">
      <c r="A429" s="8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8.75" customHeight="1">
      <c r="A430" s="8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8.75" customHeight="1">
      <c r="A431" s="8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8.75" customHeight="1">
      <c r="A432" s="8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8.75" customHeight="1">
      <c r="A433" s="8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8.75" customHeight="1">
      <c r="A434" s="8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8.75" customHeight="1">
      <c r="A435" s="8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8.75" customHeight="1">
      <c r="A436" s="8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8.75" customHeight="1">
      <c r="A437" s="8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8.75" customHeight="1">
      <c r="A438" s="8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8.75" customHeight="1">
      <c r="A439" s="8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8.75" customHeight="1">
      <c r="A440" s="8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8.75" customHeight="1">
      <c r="A441" s="8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8.75" customHeight="1">
      <c r="A442" s="8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8.75" customHeight="1">
      <c r="A443" s="8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8.75" customHeight="1">
      <c r="A444" s="8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8.75" customHeight="1">
      <c r="A445" s="8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8.75" customHeight="1">
      <c r="A446" s="8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8.75" customHeight="1">
      <c r="A447" s="8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8.75" customHeight="1">
      <c r="A448" s="8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8.75" customHeight="1">
      <c r="A449" s="8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8.75" customHeight="1">
      <c r="A450" s="8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8.75" customHeight="1">
      <c r="A451" s="8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8.75" customHeight="1">
      <c r="A452" s="8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8.75" customHeight="1">
      <c r="A453" s="8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8.75" customHeight="1">
      <c r="A454" s="8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8.75" customHeight="1">
      <c r="A455" s="8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8.75" customHeight="1">
      <c r="A456" s="8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8.75" customHeight="1">
      <c r="A457" s="8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8.75" customHeight="1">
      <c r="A458" s="8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8.75" customHeight="1">
      <c r="A459" s="8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8.75" customHeight="1">
      <c r="A460" s="8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8.75" customHeight="1">
      <c r="A461" s="8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8.75" customHeight="1">
      <c r="A462" s="8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8.75" customHeight="1">
      <c r="A463" s="8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8.75" customHeight="1">
      <c r="A464" s="8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8.75" customHeight="1">
      <c r="A465" s="8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8.75" customHeight="1">
      <c r="A466" s="8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8.75" customHeight="1">
      <c r="A467" s="8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8.75" customHeight="1">
      <c r="A468" s="8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8.75" customHeight="1">
      <c r="A469" s="8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8.75" customHeight="1">
      <c r="A470" s="8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8.75" customHeight="1">
      <c r="A471" s="8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8.75" customHeight="1">
      <c r="A472" s="8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8.75" customHeight="1">
      <c r="A473" s="8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8.75" customHeight="1">
      <c r="A474" s="8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8.75" customHeight="1">
      <c r="A475" s="8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8.75" customHeight="1">
      <c r="A476" s="8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8.75" customHeight="1">
      <c r="A477" s="8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8.75" customHeight="1">
      <c r="A478" s="8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8.75" customHeight="1">
      <c r="A479" s="8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8.75" customHeight="1">
      <c r="A480" s="8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8.75" customHeight="1">
      <c r="A481" s="8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8.75" customHeight="1">
      <c r="A482" s="8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8.75" customHeight="1">
      <c r="A483" s="8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8.75" customHeight="1">
      <c r="A484" s="8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8.75" customHeight="1">
      <c r="A485" s="8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8.75" customHeight="1">
      <c r="A486" s="8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8.75" customHeight="1">
      <c r="A487" s="8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8.75" customHeight="1">
      <c r="A488" s="8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8.75" customHeight="1">
      <c r="A489" s="8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8.75" customHeight="1">
      <c r="A490" s="8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8.75" customHeight="1">
      <c r="A491" s="8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8.75" customHeight="1">
      <c r="A492" s="8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8.75" customHeight="1">
      <c r="A493" s="8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8.75" customHeight="1">
      <c r="A494" s="8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8.75" customHeight="1">
      <c r="A495" s="8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8.75" customHeight="1">
      <c r="A496" s="8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8.75" customHeight="1">
      <c r="A497" s="8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8.75" customHeight="1">
      <c r="A498" s="8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8.75" customHeight="1">
      <c r="A499" s="8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8.75" customHeight="1">
      <c r="A500" s="8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8.75" customHeight="1">
      <c r="A501" s="8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8.75" customHeight="1">
      <c r="A502" s="8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8.75" customHeight="1">
      <c r="A503" s="8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8.75" customHeight="1">
      <c r="A504" s="8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8.75" customHeight="1">
      <c r="A505" s="8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8.75" customHeight="1">
      <c r="A506" s="8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8.75" customHeight="1">
      <c r="A507" s="8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8.75" customHeight="1">
      <c r="A508" s="8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8.75" customHeight="1">
      <c r="A509" s="8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8.75" customHeight="1">
      <c r="A510" s="8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8.75" customHeight="1">
      <c r="A511" s="8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8.75" customHeight="1">
      <c r="A512" s="8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8.75" customHeight="1">
      <c r="A513" s="8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8.75" customHeight="1">
      <c r="A514" s="8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8.75" customHeight="1">
      <c r="A515" s="8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8.75" customHeight="1">
      <c r="A516" s="8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8.75" customHeight="1">
      <c r="A517" s="8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8.75" customHeight="1">
      <c r="A518" s="8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8.75" customHeight="1">
      <c r="A519" s="8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8.75" customHeight="1">
      <c r="A520" s="8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8.75" customHeight="1">
      <c r="A521" s="8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8.75" customHeight="1">
      <c r="A522" s="8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8.75" customHeight="1">
      <c r="A523" s="8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8.75" customHeight="1">
      <c r="A524" s="8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8.75" customHeight="1">
      <c r="A525" s="8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8.75" customHeight="1">
      <c r="A526" s="8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8.75" customHeight="1">
      <c r="A527" s="8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8.75" customHeight="1">
      <c r="A528" s="8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8.75" customHeight="1">
      <c r="A529" s="8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8.75" customHeight="1">
      <c r="A530" s="8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8.75" customHeight="1">
      <c r="A531" s="8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8.75" customHeight="1">
      <c r="A532" s="8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8.75" customHeight="1">
      <c r="A533" s="8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8.75" customHeight="1">
      <c r="A534" s="8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8.75" customHeight="1">
      <c r="A535" s="8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8.75" customHeight="1">
      <c r="A536" s="8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8.75" customHeight="1">
      <c r="A537" s="8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8.75" customHeight="1">
      <c r="A538" s="8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8.75" customHeight="1">
      <c r="A539" s="8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8.75" customHeight="1">
      <c r="A540" s="8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8.75" customHeight="1">
      <c r="A541" s="8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8.75" customHeight="1">
      <c r="A542" s="8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8.75" customHeight="1">
      <c r="A543" s="8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8.75" customHeight="1">
      <c r="A544" s="8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8.75" customHeight="1">
      <c r="A545" s="8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8.75" customHeight="1">
      <c r="A546" s="8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8.75" customHeight="1">
      <c r="A547" s="8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8.75" customHeight="1">
      <c r="A548" s="8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8.75" customHeight="1">
      <c r="A549" s="8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8.75" customHeight="1">
      <c r="A550" s="8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8.75" customHeight="1">
      <c r="A551" s="8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8.75" customHeight="1">
      <c r="A552" s="8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8.75" customHeight="1">
      <c r="A553" s="8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8.75" customHeight="1">
      <c r="A554" s="8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8.75" customHeight="1">
      <c r="A555" s="8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8.75" customHeight="1">
      <c r="A556" s="8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8.75" customHeight="1">
      <c r="A557" s="8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8.75" customHeight="1">
      <c r="A558" s="8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8.75" customHeight="1">
      <c r="A559" s="8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8.75" customHeight="1">
      <c r="A560" s="8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8.75" customHeight="1">
      <c r="A561" s="8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8.75" customHeight="1">
      <c r="A562" s="8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8.75" customHeight="1">
      <c r="A563" s="8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8.75" customHeight="1">
      <c r="A564" s="8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8.75" customHeight="1">
      <c r="A565" s="8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8.75" customHeight="1">
      <c r="A566" s="8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8.75" customHeight="1">
      <c r="A567" s="8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8.75" customHeight="1">
      <c r="A568" s="8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8.75" customHeight="1">
      <c r="A569" s="8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8.75" customHeight="1">
      <c r="A570" s="8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8.75" customHeight="1">
      <c r="A571" s="8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8.75" customHeight="1">
      <c r="A572" s="8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8.75" customHeight="1">
      <c r="A573" s="8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8.75" customHeight="1">
      <c r="A574" s="8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8.75" customHeight="1">
      <c r="A575" s="8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8.75" customHeight="1">
      <c r="A576" s="8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8.75" customHeight="1">
      <c r="A577" s="8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8.75" customHeight="1">
      <c r="A578" s="8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8.75" customHeight="1">
      <c r="A579" s="8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8.75" customHeight="1">
      <c r="A580" s="8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8.75" customHeight="1">
      <c r="A581" s="8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8.75" customHeight="1">
      <c r="A582" s="8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8.75" customHeight="1">
      <c r="A583" s="8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8.75" customHeight="1">
      <c r="A584" s="8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8.75" customHeight="1">
      <c r="A585" s="8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8.75" customHeight="1">
      <c r="A586" s="8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8.75" customHeight="1">
      <c r="A587" s="8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8.75" customHeight="1">
      <c r="A588" s="8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8.75" customHeight="1">
      <c r="A589" s="8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8.75" customHeight="1">
      <c r="A590" s="8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8.75" customHeight="1">
      <c r="A591" s="8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8.75" customHeight="1">
      <c r="A592" s="8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8.75" customHeight="1">
      <c r="A593" s="8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8.75" customHeight="1">
      <c r="A594" s="8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8.75" customHeight="1">
      <c r="A595" s="8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8.75" customHeight="1">
      <c r="A596" s="8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8.75" customHeight="1">
      <c r="A597" s="8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8.75" customHeight="1">
      <c r="A598" s="8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8.75" customHeight="1">
      <c r="A599" s="8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8.75" customHeight="1">
      <c r="A600" s="8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8.75" customHeight="1">
      <c r="A601" s="8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8.75" customHeight="1">
      <c r="A602" s="8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8.75" customHeight="1">
      <c r="A603" s="8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8.75" customHeight="1">
      <c r="A604" s="8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8.75" customHeight="1">
      <c r="A605" s="8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8.75" customHeight="1">
      <c r="A606" s="8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8.75" customHeight="1">
      <c r="A607" s="8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8.75" customHeight="1">
      <c r="A608" s="8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8.75" customHeight="1">
      <c r="A609" s="8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8.75" customHeight="1">
      <c r="A610" s="8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8.75" customHeight="1">
      <c r="A611" s="8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8.75" customHeight="1">
      <c r="A612" s="8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8.75" customHeight="1">
      <c r="A613" s="8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8.75" customHeight="1">
      <c r="A614" s="8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8.75" customHeight="1">
      <c r="A615" s="8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8.75" customHeight="1">
      <c r="A616" s="8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8.75" customHeight="1">
      <c r="A617" s="8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8.75" customHeight="1">
      <c r="A618" s="8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8.75" customHeight="1">
      <c r="A619" s="8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8.75" customHeight="1">
      <c r="A620" s="8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8.75" customHeight="1">
      <c r="A621" s="8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8.75" customHeight="1">
      <c r="A622" s="8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8.75" customHeight="1">
      <c r="A623" s="8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8.75" customHeight="1">
      <c r="A624" s="8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8.75" customHeight="1">
      <c r="A625" s="8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8.75" customHeight="1">
      <c r="A626" s="8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8.75" customHeight="1">
      <c r="A627" s="8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8.75" customHeight="1">
      <c r="A628" s="8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8.75" customHeight="1">
      <c r="A629" s="8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8.75" customHeight="1">
      <c r="A630" s="8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8.75" customHeight="1">
      <c r="A631" s="8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8.75" customHeight="1">
      <c r="A632" s="8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8.75" customHeight="1">
      <c r="A633" s="8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8.75" customHeight="1">
      <c r="A634" s="8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8.75" customHeight="1">
      <c r="A635" s="8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8.75" customHeight="1">
      <c r="A636" s="8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8.75" customHeight="1">
      <c r="A637" s="8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8.75" customHeight="1">
      <c r="A638" s="8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8.75" customHeight="1">
      <c r="A639" s="8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8.75" customHeight="1">
      <c r="A640" s="8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8.75" customHeight="1">
      <c r="A641" s="8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8.75" customHeight="1">
      <c r="A642" s="8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8.75" customHeight="1">
      <c r="A643" s="8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8.75" customHeight="1">
      <c r="A644" s="8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8.75" customHeight="1">
      <c r="A645" s="8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8.75" customHeight="1">
      <c r="A646" s="8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8.75" customHeight="1">
      <c r="A647" s="8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8.75" customHeight="1">
      <c r="A648" s="8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8.75" customHeight="1">
      <c r="A649" s="8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8.75" customHeight="1">
      <c r="A650" s="8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8.75" customHeight="1">
      <c r="A651" s="8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8.75" customHeight="1">
      <c r="A652" s="8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8.75" customHeight="1">
      <c r="A653" s="8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8.75" customHeight="1">
      <c r="A654" s="8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8.75" customHeight="1">
      <c r="A655" s="8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8.75" customHeight="1">
      <c r="A656" s="8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8.75" customHeight="1">
      <c r="A657" s="8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8.75" customHeight="1">
      <c r="A658" s="8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8.75" customHeight="1">
      <c r="A659" s="8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8.75" customHeight="1">
      <c r="A660" s="8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8.75" customHeight="1">
      <c r="A661" s="8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8.75" customHeight="1">
      <c r="A662" s="8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8.75" customHeight="1">
      <c r="A663" s="8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8.75" customHeight="1">
      <c r="A664" s="8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8.75" customHeight="1">
      <c r="A665" s="8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8.75" customHeight="1">
      <c r="A666" s="8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8.75" customHeight="1">
      <c r="A667" s="8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8.75" customHeight="1">
      <c r="A668" s="8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8.75" customHeight="1">
      <c r="A669" s="8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8.75" customHeight="1">
      <c r="A670" s="8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8.75" customHeight="1">
      <c r="A671" s="8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8.75" customHeight="1">
      <c r="A672" s="8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8.75" customHeight="1">
      <c r="A673" s="8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8.75" customHeight="1">
      <c r="A674" s="8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8.75" customHeight="1">
      <c r="A675" s="8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8.75" customHeight="1">
      <c r="A676" s="8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8.75" customHeight="1">
      <c r="A677" s="8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8.75" customHeight="1">
      <c r="A678" s="8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8.75" customHeight="1">
      <c r="A679" s="8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8.75" customHeight="1">
      <c r="A680" s="8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8.75" customHeight="1">
      <c r="A681" s="8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8.75" customHeight="1">
      <c r="A682" s="8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8.75" customHeight="1">
      <c r="A683" s="8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8.75" customHeight="1">
      <c r="A684" s="8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8.75" customHeight="1">
      <c r="A685" s="8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8.75" customHeight="1">
      <c r="A686" s="8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8.75" customHeight="1">
      <c r="A687" s="8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8.75" customHeight="1">
      <c r="A688" s="8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8.75" customHeight="1">
      <c r="A689" s="8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8.75" customHeight="1">
      <c r="A690" s="8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8.75" customHeight="1">
      <c r="A691" s="8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8.75" customHeight="1">
      <c r="A692" s="8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8.75" customHeight="1">
      <c r="A693" s="8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8.75" customHeight="1">
      <c r="A694" s="8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8.75" customHeight="1">
      <c r="A695" s="8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8.75" customHeight="1">
      <c r="A696" s="8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8.75" customHeight="1">
      <c r="A697" s="8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8.75" customHeight="1">
      <c r="A698" s="8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8.75" customHeight="1">
      <c r="A699" s="8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8.75" customHeight="1">
      <c r="A700" s="8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8.75" customHeight="1">
      <c r="A701" s="8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8.75" customHeight="1">
      <c r="A702" s="8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8.75" customHeight="1">
      <c r="A703" s="8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8.75" customHeight="1">
      <c r="A704" s="8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8.75" customHeight="1">
      <c r="A705" s="8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8.75" customHeight="1">
      <c r="A706" s="8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8.75" customHeight="1">
      <c r="A707" s="8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8.75" customHeight="1">
      <c r="A708" s="8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8.75" customHeight="1">
      <c r="A709" s="8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8.75" customHeight="1">
      <c r="A710" s="8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8.75" customHeight="1">
      <c r="A711" s="8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8.75" customHeight="1">
      <c r="A712" s="8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8.75" customHeight="1">
      <c r="A713" s="8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8.75" customHeight="1">
      <c r="A714" s="8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8.75" customHeight="1">
      <c r="A715" s="8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8.75" customHeight="1">
      <c r="A716" s="8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8.75" customHeight="1">
      <c r="A717" s="8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8.75" customHeight="1">
      <c r="A718" s="8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8.75" customHeight="1">
      <c r="A719" s="8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8.75" customHeight="1">
      <c r="A720" s="8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8.75" customHeight="1">
      <c r="A721" s="8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8.75" customHeight="1">
      <c r="A722" s="8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8.75" customHeight="1">
      <c r="A723" s="8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8.75" customHeight="1">
      <c r="A724" s="8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8.75" customHeight="1">
      <c r="A725" s="8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8.75" customHeight="1">
      <c r="A726" s="8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8.75" customHeight="1">
      <c r="A727" s="8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8.75" customHeight="1">
      <c r="A728" s="8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8.75" customHeight="1">
      <c r="A729" s="8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8.75" customHeight="1">
      <c r="A730" s="8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8.75" customHeight="1">
      <c r="A731" s="8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8.75" customHeight="1">
      <c r="A732" s="8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8.75" customHeight="1">
      <c r="A733" s="8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8.75" customHeight="1">
      <c r="A734" s="8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8.75" customHeight="1">
      <c r="A735" s="8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8.75" customHeight="1">
      <c r="A736" s="8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8.75" customHeight="1">
      <c r="A737" s="8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8.75" customHeight="1">
      <c r="A738" s="8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8.75" customHeight="1">
      <c r="A739" s="8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8.75" customHeight="1">
      <c r="A740" s="8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8.75" customHeight="1">
      <c r="A741" s="8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8.75" customHeight="1">
      <c r="A742" s="8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8.75" customHeight="1">
      <c r="A743" s="8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8.75" customHeight="1">
      <c r="A744" s="8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8.75" customHeight="1">
      <c r="A745" s="8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8.75" customHeight="1">
      <c r="A746" s="8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8.75" customHeight="1">
      <c r="A747" s="8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8.75" customHeight="1">
      <c r="A748" s="8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8.75" customHeight="1">
      <c r="A749" s="8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8.75" customHeight="1">
      <c r="A750" s="8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8.75" customHeight="1">
      <c r="A751" s="8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8.75" customHeight="1">
      <c r="A752" s="8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8.75" customHeight="1">
      <c r="A753" s="8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8.75" customHeight="1">
      <c r="A754" s="8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8.75" customHeight="1">
      <c r="A755" s="8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8.75" customHeight="1">
      <c r="A756" s="8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8.75" customHeight="1">
      <c r="A757" s="8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8.75" customHeight="1">
      <c r="A758" s="8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8.75" customHeight="1">
      <c r="A759" s="8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8.75" customHeight="1">
      <c r="A760" s="8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8.75" customHeight="1">
      <c r="A761" s="8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8.75" customHeight="1">
      <c r="A762" s="8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8.75" customHeight="1">
      <c r="A763" s="8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8.75" customHeight="1">
      <c r="A764" s="8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8.75" customHeight="1">
      <c r="A765" s="8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8.75" customHeight="1">
      <c r="A766" s="8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8.75" customHeight="1">
      <c r="A767" s="8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8.75" customHeight="1">
      <c r="A768" s="8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8.75" customHeight="1">
      <c r="A769" s="8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8.75" customHeight="1">
      <c r="A770" s="8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8.75" customHeight="1">
      <c r="A771" s="8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8.75" customHeight="1">
      <c r="A772" s="8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8.75" customHeight="1">
      <c r="A773" s="8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8.75" customHeight="1">
      <c r="A774" s="8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8.75" customHeight="1">
      <c r="A775" s="8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8.75" customHeight="1">
      <c r="A776" s="8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8.75" customHeight="1">
      <c r="A777" s="8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8.75" customHeight="1">
      <c r="A778" s="8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8.75" customHeight="1">
      <c r="A779" s="8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8.75" customHeight="1">
      <c r="A780" s="8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8.75" customHeight="1">
      <c r="A781" s="8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8.75" customHeight="1">
      <c r="A782" s="8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8.75" customHeight="1">
      <c r="A783" s="8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8.75" customHeight="1">
      <c r="A784" s="8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8.75" customHeight="1">
      <c r="A785" s="8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8.75" customHeight="1">
      <c r="A786" s="8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8.75" customHeight="1">
      <c r="A787" s="8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8.75" customHeight="1">
      <c r="A788" s="8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8.75" customHeight="1">
      <c r="A789" s="8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8.75" customHeight="1">
      <c r="A790" s="8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8.75" customHeight="1">
      <c r="A791" s="8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8.75" customHeight="1">
      <c r="A792" s="8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8.75" customHeight="1">
      <c r="A793" s="8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8.75" customHeight="1">
      <c r="A794" s="8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8.75" customHeight="1">
      <c r="A795" s="8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8.75" customHeight="1">
      <c r="A796" s="8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8.75" customHeight="1">
      <c r="A797" s="8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8.75" customHeight="1">
      <c r="A798" s="8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8.75" customHeight="1">
      <c r="A799" s="8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8.75" customHeight="1">
      <c r="A800" s="8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8.75" customHeight="1">
      <c r="A801" s="8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8.75" customHeight="1">
      <c r="A802" s="8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8.75" customHeight="1">
      <c r="A803" s="8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8.75" customHeight="1">
      <c r="A804" s="8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8.75" customHeight="1">
      <c r="A805" s="8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8.75" customHeight="1">
      <c r="A806" s="8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8.75" customHeight="1">
      <c r="A807" s="8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8.75" customHeight="1">
      <c r="A808" s="8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8.75" customHeight="1">
      <c r="A809" s="8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8.75" customHeight="1">
      <c r="A810" s="8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8.75" customHeight="1">
      <c r="A811" s="8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8.75" customHeight="1">
      <c r="A812" s="8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8.75" customHeight="1">
      <c r="A813" s="8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8.75" customHeight="1">
      <c r="A814" s="8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8.75" customHeight="1">
      <c r="A815" s="8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8.75" customHeight="1">
      <c r="A816" s="8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8.75" customHeight="1">
      <c r="A817" s="8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8.75" customHeight="1">
      <c r="A818" s="8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8.75" customHeight="1">
      <c r="A819" s="8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8.75" customHeight="1">
      <c r="A820" s="8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8.75" customHeight="1">
      <c r="A821" s="8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8.75" customHeight="1">
      <c r="A822" s="8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8.75" customHeight="1">
      <c r="A823" s="8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8.75" customHeight="1">
      <c r="A824" s="8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8.75" customHeight="1">
      <c r="A825" s="8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8.75" customHeight="1">
      <c r="A826" s="8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8.75" customHeight="1">
      <c r="A827" s="8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8.75" customHeight="1">
      <c r="A828" s="8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8.75" customHeight="1">
      <c r="A829" s="8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8.75" customHeight="1">
      <c r="A830" s="8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8.75" customHeight="1">
      <c r="A831" s="8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8.75" customHeight="1">
      <c r="A832" s="8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8.75" customHeight="1">
      <c r="A833" s="8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8.75" customHeight="1">
      <c r="A834" s="8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8.75" customHeight="1">
      <c r="A835" s="8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8.75" customHeight="1">
      <c r="A836" s="8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8.75" customHeight="1">
      <c r="A837" s="8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8.75" customHeight="1">
      <c r="A838" s="8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8.75" customHeight="1">
      <c r="A839" s="8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8.75" customHeight="1">
      <c r="A840" s="8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8.75" customHeight="1">
      <c r="A841" s="8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8.75" customHeight="1">
      <c r="A842" s="8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8.75" customHeight="1">
      <c r="A843" s="8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8.75" customHeight="1">
      <c r="A844" s="8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8.75" customHeight="1">
      <c r="A845" s="8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8.75" customHeight="1">
      <c r="A846" s="8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8.75" customHeight="1">
      <c r="A847" s="8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8.75" customHeight="1">
      <c r="A848" s="8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8.75" customHeight="1">
      <c r="A849" s="8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8.75" customHeight="1">
      <c r="A850" s="8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8.75" customHeight="1">
      <c r="A851" s="8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8.75" customHeight="1">
      <c r="A852" s="8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8.75" customHeight="1">
      <c r="A853" s="8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8.75" customHeight="1">
      <c r="A854" s="8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8.75" customHeight="1">
      <c r="A855" s="8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8.75" customHeight="1">
      <c r="A856" s="8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8.75" customHeight="1">
      <c r="A857" s="8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8.75" customHeight="1">
      <c r="A858" s="8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8.75" customHeight="1">
      <c r="A859" s="8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8.75" customHeight="1">
      <c r="A860" s="8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8.75" customHeight="1">
      <c r="A861" s="8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8.75" customHeight="1">
      <c r="A862" s="8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8.75" customHeight="1">
      <c r="A863" s="8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8.75" customHeight="1">
      <c r="A864" s="8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8.75" customHeight="1">
      <c r="A865" s="8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8.75" customHeight="1">
      <c r="A866" s="8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8.75" customHeight="1">
      <c r="A867" s="8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8.75" customHeight="1">
      <c r="A868" s="8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8.75" customHeight="1">
      <c r="A869" s="8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8.75" customHeight="1">
      <c r="A870" s="8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8.75" customHeight="1">
      <c r="A871" s="8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8.75" customHeight="1">
      <c r="A872" s="8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8.75" customHeight="1">
      <c r="A873" s="8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8.75" customHeight="1">
      <c r="A874" s="8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8.75" customHeight="1">
      <c r="A875" s="8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8.75" customHeight="1">
      <c r="A876" s="8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8.75" customHeight="1">
      <c r="A877" s="8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8.75" customHeight="1">
      <c r="A878" s="8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8.75" customHeight="1">
      <c r="A879" s="8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8.75" customHeight="1">
      <c r="A880" s="8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8.75" customHeight="1">
      <c r="A881" s="8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8.75" customHeight="1">
      <c r="A882" s="8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8.75" customHeight="1">
      <c r="A883" s="8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8.75" customHeight="1">
      <c r="A884" s="8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8.75" customHeight="1">
      <c r="A885" s="8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8.75" customHeight="1">
      <c r="A886" s="8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8.75" customHeight="1">
      <c r="A887" s="8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8.75" customHeight="1">
      <c r="A888" s="8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8.75" customHeight="1">
      <c r="A889" s="8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8.75" customHeight="1">
      <c r="A890" s="8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8.75" customHeight="1">
      <c r="A891" s="8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8.75" customHeight="1">
      <c r="A892" s="8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8.75" customHeight="1">
      <c r="A893" s="8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8.75" customHeight="1">
      <c r="A894" s="8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8.75" customHeight="1">
      <c r="A895" s="8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8.75" customHeight="1">
      <c r="A896" s="8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8.75" customHeight="1">
      <c r="A897" s="8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8.75" customHeight="1">
      <c r="A898" s="8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8.75" customHeight="1">
      <c r="A899" s="8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8.75" customHeight="1">
      <c r="A900" s="8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8.75" customHeight="1">
      <c r="A901" s="8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8.75" customHeight="1">
      <c r="A902" s="8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8.75" customHeight="1">
      <c r="A903" s="8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8.75" customHeight="1">
      <c r="A904" s="8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8.75" customHeight="1">
      <c r="A905" s="8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8.75" customHeight="1">
      <c r="A906" s="8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8.75" customHeight="1">
      <c r="A907" s="8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8.75" customHeight="1">
      <c r="A908" s="8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8.75" customHeight="1">
      <c r="A909" s="8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8.75" customHeight="1">
      <c r="A910" s="8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8.75" customHeight="1">
      <c r="A911" s="8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8.75" customHeight="1">
      <c r="A912" s="8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8.75" customHeight="1">
      <c r="A913" s="8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8.75" customHeight="1">
      <c r="A914" s="8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8.75" customHeight="1">
      <c r="A915" s="8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8.75" customHeight="1">
      <c r="A916" s="8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8.75" customHeight="1">
      <c r="A917" s="8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8.75" customHeight="1">
      <c r="A918" s="8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8.75" customHeight="1">
      <c r="A919" s="8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8.75" customHeight="1">
      <c r="A920" s="8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8.75" customHeight="1">
      <c r="A921" s="8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8.75" customHeight="1">
      <c r="A922" s="8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8.75" customHeight="1">
      <c r="A923" s="8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8.75" customHeight="1">
      <c r="A924" s="8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8.75" customHeight="1">
      <c r="A925" s="8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8.75" customHeight="1">
      <c r="A926" s="8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8.75" customHeight="1">
      <c r="A927" s="8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8.75" customHeight="1">
      <c r="A928" s="8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8.75" customHeight="1">
      <c r="A929" s="8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8.75" customHeight="1">
      <c r="A930" s="8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8.75" customHeight="1">
      <c r="A931" s="8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8.75" customHeight="1">
      <c r="A932" s="8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8.75" customHeight="1">
      <c r="A933" s="8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8.75" customHeight="1">
      <c r="A934" s="8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8.75" customHeight="1">
      <c r="A935" s="8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8.75" customHeight="1">
      <c r="A936" s="8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8.75" customHeight="1">
      <c r="A937" s="8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8.75" customHeight="1">
      <c r="A938" s="8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8.75" customHeight="1">
      <c r="A939" s="8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8.75" customHeight="1">
      <c r="A940" s="8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8.75" customHeight="1">
      <c r="A941" s="8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8.75" customHeight="1">
      <c r="A942" s="8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8.75" customHeight="1">
      <c r="A943" s="8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8.75" customHeight="1">
      <c r="A944" s="8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8.75" customHeight="1">
      <c r="A945" s="8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8.75" customHeight="1">
      <c r="A946" s="8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8.75" customHeight="1">
      <c r="A947" s="8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8.75" customHeight="1">
      <c r="A948" s="8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8.75" customHeight="1">
      <c r="A949" s="8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8.75" customHeight="1">
      <c r="A950" s="8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8.75" customHeight="1">
      <c r="A951" s="8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8.75" customHeight="1">
      <c r="A952" s="8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8.75" customHeight="1">
      <c r="A953" s="8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8.75" customHeight="1">
      <c r="A954" s="8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8.75" customHeight="1">
      <c r="A955" s="8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8.75" customHeight="1">
      <c r="A956" s="8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8.75" customHeight="1">
      <c r="A957" s="8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8.75" customHeight="1">
      <c r="A958" s="8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8.75" customHeight="1">
      <c r="A959" s="8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8.75" customHeight="1">
      <c r="A960" s="8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8.75" customHeight="1">
      <c r="A961" s="8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8.75" customHeight="1">
      <c r="A962" s="8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8.75" customHeight="1">
      <c r="A963" s="8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8.75" customHeight="1">
      <c r="A964" s="8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8.75" customHeight="1">
      <c r="A965" s="8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8.75" customHeight="1">
      <c r="A966" s="8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8.75" customHeight="1">
      <c r="A967" s="8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8.75" customHeight="1">
      <c r="A968" s="8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8.75" customHeight="1">
      <c r="A969" s="8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8.75" customHeight="1">
      <c r="A970" s="8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8.75" customHeight="1">
      <c r="A971" s="8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8.75" customHeight="1">
      <c r="A972" s="8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8.75" customHeight="1">
      <c r="A973" s="8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8.75" customHeight="1">
      <c r="A974" s="8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8.75" customHeight="1">
      <c r="A975" s="8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8.75" customHeight="1">
      <c r="A976" s="8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8.75" customHeight="1">
      <c r="A977" s="8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8.75" customHeight="1">
      <c r="A978" s="8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8.75" customHeight="1">
      <c r="A979" s="8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8.75" customHeight="1">
      <c r="A980" s="8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8.75" customHeight="1">
      <c r="A981" s="8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8.75" customHeight="1">
      <c r="A982" s="8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8.75" customHeight="1">
      <c r="A983" s="8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8.75" customHeight="1">
      <c r="A984" s="8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8.75" customHeight="1">
      <c r="A985" s="8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8.75" customHeight="1">
      <c r="A986" s="8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8.75" customHeight="1">
      <c r="A987" s="8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8.75" customHeight="1">
      <c r="A988" s="8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8.75" customHeight="1">
      <c r="A989" s="8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8.75" customHeight="1">
      <c r="A990" s="8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8.75" customHeight="1">
      <c r="A991" s="8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8.75" customHeight="1">
      <c r="A992" s="8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8.75" customHeight="1">
      <c r="A993" s="8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8.75" customHeight="1">
      <c r="A994" s="8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8.75" customHeight="1">
      <c r="A995" s="8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8.75" customHeight="1">
      <c r="A996" s="8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8.75" customHeight="1">
      <c r="A997" s="8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8.75" customHeight="1">
      <c r="A998" s="8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8.75" customHeight="1">
      <c r="A999" s="8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8.75" customHeight="1">
      <c r="A1000" s="8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8.75" customHeight="1">
      <c r="A1001" s="84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8.75" customHeight="1">
      <c r="A1002" s="84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mergeCells count="8">
    <mergeCell ref="B2:C3"/>
    <mergeCell ref="B9:B10"/>
    <mergeCell ref="C9:C10"/>
    <mergeCell ref="B13:C14"/>
    <mergeCell ref="B18:B19"/>
    <mergeCell ref="C18:C19"/>
    <mergeCell ref="B22:B23"/>
    <mergeCell ref="C22:C23"/>
  </mergeCells>
  <printOptions horizontalCentered="1"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0.13"/>
    <col customWidth="1" min="2" max="2" width="10.88"/>
    <col customWidth="1" min="4" max="4" width="66.0"/>
    <col customWidth="1" min="5" max="5" width="20.75"/>
  </cols>
  <sheetData>
    <row r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>
      <c r="A6" s="99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>
      <c r="A7" s="100"/>
      <c r="B7" s="98"/>
      <c r="C7" s="98"/>
      <c r="D7" s="101"/>
      <c r="E7" s="101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>
      <c r="A8" s="100"/>
      <c r="B8" s="98"/>
      <c r="C8" s="102"/>
      <c r="D8" s="103" t="s">
        <v>63</v>
      </c>
      <c r="E8" s="104" t="s">
        <v>64</v>
      </c>
      <c r="F8" s="105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>
      <c r="A9" s="100"/>
      <c r="B9" s="98"/>
      <c r="C9" s="102"/>
      <c r="D9" s="106" t="s">
        <v>65</v>
      </c>
      <c r="E9" s="107">
        <f>'Dados da empresa 👨‍💼👩‍💼'!D10</f>
        <v>100</v>
      </c>
      <c r="F9" s="105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>
      <c r="A10" s="99"/>
      <c r="B10" s="98"/>
      <c r="C10" s="102"/>
      <c r="D10" s="106" t="s">
        <v>66</v>
      </c>
      <c r="E10" s="108">
        <v>20.0</v>
      </c>
      <c r="F10" s="105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>
      <c r="A11" s="100"/>
      <c r="B11" s="98"/>
      <c r="C11" s="102"/>
      <c r="D11" s="106" t="s">
        <v>67</v>
      </c>
      <c r="E11" s="108">
        <v>2.0</v>
      </c>
      <c r="F11" s="105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>
      <c r="A12" s="100"/>
      <c r="B12" s="98"/>
      <c r="C12" s="102"/>
      <c r="D12" s="106" t="s">
        <v>68</v>
      </c>
      <c r="E12" s="108">
        <v>2.0</v>
      </c>
      <c r="F12" s="105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>
      <c r="A13" s="100"/>
      <c r="B13" s="98"/>
      <c r="C13" s="102"/>
      <c r="D13" s="106" t="s">
        <v>69</v>
      </c>
      <c r="E13" s="109">
        <f>'Dados da empresa 👨‍💼👩‍💼'!D26</f>
        <v>19.88636364</v>
      </c>
      <c r="F13" s="105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>
      <c r="A14" s="110"/>
      <c r="B14" s="98"/>
      <c r="C14" s="102"/>
      <c r="D14" s="111" t="s">
        <v>70</v>
      </c>
      <c r="E14" s="112">
        <f>E10*100/E9</f>
        <v>20</v>
      </c>
      <c r="F14" s="105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>
      <c r="A15" s="100"/>
      <c r="B15" s="98"/>
      <c r="C15" s="98"/>
      <c r="D15" s="113"/>
      <c r="E15" s="113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>
      <c r="A16" s="100"/>
      <c r="B16" s="98"/>
      <c r="C16" s="98"/>
      <c r="D16" s="114"/>
      <c r="E16" s="114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>
      <c r="A17" s="115"/>
      <c r="B17" s="98"/>
      <c r="C17" s="102"/>
      <c r="D17" s="116" t="s">
        <v>71</v>
      </c>
      <c r="E17" s="117"/>
      <c r="F17" s="105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>
      <c r="A18" s="99"/>
      <c r="B18" s="98"/>
      <c r="C18" s="102"/>
      <c r="D18" s="106" t="s">
        <v>72</v>
      </c>
      <c r="E18" s="108">
        <v>20.0</v>
      </c>
      <c r="F18" s="105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>
      <c r="A19" s="100"/>
      <c r="B19" s="98"/>
      <c r="C19" s="102"/>
      <c r="D19" s="106" t="s">
        <v>73</v>
      </c>
      <c r="E19" s="108">
        <v>15.0</v>
      </c>
      <c r="F19" s="105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>
      <c r="A20" s="100"/>
      <c r="B20" s="98"/>
      <c r="C20" s="102"/>
      <c r="D20" s="106" t="s">
        <v>74</v>
      </c>
      <c r="E20" s="108">
        <v>5.0</v>
      </c>
      <c r="F20" s="105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>
      <c r="A21" s="99"/>
      <c r="B21" s="98"/>
      <c r="C21" s="102"/>
      <c r="D21" s="106" t="s">
        <v>75</v>
      </c>
      <c r="E21" s="108">
        <v>3.0</v>
      </c>
      <c r="F21" s="105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>
      <c r="A22" s="100"/>
      <c r="B22" s="98"/>
      <c r="C22" s="102"/>
      <c r="D22" s="106" t="s">
        <v>76</v>
      </c>
      <c r="E22" s="108">
        <v>2.0</v>
      </c>
      <c r="F22" s="105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>
      <c r="A23" s="100"/>
      <c r="B23" s="98"/>
      <c r="C23" s="102"/>
      <c r="D23" s="118" t="s">
        <v>77</v>
      </c>
      <c r="E23" s="119">
        <f>E18/60+E19+E20+E21+E22</f>
        <v>25.33333333</v>
      </c>
      <c r="F23" s="105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>
      <c r="A24" s="100"/>
      <c r="B24" s="98"/>
      <c r="C24" s="102"/>
      <c r="D24" s="118" t="s">
        <v>78</v>
      </c>
      <c r="E24" s="120">
        <f>E23*E10</f>
        <v>506.6666667</v>
      </c>
      <c r="F24" s="105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110"/>
      <c r="B25" s="98"/>
      <c r="C25" s="102"/>
      <c r="D25" s="121" t="s">
        <v>79</v>
      </c>
      <c r="E25" s="122">
        <f>E24*E13</f>
        <v>10075.75758</v>
      </c>
      <c r="F25" s="105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>
      <c r="A26" s="100"/>
      <c r="B26" s="98"/>
      <c r="C26" s="98"/>
      <c r="D26" s="123"/>
      <c r="E26" s="123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100"/>
      <c r="B27" s="98"/>
      <c r="C27" s="102"/>
      <c r="D27" s="116" t="s">
        <v>80</v>
      </c>
      <c r="E27" s="117"/>
      <c r="F27" s="105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>
      <c r="A28" s="100"/>
      <c r="B28" s="98"/>
      <c r="C28" s="102"/>
      <c r="D28" s="106" t="s">
        <v>81</v>
      </c>
      <c r="E28" s="109">
        <v>14.65</v>
      </c>
      <c r="F28" s="105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>
      <c r="A29" s="99"/>
      <c r="B29" s="124"/>
      <c r="C29" s="102"/>
      <c r="D29" s="106" t="s">
        <v>82</v>
      </c>
      <c r="E29" s="109">
        <v>12.9</v>
      </c>
      <c r="F29" s="105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>
      <c r="A30" s="100"/>
      <c r="B30" s="124"/>
      <c r="C30" s="102"/>
      <c r="D30" s="106" t="s">
        <v>83</v>
      </c>
      <c r="E30" s="108">
        <v>8.0</v>
      </c>
      <c r="F30" s="105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>
      <c r="A31" s="100"/>
      <c r="B31" s="124"/>
      <c r="C31" s="102"/>
      <c r="D31" s="106" t="s">
        <v>84</v>
      </c>
      <c r="E31" s="108">
        <v>30.0</v>
      </c>
      <c r="F31" s="105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>
      <c r="A32" s="100"/>
      <c r="B32" s="98"/>
      <c r="C32" s="102"/>
      <c r="D32" s="106" t="s">
        <v>85</v>
      </c>
      <c r="E32" s="125">
        <f>E11*E12*E28</f>
        <v>58.6</v>
      </c>
      <c r="F32" s="105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>
      <c r="A33" s="110"/>
      <c r="B33" s="98"/>
      <c r="C33" s="102"/>
      <c r="D33" s="111" t="s">
        <v>86</v>
      </c>
      <c r="E33" s="126">
        <f>(E31*E29+E28*E30)*E10</f>
        <v>10084</v>
      </c>
      <c r="F33" s="105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>
      <c r="A34" s="100"/>
      <c r="B34" s="98"/>
      <c r="C34" s="98"/>
      <c r="D34" s="123"/>
      <c r="E34" s="123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>
      <c r="A35" s="100"/>
      <c r="B35" s="98"/>
      <c r="C35" s="102"/>
      <c r="D35" s="116" t="s">
        <v>87</v>
      </c>
      <c r="E35" s="117"/>
      <c r="F35" s="105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>
      <c r="A36" s="99"/>
      <c r="B36" s="98"/>
      <c r="C36" s="102"/>
      <c r="D36" s="106" t="s">
        <v>88</v>
      </c>
      <c r="E36" s="108">
        <v>3.0</v>
      </c>
      <c r="F36" s="105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>
      <c r="A37" s="100"/>
      <c r="B37" s="98"/>
      <c r="C37" s="102"/>
      <c r="D37" s="106" t="s">
        <v>89</v>
      </c>
      <c r="E37" s="108">
        <v>0.1</v>
      </c>
      <c r="F37" s="105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>
      <c r="A38" s="100"/>
      <c r="B38" s="98"/>
      <c r="C38" s="102"/>
      <c r="D38" s="106" t="s">
        <v>90</v>
      </c>
      <c r="E38" s="109">
        <v>4017.6</v>
      </c>
      <c r="F38" s="105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>
      <c r="A39" s="100"/>
      <c r="B39" s="98"/>
      <c r="C39" s="102"/>
      <c r="D39" s="106" t="s">
        <v>91</v>
      </c>
      <c r="E39" s="108">
        <v>15.0</v>
      </c>
      <c r="F39" s="105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>
      <c r="A40" s="99"/>
      <c r="B40" s="98"/>
      <c r="C40" s="102"/>
      <c r="D40" s="106" t="s">
        <v>92</v>
      </c>
      <c r="E40" s="109">
        <v>20.0</v>
      </c>
      <c r="F40" s="105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>
      <c r="A41" s="100"/>
      <c r="B41" s="98"/>
      <c r="C41" s="102"/>
      <c r="D41" s="127" t="s">
        <v>93</v>
      </c>
      <c r="E41" s="109">
        <f>E39*E36*E40*E10</f>
        <v>18000</v>
      </c>
      <c r="F41" s="105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>
      <c r="A42" s="128"/>
      <c r="B42" s="98"/>
      <c r="C42" s="102"/>
      <c r="D42" s="111" t="s">
        <v>94</v>
      </c>
      <c r="E42" s="126">
        <f>E38*E36*(1+E37)*E10</f>
        <v>265161.6</v>
      </c>
      <c r="F42" s="105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>
      <c r="A43" s="100"/>
      <c r="B43" s="98"/>
      <c r="C43" s="98"/>
      <c r="D43" s="113"/>
      <c r="E43" s="113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>
      <c r="A44" s="99"/>
      <c r="B44" s="98"/>
      <c r="C44" s="98"/>
      <c r="D44" s="129"/>
      <c r="E44" s="129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>
      <c r="A45" s="100"/>
      <c r="B45" s="98"/>
      <c r="C45" s="98"/>
      <c r="D45" s="114"/>
      <c r="E45" s="114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>
      <c r="A46" s="128"/>
      <c r="B46" s="98"/>
      <c r="C46" s="102"/>
      <c r="D46" s="130" t="s">
        <v>95</v>
      </c>
      <c r="E46" s="131">
        <f>E42+E33+E25</f>
        <v>285321.3576</v>
      </c>
      <c r="F46" s="132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>
      <c r="A47" s="100"/>
      <c r="B47" s="98"/>
      <c r="C47" s="98"/>
      <c r="D47" s="133"/>
      <c r="E47" s="133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>
      <c r="A48" s="99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</sheetData>
  <mergeCells count="3">
    <mergeCell ref="D17:E17"/>
    <mergeCell ref="D27:E27"/>
    <mergeCell ref="D35:E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