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"/>
    </mc:Choice>
  </mc:AlternateContent>
  <xr:revisionPtr revIDLastSave="0" documentId="13_ncr:1_{B6A3A463-86C7-4F70-B485-9A6FE4D007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I4" i="1" s="1"/>
  <c r="Q4" i="1"/>
  <c r="R4" i="1"/>
  <c r="T4" i="1"/>
  <c r="U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23" i="1" l="1"/>
  <c r="I7" i="1"/>
  <c r="I11" i="1"/>
  <c r="I19" i="1"/>
  <c r="I15" i="1"/>
  <c r="I21" i="1"/>
  <c r="I17" i="1"/>
  <c r="I13" i="1"/>
  <c r="I9" i="1"/>
  <c r="I5" i="1"/>
  <c r="I22" i="1"/>
  <c r="I18" i="1"/>
  <c r="I14" i="1"/>
  <c r="I10" i="1"/>
  <c r="I6" i="1"/>
  <c r="I24" i="1"/>
  <c r="P4" i="1" s="1"/>
  <c r="I20" i="1"/>
  <c r="I16" i="1"/>
  <c r="I12" i="1"/>
  <c r="I8" i="1"/>
  <c r="P8" i="1"/>
  <c r="L24" i="1" l="1"/>
  <c r="S4" i="1" s="1"/>
  <c r="H24" i="1"/>
  <c r="N24" i="1"/>
  <c r="G24" i="1"/>
  <c r="H23" i="1"/>
  <c r="N23" i="1"/>
  <c r="G23" i="1"/>
  <c r="N9" i="1"/>
  <c r="N5" i="1"/>
  <c r="N7" i="1"/>
  <c r="N11" i="1"/>
  <c r="N13" i="1"/>
  <c r="N15" i="1"/>
  <c r="N17" i="1"/>
  <c r="N19" i="1"/>
  <c r="N21" i="1"/>
  <c r="M10" i="1"/>
  <c r="M14" i="1"/>
  <c r="M18" i="1"/>
  <c r="M22" i="1"/>
  <c r="L5" i="1"/>
  <c r="L13" i="1"/>
  <c r="L17" i="1"/>
  <c r="L19" i="1"/>
  <c r="H22" i="1"/>
  <c r="G22" i="1"/>
  <c r="L15" i="1" l="1"/>
  <c r="L21" i="1"/>
  <c r="L11" i="1"/>
  <c r="L7" i="1"/>
  <c r="M24" i="1"/>
  <c r="M23" i="1"/>
  <c r="M20" i="1"/>
  <c r="M16" i="1"/>
  <c r="M15" i="1"/>
  <c r="M12" i="1"/>
  <c r="L9" i="1"/>
  <c r="M8" i="1"/>
  <c r="M7" i="1"/>
  <c r="M6" i="1"/>
  <c r="L23" i="1"/>
  <c r="M11" i="1"/>
  <c r="M21" i="1"/>
  <c r="M17" i="1"/>
  <c r="M13" i="1"/>
  <c r="M9" i="1"/>
  <c r="M5" i="1"/>
  <c r="M19" i="1"/>
  <c r="L20" i="1"/>
  <c r="L16" i="1"/>
  <c r="L12" i="1"/>
  <c r="L8" i="1"/>
  <c r="N22" i="1"/>
  <c r="N18" i="1"/>
  <c r="N14" i="1"/>
  <c r="N10" i="1"/>
  <c r="N6" i="1"/>
  <c r="L22" i="1"/>
  <c r="N16" i="1"/>
  <c r="L14" i="1"/>
  <c r="N8" i="1"/>
  <c r="L6" i="1"/>
  <c r="N20" i="1"/>
  <c r="L18" i="1"/>
  <c r="N12" i="1"/>
  <c r="L1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Q8" i="1" l="1"/>
  <c r="R8" i="1" l="1"/>
  <c r="S8" i="1" s="1"/>
  <c r="Q25" i="1" s="1"/>
  <c r="P83" i="1" l="1"/>
  <c r="P340" i="1"/>
  <c r="P330" i="1"/>
  <c r="P74" i="1"/>
  <c r="P228" i="1"/>
  <c r="P336" i="1"/>
  <c r="P80" i="1"/>
  <c r="P110" i="1"/>
  <c r="P341" i="1"/>
  <c r="P149" i="1"/>
  <c r="P355" i="1"/>
  <c r="P227" i="1"/>
  <c r="P163" i="1"/>
  <c r="P292" i="1"/>
  <c r="P172" i="1"/>
  <c r="P44" i="1"/>
  <c r="P306" i="1"/>
  <c r="P242" i="1"/>
  <c r="P178" i="1"/>
  <c r="P114" i="1"/>
  <c r="P50" i="1"/>
  <c r="P316" i="1"/>
  <c r="P180" i="1"/>
  <c r="P52" i="1"/>
  <c r="P304" i="1"/>
  <c r="P176" i="1"/>
  <c r="P48" i="1"/>
  <c r="P206" i="1"/>
  <c r="P78" i="1"/>
  <c r="P325" i="1"/>
  <c r="P261" i="1"/>
  <c r="P197" i="1"/>
  <c r="P133" i="1"/>
  <c r="P69" i="1"/>
  <c r="P339" i="1"/>
  <c r="P275" i="1"/>
  <c r="P211" i="1"/>
  <c r="P147" i="1"/>
  <c r="P26" i="1"/>
  <c r="P39" i="1"/>
  <c r="P55" i="1"/>
  <c r="P71" i="1"/>
  <c r="P87" i="1"/>
  <c r="P103" i="1"/>
  <c r="P119" i="1"/>
  <c r="P135" i="1"/>
  <c r="P151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41" i="1"/>
  <c r="P57" i="1"/>
  <c r="P73" i="1"/>
  <c r="P89" i="1"/>
  <c r="P105" i="1"/>
  <c r="P121" i="1"/>
  <c r="P137" i="1"/>
  <c r="P153" i="1"/>
  <c r="P169" i="1"/>
  <c r="P185" i="1"/>
  <c r="P201" i="1"/>
  <c r="P217" i="1"/>
  <c r="P233" i="1"/>
  <c r="P249" i="1"/>
  <c r="P265" i="1"/>
  <c r="P281" i="1"/>
  <c r="P297" i="1"/>
  <c r="P313" i="1"/>
  <c r="P329" i="1"/>
  <c r="P345" i="1"/>
  <c r="P361" i="1"/>
  <c r="P54" i="1"/>
  <c r="P86" i="1"/>
  <c r="P118" i="1"/>
  <c r="P150" i="1"/>
  <c r="P182" i="1"/>
  <c r="P214" i="1"/>
  <c r="P246" i="1"/>
  <c r="P278" i="1"/>
  <c r="P326" i="1"/>
  <c r="P56" i="1"/>
  <c r="P88" i="1"/>
  <c r="P120" i="1"/>
  <c r="P152" i="1"/>
  <c r="P184" i="1"/>
  <c r="P216" i="1"/>
  <c r="P248" i="1"/>
  <c r="P280" i="1"/>
  <c r="P312" i="1"/>
  <c r="P27" i="1"/>
  <c r="P43" i="1"/>
  <c r="P59" i="1"/>
  <c r="P75" i="1"/>
  <c r="P91" i="1"/>
  <c r="P107" i="1"/>
  <c r="P123" i="1"/>
  <c r="P139" i="1"/>
  <c r="P155" i="1"/>
  <c r="P171" i="1"/>
  <c r="P187" i="1"/>
  <c r="P203" i="1"/>
  <c r="P219" i="1"/>
  <c r="P235" i="1"/>
  <c r="P251" i="1"/>
  <c r="P267" i="1"/>
  <c r="P283" i="1"/>
  <c r="P299" i="1"/>
  <c r="P315" i="1"/>
  <c r="P331" i="1"/>
  <c r="P347" i="1"/>
  <c r="P29" i="1"/>
  <c r="P45" i="1"/>
  <c r="P61" i="1"/>
  <c r="P77" i="1"/>
  <c r="P93" i="1"/>
  <c r="P109" i="1"/>
  <c r="P125" i="1"/>
  <c r="P141" i="1"/>
  <c r="P157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0" i="1"/>
  <c r="P62" i="1"/>
  <c r="P94" i="1"/>
  <c r="P126" i="1"/>
  <c r="P158" i="1"/>
  <c r="P190" i="1"/>
  <c r="P222" i="1"/>
  <c r="P254" i="1"/>
  <c r="P286" i="1"/>
  <c r="P32" i="1"/>
  <c r="P64" i="1"/>
  <c r="P96" i="1"/>
  <c r="P128" i="1"/>
  <c r="P160" i="1"/>
  <c r="P192" i="1"/>
  <c r="P224" i="1"/>
  <c r="P256" i="1"/>
  <c r="P288" i="1"/>
  <c r="P320" i="1"/>
  <c r="P352" i="1"/>
  <c r="P68" i="1"/>
  <c r="P132" i="1"/>
  <c r="P196" i="1"/>
  <c r="P260" i="1"/>
  <c r="P332" i="1"/>
  <c r="P350" i="1"/>
  <c r="P58" i="1"/>
  <c r="P90" i="1"/>
  <c r="P122" i="1"/>
  <c r="P154" i="1"/>
  <c r="P186" i="1"/>
  <c r="P218" i="1"/>
  <c r="P250" i="1"/>
  <c r="P282" i="1"/>
  <c r="P314" i="1"/>
  <c r="P346" i="1"/>
  <c r="P60" i="1"/>
  <c r="P124" i="1"/>
  <c r="P188" i="1"/>
  <c r="P252" i="1"/>
  <c r="P308" i="1"/>
  <c r="P318" i="1"/>
  <c r="P51" i="1"/>
  <c r="P31" i="1"/>
  <c r="P47" i="1"/>
  <c r="P63" i="1"/>
  <c r="P79" i="1"/>
  <c r="P95" i="1"/>
  <c r="P111" i="1"/>
  <c r="P127" i="1"/>
  <c r="P143" i="1"/>
  <c r="P159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3" i="1"/>
  <c r="P49" i="1"/>
  <c r="P65" i="1"/>
  <c r="P81" i="1"/>
  <c r="P97" i="1"/>
  <c r="P113" i="1"/>
  <c r="P129" i="1"/>
  <c r="P145" i="1"/>
  <c r="P161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8" i="1"/>
  <c r="P70" i="1"/>
  <c r="P102" i="1"/>
  <c r="P134" i="1"/>
  <c r="P166" i="1"/>
  <c r="P198" i="1"/>
  <c r="P230" i="1"/>
  <c r="P262" i="1"/>
  <c r="P294" i="1"/>
  <c r="P40" i="1"/>
  <c r="P72" i="1"/>
  <c r="P104" i="1"/>
  <c r="P136" i="1"/>
  <c r="P168" i="1"/>
  <c r="P200" i="1"/>
  <c r="P232" i="1"/>
  <c r="P264" i="1"/>
  <c r="P296" i="1"/>
  <c r="P328" i="1"/>
  <c r="P360" i="1"/>
  <c r="P76" i="1"/>
  <c r="P148" i="1"/>
  <c r="P212" i="1"/>
  <c r="P276" i="1"/>
  <c r="P348" i="1"/>
  <c r="P34" i="1"/>
  <c r="P66" i="1"/>
  <c r="P98" i="1"/>
  <c r="P130" i="1"/>
  <c r="P162" i="1"/>
  <c r="P194" i="1"/>
  <c r="P226" i="1"/>
  <c r="P258" i="1"/>
  <c r="P290" i="1"/>
  <c r="P322" i="1"/>
  <c r="P354" i="1"/>
  <c r="P84" i="1"/>
  <c r="P140" i="1"/>
  <c r="P204" i="1"/>
  <c r="P268" i="1"/>
  <c r="P324" i="1"/>
  <c r="P342" i="1"/>
  <c r="P92" i="1"/>
  <c r="P266" i="1"/>
  <c r="P138" i="1"/>
  <c r="P310" i="1"/>
  <c r="P100" i="1"/>
  <c r="P208" i="1"/>
  <c r="P238" i="1"/>
  <c r="P277" i="1"/>
  <c r="P213" i="1"/>
  <c r="P85" i="1"/>
  <c r="P291" i="1"/>
  <c r="P99" i="1"/>
  <c r="P358" i="1"/>
  <c r="P284" i="1"/>
  <c r="P156" i="1"/>
  <c r="P36" i="1"/>
  <c r="P298" i="1"/>
  <c r="P234" i="1"/>
  <c r="P170" i="1"/>
  <c r="P106" i="1"/>
  <c r="P42" i="1"/>
  <c r="P300" i="1"/>
  <c r="P164" i="1"/>
  <c r="P28" i="1"/>
  <c r="P272" i="1"/>
  <c r="P144" i="1"/>
  <c r="P302" i="1"/>
  <c r="P174" i="1"/>
  <c r="P46" i="1"/>
  <c r="P309" i="1"/>
  <c r="P245" i="1"/>
  <c r="P181" i="1"/>
  <c r="P117" i="1"/>
  <c r="P53" i="1"/>
  <c r="P323" i="1"/>
  <c r="P259" i="1"/>
  <c r="P195" i="1"/>
  <c r="P131" i="1"/>
  <c r="P67" i="1"/>
  <c r="P220" i="1"/>
  <c r="P202" i="1"/>
  <c r="P356" i="1"/>
  <c r="P236" i="1"/>
  <c r="P108" i="1"/>
  <c r="P338" i="1"/>
  <c r="P274" i="1"/>
  <c r="P210" i="1"/>
  <c r="P146" i="1"/>
  <c r="P82" i="1"/>
  <c r="P334" i="1"/>
  <c r="P244" i="1"/>
  <c r="P116" i="1"/>
  <c r="P344" i="1"/>
  <c r="P240" i="1"/>
  <c r="P112" i="1"/>
  <c r="P270" i="1"/>
  <c r="P142" i="1"/>
  <c r="P357" i="1"/>
  <c r="P293" i="1"/>
  <c r="P229" i="1"/>
  <c r="P165" i="1"/>
  <c r="P101" i="1"/>
  <c r="P37" i="1"/>
  <c r="P307" i="1"/>
  <c r="P243" i="1"/>
  <c r="P179" i="1"/>
  <c r="P115" i="1"/>
  <c r="P35" i="1"/>
  <c r="R25" i="1"/>
  <c r="P25" i="1"/>
  <c r="S25" i="1" s="1"/>
  <c r="J25" i="1" s="1"/>
  <c r="K25" i="1" s="1"/>
  <c r="I25" i="1" s="1"/>
  <c r="R26" i="1" l="1"/>
  <c r="M25" i="1"/>
  <c r="D25" i="1" s="1"/>
  <c r="F25" i="1" l="1"/>
  <c r="G25" i="1"/>
  <c r="H25" i="1"/>
  <c r="N25" i="1"/>
  <c r="E25" i="1"/>
  <c r="Q26" i="1"/>
  <c r="S26" i="1" s="1"/>
  <c r="J26" i="1" s="1"/>
  <c r="L25" i="1" l="1"/>
  <c r="K26" i="1"/>
  <c r="M26" i="1"/>
  <c r="D26" i="1" s="1"/>
  <c r="R27" i="1"/>
  <c r="H26" i="1" l="1"/>
  <c r="G26" i="1"/>
  <c r="F26" i="1"/>
  <c r="E26" i="1"/>
  <c r="N26" i="1"/>
  <c r="I26" i="1"/>
  <c r="L26" i="1" s="1"/>
  <c r="Q27" i="1" l="1"/>
  <c r="S27" i="1" s="1"/>
  <c r="J27" i="1" s="1"/>
  <c r="K27" i="1" l="1"/>
  <c r="M27" i="1"/>
  <c r="D27" i="1" s="1"/>
  <c r="R28" i="1"/>
  <c r="F27" i="1" l="1"/>
  <c r="G27" i="1"/>
  <c r="H27" i="1"/>
  <c r="N27" i="1"/>
  <c r="I27" i="1"/>
  <c r="L27" i="1" s="1"/>
  <c r="E27" i="1"/>
  <c r="Q28" i="1" l="1"/>
  <c r="S28" i="1" s="1"/>
  <c r="J28" i="1" s="1"/>
  <c r="K28" i="1" l="1"/>
  <c r="M28" i="1"/>
  <c r="D28" i="1" s="1"/>
  <c r="R29" i="1"/>
  <c r="G28" i="1" l="1"/>
  <c r="F28" i="1"/>
  <c r="H28" i="1"/>
  <c r="I28" i="1"/>
  <c r="L28" i="1" s="1"/>
  <c r="E28" i="1"/>
  <c r="N28" i="1"/>
  <c r="Q29" i="1" l="1"/>
  <c r="S29" i="1" s="1"/>
  <c r="J29" i="1" s="1"/>
  <c r="K29" i="1" l="1"/>
  <c r="R30" i="1"/>
  <c r="M29" i="1"/>
  <c r="D29" i="1" s="1"/>
  <c r="G29" i="1" l="1"/>
  <c r="H29" i="1"/>
  <c r="F29" i="1"/>
  <c r="I29" i="1"/>
  <c r="L29" i="1" s="1"/>
  <c r="E29" i="1"/>
  <c r="N29" i="1"/>
  <c r="Q30" i="1" l="1"/>
  <c r="S30" i="1" s="1"/>
  <c r="J30" i="1" s="1"/>
  <c r="K30" i="1" s="1"/>
  <c r="R31" i="1" l="1"/>
  <c r="M30" i="1"/>
  <c r="D30" i="1" s="1"/>
  <c r="H30" i="1" s="1"/>
  <c r="E30" i="1"/>
  <c r="N30" i="1"/>
  <c r="I30" i="1"/>
  <c r="L30" i="1" s="1"/>
  <c r="G30" i="1" l="1"/>
  <c r="F30" i="1"/>
  <c r="Q31" i="1"/>
  <c r="S31" i="1" s="1"/>
  <c r="J31" i="1" s="1"/>
  <c r="K31" i="1" l="1"/>
  <c r="R32" i="1"/>
  <c r="M31" i="1"/>
  <c r="D31" i="1" s="1"/>
  <c r="F31" i="1" l="1"/>
  <c r="H31" i="1"/>
  <c r="G31" i="1"/>
  <c r="N31" i="1"/>
  <c r="I31" i="1"/>
  <c r="L31" i="1" s="1"/>
  <c r="E31" i="1"/>
  <c r="Q32" i="1" l="1"/>
  <c r="S32" i="1" s="1"/>
  <c r="J32" i="1" s="1"/>
  <c r="M32" i="1" s="1"/>
  <c r="D32" i="1" s="1"/>
  <c r="K32" i="1" l="1"/>
  <c r="N32" i="1" s="1"/>
  <c r="R33" i="1"/>
  <c r="F32" i="1"/>
  <c r="G32" i="1"/>
  <c r="H32" i="1"/>
  <c r="I32" i="1" l="1"/>
  <c r="L32" i="1" s="1"/>
  <c r="E32" i="1"/>
  <c r="Q33" i="1" l="1"/>
  <c r="S33" i="1" s="1"/>
  <c r="J33" i="1" s="1"/>
  <c r="K33" i="1" s="1"/>
  <c r="N33" i="1" s="1"/>
  <c r="E33" i="1" l="1"/>
  <c r="I33" i="1"/>
  <c r="L33" i="1" s="1"/>
  <c r="M33" i="1"/>
  <c r="D33" i="1" s="1"/>
  <c r="F33" i="1" s="1"/>
  <c r="R34" i="1"/>
  <c r="Q34" i="1" l="1"/>
  <c r="S34" i="1" s="1"/>
  <c r="J34" i="1" s="1"/>
  <c r="K34" i="1" s="1"/>
  <c r="E34" i="1" s="1"/>
  <c r="G33" i="1"/>
  <c r="H33" i="1"/>
  <c r="I34" i="1" l="1"/>
  <c r="L34" i="1" s="1"/>
  <c r="M34" i="1"/>
  <c r="D34" i="1" s="1"/>
  <c r="F34" i="1" s="1"/>
  <c r="N34" i="1"/>
  <c r="R35" i="1"/>
  <c r="Q35" i="1" l="1"/>
  <c r="S35" i="1" s="1"/>
  <c r="J35" i="1" s="1"/>
  <c r="R36" i="1" s="1"/>
  <c r="G34" i="1"/>
  <c r="H34" i="1"/>
  <c r="M35" i="1" l="1"/>
  <c r="D35" i="1" s="1"/>
  <c r="H35" i="1" s="1"/>
  <c r="K35" i="1"/>
  <c r="E35" i="1" s="1"/>
  <c r="G35" i="1" l="1"/>
  <c r="F35" i="1"/>
  <c r="N35" i="1"/>
  <c r="I35" i="1"/>
  <c r="L35" i="1" s="1"/>
  <c r="Q36" i="1" l="1"/>
  <c r="S36" i="1" s="1"/>
  <c r="J36" i="1" s="1"/>
  <c r="K36" i="1" s="1"/>
  <c r="R37" i="1" l="1"/>
  <c r="M36" i="1"/>
  <c r="D36" i="1" s="1"/>
  <c r="F36" i="1" s="1"/>
  <c r="N36" i="1"/>
  <c r="I36" i="1"/>
  <c r="L36" i="1" s="1"/>
  <c r="E36" i="1"/>
  <c r="H36" i="1" l="1"/>
  <c r="G36" i="1"/>
  <c r="Q37" i="1"/>
  <c r="S37" i="1" s="1"/>
  <c r="J37" i="1" s="1"/>
  <c r="K37" i="1" l="1"/>
  <c r="R38" i="1"/>
  <c r="M37" i="1"/>
  <c r="D37" i="1" s="1"/>
  <c r="F37" i="1" l="1"/>
  <c r="G37" i="1"/>
  <c r="H37" i="1"/>
  <c r="I37" i="1"/>
  <c r="L37" i="1" s="1"/>
  <c r="E37" i="1"/>
  <c r="N37" i="1"/>
  <c r="Q38" i="1" l="1"/>
  <c r="S38" i="1" s="1"/>
  <c r="J38" i="1" s="1"/>
  <c r="M38" i="1" s="1"/>
  <c r="D38" i="1" s="1"/>
  <c r="K38" i="1" l="1"/>
  <c r="E38" i="1" s="1"/>
  <c r="R39" i="1"/>
  <c r="G38" i="1"/>
  <c r="F38" i="1"/>
  <c r="H38" i="1"/>
  <c r="N38" i="1" l="1"/>
  <c r="I38" i="1"/>
  <c r="L38" i="1" s="1"/>
  <c r="Q39" i="1" l="1"/>
  <c r="S39" i="1" s="1"/>
  <c r="J39" i="1" s="1"/>
  <c r="K39" i="1" s="1"/>
  <c r="M39" i="1" l="1"/>
  <c r="D39" i="1" s="1"/>
  <c r="G39" i="1" s="1"/>
  <c r="R40" i="1"/>
  <c r="I39" i="1"/>
  <c r="L39" i="1" s="1"/>
  <c r="N39" i="1"/>
  <c r="E39" i="1"/>
  <c r="F39" i="1" l="1"/>
  <c r="H39" i="1"/>
  <c r="Q40" i="1"/>
  <c r="S40" i="1" s="1"/>
  <c r="J40" i="1" s="1"/>
  <c r="R41" i="1" s="1"/>
  <c r="K40" i="1" l="1"/>
  <c r="N40" i="1" s="1"/>
  <c r="M40" i="1"/>
  <c r="D40" i="1" s="1"/>
  <c r="F40" i="1" s="1"/>
  <c r="E40" i="1" l="1"/>
  <c r="I40" i="1"/>
  <c r="L40" i="1" s="1"/>
  <c r="H40" i="1"/>
  <c r="G40" i="1"/>
  <c r="Q41" i="1" l="1"/>
  <c r="S41" i="1" s="1"/>
  <c r="J41" i="1" s="1"/>
  <c r="K41" i="1" s="1"/>
  <c r="M41" i="1" l="1"/>
  <c r="D41" i="1" s="1"/>
  <c r="G41" i="1" s="1"/>
  <c r="R42" i="1"/>
  <c r="N41" i="1"/>
  <c r="E41" i="1"/>
  <c r="I41" i="1"/>
  <c r="L41" i="1" s="1"/>
  <c r="F41" i="1" l="1"/>
  <c r="H41" i="1"/>
  <c r="Q42" i="1"/>
  <c r="S42" i="1" s="1"/>
  <c r="J42" i="1" s="1"/>
  <c r="K42" i="1" s="1"/>
  <c r="M42" i="1" l="1"/>
  <c r="D42" i="1" s="1"/>
  <c r="H42" i="1" s="1"/>
  <c r="R43" i="1"/>
  <c r="E42" i="1"/>
  <c r="N42" i="1"/>
  <c r="I42" i="1"/>
  <c r="L42" i="1" s="1"/>
  <c r="F42" i="1" l="1"/>
  <c r="G42" i="1"/>
  <c r="Q43" i="1"/>
  <c r="S43" i="1" s="1"/>
  <c r="J43" i="1" s="1"/>
  <c r="K43" i="1" l="1"/>
  <c r="M43" i="1"/>
  <c r="D43" i="1" s="1"/>
  <c r="R44" i="1"/>
  <c r="H43" i="1" l="1"/>
  <c r="F43" i="1"/>
  <c r="G43" i="1"/>
  <c r="N43" i="1"/>
  <c r="I43" i="1"/>
  <c r="L43" i="1" s="1"/>
  <c r="E43" i="1"/>
  <c r="Q44" i="1" l="1"/>
  <c r="S44" i="1" s="1"/>
  <c r="J44" i="1" s="1"/>
  <c r="K44" i="1" l="1"/>
  <c r="M44" i="1"/>
  <c r="D44" i="1" s="1"/>
  <c r="R45" i="1"/>
  <c r="H44" i="1" l="1"/>
  <c r="F44" i="1"/>
  <c r="G44" i="1"/>
  <c r="N44" i="1"/>
  <c r="I44" i="1"/>
  <c r="L44" i="1" s="1"/>
  <c r="E44" i="1"/>
  <c r="Q45" i="1" l="1"/>
  <c r="S45" i="1" s="1"/>
  <c r="J45" i="1" s="1"/>
  <c r="K45" i="1" l="1"/>
  <c r="M45" i="1"/>
  <c r="D45" i="1" s="1"/>
  <c r="R46" i="1"/>
  <c r="N45" i="1" l="1"/>
  <c r="I45" i="1"/>
  <c r="L45" i="1" s="1"/>
  <c r="E45" i="1"/>
  <c r="F45" i="1"/>
  <c r="H45" i="1"/>
  <c r="G45" i="1"/>
  <c r="Q46" i="1" l="1"/>
  <c r="S46" i="1" s="1"/>
  <c r="J46" i="1" s="1"/>
  <c r="K46" i="1" l="1"/>
  <c r="M46" i="1"/>
  <c r="D46" i="1" s="1"/>
  <c r="R47" i="1"/>
  <c r="G46" i="1" l="1"/>
  <c r="H46" i="1"/>
  <c r="F46" i="1"/>
  <c r="E46" i="1"/>
  <c r="I46" i="1"/>
  <c r="L46" i="1" s="1"/>
  <c r="N46" i="1"/>
  <c r="Q47" i="1" l="1"/>
  <c r="S47" i="1" s="1"/>
  <c r="J47" i="1" s="1"/>
  <c r="K47" i="1" l="1"/>
  <c r="M47" i="1"/>
  <c r="D47" i="1" s="1"/>
  <c r="R48" i="1"/>
  <c r="F47" i="1" l="1"/>
  <c r="H47" i="1"/>
  <c r="G47" i="1"/>
  <c r="N47" i="1"/>
  <c r="I47" i="1"/>
  <c r="L47" i="1" s="1"/>
  <c r="E47" i="1"/>
  <c r="Q48" i="1" l="1"/>
  <c r="S48" i="1" s="1"/>
  <c r="J48" i="1" s="1"/>
  <c r="K48" i="1" l="1"/>
  <c r="R49" i="1"/>
  <c r="M48" i="1"/>
  <c r="D48" i="1" s="1"/>
  <c r="H48" i="1" l="1"/>
  <c r="F48" i="1"/>
  <c r="G48" i="1"/>
  <c r="I48" i="1"/>
  <c r="L48" i="1" s="1"/>
  <c r="E48" i="1"/>
  <c r="N48" i="1"/>
  <c r="Q49" i="1" l="1"/>
  <c r="S49" i="1" s="1"/>
  <c r="J49" i="1" s="1"/>
  <c r="K49" i="1" s="1"/>
  <c r="R50" i="1" l="1"/>
  <c r="M49" i="1"/>
  <c r="D49" i="1" s="1"/>
  <c r="G49" i="1" s="1"/>
  <c r="I49" i="1"/>
  <c r="L49" i="1" s="1"/>
  <c r="E49" i="1"/>
  <c r="N49" i="1"/>
  <c r="H49" i="1" l="1"/>
  <c r="F49" i="1"/>
  <c r="Q50" i="1"/>
  <c r="S50" i="1" s="1"/>
  <c r="J50" i="1" s="1"/>
  <c r="K50" i="1" s="1"/>
  <c r="M50" i="1" l="1"/>
  <c r="D50" i="1" s="1"/>
  <c r="F50" i="1" s="1"/>
  <c r="R51" i="1"/>
  <c r="E50" i="1"/>
  <c r="N50" i="1"/>
  <c r="I50" i="1"/>
  <c r="L50" i="1" s="1"/>
  <c r="H50" i="1" l="1"/>
  <c r="G50" i="1"/>
  <c r="Q51" i="1"/>
  <c r="S51" i="1" s="1"/>
  <c r="J51" i="1" s="1"/>
  <c r="K51" i="1" l="1"/>
  <c r="R52" i="1"/>
  <c r="M51" i="1"/>
  <c r="D51" i="1" s="1"/>
  <c r="F51" i="1" l="1"/>
  <c r="G51" i="1"/>
  <c r="H51" i="1"/>
  <c r="N51" i="1"/>
  <c r="I51" i="1"/>
  <c r="L51" i="1" s="1"/>
  <c r="E51" i="1"/>
  <c r="Q52" i="1" l="1"/>
  <c r="S52" i="1" s="1"/>
  <c r="J52" i="1" s="1"/>
  <c r="K52" i="1" l="1"/>
  <c r="R53" i="1"/>
  <c r="M52" i="1"/>
  <c r="D52" i="1" s="1"/>
  <c r="H52" i="1" l="1"/>
  <c r="G52" i="1"/>
  <c r="F52" i="1"/>
  <c r="I52" i="1"/>
  <c r="L52" i="1" s="1"/>
  <c r="E52" i="1"/>
  <c r="N52" i="1"/>
  <c r="Q53" i="1" l="1"/>
  <c r="S53" i="1" s="1"/>
  <c r="J53" i="1" s="1"/>
  <c r="K53" i="1" l="1"/>
  <c r="R54" i="1"/>
  <c r="M53" i="1"/>
  <c r="D53" i="1" s="1"/>
  <c r="G53" i="1" l="1"/>
  <c r="F53" i="1"/>
  <c r="H53" i="1"/>
  <c r="I53" i="1"/>
  <c r="L53" i="1" s="1"/>
  <c r="E53" i="1"/>
  <c r="N53" i="1"/>
  <c r="Q54" i="1" l="1"/>
  <c r="S54" i="1" s="1"/>
  <c r="J54" i="1" s="1"/>
  <c r="K54" i="1" l="1"/>
  <c r="M54" i="1"/>
  <c r="D54" i="1" s="1"/>
  <c r="R55" i="1"/>
  <c r="G54" i="1" l="1"/>
  <c r="F54" i="1"/>
  <c r="H54" i="1"/>
  <c r="E54" i="1"/>
  <c r="N54" i="1"/>
  <c r="I54" i="1"/>
  <c r="L54" i="1" s="1"/>
  <c r="Q55" i="1" l="1"/>
  <c r="S55" i="1" s="1"/>
  <c r="J55" i="1" s="1"/>
  <c r="K55" i="1" l="1"/>
  <c r="M55" i="1"/>
  <c r="D55" i="1" s="1"/>
  <c r="R56" i="1"/>
  <c r="H55" i="1" l="1"/>
  <c r="F55" i="1"/>
  <c r="G55" i="1"/>
  <c r="E55" i="1"/>
  <c r="N55" i="1"/>
  <c r="I55" i="1"/>
  <c r="L55" i="1" s="1"/>
  <c r="Q56" i="1" l="1"/>
  <c r="S56" i="1" s="1"/>
  <c r="J56" i="1" s="1"/>
  <c r="K56" i="1" l="1"/>
  <c r="M56" i="1"/>
  <c r="D56" i="1" s="1"/>
  <c r="R57" i="1"/>
  <c r="F56" i="1" l="1"/>
  <c r="G56" i="1"/>
  <c r="H56" i="1"/>
  <c r="I56" i="1"/>
  <c r="L56" i="1" s="1"/>
  <c r="E56" i="1"/>
  <c r="N56" i="1"/>
  <c r="Q57" i="1" l="1"/>
  <c r="S57" i="1" s="1"/>
  <c r="J57" i="1" s="1"/>
  <c r="M57" i="1" s="1"/>
  <c r="D57" i="1" s="1"/>
  <c r="K57" i="1" l="1"/>
  <c r="I57" i="1" s="1"/>
  <c r="L57" i="1" s="1"/>
  <c r="R58" i="1"/>
  <c r="F57" i="1"/>
  <c r="G57" i="1"/>
  <c r="H57" i="1"/>
  <c r="E57" i="1" l="1"/>
  <c r="N57" i="1"/>
  <c r="Q58" i="1"/>
  <c r="S58" i="1" s="1"/>
  <c r="J58" i="1" s="1"/>
  <c r="K58" i="1" s="1"/>
  <c r="M58" i="1" l="1"/>
  <c r="D58" i="1" s="1"/>
  <c r="F58" i="1" s="1"/>
  <c r="R59" i="1"/>
  <c r="E58" i="1"/>
  <c r="N58" i="1"/>
  <c r="I58" i="1"/>
  <c r="L58" i="1" s="1"/>
  <c r="H58" i="1" l="1"/>
  <c r="G58" i="1"/>
  <c r="Q59" i="1"/>
  <c r="S59" i="1" s="1"/>
  <c r="J59" i="1" s="1"/>
  <c r="K59" i="1" l="1"/>
  <c r="M59" i="1"/>
  <c r="D59" i="1" s="1"/>
  <c r="R60" i="1"/>
  <c r="F59" i="1" l="1"/>
  <c r="G59" i="1"/>
  <c r="H59" i="1"/>
  <c r="E59" i="1"/>
  <c r="N59" i="1"/>
  <c r="I59" i="1"/>
  <c r="L59" i="1" s="1"/>
  <c r="Q60" i="1" l="1"/>
  <c r="S60" i="1" s="1"/>
  <c r="J60" i="1" s="1"/>
  <c r="K60" i="1" l="1"/>
  <c r="M60" i="1"/>
  <c r="D60" i="1" s="1"/>
  <c r="R61" i="1"/>
  <c r="G60" i="1" l="1"/>
  <c r="F60" i="1"/>
  <c r="H60" i="1"/>
  <c r="I60" i="1"/>
  <c r="L60" i="1" s="1"/>
  <c r="E60" i="1"/>
  <c r="N60" i="1"/>
  <c r="Q61" i="1" l="1"/>
  <c r="S61" i="1" s="1"/>
  <c r="J61" i="1" s="1"/>
  <c r="K61" i="1" l="1"/>
  <c r="R62" i="1"/>
  <c r="M61" i="1"/>
  <c r="D61" i="1" s="1"/>
  <c r="F61" i="1" l="1"/>
  <c r="G61" i="1"/>
  <c r="H61" i="1"/>
  <c r="I61" i="1"/>
  <c r="L61" i="1" s="1"/>
  <c r="E61" i="1"/>
  <c r="N61" i="1"/>
  <c r="Q62" i="1" l="1"/>
  <c r="S62" i="1" s="1"/>
  <c r="J62" i="1" s="1"/>
  <c r="K62" i="1" s="1"/>
  <c r="R63" i="1" l="1"/>
  <c r="M62" i="1"/>
  <c r="D62" i="1" s="1"/>
  <c r="H62" i="1" s="1"/>
  <c r="E62" i="1"/>
  <c r="N62" i="1"/>
  <c r="I62" i="1"/>
  <c r="L62" i="1" s="1"/>
  <c r="F62" i="1" l="1"/>
  <c r="G62" i="1"/>
  <c r="Q63" i="1"/>
  <c r="S63" i="1" s="1"/>
  <c r="J63" i="1" s="1"/>
  <c r="K63" i="1" l="1"/>
  <c r="M63" i="1"/>
  <c r="D63" i="1" s="1"/>
  <c r="R64" i="1"/>
  <c r="H63" i="1" l="1"/>
  <c r="F63" i="1"/>
  <c r="G63" i="1"/>
  <c r="E63" i="1"/>
  <c r="I63" i="1"/>
  <c r="L63" i="1" s="1"/>
  <c r="N63" i="1"/>
  <c r="Q64" i="1" l="1"/>
  <c r="S64" i="1" s="1"/>
  <c r="J64" i="1" s="1"/>
  <c r="K64" i="1" l="1"/>
  <c r="R65" i="1"/>
  <c r="M64" i="1"/>
  <c r="D64" i="1" s="1"/>
  <c r="G64" i="1" l="1"/>
  <c r="F64" i="1"/>
  <c r="H64" i="1"/>
  <c r="N64" i="1"/>
  <c r="I64" i="1"/>
  <c r="L64" i="1" s="1"/>
  <c r="E64" i="1"/>
  <c r="Q65" i="1" l="1"/>
  <c r="S65" i="1" s="1"/>
  <c r="J65" i="1" s="1"/>
  <c r="K65" i="1" s="1"/>
  <c r="R66" i="1" l="1"/>
  <c r="M65" i="1"/>
  <c r="D65" i="1" s="1"/>
  <c r="H65" i="1" s="1"/>
  <c r="I65" i="1"/>
  <c r="L65" i="1" s="1"/>
  <c r="E65" i="1"/>
  <c r="N65" i="1"/>
  <c r="F65" i="1" l="1"/>
  <c r="G65" i="1"/>
  <c r="Q66" i="1"/>
  <c r="S66" i="1" s="1"/>
  <c r="J66" i="1" s="1"/>
  <c r="K66" i="1" l="1"/>
  <c r="M66" i="1"/>
  <c r="D66" i="1" s="1"/>
  <c r="R67" i="1"/>
  <c r="F66" i="1" l="1"/>
  <c r="G66" i="1"/>
  <c r="H66" i="1"/>
  <c r="I66" i="1"/>
  <c r="L66" i="1" s="1"/>
  <c r="N66" i="1"/>
  <c r="E66" i="1"/>
  <c r="Q67" i="1" l="1"/>
  <c r="S67" i="1" s="1"/>
  <c r="J67" i="1" s="1"/>
  <c r="K67" i="1" s="1"/>
  <c r="M67" i="1" l="1"/>
  <c r="D67" i="1" s="1"/>
  <c r="H67" i="1" s="1"/>
  <c r="R68" i="1"/>
  <c r="E67" i="1"/>
  <c r="I67" i="1"/>
  <c r="L67" i="1" s="1"/>
  <c r="N67" i="1"/>
  <c r="G67" i="1" l="1"/>
  <c r="F67" i="1"/>
  <c r="Q68" i="1"/>
  <c r="S68" i="1" s="1"/>
  <c r="J68" i="1" s="1"/>
  <c r="K68" i="1" l="1"/>
  <c r="M68" i="1"/>
  <c r="D68" i="1" s="1"/>
  <c r="R69" i="1"/>
  <c r="G68" i="1" l="1"/>
  <c r="H68" i="1"/>
  <c r="F68" i="1"/>
  <c r="E68" i="1"/>
  <c r="I68" i="1"/>
  <c r="L68" i="1" s="1"/>
  <c r="N68" i="1"/>
  <c r="Q69" i="1" l="1"/>
  <c r="S69" i="1" s="1"/>
  <c r="J69" i="1" s="1"/>
  <c r="K69" i="1" l="1"/>
  <c r="R70" i="1"/>
  <c r="M69" i="1"/>
  <c r="D69" i="1" s="1"/>
  <c r="H69" i="1" l="1"/>
  <c r="G69" i="1"/>
  <c r="F69" i="1"/>
  <c r="I69" i="1"/>
  <c r="L69" i="1" s="1"/>
  <c r="E69" i="1"/>
  <c r="N69" i="1"/>
  <c r="Q70" i="1" l="1"/>
  <c r="S70" i="1" s="1"/>
  <c r="J70" i="1" s="1"/>
  <c r="K70" i="1" l="1"/>
  <c r="R71" i="1"/>
  <c r="M70" i="1"/>
  <c r="D70" i="1" s="1"/>
  <c r="G70" i="1" l="1"/>
  <c r="F70" i="1"/>
  <c r="H70" i="1"/>
  <c r="I70" i="1"/>
  <c r="L70" i="1" s="1"/>
  <c r="E70" i="1"/>
  <c r="N70" i="1"/>
  <c r="Q71" i="1" l="1"/>
  <c r="S71" i="1" s="1"/>
  <c r="J71" i="1" s="1"/>
  <c r="K71" i="1" s="1"/>
  <c r="R72" i="1" l="1"/>
  <c r="M71" i="1"/>
  <c r="D71" i="1" s="1"/>
  <c r="G71" i="1" s="1"/>
  <c r="E71" i="1"/>
  <c r="N71" i="1"/>
  <c r="I71" i="1"/>
  <c r="L71" i="1" s="1"/>
  <c r="H71" i="1" l="1"/>
  <c r="F71" i="1"/>
  <c r="Q72" i="1"/>
  <c r="S72" i="1" s="1"/>
  <c r="J72" i="1" s="1"/>
  <c r="K72" i="1" l="1"/>
  <c r="M72" i="1"/>
  <c r="D72" i="1" s="1"/>
  <c r="R73" i="1"/>
  <c r="F72" i="1" l="1"/>
  <c r="G72" i="1"/>
  <c r="H72" i="1"/>
  <c r="N72" i="1"/>
  <c r="I72" i="1"/>
  <c r="L72" i="1" s="1"/>
  <c r="E72" i="1"/>
  <c r="Q73" i="1" l="1"/>
  <c r="S73" i="1" s="1"/>
  <c r="J73" i="1" s="1"/>
  <c r="K73" i="1" l="1"/>
  <c r="R74" i="1"/>
  <c r="M73" i="1"/>
  <c r="D73" i="1" s="1"/>
  <c r="G73" i="1" l="1"/>
  <c r="F73" i="1"/>
  <c r="H73" i="1"/>
  <c r="N73" i="1"/>
  <c r="I73" i="1"/>
  <c r="L73" i="1" s="1"/>
  <c r="E73" i="1"/>
  <c r="Q74" i="1" l="1"/>
  <c r="S74" i="1" s="1"/>
  <c r="J74" i="1" s="1"/>
  <c r="K74" i="1" s="1"/>
  <c r="R75" i="1" l="1"/>
  <c r="M74" i="1"/>
  <c r="D74" i="1" s="1"/>
  <c r="G74" i="1" s="1"/>
  <c r="I74" i="1"/>
  <c r="L74" i="1" s="1"/>
  <c r="E74" i="1"/>
  <c r="N74" i="1"/>
  <c r="F74" i="1" l="1"/>
  <c r="Q75" i="1"/>
  <c r="S75" i="1" s="1"/>
  <c r="J75" i="1" s="1"/>
  <c r="K75" i="1" s="1"/>
  <c r="H74" i="1"/>
  <c r="M75" i="1" l="1"/>
  <c r="D75" i="1" s="1"/>
  <c r="F75" i="1" s="1"/>
  <c r="R76" i="1"/>
  <c r="I75" i="1"/>
  <c r="L75" i="1" s="1"/>
  <c r="N75" i="1"/>
  <c r="E75" i="1"/>
  <c r="H75" i="1" l="1"/>
  <c r="G75" i="1"/>
  <c r="Q76" i="1"/>
  <c r="S76" i="1" s="1"/>
  <c r="J76" i="1" s="1"/>
  <c r="K76" i="1" l="1"/>
  <c r="M76" i="1"/>
  <c r="D76" i="1" s="1"/>
  <c r="R77" i="1"/>
  <c r="F76" i="1" l="1"/>
  <c r="H76" i="1"/>
  <c r="G76" i="1"/>
  <c r="N76" i="1"/>
  <c r="I76" i="1"/>
  <c r="L76" i="1" s="1"/>
  <c r="E76" i="1"/>
  <c r="Q77" i="1" l="1"/>
  <c r="S77" i="1" s="1"/>
  <c r="J77" i="1" s="1"/>
  <c r="K77" i="1" l="1"/>
  <c r="M77" i="1"/>
  <c r="D77" i="1" s="1"/>
  <c r="R78" i="1"/>
  <c r="F77" i="1" l="1"/>
  <c r="G77" i="1"/>
  <c r="H77" i="1"/>
  <c r="I77" i="1"/>
  <c r="L77" i="1" s="1"/>
  <c r="E77" i="1"/>
  <c r="N77" i="1"/>
  <c r="Q78" i="1" l="1"/>
  <c r="S78" i="1" s="1"/>
  <c r="J78" i="1" s="1"/>
  <c r="K78" i="1" l="1"/>
  <c r="M78" i="1"/>
  <c r="D78" i="1" s="1"/>
  <c r="R79" i="1"/>
  <c r="F78" i="1" l="1"/>
  <c r="H78" i="1"/>
  <c r="G78" i="1"/>
  <c r="I78" i="1"/>
  <c r="L78" i="1" s="1"/>
  <c r="N78" i="1"/>
  <c r="E78" i="1"/>
  <c r="Q79" i="1" l="1"/>
  <c r="S79" i="1" s="1"/>
  <c r="J79" i="1" s="1"/>
  <c r="K79" i="1" s="1"/>
  <c r="M79" i="1" l="1"/>
  <c r="D79" i="1" s="1"/>
  <c r="G79" i="1" s="1"/>
  <c r="R80" i="1"/>
  <c r="E79" i="1"/>
  <c r="I79" i="1"/>
  <c r="L79" i="1" s="1"/>
  <c r="N79" i="1"/>
  <c r="F79" i="1" l="1"/>
  <c r="H79" i="1"/>
  <c r="Q80" i="1"/>
  <c r="S80" i="1" s="1"/>
  <c r="J80" i="1" s="1"/>
  <c r="K80" i="1" l="1"/>
  <c r="R81" i="1"/>
  <c r="M80" i="1"/>
  <c r="D80" i="1" s="1"/>
  <c r="H80" i="1" l="1"/>
  <c r="G80" i="1"/>
  <c r="F80" i="1"/>
  <c r="N80" i="1"/>
  <c r="E80" i="1"/>
  <c r="I80" i="1"/>
  <c r="L80" i="1" s="1"/>
  <c r="Q81" i="1" l="1"/>
  <c r="S81" i="1" s="1"/>
  <c r="J81" i="1" s="1"/>
  <c r="K81" i="1" s="1"/>
  <c r="M81" i="1" l="1"/>
  <c r="D81" i="1" s="1"/>
  <c r="F81" i="1" s="1"/>
  <c r="R82" i="1"/>
  <c r="I81" i="1"/>
  <c r="L81" i="1" s="1"/>
  <c r="E81" i="1"/>
  <c r="N81" i="1"/>
  <c r="H81" i="1" l="1"/>
  <c r="G81" i="1"/>
  <c r="Q82" i="1"/>
  <c r="S82" i="1" s="1"/>
  <c r="J82" i="1" s="1"/>
  <c r="K82" i="1" l="1"/>
  <c r="R83" i="1"/>
  <c r="M82" i="1"/>
  <c r="D82" i="1" s="1"/>
  <c r="F82" i="1" l="1"/>
  <c r="G82" i="1"/>
  <c r="H82" i="1"/>
  <c r="I82" i="1"/>
  <c r="L82" i="1" s="1"/>
  <c r="N82" i="1"/>
  <c r="E82" i="1"/>
  <c r="Q83" i="1" l="1"/>
  <c r="S83" i="1" s="1"/>
  <c r="J83" i="1" s="1"/>
  <c r="K83" i="1" s="1"/>
  <c r="M83" i="1" l="1"/>
  <c r="D83" i="1" s="1"/>
  <c r="H83" i="1" s="1"/>
  <c r="R84" i="1"/>
  <c r="E83" i="1"/>
  <c r="I83" i="1"/>
  <c r="L83" i="1" s="1"/>
  <c r="N83" i="1"/>
  <c r="G83" i="1" l="1"/>
  <c r="F83" i="1"/>
  <c r="Q84" i="1"/>
  <c r="S84" i="1" s="1"/>
  <c r="J84" i="1" s="1"/>
  <c r="K84" i="1" l="1"/>
  <c r="M84" i="1"/>
  <c r="D84" i="1" s="1"/>
  <c r="R85" i="1"/>
  <c r="G84" i="1" l="1"/>
  <c r="F84" i="1"/>
  <c r="H84" i="1"/>
  <c r="N84" i="1"/>
  <c r="I84" i="1"/>
  <c r="L84" i="1" s="1"/>
  <c r="E84" i="1"/>
  <c r="Q85" i="1" l="1"/>
  <c r="S85" i="1" s="1"/>
  <c r="J85" i="1" s="1"/>
  <c r="K85" i="1" l="1"/>
  <c r="R86" i="1"/>
  <c r="M85" i="1"/>
  <c r="D85" i="1" s="1"/>
  <c r="G85" i="1" l="1"/>
  <c r="F85" i="1"/>
  <c r="H85" i="1"/>
  <c r="I85" i="1"/>
  <c r="L85" i="1" s="1"/>
  <c r="E85" i="1"/>
  <c r="N85" i="1"/>
  <c r="Q86" i="1" l="1"/>
  <c r="S86" i="1" s="1"/>
  <c r="J86" i="1" s="1"/>
  <c r="K86" i="1" l="1"/>
  <c r="M86" i="1"/>
  <c r="D86" i="1" s="1"/>
  <c r="R87" i="1"/>
  <c r="H86" i="1" l="1"/>
  <c r="F86" i="1"/>
  <c r="G86" i="1"/>
  <c r="I86" i="1"/>
  <c r="L86" i="1" s="1"/>
  <c r="E86" i="1"/>
  <c r="N86" i="1"/>
  <c r="Q87" i="1" l="1"/>
  <c r="S87" i="1" s="1"/>
  <c r="J87" i="1" s="1"/>
  <c r="K87" i="1" l="1"/>
  <c r="M87" i="1"/>
  <c r="D87" i="1" s="1"/>
  <c r="R88" i="1"/>
  <c r="H87" i="1" l="1"/>
  <c r="F87" i="1"/>
  <c r="G87" i="1"/>
  <c r="E87" i="1"/>
  <c r="I87" i="1"/>
  <c r="L87" i="1" s="1"/>
  <c r="N87" i="1"/>
  <c r="Q88" i="1" l="1"/>
  <c r="S88" i="1" s="1"/>
  <c r="J88" i="1" s="1"/>
  <c r="R89" i="1" s="1"/>
  <c r="K88" i="1" l="1"/>
  <c r="I88" i="1" s="1"/>
  <c r="L88" i="1" s="1"/>
  <c r="M88" i="1"/>
  <c r="D88" i="1" s="1"/>
  <c r="G88" i="1" s="1"/>
  <c r="N88" i="1" l="1"/>
  <c r="E88" i="1"/>
  <c r="H88" i="1"/>
  <c r="F88" i="1"/>
  <c r="Q89" i="1"/>
  <c r="S89" i="1" s="1"/>
  <c r="J89" i="1" s="1"/>
  <c r="K89" i="1" l="1"/>
  <c r="M89" i="1"/>
  <c r="D89" i="1" s="1"/>
  <c r="R90" i="1"/>
  <c r="G89" i="1" l="1"/>
  <c r="F89" i="1"/>
  <c r="H89" i="1"/>
  <c r="N89" i="1"/>
  <c r="I89" i="1"/>
  <c r="L89" i="1" s="1"/>
  <c r="E89" i="1"/>
  <c r="Q90" i="1" l="1"/>
  <c r="S90" i="1" s="1"/>
  <c r="J90" i="1" s="1"/>
  <c r="M90" i="1" s="1"/>
  <c r="D90" i="1" s="1"/>
  <c r="R91" i="1" l="1"/>
  <c r="K90" i="1"/>
  <c r="I90" i="1" s="1"/>
  <c r="L90" i="1" s="1"/>
  <c r="G90" i="1"/>
  <c r="F90" i="1"/>
  <c r="H90" i="1"/>
  <c r="N90" i="1" l="1"/>
  <c r="E90" i="1"/>
  <c r="Q91" i="1"/>
  <c r="S91" i="1" s="1"/>
  <c r="J91" i="1" s="1"/>
  <c r="K91" i="1" s="1"/>
  <c r="M91" i="1" l="1"/>
  <c r="D91" i="1" s="1"/>
  <c r="G91" i="1" s="1"/>
  <c r="R92" i="1"/>
  <c r="E91" i="1"/>
  <c r="I91" i="1"/>
  <c r="L91" i="1" s="1"/>
  <c r="N91" i="1"/>
  <c r="F91" i="1" l="1"/>
  <c r="H91" i="1"/>
  <c r="Q92" i="1"/>
  <c r="S92" i="1" s="1"/>
  <c r="J92" i="1" s="1"/>
  <c r="K92" i="1" l="1"/>
  <c r="M92" i="1"/>
  <c r="D92" i="1" s="1"/>
  <c r="R93" i="1"/>
  <c r="G92" i="1" l="1"/>
  <c r="F92" i="1"/>
  <c r="H92" i="1"/>
  <c r="N92" i="1"/>
  <c r="I92" i="1"/>
  <c r="L92" i="1" s="1"/>
  <c r="E92" i="1"/>
  <c r="Q93" i="1" l="1"/>
  <c r="S93" i="1" s="1"/>
  <c r="J93" i="1" s="1"/>
  <c r="K93" i="1" l="1"/>
  <c r="M93" i="1"/>
  <c r="D93" i="1" s="1"/>
  <c r="R94" i="1"/>
  <c r="F93" i="1" l="1"/>
  <c r="G93" i="1"/>
  <c r="H93" i="1"/>
  <c r="N93" i="1"/>
  <c r="E93" i="1"/>
  <c r="I93" i="1"/>
  <c r="L93" i="1" s="1"/>
  <c r="Q94" i="1" l="1"/>
  <c r="S94" i="1" s="1"/>
  <c r="J94" i="1" s="1"/>
  <c r="K94" i="1" l="1"/>
  <c r="R95" i="1"/>
  <c r="M94" i="1"/>
  <c r="D94" i="1" s="1"/>
  <c r="H94" i="1" l="1"/>
  <c r="G94" i="1"/>
  <c r="F94" i="1"/>
  <c r="I94" i="1"/>
  <c r="L94" i="1" s="1"/>
  <c r="E94" i="1"/>
  <c r="N94" i="1"/>
  <c r="Q95" i="1" l="1"/>
  <c r="S95" i="1" s="1"/>
  <c r="J95" i="1" s="1"/>
  <c r="M95" i="1" s="1"/>
  <c r="D95" i="1" s="1"/>
  <c r="R96" i="1" l="1"/>
  <c r="K95" i="1"/>
  <c r="N95" i="1" s="1"/>
  <c r="H95" i="1"/>
  <c r="F95" i="1"/>
  <c r="G95" i="1"/>
  <c r="I95" i="1" l="1"/>
  <c r="L95" i="1" s="1"/>
  <c r="E95" i="1"/>
  <c r="Q96" i="1" l="1"/>
  <c r="S96" i="1" s="1"/>
  <c r="J96" i="1" s="1"/>
  <c r="K96" i="1" s="1"/>
  <c r="M96" i="1" l="1"/>
  <c r="D96" i="1" s="1"/>
  <c r="F96" i="1" s="1"/>
  <c r="R97" i="1"/>
  <c r="N96" i="1"/>
  <c r="I96" i="1"/>
  <c r="L96" i="1" s="1"/>
  <c r="E96" i="1"/>
  <c r="G96" i="1" l="1"/>
  <c r="H96" i="1"/>
  <c r="Q97" i="1"/>
  <c r="S97" i="1" s="1"/>
  <c r="J97" i="1" s="1"/>
  <c r="K97" i="1" l="1"/>
  <c r="R98" i="1"/>
  <c r="M97" i="1"/>
  <c r="D97" i="1" s="1"/>
  <c r="F97" i="1" l="1"/>
  <c r="H97" i="1"/>
  <c r="G97" i="1"/>
  <c r="I97" i="1"/>
  <c r="L97" i="1" s="1"/>
  <c r="E97" i="1"/>
  <c r="N97" i="1"/>
  <c r="Q98" i="1" l="1"/>
  <c r="S98" i="1" s="1"/>
  <c r="J98" i="1" s="1"/>
  <c r="K98" i="1" l="1"/>
  <c r="R99" i="1"/>
  <c r="M98" i="1"/>
  <c r="D98" i="1" s="1"/>
  <c r="H98" i="1" l="1"/>
  <c r="G98" i="1"/>
  <c r="F98" i="1"/>
  <c r="I98" i="1"/>
  <c r="L98" i="1" s="1"/>
  <c r="N98" i="1"/>
  <c r="E98" i="1"/>
  <c r="Q99" i="1" l="1"/>
  <c r="S99" i="1" s="1"/>
  <c r="J99" i="1" s="1"/>
  <c r="K99" i="1" s="1"/>
  <c r="M99" i="1" l="1"/>
  <c r="D99" i="1" s="1"/>
  <c r="G99" i="1" s="1"/>
  <c r="R100" i="1"/>
  <c r="E99" i="1"/>
  <c r="I99" i="1"/>
  <c r="L99" i="1" s="1"/>
  <c r="N99" i="1"/>
  <c r="H99" i="1" l="1"/>
  <c r="F99" i="1"/>
  <c r="Q100" i="1"/>
  <c r="S100" i="1" s="1"/>
  <c r="J100" i="1" s="1"/>
  <c r="K100" i="1" l="1"/>
  <c r="M100" i="1"/>
  <c r="D100" i="1" s="1"/>
  <c r="R101" i="1"/>
  <c r="H100" i="1" l="1"/>
  <c r="F100" i="1"/>
  <c r="G100" i="1"/>
  <c r="E100" i="1"/>
  <c r="I100" i="1"/>
  <c r="L100" i="1" s="1"/>
  <c r="N100" i="1"/>
  <c r="Q101" i="1" l="1"/>
  <c r="S101" i="1" s="1"/>
  <c r="J101" i="1" s="1"/>
  <c r="K101" i="1" l="1"/>
  <c r="M101" i="1"/>
  <c r="D101" i="1" s="1"/>
  <c r="R102" i="1"/>
  <c r="N101" i="1" l="1"/>
  <c r="I101" i="1"/>
  <c r="L101" i="1" s="1"/>
  <c r="E101" i="1"/>
  <c r="F101" i="1"/>
  <c r="H101" i="1"/>
  <c r="G101" i="1"/>
  <c r="Q102" i="1" l="1"/>
  <c r="S102" i="1" s="1"/>
  <c r="J102" i="1" s="1"/>
  <c r="K102" i="1" l="1"/>
  <c r="M102" i="1"/>
  <c r="D102" i="1" s="1"/>
  <c r="R103" i="1"/>
  <c r="I102" i="1" l="1"/>
  <c r="L102" i="1" s="1"/>
  <c r="E102" i="1"/>
  <c r="N102" i="1"/>
  <c r="G102" i="1"/>
  <c r="F102" i="1"/>
  <c r="H102" i="1"/>
  <c r="Q103" i="1" l="1"/>
  <c r="S103" i="1" s="1"/>
  <c r="J103" i="1" s="1"/>
  <c r="K103" i="1" l="1"/>
  <c r="M103" i="1"/>
  <c r="D103" i="1" s="1"/>
  <c r="R104" i="1"/>
  <c r="H103" i="1" l="1"/>
  <c r="G103" i="1"/>
  <c r="F103" i="1"/>
  <c r="E103" i="1"/>
  <c r="I103" i="1"/>
  <c r="L103" i="1" s="1"/>
  <c r="N103" i="1"/>
  <c r="Q104" i="1" l="1"/>
  <c r="S104" i="1" s="1"/>
  <c r="J104" i="1" s="1"/>
  <c r="K104" i="1" l="1"/>
  <c r="M104" i="1"/>
  <c r="D104" i="1" s="1"/>
  <c r="R105" i="1"/>
  <c r="F104" i="1" l="1"/>
  <c r="H104" i="1"/>
  <c r="G104" i="1"/>
  <c r="E104" i="1"/>
  <c r="I104" i="1"/>
  <c r="L104" i="1" s="1"/>
  <c r="N104" i="1"/>
  <c r="Q105" i="1" l="1"/>
  <c r="S105" i="1" s="1"/>
  <c r="J105" i="1" s="1"/>
  <c r="K105" i="1" l="1"/>
  <c r="R106" i="1"/>
  <c r="M105" i="1"/>
  <c r="D105" i="1" s="1"/>
  <c r="G105" i="1" l="1"/>
  <c r="F105" i="1"/>
  <c r="H105" i="1"/>
  <c r="I105" i="1"/>
  <c r="L105" i="1" s="1"/>
  <c r="E105" i="1"/>
  <c r="N105" i="1"/>
  <c r="Q106" i="1" l="1"/>
  <c r="S106" i="1" s="1"/>
  <c r="J106" i="1" s="1"/>
  <c r="K106" i="1" l="1"/>
  <c r="M106" i="1"/>
  <c r="D106" i="1" s="1"/>
  <c r="R107" i="1"/>
  <c r="H106" i="1" l="1"/>
  <c r="F106" i="1"/>
  <c r="G106" i="1"/>
  <c r="I106" i="1"/>
  <c r="L106" i="1" s="1"/>
  <c r="E106" i="1"/>
  <c r="N106" i="1"/>
  <c r="Q107" i="1" l="1"/>
  <c r="S107" i="1" s="1"/>
  <c r="J107" i="1" s="1"/>
  <c r="K107" i="1" l="1"/>
  <c r="R108" i="1"/>
  <c r="M107" i="1"/>
  <c r="D107" i="1" s="1"/>
  <c r="F107" i="1" l="1"/>
  <c r="G107" i="1"/>
  <c r="H107" i="1"/>
  <c r="E107" i="1"/>
  <c r="N107" i="1"/>
  <c r="I107" i="1"/>
  <c r="L107" i="1" s="1"/>
  <c r="Q108" i="1" l="1"/>
  <c r="S108" i="1" s="1"/>
  <c r="J108" i="1" s="1"/>
  <c r="K108" i="1" l="1"/>
  <c r="M108" i="1"/>
  <c r="D108" i="1" s="1"/>
  <c r="R109" i="1"/>
  <c r="N108" i="1" l="1"/>
  <c r="E108" i="1"/>
  <c r="I108" i="1"/>
  <c r="L108" i="1" s="1"/>
  <c r="H108" i="1"/>
  <c r="G108" i="1"/>
  <c r="F108" i="1"/>
  <c r="Q109" i="1" l="1"/>
  <c r="S109" i="1" s="1"/>
  <c r="J109" i="1" s="1"/>
  <c r="K109" i="1" l="1"/>
  <c r="M109" i="1"/>
  <c r="D109" i="1" s="1"/>
  <c r="R110" i="1"/>
  <c r="F109" i="1" l="1"/>
  <c r="H109" i="1"/>
  <c r="G109" i="1"/>
  <c r="I109" i="1"/>
  <c r="L109" i="1" s="1"/>
  <c r="E109" i="1"/>
  <c r="N109" i="1"/>
  <c r="Q110" i="1" l="1"/>
  <c r="S110" i="1" s="1"/>
  <c r="J110" i="1" s="1"/>
  <c r="K110" i="1" l="1"/>
  <c r="R111" i="1"/>
  <c r="M110" i="1"/>
  <c r="D110" i="1" s="1"/>
  <c r="I110" i="1" l="1"/>
  <c r="L110" i="1" s="1"/>
  <c r="E110" i="1"/>
  <c r="N110" i="1"/>
  <c r="H110" i="1"/>
  <c r="F110" i="1"/>
  <c r="G110" i="1"/>
  <c r="Q111" i="1" l="1"/>
  <c r="S111" i="1" s="1"/>
  <c r="J111" i="1" s="1"/>
  <c r="K111" i="1" l="1"/>
  <c r="M111" i="1"/>
  <c r="D111" i="1" s="1"/>
  <c r="R112" i="1"/>
  <c r="E111" i="1" l="1"/>
  <c r="N111" i="1"/>
  <c r="I111" i="1"/>
  <c r="L111" i="1" s="1"/>
  <c r="G111" i="1"/>
  <c r="H111" i="1"/>
  <c r="F111" i="1"/>
  <c r="Q112" i="1" l="1"/>
  <c r="S112" i="1" s="1"/>
  <c r="J112" i="1" s="1"/>
  <c r="K112" i="1" l="1"/>
  <c r="M112" i="1"/>
  <c r="D112" i="1" s="1"/>
  <c r="R113" i="1"/>
  <c r="G112" i="1" l="1"/>
  <c r="H112" i="1"/>
  <c r="F112" i="1"/>
  <c r="N112" i="1"/>
  <c r="I112" i="1"/>
  <c r="L112" i="1" s="1"/>
  <c r="E112" i="1"/>
  <c r="Q113" i="1" l="1"/>
  <c r="S113" i="1" s="1"/>
  <c r="J113" i="1" s="1"/>
  <c r="K113" i="1" l="1"/>
  <c r="M113" i="1"/>
  <c r="D113" i="1" s="1"/>
  <c r="R114" i="1"/>
  <c r="F113" i="1" l="1"/>
  <c r="H113" i="1"/>
  <c r="G113" i="1"/>
  <c r="I113" i="1"/>
  <c r="L113" i="1" s="1"/>
  <c r="E113" i="1"/>
  <c r="N113" i="1"/>
  <c r="Q114" i="1" l="1"/>
  <c r="S114" i="1" s="1"/>
  <c r="J114" i="1" s="1"/>
  <c r="K114" i="1" s="1"/>
  <c r="M114" i="1" l="1"/>
  <c r="D114" i="1" s="1"/>
  <c r="F114" i="1" s="1"/>
  <c r="R115" i="1"/>
  <c r="I114" i="1"/>
  <c r="L114" i="1" s="1"/>
  <c r="E114" i="1"/>
  <c r="N114" i="1"/>
  <c r="G114" i="1" l="1"/>
  <c r="H114" i="1"/>
  <c r="Q115" i="1"/>
  <c r="S115" i="1" s="1"/>
  <c r="J115" i="1" s="1"/>
  <c r="K115" i="1" s="1"/>
  <c r="R116" i="1" l="1"/>
  <c r="M115" i="1"/>
  <c r="D115" i="1" s="1"/>
  <c r="H115" i="1" s="1"/>
  <c r="E115" i="1"/>
  <c r="N115" i="1"/>
  <c r="I115" i="1"/>
  <c r="L115" i="1" s="1"/>
  <c r="G115" i="1" l="1"/>
  <c r="F115" i="1"/>
  <c r="Q116" i="1"/>
  <c r="S116" i="1" s="1"/>
  <c r="J116" i="1" s="1"/>
  <c r="K116" i="1" s="1"/>
  <c r="M116" i="1" l="1"/>
  <c r="D116" i="1" s="1"/>
  <c r="G116" i="1" s="1"/>
  <c r="R117" i="1"/>
  <c r="N116" i="1"/>
  <c r="E116" i="1"/>
  <c r="I116" i="1"/>
  <c r="L116" i="1" s="1"/>
  <c r="F116" i="1" l="1"/>
  <c r="H116" i="1"/>
  <c r="Q117" i="1"/>
  <c r="S117" i="1" s="1"/>
  <c r="J117" i="1" s="1"/>
  <c r="K117" i="1" l="1"/>
  <c r="R118" i="1"/>
  <c r="M117" i="1"/>
  <c r="D117" i="1" s="1"/>
  <c r="H117" i="1" l="1"/>
  <c r="F117" i="1"/>
  <c r="G117" i="1"/>
  <c r="I117" i="1"/>
  <c r="L117" i="1" s="1"/>
  <c r="E117" i="1"/>
  <c r="N117" i="1"/>
  <c r="Q118" i="1" l="1"/>
  <c r="S118" i="1" s="1"/>
  <c r="J118" i="1" s="1"/>
  <c r="R119" i="1" s="1"/>
  <c r="K118" i="1" l="1"/>
  <c r="E118" i="1" s="1"/>
  <c r="M118" i="1"/>
  <c r="D118" i="1" s="1"/>
  <c r="H118" i="1" s="1"/>
  <c r="N118" i="1" l="1"/>
  <c r="I118" i="1"/>
  <c r="L118" i="1" s="1"/>
  <c r="F118" i="1"/>
  <c r="G118" i="1"/>
  <c r="Q119" i="1" l="1"/>
  <c r="S119" i="1" s="1"/>
  <c r="J119" i="1" s="1"/>
  <c r="K119" i="1" s="1"/>
  <c r="I119" i="1" s="1"/>
  <c r="L119" i="1" s="1"/>
  <c r="N119" i="1" l="1"/>
  <c r="E119" i="1"/>
  <c r="R120" i="1"/>
  <c r="M119" i="1"/>
  <c r="D119" i="1" s="1"/>
  <c r="Q120" i="1"/>
  <c r="H119" i="1" l="1"/>
  <c r="G119" i="1"/>
  <c r="S120" i="1"/>
  <c r="J120" i="1" s="1"/>
  <c r="K120" i="1" s="1"/>
  <c r="F119" i="1"/>
  <c r="R121" i="1" l="1"/>
  <c r="M120" i="1"/>
  <c r="D120" i="1" s="1"/>
  <c r="H120" i="1" s="1"/>
  <c r="N120" i="1"/>
  <c r="I120" i="1"/>
  <c r="L120" i="1" s="1"/>
  <c r="E120" i="1"/>
  <c r="G120" i="1" l="1"/>
  <c r="F120" i="1"/>
  <c r="Q121" i="1"/>
  <c r="S121" i="1" s="1"/>
  <c r="J121" i="1" s="1"/>
  <c r="K121" i="1" l="1"/>
  <c r="R122" i="1"/>
  <c r="M121" i="1"/>
  <c r="D121" i="1" s="1"/>
  <c r="H121" i="1" l="1"/>
  <c r="G121" i="1"/>
  <c r="F121" i="1"/>
  <c r="I121" i="1"/>
  <c r="L121" i="1" s="1"/>
  <c r="E121" i="1"/>
  <c r="N121" i="1"/>
  <c r="Q122" i="1" l="1"/>
  <c r="S122" i="1" s="1"/>
  <c r="J122" i="1" s="1"/>
  <c r="K122" i="1" s="1"/>
  <c r="M122" i="1" l="1"/>
  <c r="D122" i="1" s="1"/>
  <c r="H122" i="1" s="1"/>
  <c r="R123" i="1"/>
  <c r="I122" i="1"/>
  <c r="L122" i="1" s="1"/>
  <c r="E122" i="1"/>
  <c r="N122" i="1"/>
  <c r="F122" i="1" l="1"/>
  <c r="G122" i="1"/>
  <c r="Q123" i="1"/>
  <c r="S123" i="1" s="1"/>
  <c r="J123" i="1" s="1"/>
  <c r="K123" i="1" s="1"/>
  <c r="R124" i="1" l="1"/>
  <c r="M123" i="1"/>
  <c r="D123" i="1" s="1"/>
  <c r="F123" i="1" s="1"/>
  <c r="E123" i="1"/>
  <c r="I123" i="1"/>
  <c r="L123" i="1" s="1"/>
  <c r="N123" i="1"/>
  <c r="G123" i="1" l="1"/>
  <c r="H123" i="1"/>
  <c r="Q124" i="1"/>
  <c r="S124" i="1" s="1"/>
  <c r="J124" i="1" s="1"/>
  <c r="K124" i="1" s="1"/>
  <c r="R125" i="1" l="1"/>
  <c r="M124" i="1"/>
  <c r="D124" i="1" s="1"/>
  <c r="H124" i="1" s="1"/>
  <c r="N124" i="1"/>
  <c r="E124" i="1"/>
  <c r="I124" i="1"/>
  <c r="L124" i="1" s="1"/>
  <c r="F124" i="1" l="1"/>
  <c r="G124" i="1"/>
  <c r="Q125" i="1"/>
  <c r="S125" i="1" s="1"/>
  <c r="J125" i="1" s="1"/>
  <c r="K125" i="1" l="1"/>
  <c r="M125" i="1"/>
  <c r="D125" i="1" s="1"/>
  <c r="R126" i="1"/>
  <c r="H125" i="1" l="1"/>
  <c r="G125" i="1"/>
  <c r="F125" i="1"/>
  <c r="I125" i="1"/>
  <c r="L125" i="1" s="1"/>
  <c r="E125" i="1"/>
  <c r="N125" i="1"/>
  <c r="Q126" i="1" l="1"/>
  <c r="S126" i="1" s="1"/>
  <c r="J126" i="1" s="1"/>
  <c r="K126" i="1" l="1"/>
  <c r="M126" i="1"/>
  <c r="D126" i="1" s="1"/>
  <c r="R127" i="1"/>
  <c r="G126" i="1" l="1"/>
  <c r="F126" i="1"/>
  <c r="H126" i="1"/>
  <c r="I126" i="1"/>
  <c r="L126" i="1" s="1"/>
  <c r="E126" i="1"/>
  <c r="N126" i="1"/>
  <c r="Q127" i="1" l="1"/>
  <c r="S127" i="1" s="1"/>
  <c r="J127" i="1" s="1"/>
  <c r="K127" i="1" l="1"/>
  <c r="M127" i="1"/>
  <c r="D127" i="1" s="1"/>
  <c r="R128" i="1"/>
  <c r="G127" i="1" l="1"/>
  <c r="F127" i="1"/>
  <c r="H127" i="1"/>
  <c r="E127" i="1"/>
  <c r="N127" i="1"/>
  <c r="I127" i="1"/>
  <c r="L127" i="1" s="1"/>
  <c r="Q128" i="1" l="1"/>
  <c r="S128" i="1" s="1"/>
  <c r="J128" i="1" s="1"/>
  <c r="K128" i="1" l="1"/>
  <c r="R129" i="1"/>
  <c r="M128" i="1"/>
  <c r="D128" i="1" s="1"/>
  <c r="H128" i="1" l="1"/>
  <c r="F128" i="1"/>
  <c r="G128" i="1"/>
  <c r="E128" i="1"/>
  <c r="N128" i="1"/>
  <c r="I128" i="1"/>
  <c r="L128" i="1" s="1"/>
  <c r="Q129" i="1" l="1"/>
  <c r="S129" i="1" s="1"/>
  <c r="J129" i="1" s="1"/>
  <c r="K129" i="1" l="1"/>
  <c r="R130" i="1"/>
  <c r="M129" i="1"/>
  <c r="D129" i="1" s="1"/>
  <c r="F129" i="1" l="1"/>
  <c r="H129" i="1"/>
  <c r="G129" i="1"/>
  <c r="I129" i="1"/>
  <c r="L129" i="1" s="1"/>
  <c r="E129" i="1"/>
  <c r="N129" i="1"/>
  <c r="Q130" i="1" l="1"/>
  <c r="S130" i="1" s="1"/>
  <c r="J130" i="1" s="1"/>
  <c r="K130" i="1" l="1"/>
  <c r="M130" i="1"/>
  <c r="D130" i="1" s="1"/>
  <c r="R131" i="1"/>
  <c r="F130" i="1" l="1"/>
  <c r="G130" i="1"/>
  <c r="H130" i="1"/>
  <c r="I130" i="1"/>
  <c r="L130" i="1" s="1"/>
  <c r="E130" i="1"/>
  <c r="N130" i="1"/>
  <c r="Q131" i="1" l="1"/>
  <c r="S131" i="1" s="1"/>
  <c r="J131" i="1" s="1"/>
  <c r="K131" i="1" l="1"/>
  <c r="M131" i="1"/>
  <c r="D131" i="1" s="1"/>
  <c r="R132" i="1"/>
  <c r="H131" i="1" l="1"/>
  <c r="F131" i="1"/>
  <c r="G131" i="1"/>
  <c r="E131" i="1"/>
  <c r="N131" i="1"/>
  <c r="I131" i="1"/>
  <c r="L131" i="1" s="1"/>
  <c r="Q132" i="1" l="1"/>
  <c r="S132" i="1" s="1"/>
  <c r="J132" i="1" s="1"/>
  <c r="K132" i="1" l="1"/>
  <c r="R133" i="1"/>
  <c r="M132" i="1"/>
  <c r="D132" i="1" s="1"/>
  <c r="F132" i="1" l="1"/>
  <c r="H132" i="1"/>
  <c r="G132" i="1"/>
  <c r="I132" i="1"/>
  <c r="L132" i="1" s="1"/>
  <c r="E132" i="1"/>
  <c r="N132" i="1"/>
  <c r="Q133" i="1" l="1"/>
  <c r="S133" i="1" s="1"/>
  <c r="J133" i="1" s="1"/>
  <c r="K133" i="1" l="1"/>
  <c r="M133" i="1"/>
  <c r="D133" i="1" s="1"/>
  <c r="R134" i="1"/>
  <c r="H133" i="1" l="1"/>
  <c r="G133" i="1"/>
  <c r="F133" i="1"/>
  <c r="I133" i="1"/>
  <c r="L133" i="1" s="1"/>
  <c r="E133" i="1"/>
  <c r="N133" i="1"/>
  <c r="Q134" i="1" l="1"/>
  <c r="S134" i="1" s="1"/>
  <c r="J134" i="1" s="1"/>
  <c r="K134" i="1" l="1"/>
  <c r="R135" i="1"/>
  <c r="M134" i="1"/>
  <c r="D134" i="1" s="1"/>
  <c r="E134" i="1" l="1"/>
  <c r="N134" i="1"/>
  <c r="I134" i="1"/>
  <c r="L134" i="1" s="1"/>
  <c r="F134" i="1"/>
  <c r="H134" i="1"/>
  <c r="G134" i="1"/>
  <c r="Q135" i="1" l="1"/>
  <c r="S135" i="1" s="1"/>
  <c r="J135" i="1" s="1"/>
  <c r="K135" i="1" l="1"/>
  <c r="M135" i="1"/>
  <c r="D135" i="1" s="1"/>
  <c r="R136" i="1"/>
  <c r="H135" i="1" l="1"/>
  <c r="G135" i="1"/>
  <c r="F135" i="1"/>
  <c r="N135" i="1"/>
  <c r="I135" i="1"/>
  <c r="L135" i="1" s="1"/>
  <c r="E135" i="1"/>
  <c r="Q136" i="1" l="1"/>
  <c r="S136" i="1" s="1"/>
  <c r="J136" i="1" s="1"/>
  <c r="K136" i="1" l="1"/>
  <c r="M136" i="1"/>
  <c r="D136" i="1" s="1"/>
  <c r="R137" i="1"/>
  <c r="H136" i="1" l="1"/>
  <c r="F136" i="1"/>
  <c r="G136" i="1"/>
  <c r="I136" i="1"/>
  <c r="L136" i="1" s="1"/>
  <c r="E136" i="1"/>
  <c r="N136" i="1"/>
  <c r="Q137" i="1" l="1"/>
  <c r="S137" i="1" s="1"/>
  <c r="J137" i="1" s="1"/>
  <c r="K137" i="1" l="1"/>
  <c r="M137" i="1"/>
  <c r="D137" i="1" s="1"/>
  <c r="R138" i="1"/>
  <c r="H137" i="1" l="1"/>
  <c r="F137" i="1"/>
  <c r="G137" i="1"/>
  <c r="I137" i="1"/>
  <c r="L137" i="1" s="1"/>
  <c r="E137" i="1"/>
  <c r="N137" i="1"/>
  <c r="Q138" i="1" l="1"/>
  <c r="S138" i="1" s="1"/>
  <c r="J138" i="1" s="1"/>
  <c r="K138" i="1" s="1"/>
  <c r="M138" i="1" l="1"/>
  <c r="D138" i="1" s="1"/>
  <c r="H138" i="1" s="1"/>
  <c r="R139" i="1"/>
  <c r="E138" i="1"/>
  <c r="N138" i="1"/>
  <c r="I138" i="1"/>
  <c r="L138" i="1" s="1"/>
  <c r="F138" i="1" l="1"/>
  <c r="G138" i="1"/>
  <c r="Q139" i="1"/>
  <c r="S139" i="1" s="1"/>
  <c r="J139" i="1" s="1"/>
  <c r="K139" i="1" l="1"/>
  <c r="M139" i="1"/>
  <c r="D139" i="1" s="1"/>
  <c r="R140" i="1"/>
  <c r="G139" i="1" l="1"/>
  <c r="H139" i="1"/>
  <c r="F139" i="1"/>
  <c r="E139" i="1"/>
  <c r="N139" i="1"/>
  <c r="I139" i="1"/>
  <c r="L139" i="1" s="1"/>
  <c r="Q140" i="1" l="1"/>
  <c r="S140" i="1" s="1"/>
  <c r="J140" i="1" s="1"/>
  <c r="K140" i="1" s="1"/>
  <c r="R141" i="1" l="1"/>
  <c r="M140" i="1"/>
  <c r="D140" i="1" s="1"/>
  <c r="F140" i="1" s="1"/>
  <c r="N140" i="1"/>
  <c r="I140" i="1"/>
  <c r="L140" i="1" s="1"/>
  <c r="E140" i="1"/>
  <c r="G140" i="1" l="1"/>
  <c r="H140" i="1"/>
  <c r="Q141" i="1"/>
  <c r="S141" i="1" s="1"/>
  <c r="J141" i="1" s="1"/>
  <c r="K141" i="1" l="1"/>
  <c r="M141" i="1"/>
  <c r="D141" i="1" s="1"/>
  <c r="R142" i="1"/>
  <c r="F141" i="1" l="1"/>
  <c r="H141" i="1"/>
  <c r="G141" i="1"/>
  <c r="I141" i="1"/>
  <c r="L141" i="1" s="1"/>
  <c r="E141" i="1"/>
  <c r="N141" i="1"/>
  <c r="Q142" i="1" l="1"/>
  <c r="S142" i="1" s="1"/>
  <c r="J142" i="1" s="1"/>
  <c r="K142" i="1" l="1"/>
  <c r="M142" i="1"/>
  <c r="D142" i="1" s="1"/>
  <c r="R143" i="1"/>
  <c r="F142" i="1" l="1"/>
  <c r="H142" i="1"/>
  <c r="G142" i="1"/>
  <c r="E142" i="1"/>
  <c r="N142" i="1"/>
  <c r="I142" i="1"/>
  <c r="L142" i="1" s="1"/>
  <c r="Q143" i="1" l="1"/>
  <c r="S143" i="1" s="1"/>
  <c r="J143" i="1" s="1"/>
  <c r="K143" i="1" l="1"/>
  <c r="M143" i="1"/>
  <c r="D143" i="1" s="1"/>
  <c r="R144" i="1"/>
  <c r="H143" i="1" l="1"/>
  <c r="F143" i="1"/>
  <c r="G143" i="1"/>
  <c r="N143" i="1"/>
  <c r="I143" i="1"/>
  <c r="L143" i="1" s="1"/>
  <c r="E143" i="1"/>
  <c r="Q144" i="1" l="1"/>
  <c r="S144" i="1" s="1"/>
  <c r="J144" i="1" s="1"/>
  <c r="K144" i="1" s="1"/>
  <c r="M144" i="1" l="1"/>
  <c r="D144" i="1" s="1"/>
  <c r="G144" i="1" s="1"/>
  <c r="R145" i="1"/>
  <c r="N144" i="1"/>
  <c r="I144" i="1"/>
  <c r="L144" i="1" s="1"/>
  <c r="E144" i="1"/>
  <c r="H144" i="1" l="1"/>
  <c r="F144" i="1"/>
  <c r="Q145" i="1"/>
  <c r="S145" i="1" s="1"/>
  <c r="J145" i="1" s="1"/>
  <c r="K145" i="1" s="1"/>
  <c r="M145" i="1" l="1"/>
  <c r="D145" i="1" s="1"/>
  <c r="G145" i="1" s="1"/>
  <c r="R146" i="1"/>
  <c r="I145" i="1"/>
  <c r="L145" i="1" s="1"/>
  <c r="E145" i="1"/>
  <c r="N145" i="1"/>
  <c r="Q146" i="1" l="1"/>
  <c r="S146" i="1" s="1"/>
  <c r="J146" i="1" s="1"/>
  <c r="M146" i="1" s="1"/>
  <c r="D146" i="1" s="1"/>
  <c r="F145" i="1"/>
  <c r="H145" i="1"/>
  <c r="R147" i="1" l="1"/>
  <c r="K146" i="1"/>
  <c r="N146" i="1" s="1"/>
  <c r="F146" i="1"/>
  <c r="H146" i="1"/>
  <c r="G146" i="1"/>
  <c r="I146" i="1" l="1"/>
  <c r="L146" i="1" s="1"/>
  <c r="E146" i="1"/>
  <c r="Q147" i="1" l="1"/>
  <c r="S147" i="1" s="1"/>
  <c r="J147" i="1" s="1"/>
  <c r="K147" i="1" l="1"/>
  <c r="R148" i="1"/>
  <c r="M147" i="1"/>
  <c r="D147" i="1" s="1"/>
  <c r="F147" i="1" l="1"/>
  <c r="G147" i="1"/>
  <c r="H147" i="1"/>
  <c r="N147" i="1"/>
  <c r="I147" i="1"/>
  <c r="L147" i="1" s="1"/>
  <c r="E147" i="1"/>
  <c r="Q148" i="1" l="1"/>
  <c r="S148" i="1" s="1"/>
  <c r="J148" i="1" s="1"/>
  <c r="M148" i="1" l="1"/>
  <c r="D148" i="1" s="1"/>
  <c r="K148" i="1"/>
  <c r="R149" i="1"/>
  <c r="N148" i="1" l="1"/>
  <c r="I148" i="1"/>
  <c r="L148" i="1" s="1"/>
  <c r="E148" i="1"/>
  <c r="F148" i="1"/>
  <c r="H148" i="1"/>
  <c r="G148" i="1"/>
  <c r="Q149" i="1" l="1"/>
  <c r="S149" i="1" s="1"/>
  <c r="J149" i="1" s="1"/>
  <c r="K149" i="1" s="1"/>
  <c r="I149" i="1" l="1"/>
  <c r="L149" i="1" s="1"/>
  <c r="E149" i="1"/>
  <c r="M149" i="1"/>
  <c r="D149" i="1" s="1"/>
  <c r="R150" i="1"/>
  <c r="N149" i="1"/>
  <c r="H149" i="1" l="1"/>
  <c r="F149" i="1"/>
  <c r="G149" i="1"/>
  <c r="Q150" i="1"/>
  <c r="S150" i="1" s="1"/>
  <c r="J150" i="1" s="1"/>
  <c r="R151" i="1" l="1"/>
  <c r="K150" i="1"/>
  <c r="M150" i="1"/>
  <c r="D150" i="1" s="1"/>
  <c r="H150" i="1" l="1"/>
  <c r="F150" i="1"/>
  <c r="G150" i="1"/>
  <c r="N150" i="1"/>
  <c r="I150" i="1"/>
  <c r="L150" i="1" s="1"/>
  <c r="E150" i="1"/>
  <c r="Q151" i="1" l="1"/>
  <c r="S151" i="1" s="1"/>
  <c r="J151" i="1" s="1"/>
  <c r="R152" i="1" l="1"/>
  <c r="M151" i="1"/>
  <c r="D151" i="1" s="1"/>
  <c r="K151" i="1"/>
  <c r="I151" i="1" l="1"/>
  <c r="E151" i="1"/>
  <c r="N151" i="1"/>
  <c r="F151" i="1"/>
  <c r="H151" i="1"/>
  <c r="G151" i="1"/>
  <c r="L151" i="1" l="1"/>
  <c r="Q152" i="1"/>
  <c r="S152" i="1" s="1"/>
  <c r="J152" i="1" s="1"/>
  <c r="M152" i="1" l="1"/>
  <c r="D152" i="1" s="1"/>
  <c r="K152" i="1"/>
  <c r="R153" i="1"/>
  <c r="N152" i="1" l="1"/>
  <c r="I152" i="1"/>
  <c r="L152" i="1" s="1"/>
  <c r="E152" i="1"/>
  <c r="H152" i="1"/>
  <c r="G152" i="1"/>
  <c r="F152" i="1"/>
  <c r="Q153" i="1" l="1"/>
  <c r="S153" i="1" s="1"/>
  <c r="J153" i="1" s="1"/>
  <c r="M153" i="1" l="1"/>
  <c r="D153" i="1" s="1"/>
  <c r="R154" i="1"/>
  <c r="K153" i="1"/>
  <c r="N153" i="1" l="1"/>
  <c r="I153" i="1"/>
  <c r="L153" i="1" s="1"/>
  <c r="E153" i="1"/>
  <c r="H153" i="1"/>
  <c r="F153" i="1"/>
  <c r="G153" i="1"/>
  <c r="Q154" i="1" l="1"/>
  <c r="S154" i="1" s="1"/>
  <c r="J154" i="1" s="1"/>
  <c r="M154" i="1" s="1"/>
  <c r="D154" i="1" s="1"/>
  <c r="R155" i="1" l="1"/>
  <c r="K154" i="1"/>
  <c r="N154" i="1" s="1"/>
  <c r="F154" i="1"/>
  <c r="H154" i="1"/>
  <c r="G154" i="1"/>
  <c r="I154" i="1" l="1"/>
  <c r="L154" i="1" s="1"/>
  <c r="E154" i="1"/>
  <c r="Q155" i="1" l="1"/>
  <c r="S155" i="1" s="1"/>
  <c r="J155" i="1" s="1"/>
  <c r="M155" i="1" s="1"/>
  <c r="D155" i="1" s="1"/>
  <c r="K155" i="1" l="1"/>
  <c r="N155" i="1" s="1"/>
  <c r="R156" i="1"/>
  <c r="F155" i="1"/>
  <c r="H155" i="1"/>
  <c r="G155" i="1"/>
  <c r="I155" i="1" l="1"/>
  <c r="L155" i="1" s="1"/>
  <c r="E155" i="1"/>
  <c r="Q156" i="1" l="1"/>
  <c r="S156" i="1" s="1"/>
  <c r="J156" i="1" s="1"/>
  <c r="R157" i="1" s="1"/>
  <c r="M156" i="1" l="1"/>
  <c r="D156" i="1" s="1"/>
  <c r="H156" i="1" s="1"/>
  <c r="K156" i="1"/>
  <c r="N156" i="1" s="1"/>
  <c r="G156" i="1" l="1"/>
  <c r="F156" i="1"/>
  <c r="I156" i="1"/>
  <c r="L156" i="1" s="1"/>
  <c r="E156" i="1"/>
  <c r="Q157" i="1" l="1"/>
  <c r="S157" i="1" s="1"/>
  <c r="J157" i="1" s="1"/>
  <c r="R158" i="1" s="1"/>
  <c r="M157" i="1" l="1"/>
  <c r="D157" i="1" s="1"/>
  <c r="H157" i="1" s="1"/>
  <c r="K157" i="1"/>
  <c r="I157" i="1" s="1"/>
  <c r="L157" i="1" s="1"/>
  <c r="E157" i="1" l="1"/>
  <c r="N157" i="1"/>
  <c r="G157" i="1"/>
  <c r="F157" i="1"/>
  <c r="Q158" i="1"/>
  <c r="S158" i="1" s="1"/>
  <c r="J158" i="1" s="1"/>
  <c r="R159" i="1" l="1"/>
  <c r="K158" i="1"/>
  <c r="M158" i="1"/>
  <c r="D158" i="1" s="1"/>
  <c r="F158" i="1" l="1"/>
  <c r="H158" i="1"/>
  <c r="G158" i="1"/>
  <c r="I158" i="1"/>
  <c r="L158" i="1" s="1"/>
  <c r="E158" i="1"/>
  <c r="N158" i="1"/>
  <c r="Q159" i="1" l="1"/>
  <c r="S159" i="1" s="1"/>
  <c r="J159" i="1" s="1"/>
  <c r="K159" i="1" l="1"/>
  <c r="R160" i="1"/>
  <c r="M159" i="1"/>
  <c r="D159" i="1" s="1"/>
  <c r="F159" i="1" l="1"/>
  <c r="H159" i="1"/>
  <c r="G159" i="1"/>
  <c r="I159" i="1"/>
  <c r="L159" i="1" s="1"/>
  <c r="E159" i="1"/>
  <c r="N159" i="1"/>
  <c r="Q160" i="1" l="1"/>
  <c r="S160" i="1" s="1"/>
  <c r="J160" i="1" s="1"/>
  <c r="K160" i="1" l="1"/>
  <c r="M160" i="1"/>
  <c r="D160" i="1" s="1"/>
  <c r="R161" i="1"/>
  <c r="F160" i="1" l="1"/>
  <c r="H160" i="1"/>
  <c r="G160" i="1"/>
  <c r="I160" i="1"/>
  <c r="L160" i="1" s="1"/>
  <c r="E160" i="1"/>
  <c r="N160" i="1"/>
  <c r="Q161" i="1" l="1"/>
  <c r="S161" i="1" s="1"/>
  <c r="J161" i="1" s="1"/>
  <c r="K161" i="1" l="1"/>
  <c r="R162" i="1"/>
  <c r="M161" i="1"/>
  <c r="D161" i="1" s="1"/>
  <c r="F161" i="1" l="1"/>
  <c r="G161" i="1"/>
  <c r="H161" i="1"/>
  <c r="N161" i="1"/>
  <c r="I161" i="1"/>
  <c r="L161" i="1" s="1"/>
  <c r="E161" i="1"/>
  <c r="Q162" i="1" l="1"/>
  <c r="S162" i="1" s="1"/>
  <c r="J162" i="1" s="1"/>
  <c r="M162" i="1" s="1"/>
  <c r="D162" i="1" s="1"/>
  <c r="R163" i="1" l="1"/>
  <c r="K162" i="1"/>
  <c r="E162" i="1" s="1"/>
  <c r="F162" i="1"/>
  <c r="G162" i="1"/>
  <c r="H162" i="1"/>
  <c r="I162" i="1" l="1"/>
  <c r="L162" i="1" s="1"/>
  <c r="N162" i="1"/>
  <c r="Q163" i="1" l="1"/>
  <c r="S163" i="1" s="1"/>
  <c r="J163" i="1" s="1"/>
  <c r="M163" i="1" s="1"/>
  <c r="D163" i="1" s="1"/>
  <c r="K163" i="1" l="1"/>
  <c r="I163" i="1" s="1"/>
  <c r="L163" i="1" s="1"/>
  <c r="R164" i="1"/>
  <c r="H163" i="1"/>
  <c r="G163" i="1"/>
  <c r="F163" i="1"/>
  <c r="E163" i="1" l="1"/>
  <c r="N163" i="1"/>
  <c r="Q164" i="1"/>
  <c r="S164" i="1" s="1"/>
  <c r="J164" i="1" s="1"/>
  <c r="K164" i="1" s="1"/>
  <c r="R165" i="1" l="1"/>
  <c r="M164" i="1"/>
  <c r="D164" i="1" s="1"/>
  <c r="G164" i="1" s="1"/>
  <c r="E164" i="1"/>
  <c r="N164" i="1"/>
  <c r="I164" i="1"/>
  <c r="L164" i="1" s="1"/>
  <c r="H164" i="1" l="1"/>
  <c r="F164" i="1"/>
  <c r="Q165" i="1"/>
  <c r="S165" i="1" s="1"/>
  <c r="J165" i="1" s="1"/>
  <c r="R166" i="1" s="1"/>
  <c r="M165" i="1" l="1"/>
  <c r="D165" i="1" s="1"/>
  <c r="G165" i="1" s="1"/>
  <c r="K165" i="1"/>
  <c r="E165" i="1" s="1"/>
  <c r="F165" i="1" l="1"/>
  <c r="H165" i="1"/>
  <c r="I165" i="1"/>
  <c r="L165" i="1" s="1"/>
  <c r="N165" i="1"/>
  <c r="Q166" i="1" l="1"/>
  <c r="S166" i="1" s="1"/>
  <c r="J166" i="1" s="1"/>
  <c r="K166" i="1" s="1"/>
  <c r="E166" i="1" s="1"/>
  <c r="N166" i="1" l="1"/>
  <c r="I166" i="1"/>
  <c r="L166" i="1" s="1"/>
  <c r="M166" i="1"/>
  <c r="D166" i="1" s="1"/>
  <c r="G166" i="1" s="1"/>
  <c r="R167" i="1"/>
  <c r="Q167" i="1" l="1"/>
  <c r="S167" i="1" s="1"/>
  <c r="J167" i="1" s="1"/>
  <c r="K167" i="1" s="1"/>
  <c r="F166" i="1"/>
  <c r="H166" i="1"/>
  <c r="R168" i="1" l="1"/>
  <c r="M167" i="1"/>
  <c r="D167" i="1" s="1"/>
  <c r="G167" i="1" s="1"/>
  <c r="I167" i="1"/>
  <c r="L167" i="1" s="1"/>
  <c r="E167" i="1"/>
  <c r="N167" i="1"/>
  <c r="H167" i="1" l="1"/>
  <c r="F167" i="1"/>
  <c r="Q168" i="1"/>
  <c r="S168" i="1" s="1"/>
  <c r="J168" i="1" s="1"/>
  <c r="M168" i="1" l="1"/>
  <c r="D168" i="1" s="1"/>
  <c r="K168" i="1"/>
  <c r="R169" i="1"/>
  <c r="I168" i="1" l="1"/>
  <c r="L168" i="1" s="1"/>
  <c r="E168" i="1"/>
  <c r="N168" i="1"/>
  <c r="F168" i="1"/>
  <c r="G168" i="1"/>
  <c r="H168" i="1"/>
  <c r="Q169" i="1" l="1"/>
  <c r="S169" i="1" s="1"/>
  <c r="J169" i="1" s="1"/>
  <c r="R170" i="1" s="1"/>
  <c r="M169" i="1" l="1"/>
  <c r="D169" i="1" s="1"/>
  <c r="K169" i="1"/>
  <c r="I169" i="1" s="1"/>
  <c r="L169" i="1" s="1"/>
  <c r="E169" i="1" l="1"/>
  <c r="N169" i="1"/>
  <c r="Q170" i="1"/>
  <c r="S170" i="1" s="1"/>
  <c r="J170" i="1" s="1"/>
  <c r="M170" i="1" s="1"/>
  <c r="D170" i="1" s="1"/>
  <c r="G169" i="1"/>
  <c r="F169" i="1"/>
  <c r="H169" i="1"/>
  <c r="K170" i="1" l="1"/>
  <c r="I170" i="1" s="1"/>
  <c r="L170" i="1" s="1"/>
  <c r="R171" i="1"/>
  <c r="F170" i="1"/>
  <c r="H170" i="1"/>
  <c r="G170" i="1"/>
  <c r="E170" i="1" l="1"/>
  <c r="N170" i="1"/>
  <c r="Q171" i="1"/>
  <c r="S171" i="1" s="1"/>
  <c r="J171" i="1" s="1"/>
  <c r="K171" i="1" l="1"/>
  <c r="M171" i="1"/>
  <c r="D171" i="1" s="1"/>
  <c r="R172" i="1"/>
  <c r="G171" i="1" l="1"/>
  <c r="H171" i="1"/>
  <c r="F171" i="1"/>
  <c r="E171" i="1"/>
  <c r="N171" i="1"/>
  <c r="I171" i="1"/>
  <c r="L171" i="1" s="1"/>
  <c r="Q172" i="1" l="1"/>
  <c r="S172" i="1" s="1"/>
  <c r="J172" i="1" s="1"/>
  <c r="K172" i="1" s="1"/>
  <c r="M172" i="1" l="1"/>
  <c r="D172" i="1" s="1"/>
  <c r="H172" i="1" s="1"/>
  <c r="R173" i="1"/>
  <c r="E172" i="1"/>
  <c r="N172" i="1"/>
  <c r="I172" i="1"/>
  <c r="L172" i="1" s="1"/>
  <c r="F172" i="1" l="1"/>
  <c r="G172" i="1"/>
  <c r="Q173" i="1"/>
  <c r="S173" i="1" s="1"/>
  <c r="J173" i="1" s="1"/>
  <c r="K173" i="1" l="1"/>
  <c r="M173" i="1"/>
  <c r="D173" i="1" s="1"/>
  <c r="R174" i="1"/>
  <c r="I173" i="1" l="1"/>
  <c r="L173" i="1" s="1"/>
  <c r="E173" i="1"/>
  <c r="N173" i="1"/>
  <c r="F173" i="1"/>
  <c r="H173" i="1"/>
  <c r="G173" i="1"/>
  <c r="Q174" i="1" l="1"/>
  <c r="S174" i="1" s="1"/>
  <c r="J174" i="1" s="1"/>
  <c r="K174" i="1" l="1"/>
  <c r="R175" i="1"/>
  <c r="M174" i="1"/>
  <c r="D174" i="1" s="1"/>
  <c r="F174" i="1" l="1"/>
  <c r="G174" i="1"/>
  <c r="H174" i="1"/>
  <c r="I174" i="1"/>
  <c r="L174" i="1" s="1"/>
  <c r="E174" i="1"/>
  <c r="N174" i="1"/>
  <c r="Q175" i="1" l="1"/>
  <c r="S175" i="1" s="1"/>
  <c r="J175" i="1" s="1"/>
  <c r="K175" i="1" s="1"/>
  <c r="R176" i="1" l="1"/>
  <c r="M175" i="1"/>
  <c r="D175" i="1" s="1"/>
  <c r="F175" i="1" s="1"/>
  <c r="E175" i="1"/>
  <c r="N175" i="1"/>
  <c r="I175" i="1"/>
  <c r="L175" i="1" s="1"/>
  <c r="G175" i="1" l="1"/>
  <c r="H175" i="1"/>
  <c r="Q176" i="1"/>
  <c r="S176" i="1" s="1"/>
  <c r="J176" i="1" s="1"/>
  <c r="K176" i="1" l="1"/>
  <c r="R177" i="1"/>
  <c r="M176" i="1"/>
  <c r="D176" i="1" s="1"/>
  <c r="H176" i="1" l="1"/>
  <c r="G176" i="1"/>
  <c r="F176" i="1"/>
  <c r="N176" i="1"/>
  <c r="I176" i="1"/>
  <c r="L176" i="1" s="1"/>
  <c r="E176" i="1"/>
  <c r="Q177" i="1" l="1"/>
  <c r="S177" i="1" s="1"/>
  <c r="J177" i="1" s="1"/>
  <c r="K177" i="1" l="1"/>
  <c r="R178" i="1"/>
  <c r="M177" i="1"/>
  <c r="D177" i="1" s="1"/>
  <c r="F177" i="1" l="1"/>
  <c r="G177" i="1"/>
  <c r="H177" i="1"/>
  <c r="I177" i="1"/>
  <c r="L177" i="1" s="1"/>
  <c r="E177" i="1"/>
  <c r="N177" i="1"/>
  <c r="Q178" i="1" l="1"/>
  <c r="S178" i="1" s="1"/>
  <c r="J178" i="1" s="1"/>
  <c r="K178" i="1" l="1"/>
  <c r="M178" i="1"/>
  <c r="D178" i="1" s="1"/>
  <c r="R179" i="1"/>
  <c r="I178" i="1" l="1"/>
  <c r="L178" i="1" s="1"/>
  <c r="E178" i="1"/>
  <c r="N178" i="1"/>
  <c r="G178" i="1"/>
  <c r="H178" i="1"/>
  <c r="F178" i="1"/>
  <c r="Q179" i="1" l="1"/>
  <c r="S179" i="1" s="1"/>
  <c r="J179" i="1" s="1"/>
  <c r="K179" i="1" l="1"/>
  <c r="R180" i="1"/>
  <c r="M179" i="1"/>
  <c r="D179" i="1" s="1"/>
  <c r="F179" i="1" l="1"/>
  <c r="G179" i="1"/>
  <c r="H179" i="1"/>
  <c r="E179" i="1"/>
  <c r="N179" i="1"/>
  <c r="I179" i="1"/>
  <c r="L179" i="1" s="1"/>
  <c r="Q180" i="1" l="1"/>
  <c r="S180" i="1" s="1"/>
  <c r="J180" i="1" s="1"/>
  <c r="K180" i="1" s="1"/>
  <c r="R181" i="1" l="1"/>
  <c r="M180" i="1"/>
  <c r="D180" i="1" s="1"/>
  <c r="F180" i="1" s="1"/>
  <c r="E180" i="1"/>
  <c r="N180" i="1"/>
  <c r="I180" i="1"/>
  <c r="L180" i="1" s="1"/>
  <c r="H180" i="1" l="1"/>
  <c r="G180" i="1"/>
  <c r="Q181" i="1"/>
  <c r="S181" i="1" s="1"/>
  <c r="J181" i="1" s="1"/>
  <c r="K181" i="1" l="1"/>
  <c r="M181" i="1"/>
  <c r="D181" i="1" s="1"/>
  <c r="R182" i="1"/>
  <c r="I181" i="1" l="1"/>
  <c r="L181" i="1" s="1"/>
  <c r="E181" i="1"/>
  <c r="N181" i="1"/>
  <c r="G181" i="1"/>
  <c r="H181" i="1"/>
  <c r="F181" i="1"/>
  <c r="Q182" i="1" l="1"/>
  <c r="S182" i="1" s="1"/>
  <c r="J182" i="1" s="1"/>
  <c r="K182" i="1" l="1"/>
  <c r="R183" i="1"/>
  <c r="M182" i="1"/>
  <c r="D182" i="1" s="1"/>
  <c r="F182" i="1" l="1"/>
  <c r="H182" i="1"/>
  <c r="G182" i="1"/>
  <c r="I182" i="1"/>
  <c r="L182" i="1" s="1"/>
  <c r="E182" i="1"/>
  <c r="N182" i="1"/>
  <c r="Q183" i="1" l="1"/>
  <c r="S183" i="1" s="1"/>
  <c r="J183" i="1" s="1"/>
  <c r="K183" i="1" l="1"/>
  <c r="M183" i="1"/>
  <c r="D183" i="1" s="1"/>
  <c r="R184" i="1"/>
  <c r="F183" i="1" l="1"/>
  <c r="H183" i="1"/>
  <c r="G183" i="1"/>
  <c r="E183" i="1"/>
  <c r="N183" i="1"/>
  <c r="I183" i="1"/>
  <c r="L183" i="1" s="1"/>
  <c r="Q184" i="1" l="1"/>
  <c r="S184" i="1" s="1"/>
  <c r="J184" i="1" s="1"/>
  <c r="K184" i="1" l="1"/>
  <c r="M184" i="1"/>
  <c r="D184" i="1" s="1"/>
  <c r="R185" i="1"/>
  <c r="N184" i="1" l="1"/>
  <c r="I184" i="1"/>
  <c r="L184" i="1" s="1"/>
  <c r="E184" i="1"/>
  <c r="F184" i="1"/>
  <c r="G184" i="1"/>
  <c r="H184" i="1"/>
  <c r="Q185" i="1" l="1"/>
  <c r="S185" i="1" s="1"/>
  <c r="J185" i="1" s="1"/>
  <c r="K185" i="1" s="1"/>
  <c r="M185" i="1" l="1"/>
  <c r="D185" i="1" s="1"/>
  <c r="F185" i="1" s="1"/>
  <c r="R186" i="1"/>
  <c r="I185" i="1"/>
  <c r="L185" i="1" s="1"/>
  <c r="E185" i="1"/>
  <c r="N185" i="1"/>
  <c r="H185" i="1" l="1"/>
  <c r="G185" i="1"/>
  <c r="Q186" i="1"/>
  <c r="S186" i="1" s="1"/>
  <c r="J186" i="1" s="1"/>
  <c r="K186" i="1" l="1"/>
  <c r="R187" i="1"/>
  <c r="M186" i="1"/>
  <c r="D186" i="1" s="1"/>
  <c r="I186" i="1" l="1"/>
  <c r="L186" i="1" s="1"/>
  <c r="E186" i="1"/>
  <c r="N186" i="1"/>
  <c r="G186" i="1"/>
  <c r="H186" i="1"/>
  <c r="F186" i="1"/>
  <c r="Q187" i="1" l="1"/>
  <c r="S187" i="1" s="1"/>
  <c r="J187" i="1" s="1"/>
  <c r="K187" i="1" l="1"/>
  <c r="R188" i="1"/>
  <c r="M187" i="1"/>
  <c r="D187" i="1" s="1"/>
  <c r="G187" i="1" l="1"/>
  <c r="F187" i="1"/>
  <c r="H187" i="1"/>
  <c r="E187" i="1"/>
  <c r="N187" i="1"/>
  <c r="I187" i="1"/>
  <c r="L187" i="1" s="1"/>
  <c r="Q188" i="1" l="1"/>
  <c r="S188" i="1" s="1"/>
  <c r="J188" i="1" s="1"/>
  <c r="K188" i="1" l="1"/>
  <c r="M188" i="1"/>
  <c r="D188" i="1" s="1"/>
  <c r="R189" i="1"/>
  <c r="H188" i="1" l="1"/>
  <c r="F188" i="1"/>
  <c r="G188" i="1"/>
  <c r="N188" i="1"/>
  <c r="I188" i="1"/>
  <c r="L188" i="1" s="1"/>
  <c r="E188" i="1"/>
  <c r="Q189" i="1" l="1"/>
  <c r="S189" i="1" s="1"/>
  <c r="J189" i="1" s="1"/>
  <c r="K189" i="1" l="1"/>
  <c r="R190" i="1"/>
  <c r="M189" i="1"/>
  <c r="D189" i="1" s="1"/>
  <c r="G189" i="1" l="1"/>
  <c r="H189" i="1"/>
  <c r="F189" i="1"/>
  <c r="I189" i="1"/>
  <c r="L189" i="1" s="1"/>
  <c r="E189" i="1"/>
  <c r="N189" i="1"/>
  <c r="Q190" i="1" l="1"/>
  <c r="S190" i="1" s="1"/>
  <c r="J190" i="1" s="1"/>
  <c r="K190" i="1" l="1"/>
  <c r="M190" i="1"/>
  <c r="D190" i="1" s="1"/>
  <c r="R191" i="1"/>
  <c r="H190" i="1" l="1"/>
  <c r="F190" i="1"/>
  <c r="G190" i="1"/>
  <c r="I190" i="1"/>
  <c r="L190" i="1" s="1"/>
  <c r="E190" i="1"/>
  <c r="N190" i="1"/>
  <c r="Q191" i="1" l="1"/>
  <c r="S191" i="1" s="1"/>
  <c r="J191" i="1" s="1"/>
  <c r="K191" i="1" s="1"/>
  <c r="R192" i="1" l="1"/>
  <c r="M191" i="1"/>
  <c r="D191" i="1" s="1"/>
  <c r="F191" i="1" s="1"/>
  <c r="E191" i="1"/>
  <c r="N191" i="1"/>
  <c r="I191" i="1"/>
  <c r="L191" i="1" s="1"/>
  <c r="H191" i="1" l="1"/>
  <c r="G191" i="1"/>
  <c r="Q192" i="1"/>
  <c r="S192" i="1" s="1"/>
  <c r="J192" i="1" s="1"/>
  <c r="K192" i="1" l="1"/>
  <c r="M192" i="1"/>
  <c r="D192" i="1" s="1"/>
  <c r="R193" i="1"/>
  <c r="N192" i="1" l="1"/>
  <c r="I192" i="1"/>
  <c r="L192" i="1" s="1"/>
  <c r="E192" i="1"/>
  <c r="F192" i="1"/>
  <c r="G192" i="1"/>
  <c r="H192" i="1"/>
  <c r="Q193" i="1" l="1"/>
  <c r="S193" i="1" s="1"/>
  <c r="J193" i="1" s="1"/>
  <c r="K193" i="1" s="1"/>
  <c r="R194" i="1" l="1"/>
  <c r="M193" i="1"/>
  <c r="D193" i="1" s="1"/>
  <c r="H193" i="1" s="1"/>
  <c r="I193" i="1"/>
  <c r="L193" i="1" s="1"/>
  <c r="E193" i="1"/>
  <c r="N193" i="1"/>
  <c r="F193" i="1" l="1"/>
  <c r="G193" i="1"/>
  <c r="Q194" i="1"/>
  <c r="S194" i="1" s="1"/>
  <c r="J194" i="1" s="1"/>
  <c r="K194" i="1" l="1"/>
  <c r="R195" i="1"/>
  <c r="M194" i="1"/>
  <c r="D194" i="1" s="1"/>
  <c r="G194" i="1" l="1"/>
  <c r="H194" i="1"/>
  <c r="F194" i="1"/>
  <c r="I194" i="1"/>
  <c r="L194" i="1" s="1"/>
  <c r="E194" i="1"/>
  <c r="N194" i="1"/>
  <c r="Q195" i="1" l="1"/>
  <c r="S195" i="1" s="1"/>
  <c r="J195" i="1" s="1"/>
  <c r="R196" i="1" s="1"/>
  <c r="K195" i="1" l="1"/>
  <c r="E195" i="1" s="1"/>
  <c r="M195" i="1"/>
  <c r="D195" i="1" s="1"/>
  <c r="F195" i="1" s="1"/>
  <c r="N195" i="1" l="1"/>
  <c r="I195" i="1"/>
  <c r="L195" i="1" s="1"/>
  <c r="G195" i="1"/>
  <c r="H195" i="1"/>
  <c r="Q196" i="1" l="1"/>
  <c r="S196" i="1" s="1"/>
  <c r="J196" i="1" s="1"/>
  <c r="K196" i="1" s="1"/>
  <c r="R197" i="1" l="1"/>
  <c r="M196" i="1"/>
  <c r="D196" i="1" s="1"/>
  <c r="H196" i="1" s="1"/>
  <c r="N196" i="1"/>
  <c r="I196" i="1"/>
  <c r="L196" i="1" s="1"/>
  <c r="E196" i="1"/>
  <c r="F196" i="1" l="1"/>
  <c r="G196" i="1"/>
  <c r="Q197" i="1"/>
  <c r="S197" i="1" s="1"/>
  <c r="J197" i="1" s="1"/>
  <c r="K197" i="1" s="1"/>
  <c r="R198" i="1" l="1"/>
  <c r="M197" i="1"/>
  <c r="D197" i="1" s="1"/>
  <c r="G197" i="1" s="1"/>
  <c r="N197" i="1"/>
  <c r="I197" i="1"/>
  <c r="L197" i="1" s="1"/>
  <c r="E197" i="1"/>
  <c r="H197" i="1" l="1"/>
  <c r="F197" i="1"/>
  <c r="Q198" i="1"/>
  <c r="S198" i="1" s="1"/>
  <c r="J198" i="1" s="1"/>
  <c r="K198" i="1" l="1"/>
  <c r="R199" i="1"/>
  <c r="M198" i="1"/>
  <c r="D198" i="1" s="1"/>
  <c r="G198" i="1" l="1"/>
  <c r="F198" i="1"/>
  <c r="H198" i="1"/>
  <c r="I198" i="1"/>
  <c r="L198" i="1" s="1"/>
  <c r="E198" i="1"/>
  <c r="N198" i="1"/>
  <c r="Q199" i="1" l="1"/>
  <c r="S199" i="1" s="1"/>
  <c r="J199" i="1" s="1"/>
  <c r="K199" i="1" l="1"/>
  <c r="M199" i="1"/>
  <c r="D199" i="1" s="1"/>
  <c r="R200" i="1"/>
  <c r="F199" i="1" l="1"/>
  <c r="G199" i="1"/>
  <c r="H199" i="1"/>
  <c r="E199" i="1"/>
  <c r="N199" i="1"/>
  <c r="I199" i="1"/>
  <c r="L199" i="1" s="1"/>
  <c r="Q200" i="1" l="1"/>
  <c r="S200" i="1" s="1"/>
  <c r="J200" i="1" s="1"/>
  <c r="K200" i="1" l="1"/>
  <c r="R201" i="1"/>
  <c r="M200" i="1"/>
  <c r="D200" i="1" s="1"/>
  <c r="G200" i="1" l="1"/>
  <c r="H200" i="1"/>
  <c r="F200" i="1"/>
  <c r="N200" i="1"/>
  <c r="I200" i="1"/>
  <c r="L200" i="1" s="1"/>
  <c r="E200" i="1"/>
  <c r="Q201" i="1" l="1"/>
  <c r="S201" i="1" s="1"/>
  <c r="J201" i="1" s="1"/>
  <c r="K201" i="1" l="1"/>
  <c r="M201" i="1"/>
  <c r="D201" i="1" s="1"/>
  <c r="R202" i="1"/>
  <c r="H201" i="1" l="1"/>
  <c r="G201" i="1"/>
  <c r="F201" i="1"/>
  <c r="I201" i="1"/>
  <c r="L201" i="1" s="1"/>
  <c r="E201" i="1"/>
  <c r="N201" i="1"/>
  <c r="Q202" i="1" l="1"/>
  <c r="S202" i="1" s="1"/>
  <c r="J202" i="1" s="1"/>
  <c r="K202" i="1" s="1"/>
  <c r="R203" i="1" l="1"/>
  <c r="M202" i="1"/>
  <c r="D202" i="1" s="1"/>
  <c r="F202" i="1" s="1"/>
  <c r="E202" i="1"/>
  <c r="I202" i="1"/>
  <c r="L202" i="1" s="1"/>
  <c r="N202" i="1"/>
  <c r="G202" i="1" l="1"/>
  <c r="H202" i="1"/>
  <c r="Q203" i="1"/>
  <c r="S203" i="1" s="1"/>
  <c r="J203" i="1" s="1"/>
  <c r="K203" i="1" l="1"/>
  <c r="M203" i="1"/>
  <c r="D203" i="1" s="1"/>
  <c r="R204" i="1"/>
  <c r="F203" i="1" l="1"/>
  <c r="G203" i="1"/>
  <c r="H203" i="1"/>
  <c r="E203" i="1"/>
  <c r="N203" i="1"/>
  <c r="I203" i="1"/>
  <c r="L203" i="1" s="1"/>
  <c r="Q204" i="1" l="1"/>
  <c r="S204" i="1" s="1"/>
  <c r="J204" i="1" s="1"/>
  <c r="K204" i="1" l="1"/>
  <c r="R205" i="1"/>
  <c r="M204" i="1"/>
  <c r="D204" i="1" s="1"/>
  <c r="F204" i="1" l="1"/>
  <c r="H204" i="1"/>
  <c r="G204" i="1"/>
  <c r="N204" i="1"/>
  <c r="I204" i="1"/>
  <c r="L204" i="1" s="1"/>
  <c r="E204" i="1"/>
  <c r="Q205" i="1" l="1"/>
  <c r="S205" i="1" s="1"/>
  <c r="J205" i="1" s="1"/>
  <c r="K205" i="1" l="1"/>
  <c r="M205" i="1"/>
  <c r="D205" i="1" s="1"/>
  <c r="R206" i="1"/>
  <c r="I205" i="1" l="1"/>
  <c r="L205" i="1" s="1"/>
  <c r="E205" i="1"/>
  <c r="N205" i="1"/>
  <c r="H205" i="1"/>
  <c r="F205" i="1"/>
  <c r="G205" i="1"/>
  <c r="Q206" i="1" l="1"/>
  <c r="S206" i="1" s="1"/>
  <c r="J206" i="1" s="1"/>
  <c r="K206" i="1" l="1"/>
  <c r="M206" i="1"/>
  <c r="D206" i="1" s="1"/>
  <c r="R207" i="1"/>
  <c r="I206" i="1" l="1"/>
  <c r="L206" i="1" s="1"/>
  <c r="E206" i="1"/>
  <c r="N206" i="1"/>
  <c r="G206" i="1"/>
  <c r="F206" i="1"/>
  <c r="H206" i="1"/>
  <c r="Q207" i="1" l="1"/>
  <c r="S207" i="1" s="1"/>
  <c r="J207" i="1" s="1"/>
  <c r="K207" i="1" s="1"/>
  <c r="M207" i="1" l="1"/>
  <c r="D207" i="1" s="1"/>
  <c r="H207" i="1" s="1"/>
  <c r="R208" i="1"/>
  <c r="E207" i="1"/>
  <c r="N207" i="1"/>
  <c r="I207" i="1"/>
  <c r="L207" i="1" s="1"/>
  <c r="F207" i="1" l="1"/>
  <c r="G207" i="1"/>
  <c r="Q208" i="1"/>
  <c r="S208" i="1" s="1"/>
  <c r="J208" i="1" s="1"/>
  <c r="K208" i="1" l="1"/>
  <c r="M208" i="1"/>
  <c r="D208" i="1" s="1"/>
  <c r="R209" i="1"/>
  <c r="G208" i="1" l="1"/>
  <c r="F208" i="1"/>
  <c r="H208" i="1"/>
  <c r="N208" i="1"/>
  <c r="I208" i="1"/>
  <c r="L208" i="1" s="1"/>
  <c r="E208" i="1"/>
  <c r="Q209" i="1" l="1"/>
  <c r="S209" i="1" s="1"/>
  <c r="J209" i="1" s="1"/>
  <c r="K209" i="1" l="1"/>
  <c r="M209" i="1"/>
  <c r="D209" i="1" s="1"/>
  <c r="R210" i="1"/>
  <c r="F209" i="1" l="1"/>
  <c r="G209" i="1"/>
  <c r="H209" i="1"/>
  <c r="I209" i="1"/>
  <c r="L209" i="1" s="1"/>
  <c r="E209" i="1"/>
  <c r="N209" i="1"/>
  <c r="Q210" i="1" l="1"/>
  <c r="S210" i="1" s="1"/>
  <c r="J210" i="1" s="1"/>
  <c r="K210" i="1" l="1"/>
  <c r="M210" i="1"/>
  <c r="D210" i="1" s="1"/>
  <c r="R211" i="1"/>
  <c r="I210" i="1" l="1"/>
  <c r="L210" i="1" s="1"/>
  <c r="E210" i="1"/>
  <c r="N210" i="1"/>
  <c r="G210" i="1"/>
  <c r="F210" i="1"/>
  <c r="H210" i="1"/>
  <c r="Q211" i="1" l="1"/>
  <c r="S211" i="1" s="1"/>
  <c r="J211" i="1" s="1"/>
  <c r="K211" i="1" s="1"/>
  <c r="R212" i="1" l="1"/>
  <c r="M211" i="1"/>
  <c r="D211" i="1" s="1"/>
  <c r="F211" i="1" s="1"/>
  <c r="E211" i="1"/>
  <c r="N211" i="1"/>
  <c r="I211" i="1"/>
  <c r="L211" i="1" s="1"/>
  <c r="H211" i="1" l="1"/>
  <c r="G211" i="1"/>
  <c r="Q212" i="1"/>
  <c r="S212" i="1" s="1"/>
  <c r="J212" i="1" s="1"/>
  <c r="K212" i="1" l="1"/>
  <c r="M212" i="1"/>
  <c r="D212" i="1" s="1"/>
  <c r="R213" i="1"/>
  <c r="F212" i="1" l="1"/>
  <c r="H212" i="1"/>
  <c r="G212" i="1"/>
  <c r="I212" i="1"/>
  <c r="L212" i="1" s="1"/>
  <c r="E212" i="1"/>
  <c r="N212" i="1"/>
  <c r="Q213" i="1" l="1"/>
  <c r="S213" i="1" s="1"/>
  <c r="J213" i="1" s="1"/>
  <c r="K213" i="1" l="1"/>
  <c r="M213" i="1"/>
  <c r="D213" i="1" s="1"/>
  <c r="R214" i="1"/>
  <c r="H213" i="1" l="1"/>
  <c r="F213" i="1"/>
  <c r="G213" i="1"/>
  <c r="E213" i="1"/>
  <c r="N213" i="1"/>
  <c r="I213" i="1"/>
  <c r="L213" i="1" s="1"/>
  <c r="Q214" i="1" l="1"/>
  <c r="S214" i="1" s="1"/>
  <c r="J214" i="1" s="1"/>
  <c r="K214" i="1" l="1"/>
  <c r="R215" i="1"/>
  <c r="M214" i="1"/>
  <c r="D214" i="1" s="1"/>
  <c r="G214" i="1" l="1"/>
  <c r="F214" i="1"/>
  <c r="H214" i="1"/>
  <c r="N214" i="1"/>
  <c r="I214" i="1"/>
  <c r="L214" i="1" s="1"/>
  <c r="E214" i="1"/>
  <c r="Q215" i="1" l="1"/>
  <c r="S215" i="1" s="1"/>
  <c r="J215" i="1" s="1"/>
  <c r="K215" i="1" l="1"/>
  <c r="R216" i="1"/>
  <c r="M215" i="1"/>
  <c r="D215" i="1" s="1"/>
  <c r="F215" i="1" l="1"/>
  <c r="G215" i="1"/>
  <c r="H215" i="1"/>
  <c r="N215" i="1"/>
  <c r="I215" i="1"/>
  <c r="L215" i="1" s="1"/>
  <c r="E215" i="1"/>
  <c r="Q216" i="1" l="1"/>
  <c r="S216" i="1" s="1"/>
  <c r="J216" i="1" s="1"/>
  <c r="K216" i="1" l="1"/>
  <c r="M216" i="1"/>
  <c r="D216" i="1" s="1"/>
  <c r="R217" i="1"/>
  <c r="G216" i="1" l="1"/>
  <c r="F216" i="1"/>
  <c r="H216" i="1"/>
  <c r="I216" i="1"/>
  <c r="L216" i="1" s="1"/>
  <c r="E216" i="1"/>
  <c r="N216" i="1"/>
  <c r="Q217" i="1" l="1"/>
  <c r="S217" i="1" s="1"/>
  <c r="J217" i="1" s="1"/>
  <c r="K217" i="1" s="1"/>
  <c r="M217" i="1" l="1"/>
  <c r="D217" i="1" s="1"/>
  <c r="F217" i="1" s="1"/>
  <c r="R218" i="1"/>
  <c r="E217" i="1"/>
  <c r="I217" i="1"/>
  <c r="L217" i="1" s="1"/>
  <c r="N217" i="1"/>
  <c r="H217" i="1" l="1"/>
  <c r="G217" i="1"/>
  <c r="Q218" i="1"/>
  <c r="S218" i="1" s="1"/>
  <c r="J218" i="1" s="1"/>
  <c r="K218" i="1" l="1"/>
  <c r="R219" i="1"/>
  <c r="M218" i="1"/>
  <c r="D218" i="1" s="1"/>
  <c r="G218" i="1" l="1"/>
  <c r="F218" i="1"/>
  <c r="H218" i="1"/>
  <c r="N218" i="1"/>
  <c r="I218" i="1"/>
  <c r="L218" i="1" s="1"/>
  <c r="E218" i="1"/>
  <c r="Q219" i="1" l="1"/>
  <c r="S219" i="1" s="1"/>
  <c r="J219" i="1" s="1"/>
  <c r="K219" i="1" s="1"/>
  <c r="M219" i="1" l="1"/>
  <c r="D219" i="1" s="1"/>
  <c r="G219" i="1" s="1"/>
  <c r="R220" i="1"/>
  <c r="I219" i="1"/>
  <c r="L219" i="1" s="1"/>
  <c r="E219" i="1"/>
  <c r="N219" i="1"/>
  <c r="F219" i="1" l="1"/>
  <c r="H219" i="1"/>
  <c r="Q220" i="1"/>
  <c r="S220" i="1" s="1"/>
  <c r="J220" i="1" s="1"/>
  <c r="K220" i="1" l="1"/>
  <c r="M220" i="1"/>
  <c r="D220" i="1" s="1"/>
  <c r="R221" i="1"/>
  <c r="G220" i="1" l="1"/>
  <c r="F220" i="1"/>
  <c r="H220" i="1"/>
  <c r="I220" i="1"/>
  <c r="L220" i="1" s="1"/>
  <c r="E220" i="1"/>
  <c r="N220" i="1"/>
  <c r="Q221" i="1" l="1"/>
  <c r="S221" i="1" s="1"/>
  <c r="J221" i="1" s="1"/>
  <c r="K221" i="1" s="1"/>
  <c r="M221" i="1" l="1"/>
  <c r="D221" i="1" s="1"/>
  <c r="F221" i="1" s="1"/>
  <c r="R222" i="1"/>
  <c r="E221" i="1"/>
  <c r="I221" i="1"/>
  <c r="L221" i="1" s="1"/>
  <c r="N221" i="1"/>
  <c r="G221" i="1" l="1"/>
  <c r="H221" i="1"/>
  <c r="Q222" i="1"/>
  <c r="S222" i="1" s="1"/>
  <c r="J222" i="1" s="1"/>
  <c r="K222" i="1" l="1"/>
  <c r="R223" i="1"/>
  <c r="M222" i="1"/>
  <c r="D222" i="1" s="1"/>
  <c r="F222" i="1" l="1"/>
  <c r="G222" i="1"/>
  <c r="H222" i="1"/>
  <c r="N222" i="1"/>
  <c r="I222" i="1"/>
  <c r="L222" i="1" s="1"/>
  <c r="E222" i="1"/>
  <c r="Q223" i="1" l="1"/>
  <c r="S223" i="1" s="1"/>
  <c r="J223" i="1" s="1"/>
  <c r="K223" i="1" s="1"/>
  <c r="M223" i="1" l="1"/>
  <c r="D223" i="1" s="1"/>
  <c r="F223" i="1" s="1"/>
  <c r="R224" i="1"/>
  <c r="N223" i="1"/>
  <c r="I223" i="1"/>
  <c r="L223" i="1" s="1"/>
  <c r="E223" i="1"/>
  <c r="G223" i="1" l="1"/>
  <c r="H223" i="1"/>
  <c r="Q224" i="1"/>
  <c r="S224" i="1" s="1"/>
  <c r="J224" i="1" s="1"/>
  <c r="K224" i="1" l="1"/>
  <c r="M224" i="1"/>
  <c r="D224" i="1" s="1"/>
  <c r="R225" i="1"/>
  <c r="H224" i="1" l="1"/>
  <c r="G224" i="1"/>
  <c r="F224" i="1"/>
  <c r="I224" i="1"/>
  <c r="L224" i="1" s="1"/>
  <c r="N224" i="1"/>
  <c r="E224" i="1"/>
  <c r="Q225" i="1" l="1"/>
  <c r="S225" i="1" s="1"/>
  <c r="J225" i="1" s="1"/>
  <c r="K225" i="1" l="1"/>
  <c r="M225" i="1"/>
  <c r="D225" i="1" s="1"/>
  <c r="R226" i="1"/>
  <c r="F225" i="1" l="1"/>
  <c r="H225" i="1"/>
  <c r="G225" i="1"/>
  <c r="E225" i="1"/>
  <c r="I225" i="1"/>
  <c r="L225" i="1" s="1"/>
  <c r="N225" i="1"/>
  <c r="Q226" i="1" l="1"/>
  <c r="S226" i="1" s="1"/>
  <c r="J226" i="1" s="1"/>
  <c r="K226" i="1" l="1"/>
  <c r="R227" i="1"/>
  <c r="M226" i="1"/>
  <c r="D226" i="1" s="1"/>
  <c r="H226" i="1" l="1"/>
  <c r="G226" i="1"/>
  <c r="F226" i="1"/>
  <c r="N226" i="1"/>
  <c r="I226" i="1"/>
  <c r="L226" i="1" s="1"/>
  <c r="E226" i="1"/>
  <c r="Q227" i="1" l="1"/>
  <c r="S227" i="1" s="1"/>
  <c r="J227" i="1" s="1"/>
  <c r="K227" i="1" l="1"/>
  <c r="R228" i="1"/>
  <c r="M227" i="1"/>
  <c r="D227" i="1" s="1"/>
  <c r="G227" i="1" l="1"/>
  <c r="H227" i="1"/>
  <c r="F227" i="1"/>
  <c r="I227" i="1"/>
  <c r="L227" i="1" s="1"/>
  <c r="E227" i="1"/>
  <c r="N227" i="1"/>
  <c r="Q228" i="1" l="1"/>
  <c r="S228" i="1" s="1"/>
  <c r="J228" i="1" s="1"/>
  <c r="K228" i="1" l="1"/>
  <c r="M228" i="1"/>
  <c r="D228" i="1" s="1"/>
  <c r="R229" i="1"/>
  <c r="G228" i="1" l="1"/>
  <c r="F228" i="1"/>
  <c r="H228" i="1"/>
  <c r="I228" i="1"/>
  <c r="L228" i="1" s="1"/>
  <c r="E228" i="1"/>
  <c r="N228" i="1"/>
  <c r="Q229" i="1" l="1"/>
  <c r="S229" i="1" s="1"/>
  <c r="J229" i="1" s="1"/>
  <c r="K229" i="1" l="1"/>
  <c r="M229" i="1"/>
  <c r="D229" i="1" s="1"/>
  <c r="R230" i="1"/>
  <c r="H229" i="1" l="1"/>
  <c r="F229" i="1"/>
  <c r="G229" i="1"/>
  <c r="I229" i="1"/>
  <c r="L229" i="1" s="1"/>
  <c r="E229" i="1"/>
  <c r="N229" i="1"/>
  <c r="Q230" i="1" l="1"/>
  <c r="S230" i="1" s="1"/>
  <c r="J230" i="1" s="1"/>
  <c r="K230" i="1" s="1"/>
  <c r="R231" i="1" l="1"/>
  <c r="M230" i="1"/>
  <c r="D230" i="1" s="1"/>
  <c r="H230" i="1" s="1"/>
  <c r="E230" i="1"/>
  <c r="N230" i="1"/>
  <c r="I230" i="1"/>
  <c r="L230" i="1" s="1"/>
  <c r="G230" i="1" l="1"/>
  <c r="F230" i="1"/>
  <c r="Q231" i="1"/>
  <c r="S231" i="1" s="1"/>
  <c r="J231" i="1" s="1"/>
  <c r="K231" i="1" l="1"/>
  <c r="R232" i="1"/>
  <c r="M231" i="1"/>
  <c r="D231" i="1" s="1"/>
  <c r="G231" i="1" l="1"/>
  <c r="F231" i="1"/>
  <c r="H231" i="1"/>
  <c r="N231" i="1"/>
  <c r="I231" i="1"/>
  <c r="L231" i="1" s="1"/>
  <c r="E231" i="1"/>
  <c r="Q232" i="1" l="1"/>
  <c r="S232" i="1" s="1"/>
  <c r="J232" i="1" s="1"/>
  <c r="K232" i="1" l="1"/>
  <c r="M232" i="1"/>
  <c r="D232" i="1" s="1"/>
  <c r="R233" i="1"/>
  <c r="G232" i="1" l="1"/>
  <c r="H232" i="1"/>
  <c r="F232" i="1"/>
  <c r="I232" i="1"/>
  <c r="L232" i="1" s="1"/>
  <c r="E232" i="1"/>
  <c r="N232" i="1"/>
  <c r="Q233" i="1" l="1"/>
  <c r="S233" i="1" s="1"/>
  <c r="J233" i="1" s="1"/>
  <c r="K233" i="1" l="1"/>
  <c r="M233" i="1"/>
  <c r="D233" i="1" s="1"/>
  <c r="R234" i="1"/>
  <c r="H233" i="1" l="1"/>
  <c r="F233" i="1"/>
  <c r="G233" i="1"/>
  <c r="I233" i="1"/>
  <c r="L233" i="1" s="1"/>
  <c r="E233" i="1"/>
  <c r="N233" i="1"/>
  <c r="Q234" i="1" l="1"/>
  <c r="S234" i="1" s="1"/>
  <c r="J234" i="1" s="1"/>
  <c r="K234" i="1" l="1"/>
  <c r="R235" i="1"/>
  <c r="M234" i="1"/>
  <c r="D234" i="1" s="1"/>
  <c r="F234" i="1" l="1"/>
  <c r="G234" i="1"/>
  <c r="H234" i="1"/>
  <c r="E234" i="1"/>
  <c r="N234" i="1"/>
  <c r="I234" i="1"/>
  <c r="L234" i="1" s="1"/>
  <c r="Q235" i="1" l="1"/>
  <c r="S235" i="1" s="1"/>
  <c r="J235" i="1" s="1"/>
  <c r="K235" i="1" l="1"/>
  <c r="M235" i="1"/>
  <c r="D235" i="1" s="1"/>
  <c r="R236" i="1"/>
  <c r="F235" i="1" l="1"/>
  <c r="H235" i="1"/>
  <c r="G235" i="1"/>
  <c r="N235" i="1"/>
  <c r="E235" i="1"/>
  <c r="I235" i="1"/>
  <c r="L235" i="1" s="1"/>
  <c r="Q236" i="1" l="1"/>
  <c r="S236" i="1" s="1"/>
  <c r="J236" i="1" s="1"/>
  <c r="K236" i="1" l="1"/>
  <c r="M236" i="1"/>
  <c r="D236" i="1" s="1"/>
  <c r="R237" i="1"/>
  <c r="G236" i="1" l="1"/>
  <c r="H236" i="1"/>
  <c r="F236" i="1"/>
  <c r="N236" i="1"/>
  <c r="I236" i="1"/>
  <c r="L236" i="1" s="1"/>
  <c r="E236" i="1"/>
  <c r="Q237" i="1" l="1"/>
  <c r="S237" i="1" s="1"/>
  <c r="J237" i="1" s="1"/>
  <c r="K237" i="1" s="1"/>
  <c r="M237" i="1" l="1"/>
  <c r="D237" i="1" s="1"/>
  <c r="G237" i="1" s="1"/>
  <c r="R238" i="1"/>
  <c r="I237" i="1"/>
  <c r="L237" i="1" s="1"/>
  <c r="E237" i="1"/>
  <c r="N237" i="1"/>
  <c r="Q238" i="1" l="1"/>
  <c r="S238" i="1" s="1"/>
  <c r="J238" i="1" s="1"/>
  <c r="R239" i="1" s="1"/>
  <c r="F237" i="1"/>
  <c r="H237" i="1"/>
  <c r="K238" i="1" l="1"/>
  <c r="N238" i="1" s="1"/>
  <c r="M238" i="1"/>
  <c r="D238" i="1" s="1"/>
  <c r="F238" i="1" s="1"/>
  <c r="I238" i="1" l="1"/>
  <c r="L238" i="1" s="1"/>
  <c r="E238" i="1"/>
  <c r="G238" i="1"/>
  <c r="H238" i="1"/>
  <c r="Q239" i="1" l="1"/>
  <c r="S239" i="1" s="1"/>
  <c r="J239" i="1" s="1"/>
  <c r="K239" i="1" s="1"/>
  <c r="M239" i="1" l="1"/>
  <c r="D239" i="1" s="1"/>
  <c r="F239" i="1" s="1"/>
  <c r="R240" i="1"/>
  <c r="N239" i="1"/>
  <c r="I239" i="1"/>
  <c r="L239" i="1" s="1"/>
  <c r="E239" i="1"/>
  <c r="H239" i="1" l="1"/>
  <c r="G239" i="1"/>
  <c r="Q240" i="1"/>
  <c r="S240" i="1" s="1"/>
  <c r="J240" i="1" s="1"/>
  <c r="K240" i="1" l="1"/>
  <c r="M240" i="1"/>
  <c r="D240" i="1" s="1"/>
  <c r="R241" i="1"/>
  <c r="H240" i="1" l="1"/>
  <c r="F240" i="1"/>
  <c r="G240" i="1"/>
  <c r="N240" i="1"/>
  <c r="I240" i="1"/>
  <c r="L240" i="1" s="1"/>
  <c r="E240" i="1"/>
  <c r="Q241" i="1" l="1"/>
  <c r="S241" i="1" s="1"/>
  <c r="J241" i="1" s="1"/>
  <c r="R242" i="1" s="1"/>
  <c r="K241" i="1" l="1"/>
  <c r="I241" i="1" s="1"/>
  <c r="L241" i="1" s="1"/>
  <c r="M241" i="1"/>
  <c r="D241" i="1" s="1"/>
  <c r="H241" i="1" s="1"/>
  <c r="G241" i="1" l="1"/>
  <c r="F241" i="1"/>
  <c r="N241" i="1"/>
  <c r="E241" i="1"/>
  <c r="Q242" i="1"/>
  <c r="S242" i="1" s="1"/>
  <c r="J242" i="1" s="1"/>
  <c r="K242" i="1" l="1"/>
  <c r="R243" i="1"/>
  <c r="M242" i="1"/>
  <c r="D242" i="1" s="1"/>
  <c r="F242" i="1" l="1"/>
  <c r="H242" i="1"/>
  <c r="G242" i="1"/>
  <c r="E242" i="1"/>
  <c r="I242" i="1"/>
  <c r="L242" i="1" s="1"/>
  <c r="N242" i="1"/>
  <c r="Q243" i="1" l="1"/>
  <c r="S243" i="1" s="1"/>
  <c r="J243" i="1" s="1"/>
  <c r="K243" i="1" l="1"/>
  <c r="M243" i="1"/>
  <c r="D243" i="1" s="1"/>
  <c r="R244" i="1"/>
  <c r="H243" i="1" l="1"/>
  <c r="F243" i="1"/>
  <c r="G243" i="1"/>
  <c r="N243" i="1"/>
  <c r="I243" i="1"/>
  <c r="L243" i="1" s="1"/>
  <c r="E243" i="1"/>
  <c r="Q244" i="1" l="1"/>
  <c r="S244" i="1" s="1"/>
  <c r="J244" i="1" s="1"/>
  <c r="K244" i="1" l="1"/>
  <c r="R245" i="1"/>
  <c r="M244" i="1"/>
  <c r="D244" i="1" s="1"/>
  <c r="F244" i="1" l="1"/>
  <c r="H244" i="1"/>
  <c r="G244" i="1"/>
  <c r="E244" i="1"/>
  <c r="N244" i="1"/>
  <c r="I244" i="1"/>
  <c r="L244" i="1" s="1"/>
  <c r="Q245" i="1" l="1"/>
  <c r="S245" i="1" s="1"/>
  <c r="J245" i="1" s="1"/>
  <c r="K245" i="1" s="1"/>
  <c r="M245" i="1" l="1"/>
  <c r="D245" i="1" s="1"/>
  <c r="G245" i="1" s="1"/>
  <c r="R246" i="1"/>
  <c r="I245" i="1"/>
  <c r="L245" i="1" s="1"/>
  <c r="N245" i="1"/>
  <c r="E245" i="1"/>
  <c r="H245" i="1" l="1"/>
  <c r="F245" i="1"/>
  <c r="Q246" i="1"/>
  <c r="S246" i="1" s="1"/>
  <c r="J246" i="1" s="1"/>
  <c r="K246" i="1" l="1"/>
  <c r="R247" i="1"/>
  <c r="M246" i="1"/>
  <c r="D246" i="1" s="1"/>
  <c r="G246" i="1" l="1"/>
  <c r="F246" i="1"/>
  <c r="H246" i="1"/>
  <c r="N246" i="1"/>
  <c r="I246" i="1"/>
  <c r="L246" i="1" s="1"/>
  <c r="E246" i="1"/>
  <c r="Q247" i="1" l="1"/>
  <c r="S247" i="1" s="1"/>
  <c r="J247" i="1" s="1"/>
  <c r="K247" i="1" l="1"/>
  <c r="M247" i="1"/>
  <c r="D247" i="1" s="1"/>
  <c r="R248" i="1"/>
  <c r="G247" i="1" l="1"/>
  <c r="F247" i="1"/>
  <c r="H247" i="1"/>
  <c r="N247" i="1"/>
  <c r="I247" i="1"/>
  <c r="L247" i="1" s="1"/>
  <c r="E247" i="1"/>
  <c r="Q248" i="1" l="1"/>
  <c r="S248" i="1" s="1"/>
  <c r="J248" i="1" s="1"/>
  <c r="K248" i="1" s="1"/>
  <c r="R249" i="1" l="1"/>
  <c r="M248" i="1"/>
  <c r="D248" i="1" s="1"/>
  <c r="G248" i="1" s="1"/>
  <c r="E248" i="1"/>
  <c r="N248" i="1"/>
  <c r="I248" i="1"/>
  <c r="L248" i="1" s="1"/>
  <c r="H248" i="1" l="1"/>
  <c r="F248" i="1"/>
  <c r="Q249" i="1"/>
  <c r="S249" i="1" s="1"/>
  <c r="J249" i="1" s="1"/>
  <c r="K249" i="1" s="1"/>
  <c r="R250" i="1" l="1"/>
  <c r="M249" i="1"/>
  <c r="D249" i="1" s="1"/>
  <c r="F249" i="1" s="1"/>
  <c r="I249" i="1"/>
  <c r="L249" i="1" s="1"/>
  <c r="E249" i="1"/>
  <c r="N249" i="1"/>
  <c r="Q250" i="1" l="1"/>
  <c r="S250" i="1" s="1"/>
  <c r="J250" i="1" s="1"/>
  <c r="R251" i="1" s="1"/>
  <c r="G249" i="1"/>
  <c r="H249" i="1"/>
  <c r="M250" i="1" l="1"/>
  <c r="D250" i="1" s="1"/>
  <c r="G250" i="1" s="1"/>
  <c r="K250" i="1"/>
  <c r="E250" i="1" s="1"/>
  <c r="N250" i="1" l="1"/>
  <c r="I250" i="1"/>
  <c r="L250" i="1" s="1"/>
  <c r="H250" i="1"/>
  <c r="F250" i="1"/>
  <c r="Q251" i="1" l="1"/>
  <c r="S251" i="1" s="1"/>
  <c r="J251" i="1" s="1"/>
  <c r="K251" i="1" s="1"/>
  <c r="R252" i="1" l="1"/>
  <c r="M251" i="1"/>
  <c r="D251" i="1" s="1"/>
  <c r="G251" i="1" s="1"/>
  <c r="N251" i="1"/>
  <c r="I251" i="1"/>
  <c r="L251" i="1" s="1"/>
  <c r="E251" i="1"/>
  <c r="F251" i="1" l="1"/>
  <c r="H251" i="1"/>
  <c r="Q252" i="1"/>
  <c r="S252" i="1" s="1"/>
  <c r="J252" i="1" s="1"/>
  <c r="K252" i="1" l="1"/>
  <c r="R253" i="1"/>
  <c r="M252" i="1"/>
  <c r="D252" i="1" s="1"/>
  <c r="F252" i="1" l="1"/>
  <c r="G252" i="1"/>
  <c r="H252" i="1"/>
  <c r="N252" i="1"/>
  <c r="E252" i="1"/>
  <c r="I252" i="1"/>
  <c r="L252" i="1" s="1"/>
  <c r="Q253" i="1" l="1"/>
  <c r="S253" i="1" s="1"/>
  <c r="J253" i="1" s="1"/>
  <c r="K253" i="1" l="1"/>
  <c r="R254" i="1"/>
  <c r="M253" i="1"/>
  <c r="D253" i="1" s="1"/>
  <c r="H253" i="1" l="1"/>
  <c r="F253" i="1"/>
  <c r="G253" i="1"/>
  <c r="I253" i="1"/>
  <c r="L253" i="1" s="1"/>
  <c r="E253" i="1"/>
  <c r="N253" i="1"/>
  <c r="Q254" i="1" l="1"/>
  <c r="S254" i="1" s="1"/>
  <c r="J254" i="1" s="1"/>
  <c r="K254" i="1" l="1"/>
  <c r="R255" i="1"/>
  <c r="M254" i="1"/>
  <c r="D254" i="1" s="1"/>
  <c r="H254" i="1" l="1"/>
  <c r="G254" i="1"/>
  <c r="F254" i="1"/>
  <c r="N254" i="1"/>
  <c r="I254" i="1"/>
  <c r="L254" i="1" s="1"/>
  <c r="E254" i="1"/>
  <c r="Q255" i="1" l="1"/>
  <c r="S255" i="1" s="1"/>
  <c r="J255" i="1" s="1"/>
  <c r="K255" i="1" l="1"/>
  <c r="M255" i="1"/>
  <c r="D255" i="1" s="1"/>
  <c r="R256" i="1"/>
  <c r="H255" i="1" l="1"/>
  <c r="G255" i="1"/>
  <c r="F255" i="1"/>
  <c r="N255" i="1"/>
  <c r="I255" i="1"/>
  <c r="L255" i="1" s="1"/>
  <c r="E255" i="1"/>
  <c r="Q256" i="1" l="1"/>
  <c r="S256" i="1" s="1"/>
  <c r="J256" i="1" s="1"/>
  <c r="K256" i="1" l="1"/>
  <c r="M256" i="1"/>
  <c r="D256" i="1" s="1"/>
  <c r="R257" i="1"/>
  <c r="G256" i="1" l="1"/>
  <c r="F256" i="1"/>
  <c r="H256" i="1"/>
  <c r="E256" i="1"/>
  <c r="N256" i="1"/>
  <c r="I256" i="1"/>
  <c r="L256" i="1" s="1"/>
  <c r="Q257" i="1" l="1"/>
  <c r="S257" i="1" s="1"/>
  <c r="J257" i="1" s="1"/>
  <c r="K257" i="1" l="1"/>
  <c r="R258" i="1"/>
  <c r="M257" i="1"/>
  <c r="D257" i="1" s="1"/>
  <c r="H257" i="1" l="1"/>
  <c r="G257" i="1"/>
  <c r="F257" i="1"/>
  <c r="I257" i="1"/>
  <c r="L257" i="1" s="1"/>
  <c r="N257" i="1"/>
  <c r="E257" i="1"/>
  <c r="Q258" i="1" l="1"/>
  <c r="S258" i="1" s="1"/>
  <c r="J258" i="1" s="1"/>
  <c r="K258" i="1" s="1"/>
  <c r="R259" i="1" l="1"/>
  <c r="M258" i="1"/>
  <c r="D258" i="1" s="1"/>
  <c r="G258" i="1" s="1"/>
  <c r="N258" i="1"/>
  <c r="I258" i="1"/>
  <c r="L258" i="1" s="1"/>
  <c r="E258" i="1"/>
  <c r="F258" i="1" l="1"/>
  <c r="H258" i="1"/>
  <c r="Q259" i="1"/>
  <c r="S259" i="1" s="1"/>
  <c r="J259" i="1" s="1"/>
  <c r="K259" i="1" l="1"/>
  <c r="R260" i="1"/>
  <c r="M259" i="1"/>
  <c r="D259" i="1" s="1"/>
  <c r="H259" i="1" l="1"/>
  <c r="G259" i="1"/>
  <c r="F259" i="1"/>
  <c r="E259" i="1"/>
  <c r="I259" i="1"/>
  <c r="L259" i="1" s="1"/>
  <c r="N259" i="1"/>
  <c r="Q260" i="1" l="1"/>
  <c r="S260" i="1" s="1"/>
  <c r="J260" i="1" s="1"/>
  <c r="K260" i="1" s="1"/>
  <c r="R261" i="1" l="1"/>
  <c r="M260" i="1"/>
  <c r="D260" i="1" s="1"/>
  <c r="H260" i="1" s="1"/>
  <c r="E260" i="1"/>
  <c r="N260" i="1"/>
  <c r="I260" i="1"/>
  <c r="L260" i="1" s="1"/>
  <c r="G260" i="1" l="1"/>
  <c r="F260" i="1"/>
  <c r="Q261" i="1"/>
  <c r="S261" i="1" s="1"/>
  <c r="J261" i="1" s="1"/>
  <c r="K261" i="1" s="1"/>
  <c r="M261" i="1" l="1"/>
  <c r="D261" i="1" s="1"/>
  <c r="F261" i="1" s="1"/>
  <c r="R262" i="1"/>
  <c r="I261" i="1"/>
  <c r="L261" i="1" s="1"/>
  <c r="N261" i="1"/>
  <c r="E261" i="1"/>
  <c r="G261" i="1" l="1"/>
  <c r="H261" i="1"/>
  <c r="Q262" i="1"/>
  <c r="S262" i="1" s="1"/>
  <c r="J262" i="1" s="1"/>
  <c r="K262" i="1" s="1"/>
  <c r="R263" i="1" l="1"/>
  <c r="M262" i="1"/>
  <c r="D262" i="1" s="1"/>
  <c r="G262" i="1" s="1"/>
  <c r="N262" i="1"/>
  <c r="I262" i="1"/>
  <c r="L262" i="1" s="1"/>
  <c r="E262" i="1"/>
  <c r="F262" i="1" l="1"/>
  <c r="H262" i="1"/>
  <c r="Q263" i="1"/>
  <c r="S263" i="1" s="1"/>
  <c r="J263" i="1" s="1"/>
  <c r="K263" i="1" l="1"/>
  <c r="R264" i="1"/>
  <c r="M263" i="1"/>
  <c r="D263" i="1" s="1"/>
  <c r="G263" i="1" l="1"/>
  <c r="H263" i="1"/>
  <c r="F263" i="1"/>
  <c r="N263" i="1"/>
  <c r="I263" i="1"/>
  <c r="L263" i="1" s="1"/>
  <c r="E263" i="1"/>
  <c r="Q264" i="1" l="1"/>
  <c r="S264" i="1" s="1"/>
  <c r="J264" i="1" s="1"/>
  <c r="K264" i="1" l="1"/>
  <c r="R265" i="1"/>
  <c r="M264" i="1"/>
  <c r="D264" i="1" s="1"/>
  <c r="G264" i="1" l="1"/>
  <c r="H264" i="1"/>
  <c r="F264" i="1"/>
  <c r="N264" i="1"/>
  <c r="I264" i="1"/>
  <c r="L264" i="1" s="1"/>
  <c r="E264" i="1"/>
  <c r="Q265" i="1" l="1"/>
  <c r="S265" i="1" s="1"/>
  <c r="J265" i="1" s="1"/>
  <c r="K265" i="1" l="1"/>
  <c r="M265" i="1"/>
  <c r="D265" i="1" s="1"/>
  <c r="R266" i="1"/>
  <c r="G265" i="1" l="1"/>
  <c r="H265" i="1"/>
  <c r="F265" i="1"/>
  <c r="I265" i="1"/>
  <c r="L265" i="1" s="1"/>
  <c r="N265" i="1"/>
  <c r="E265" i="1"/>
  <c r="Q266" i="1" l="1"/>
  <c r="S266" i="1" s="1"/>
  <c r="J266" i="1" s="1"/>
  <c r="K266" i="1" s="1"/>
  <c r="M266" i="1" l="1"/>
  <c r="D266" i="1" s="1"/>
  <c r="H266" i="1" s="1"/>
  <c r="R267" i="1"/>
  <c r="E266" i="1"/>
  <c r="I266" i="1"/>
  <c r="L266" i="1" s="1"/>
  <c r="N266" i="1"/>
  <c r="G266" i="1" l="1"/>
  <c r="F266" i="1"/>
  <c r="Q267" i="1"/>
  <c r="S267" i="1" s="1"/>
  <c r="J267" i="1" s="1"/>
  <c r="K267" i="1" l="1"/>
  <c r="M267" i="1"/>
  <c r="D267" i="1" s="1"/>
  <c r="R268" i="1"/>
  <c r="H267" i="1" l="1"/>
  <c r="F267" i="1"/>
  <c r="G267" i="1"/>
  <c r="N267" i="1"/>
  <c r="I267" i="1"/>
  <c r="L267" i="1" s="1"/>
  <c r="E267" i="1"/>
  <c r="Q268" i="1" l="1"/>
  <c r="S268" i="1" s="1"/>
  <c r="J268" i="1" s="1"/>
  <c r="K268" i="1" s="1"/>
  <c r="M268" i="1" l="1"/>
  <c r="D268" i="1" s="1"/>
  <c r="F268" i="1" s="1"/>
  <c r="R269" i="1"/>
  <c r="E268" i="1"/>
  <c r="N268" i="1"/>
  <c r="I268" i="1"/>
  <c r="L268" i="1" s="1"/>
  <c r="H268" i="1" l="1"/>
  <c r="G268" i="1"/>
  <c r="Q269" i="1"/>
  <c r="S269" i="1" s="1"/>
  <c r="J269" i="1" s="1"/>
  <c r="K269" i="1" l="1"/>
  <c r="M269" i="1"/>
  <c r="D269" i="1" s="1"/>
  <c r="R270" i="1"/>
  <c r="F269" i="1" l="1"/>
  <c r="G269" i="1"/>
  <c r="H269" i="1"/>
  <c r="I269" i="1"/>
  <c r="L269" i="1" s="1"/>
  <c r="N269" i="1"/>
  <c r="E269" i="1"/>
  <c r="Q270" i="1" l="1"/>
  <c r="S270" i="1" s="1"/>
  <c r="J270" i="1" s="1"/>
  <c r="K270" i="1" s="1"/>
  <c r="R271" i="1" l="1"/>
  <c r="M270" i="1"/>
  <c r="D270" i="1" s="1"/>
  <c r="F270" i="1" s="1"/>
  <c r="E270" i="1"/>
  <c r="N270" i="1"/>
  <c r="I270" i="1"/>
  <c r="L270" i="1" s="1"/>
  <c r="H270" i="1" l="1"/>
  <c r="G270" i="1"/>
  <c r="Q271" i="1"/>
  <c r="S271" i="1" s="1"/>
  <c r="J271" i="1" s="1"/>
  <c r="K271" i="1" l="1"/>
  <c r="M271" i="1"/>
  <c r="D271" i="1" s="1"/>
  <c r="R272" i="1"/>
  <c r="G271" i="1" l="1"/>
  <c r="H271" i="1"/>
  <c r="F271" i="1"/>
  <c r="E271" i="1"/>
  <c r="I271" i="1"/>
  <c r="L271" i="1" s="1"/>
  <c r="N271" i="1"/>
  <c r="Q272" i="1" l="1"/>
  <c r="S272" i="1" s="1"/>
  <c r="J272" i="1" s="1"/>
  <c r="K272" i="1" s="1"/>
  <c r="R273" i="1" l="1"/>
  <c r="M272" i="1"/>
  <c r="D272" i="1" s="1"/>
  <c r="G272" i="1" s="1"/>
  <c r="E272" i="1"/>
  <c r="N272" i="1"/>
  <c r="I272" i="1"/>
  <c r="L272" i="1" s="1"/>
  <c r="F272" i="1" l="1"/>
  <c r="H272" i="1"/>
  <c r="Q273" i="1"/>
  <c r="S273" i="1" s="1"/>
  <c r="J273" i="1" s="1"/>
  <c r="K273" i="1" l="1"/>
  <c r="R274" i="1"/>
  <c r="M273" i="1"/>
  <c r="D273" i="1" s="1"/>
  <c r="G273" i="1" l="1"/>
  <c r="H273" i="1"/>
  <c r="F273" i="1"/>
  <c r="I273" i="1"/>
  <c r="L273" i="1" s="1"/>
  <c r="N273" i="1"/>
  <c r="E273" i="1"/>
  <c r="Q274" i="1" l="1"/>
  <c r="S274" i="1" s="1"/>
  <c r="J274" i="1" s="1"/>
  <c r="K274" i="1" l="1"/>
  <c r="R275" i="1"/>
  <c r="M274" i="1"/>
  <c r="D274" i="1" s="1"/>
  <c r="F274" i="1" l="1"/>
  <c r="H274" i="1"/>
  <c r="G274" i="1"/>
  <c r="E274" i="1"/>
  <c r="I274" i="1"/>
  <c r="L274" i="1" s="1"/>
  <c r="N274" i="1"/>
  <c r="Q275" i="1" l="1"/>
  <c r="S275" i="1" s="1"/>
  <c r="J275" i="1" s="1"/>
  <c r="K275" i="1" s="1"/>
  <c r="R276" i="1" l="1"/>
  <c r="M275" i="1"/>
  <c r="D275" i="1" s="1"/>
  <c r="G275" i="1" s="1"/>
  <c r="N275" i="1"/>
  <c r="I275" i="1"/>
  <c r="L275" i="1" s="1"/>
  <c r="E275" i="1"/>
  <c r="F275" i="1" l="1"/>
  <c r="H275" i="1"/>
  <c r="Q276" i="1"/>
  <c r="S276" i="1" s="1"/>
  <c r="J276" i="1" s="1"/>
  <c r="R277" i="1" s="1"/>
  <c r="M276" i="1" l="1"/>
  <c r="D276" i="1" s="1"/>
  <c r="H276" i="1" s="1"/>
  <c r="K276" i="1"/>
  <c r="N276" i="1" s="1"/>
  <c r="E276" i="1" l="1"/>
  <c r="F276" i="1"/>
  <c r="G276" i="1"/>
  <c r="I276" i="1"/>
  <c r="L276" i="1" s="1"/>
  <c r="Q277" i="1" l="1"/>
  <c r="S277" i="1" s="1"/>
  <c r="J277" i="1" s="1"/>
  <c r="R278" i="1" s="1"/>
  <c r="M277" i="1" l="1"/>
  <c r="D277" i="1" s="1"/>
  <c r="G277" i="1" s="1"/>
  <c r="K277" i="1"/>
  <c r="I277" i="1" s="1"/>
  <c r="L277" i="1" s="1"/>
  <c r="H277" i="1" l="1"/>
  <c r="F277" i="1"/>
  <c r="E277" i="1"/>
  <c r="N277" i="1"/>
  <c r="Q278" i="1"/>
  <c r="S278" i="1" s="1"/>
  <c r="J278" i="1" s="1"/>
  <c r="K278" i="1" l="1"/>
  <c r="R279" i="1"/>
  <c r="M278" i="1"/>
  <c r="D278" i="1" s="1"/>
  <c r="G278" i="1" l="1"/>
  <c r="F278" i="1"/>
  <c r="H278" i="1"/>
  <c r="E278" i="1"/>
  <c r="I278" i="1"/>
  <c r="L278" i="1" s="1"/>
  <c r="N278" i="1"/>
  <c r="Q279" i="1" l="1"/>
  <c r="S279" i="1" s="1"/>
  <c r="J279" i="1" s="1"/>
  <c r="K279" i="1" l="1"/>
  <c r="M279" i="1"/>
  <c r="D279" i="1" s="1"/>
  <c r="R280" i="1"/>
  <c r="G279" i="1" l="1"/>
  <c r="F279" i="1"/>
  <c r="H279" i="1"/>
  <c r="N279" i="1"/>
  <c r="I279" i="1"/>
  <c r="L279" i="1" s="1"/>
  <c r="E279" i="1"/>
  <c r="Q280" i="1" l="1"/>
  <c r="S280" i="1" s="1"/>
  <c r="J280" i="1" s="1"/>
  <c r="K280" i="1" s="1"/>
  <c r="R281" i="1" l="1"/>
  <c r="M280" i="1"/>
  <c r="D280" i="1" s="1"/>
  <c r="H280" i="1" s="1"/>
  <c r="E280" i="1"/>
  <c r="N280" i="1"/>
  <c r="I280" i="1"/>
  <c r="L280" i="1" s="1"/>
  <c r="G280" i="1" l="1"/>
  <c r="F280" i="1"/>
  <c r="Q281" i="1"/>
  <c r="S281" i="1" s="1"/>
  <c r="J281" i="1" s="1"/>
  <c r="K281" i="1" l="1"/>
  <c r="M281" i="1"/>
  <c r="D281" i="1" s="1"/>
  <c r="R282" i="1"/>
  <c r="G281" i="1" l="1"/>
  <c r="H281" i="1"/>
  <c r="F281" i="1"/>
  <c r="I281" i="1"/>
  <c r="L281" i="1" s="1"/>
  <c r="N281" i="1"/>
  <c r="E281" i="1"/>
  <c r="Q282" i="1" l="1"/>
  <c r="S282" i="1" s="1"/>
  <c r="J282" i="1" s="1"/>
  <c r="K282" i="1" s="1"/>
  <c r="R283" i="1" l="1"/>
  <c r="M282" i="1"/>
  <c r="D282" i="1" s="1"/>
  <c r="G282" i="1" s="1"/>
  <c r="N282" i="1"/>
  <c r="I282" i="1"/>
  <c r="L282" i="1" s="1"/>
  <c r="E282" i="1"/>
  <c r="H282" i="1" l="1"/>
  <c r="F282" i="1"/>
  <c r="Q283" i="1"/>
  <c r="S283" i="1" s="1"/>
  <c r="J283" i="1" s="1"/>
  <c r="K283" i="1" l="1"/>
  <c r="R284" i="1"/>
  <c r="M283" i="1"/>
  <c r="D283" i="1" s="1"/>
  <c r="F283" i="1" l="1"/>
  <c r="H283" i="1"/>
  <c r="G283" i="1"/>
  <c r="E283" i="1"/>
  <c r="I283" i="1"/>
  <c r="L283" i="1" s="1"/>
  <c r="N283" i="1"/>
  <c r="Q284" i="1" l="1"/>
  <c r="S284" i="1" s="1"/>
  <c r="J284" i="1" s="1"/>
  <c r="K284" i="1" s="1"/>
  <c r="R285" i="1" l="1"/>
  <c r="M284" i="1"/>
  <c r="D284" i="1" s="1"/>
  <c r="F284" i="1" s="1"/>
  <c r="E284" i="1"/>
  <c r="N284" i="1"/>
  <c r="I284" i="1"/>
  <c r="L284" i="1" s="1"/>
  <c r="G284" i="1" l="1"/>
  <c r="H284" i="1"/>
  <c r="Q285" i="1"/>
  <c r="S285" i="1" s="1"/>
  <c r="J285" i="1" s="1"/>
  <c r="K285" i="1" l="1"/>
  <c r="R286" i="1"/>
  <c r="M285" i="1"/>
  <c r="D285" i="1" s="1"/>
  <c r="H285" i="1" l="1"/>
  <c r="F285" i="1"/>
  <c r="G285" i="1"/>
  <c r="I285" i="1"/>
  <c r="L285" i="1" s="1"/>
  <c r="N285" i="1"/>
  <c r="E285" i="1"/>
  <c r="Q286" i="1" l="1"/>
  <c r="S286" i="1" s="1"/>
  <c r="J286" i="1" s="1"/>
  <c r="K286" i="1" l="1"/>
  <c r="M286" i="1"/>
  <c r="D286" i="1" s="1"/>
  <c r="R287" i="1"/>
  <c r="F286" i="1" l="1"/>
  <c r="G286" i="1"/>
  <c r="H286" i="1"/>
  <c r="N286" i="1"/>
  <c r="I286" i="1"/>
  <c r="L286" i="1" s="1"/>
  <c r="E286" i="1"/>
  <c r="Q287" i="1" l="1"/>
  <c r="S287" i="1" s="1"/>
  <c r="J287" i="1" s="1"/>
  <c r="K287" i="1" s="1"/>
  <c r="R288" i="1" l="1"/>
  <c r="M287" i="1"/>
  <c r="D287" i="1" s="1"/>
  <c r="G287" i="1" s="1"/>
  <c r="N287" i="1"/>
  <c r="I287" i="1"/>
  <c r="L287" i="1" s="1"/>
  <c r="E287" i="1"/>
  <c r="F287" i="1" l="1"/>
  <c r="H287" i="1"/>
  <c r="Q288" i="1"/>
  <c r="S288" i="1" s="1"/>
  <c r="J288" i="1" s="1"/>
  <c r="K288" i="1" l="1"/>
  <c r="M288" i="1"/>
  <c r="D288" i="1" s="1"/>
  <c r="R289" i="1"/>
  <c r="H288" i="1" l="1"/>
  <c r="G288" i="1"/>
  <c r="F288" i="1"/>
  <c r="E288" i="1"/>
  <c r="N288" i="1"/>
  <c r="I288" i="1"/>
  <c r="L288" i="1" s="1"/>
  <c r="Q289" i="1" l="1"/>
  <c r="S289" i="1" s="1"/>
  <c r="J289" i="1" s="1"/>
  <c r="K289" i="1" l="1"/>
  <c r="R290" i="1"/>
  <c r="M289" i="1"/>
  <c r="D289" i="1" s="1"/>
  <c r="H289" i="1" l="1"/>
  <c r="F289" i="1"/>
  <c r="G289" i="1"/>
  <c r="N289" i="1"/>
  <c r="I289" i="1"/>
  <c r="L289" i="1" s="1"/>
  <c r="E289" i="1"/>
  <c r="Q290" i="1" l="1"/>
  <c r="S290" i="1" s="1"/>
  <c r="J290" i="1" s="1"/>
  <c r="K290" i="1" s="1"/>
  <c r="M290" i="1" l="1"/>
  <c r="D290" i="1" s="1"/>
  <c r="G290" i="1" s="1"/>
  <c r="R291" i="1"/>
  <c r="I290" i="1"/>
  <c r="L290" i="1" s="1"/>
  <c r="E290" i="1"/>
  <c r="N290" i="1"/>
  <c r="H290" i="1" l="1"/>
  <c r="F290" i="1"/>
  <c r="Q291" i="1"/>
  <c r="S291" i="1" s="1"/>
  <c r="J291" i="1" s="1"/>
  <c r="K291" i="1" l="1"/>
  <c r="M291" i="1"/>
  <c r="D291" i="1" s="1"/>
  <c r="R292" i="1"/>
  <c r="H291" i="1" l="1"/>
  <c r="F291" i="1"/>
  <c r="G291" i="1"/>
  <c r="N291" i="1"/>
  <c r="I291" i="1"/>
  <c r="L291" i="1" s="1"/>
  <c r="E291" i="1"/>
  <c r="Q292" i="1" l="1"/>
  <c r="S292" i="1" s="1"/>
  <c r="J292" i="1" s="1"/>
  <c r="K292" i="1" l="1"/>
  <c r="M292" i="1"/>
  <c r="D292" i="1" s="1"/>
  <c r="R293" i="1"/>
  <c r="H292" i="1" l="1"/>
  <c r="G292" i="1"/>
  <c r="F292" i="1"/>
  <c r="N292" i="1"/>
  <c r="E292" i="1"/>
  <c r="I292" i="1"/>
  <c r="L292" i="1" s="1"/>
  <c r="Q293" i="1" l="1"/>
  <c r="S293" i="1" s="1"/>
  <c r="J293" i="1" s="1"/>
  <c r="K293" i="1" l="1"/>
  <c r="R294" i="1"/>
  <c r="M293" i="1"/>
  <c r="D293" i="1" s="1"/>
  <c r="G293" i="1" l="1"/>
  <c r="F293" i="1"/>
  <c r="H293" i="1"/>
  <c r="I293" i="1"/>
  <c r="L293" i="1" s="1"/>
  <c r="E293" i="1"/>
  <c r="N293" i="1"/>
  <c r="Q294" i="1" l="1"/>
  <c r="S294" i="1" s="1"/>
  <c r="J294" i="1" s="1"/>
  <c r="K294" i="1" s="1"/>
  <c r="M294" i="1" l="1"/>
  <c r="D294" i="1" s="1"/>
  <c r="F294" i="1" s="1"/>
  <c r="R295" i="1"/>
  <c r="E294" i="1"/>
  <c r="I294" i="1"/>
  <c r="L294" i="1" s="1"/>
  <c r="N294" i="1"/>
  <c r="H294" i="1" l="1"/>
  <c r="G294" i="1"/>
  <c r="Q295" i="1"/>
  <c r="S295" i="1" s="1"/>
  <c r="J295" i="1" s="1"/>
  <c r="K295" i="1" l="1"/>
  <c r="M295" i="1"/>
  <c r="D295" i="1" s="1"/>
  <c r="R296" i="1"/>
  <c r="E295" i="1" l="1"/>
  <c r="I295" i="1"/>
  <c r="L295" i="1" s="1"/>
  <c r="N295" i="1"/>
  <c r="F295" i="1"/>
  <c r="H295" i="1"/>
  <c r="G295" i="1"/>
  <c r="Q296" i="1" l="1"/>
  <c r="S296" i="1" s="1"/>
  <c r="J296" i="1" s="1"/>
  <c r="K296" i="1" s="1"/>
  <c r="M296" i="1" l="1"/>
  <c r="D296" i="1" s="1"/>
  <c r="H296" i="1" s="1"/>
  <c r="R297" i="1"/>
  <c r="E296" i="1"/>
  <c r="N296" i="1"/>
  <c r="I296" i="1"/>
  <c r="L296" i="1" s="1"/>
  <c r="G296" i="1" l="1"/>
  <c r="F296" i="1"/>
  <c r="Q297" i="1"/>
  <c r="S297" i="1" s="1"/>
  <c r="J297" i="1" s="1"/>
  <c r="K297" i="1" s="1"/>
  <c r="R298" i="1" l="1"/>
  <c r="M297" i="1"/>
  <c r="D297" i="1" s="1"/>
  <c r="H297" i="1" s="1"/>
  <c r="I297" i="1"/>
  <c r="L297" i="1" s="1"/>
  <c r="N297" i="1"/>
  <c r="E297" i="1"/>
  <c r="G297" i="1" l="1"/>
  <c r="F297" i="1"/>
  <c r="Q298" i="1"/>
  <c r="S298" i="1" s="1"/>
  <c r="J298" i="1" s="1"/>
  <c r="K298" i="1" l="1"/>
  <c r="R299" i="1"/>
  <c r="M298" i="1"/>
  <c r="D298" i="1" s="1"/>
  <c r="F298" i="1" l="1"/>
  <c r="H298" i="1"/>
  <c r="G298" i="1"/>
  <c r="N298" i="1"/>
  <c r="I298" i="1"/>
  <c r="L298" i="1" s="1"/>
  <c r="E298" i="1"/>
  <c r="Q299" i="1" l="1"/>
  <c r="S299" i="1" s="1"/>
  <c r="J299" i="1" s="1"/>
  <c r="K299" i="1" l="1"/>
  <c r="M299" i="1"/>
  <c r="D299" i="1" s="1"/>
  <c r="R300" i="1"/>
  <c r="H299" i="1" l="1"/>
  <c r="F299" i="1"/>
  <c r="G299" i="1"/>
  <c r="N299" i="1"/>
  <c r="I299" i="1"/>
  <c r="L299" i="1" s="1"/>
  <c r="E299" i="1"/>
  <c r="Q300" i="1" l="1"/>
  <c r="S300" i="1" s="1"/>
  <c r="J300" i="1" s="1"/>
  <c r="K300" i="1" s="1"/>
  <c r="R301" i="1" l="1"/>
  <c r="M300" i="1"/>
  <c r="D300" i="1" s="1"/>
  <c r="H300" i="1" s="1"/>
  <c r="E300" i="1"/>
  <c r="N300" i="1"/>
  <c r="I300" i="1"/>
  <c r="L300" i="1" s="1"/>
  <c r="Q301" i="1" l="1"/>
  <c r="S301" i="1" s="1"/>
  <c r="J301" i="1" s="1"/>
  <c r="R302" i="1" s="1"/>
  <c r="F300" i="1"/>
  <c r="G300" i="1"/>
  <c r="K301" i="1" l="1"/>
  <c r="I301" i="1" s="1"/>
  <c r="L301" i="1" s="1"/>
  <c r="M301" i="1"/>
  <c r="D301" i="1" s="1"/>
  <c r="H301" i="1" s="1"/>
  <c r="N301" i="1" l="1"/>
  <c r="E301" i="1"/>
  <c r="F301" i="1"/>
  <c r="G301" i="1"/>
  <c r="Q302" i="1"/>
  <c r="S302" i="1" s="1"/>
  <c r="J302" i="1" s="1"/>
  <c r="K302" i="1" s="1"/>
  <c r="R303" i="1" l="1"/>
  <c r="M302" i="1"/>
  <c r="D302" i="1" s="1"/>
  <c r="G302" i="1" s="1"/>
  <c r="E302" i="1"/>
  <c r="I302" i="1"/>
  <c r="L302" i="1" s="1"/>
  <c r="N302" i="1"/>
  <c r="F302" i="1" l="1"/>
  <c r="H302" i="1"/>
  <c r="Q303" i="1"/>
  <c r="S303" i="1" s="1"/>
  <c r="J303" i="1" s="1"/>
  <c r="K303" i="1" l="1"/>
  <c r="R304" i="1"/>
  <c r="M303" i="1"/>
  <c r="D303" i="1" s="1"/>
  <c r="H303" i="1" l="1"/>
  <c r="F303" i="1"/>
  <c r="G303" i="1"/>
  <c r="N303" i="1"/>
  <c r="I303" i="1"/>
  <c r="L303" i="1" s="1"/>
  <c r="E303" i="1"/>
  <c r="Q304" i="1" l="1"/>
  <c r="S304" i="1" s="1"/>
  <c r="J304" i="1" s="1"/>
  <c r="K304" i="1" s="1"/>
  <c r="R305" i="1" l="1"/>
  <c r="M304" i="1"/>
  <c r="D304" i="1" s="1"/>
  <c r="F304" i="1" s="1"/>
  <c r="N304" i="1"/>
  <c r="E304" i="1"/>
  <c r="I304" i="1"/>
  <c r="L304" i="1" s="1"/>
  <c r="G304" i="1" l="1"/>
  <c r="H304" i="1"/>
  <c r="Q305" i="1"/>
  <c r="S305" i="1" s="1"/>
  <c r="J305" i="1" s="1"/>
  <c r="K305" i="1" l="1"/>
  <c r="M305" i="1"/>
  <c r="D305" i="1" s="1"/>
  <c r="R306" i="1"/>
  <c r="G305" i="1" l="1"/>
  <c r="H305" i="1"/>
  <c r="F305" i="1"/>
  <c r="I305" i="1"/>
  <c r="L305" i="1" s="1"/>
  <c r="N305" i="1"/>
  <c r="E305" i="1"/>
  <c r="Q306" i="1" l="1"/>
  <c r="S306" i="1" s="1"/>
  <c r="J306" i="1" s="1"/>
  <c r="K306" i="1" s="1"/>
  <c r="M306" i="1" l="1"/>
  <c r="D306" i="1" s="1"/>
  <c r="H306" i="1" s="1"/>
  <c r="R307" i="1"/>
  <c r="E306" i="1"/>
  <c r="I306" i="1"/>
  <c r="L306" i="1" s="1"/>
  <c r="N306" i="1"/>
  <c r="G306" i="1" l="1"/>
  <c r="F306" i="1"/>
  <c r="Q307" i="1"/>
  <c r="S307" i="1" s="1"/>
  <c r="J307" i="1" s="1"/>
  <c r="K307" i="1" s="1"/>
  <c r="M307" i="1" l="1"/>
  <c r="D307" i="1" s="1"/>
  <c r="F307" i="1" s="1"/>
  <c r="R308" i="1"/>
  <c r="N307" i="1"/>
  <c r="I307" i="1"/>
  <c r="L307" i="1" s="1"/>
  <c r="E307" i="1"/>
  <c r="G307" i="1" l="1"/>
  <c r="H307" i="1"/>
  <c r="Q308" i="1"/>
  <c r="S308" i="1" s="1"/>
  <c r="J308" i="1" s="1"/>
  <c r="K308" i="1" s="1"/>
  <c r="M308" i="1" l="1"/>
  <c r="D308" i="1" s="1"/>
  <c r="G308" i="1" s="1"/>
  <c r="R309" i="1"/>
  <c r="E308" i="1"/>
  <c r="N308" i="1"/>
  <c r="I308" i="1"/>
  <c r="L308" i="1" s="1"/>
  <c r="F308" i="1" l="1"/>
  <c r="H308" i="1"/>
  <c r="Q309" i="1"/>
  <c r="S309" i="1" s="1"/>
  <c r="J309" i="1" s="1"/>
  <c r="K309" i="1" l="1"/>
  <c r="M309" i="1"/>
  <c r="D309" i="1" s="1"/>
  <c r="R310" i="1"/>
  <c r="F309" i="1" l="1"/>
  <c r="H309" i="1"/>
  <c r="G309" i="1"/>
  <c r="I309" i="1"/>
  <c r="L309" i="1" s="1"/>
  <c r="N309" i="1"/>
  <c r="E309" i="1"/>
  <c r="Q310" i="1" l="1"/>
  <c r="S310" i="1" s="1"/>
  <c r="J310" i="1" s="1"/>
  <c r="K310" i="1" l="1"/>
  <c r="R311" i="1"/>
  <c r="M310" i="1"/>
  <c r="D310" i="1" s="1"/>
  <c r="G310" i="1" l="1"/>
  <c r="H310" i="1"/>
  <c r="F310" i="1"/>
  <c r="E310" i="1"/>
  <c r="N310" i="1"/>
  <c r="I310" i="1"/>
  <c r="L310" i="1" s="1"/>
  <c r="Q311" i="1" l="1"/>
  <c r="S311" i="1" s="1"/>
  <c r="J311" i="1" s="1"/>
  <c r="K311" i="1" l="1"/>
  <c r="M311" i="1"/>
  <c r="D311" i="1" s="1"/>
  <c r="R312" i="1"/>
  <c r="H311" i="1" l="1"/>
  <c r="F311" i="1"/>
  <c r="G311" i="1"/>
  <c r="I311" i="1"/>
  <c r="L311" i="1" s="1"/>
  <c r="E311" i="1"/>
  <c r="N311" i="1"/>
  <c r="Q312" i="1" l="1"/>
  <c r="S312" i="1" s="1"/>
  <c r="J312" i="1" s="1"/>
  <c r="K312" i="1" s="1"/>
  <c r="R313" i="1" l="1"/>
  <c r="M312" i="1"/>
  <c r="D312" i="1" s="1"/>
  <c r="G312" i="1" s="1"/>
  <c r="I312" i="1"/>
  <c r="L312" i="1" s="1"/>
  <c r="E312" i="1"/>
  <c r="N312" i="1"/>
  <c r="Q313" i="1" l="1"/>
  <c r="S313" i="1" s="1"/>
  <c r="J313" i="1" s="1"/>
  <c r="R314" i="1" s="1"/>
  <c r="H312" i="1"/>
  <c r="F312" i="1"/>
  <c r="K313" i="1" l="1"/>
  <c r="E313" i="1" s="1"/>
  <c r="M313" i="1"/>
  <c r="D313" i="1" s="1"/>
  <c r="H313" i="1" s="1"/>
  <c r="G313" i="1" l="1"/>
  <c r="F313" i="1"/>
  <c r="I313" i="1"/>
  <c r="L313" i="1" s="1"/>
  <c r="N313" i="1"/>
  <c r="Q314" i="1" l="1"/>
  <c r="S314" i="1" s="1"/>
  <c r="J314" i="1" s="1"/>
  <c r="K314" i="1" s="1"/>
  <c r="R315" i="1" l="1"/>
  <c r="M314" i="1"/>
  <c r="D314" i="1" s="1"/>
  <c r="H314" i="1" s="1"/>
  <c r="N314" i="1"/>
  <c r="I314" i="1"/>
  <c r="L314" i="1" s="1"/>
  <c r="E314" i="1"/>
  <c r="G314" i="1" l="1"/>
  <c r="F314" i="1"/>
  <c r="Q315" i="1"/>
  <c r="S315" i="1" s="1"/>
  <c r="J315" i="1" s="1"/>
  <c r="K315" i="1" l="1"/>
  <c r="R316" i="1"/>
  <c r="M315" i="1"/>
  <c r="D315" i="1" s="1"/>
  <c r="G315" i="1" l="1"/>
  <c r="F315" i="1"/>
  <c r="H315" i="1"/>
  <c r="N315" i="1"/>
  <c r="I315" i="1"/>
  <c r="L315" i="1" s="1"/>
  <c r="E315" i="1"/>
  <c r="Q316" i="1" l="1"/>
  <c r="S316" i="1" s="1"/>
  <c r="J316" i="1" s="1"/>
  <c r="K316" i="1" s="1"/>
  <c r="M316" i="1" l="1"/>
  <c r="D316" i="1" s="1"/>
  <c r="G316" i="1" s="1"/>
  <c r="R317" i="1"/>
  <c r="I316" i="1"/>
  <c r="L316" i="1" s="1"/>
  <c r="N316" i="1"/>
  <c r="E316" i="1"/>
  <c r="F316" i="1" l="1"/>
  <c r="H316" i="1"/>
  <c r="Q317" i="1"/>
  <c r="S317" i="1" s="1"/>
  <c r="J317" i="1" s="1"/>
  <c r="K317" i="1" s="1"/>
  <c r="M317" i="1" l="1"/>
  <c r="D317" i="1" s="1"/>
  <c r="F317" i="1" s="1"/>
  <c r="R318" i="1"/>
  <c r="E317" i="1"/>
  <c r="I317" i="1"/>
  <c r="L317" i="1" s="1"/>
  <c r="N317" i="1"/>
  <c r="H317" i="1" l="1"/>
  <c r="G317" i="1"/>
  <c r="Q318" i="1"/>
  <c r="S318" i="1" s="1"/>
  <c r="J318" i="1" s="1"/>
  <c r="K318" i="1" l="1"/>
  <c r="M318" i="1"/>
  <c r="D318" i="1" s="1"/>
  <c r="R319" i="1"/>
  <c r="H318" i="1" l="1"/>
  <c r="G318" i="1"/>
  <c r="F318" i="1"/>
  <c r="E318" i="1"/>
  <c r="N318" i="1"/>
  <c r="I318" i="1"/>
  <c r="L318" i="1" s="1"/>
  <c r="Q319" i="1" l="1"/>
  <c r="S319" i="1" s="1"/>
  <c r="J319" i="1" s="1"/>
  <c r="K319" i="1" l="1"/>
  <c r="M319" i="1"/>
  <c r="D319" i="1" s="1"/>
  <c r="R320" i="1"/>
  <c r="F319" i="1" l="1"/>
  <c r="H319" i="1"/>
  <c r="G319" i="1"/>
  <c r="I319" i="1"/>
  <c r="L319" i="1" s="1"/>
  <c r="E319" i="1"/>
  <c r="N319" i="1"/>
  <c r="Q320" i="1" l="1"/>
  <c r="S320" i="1" s="1"/>
  <c r="J320" i="1" s="1"/>
  <c r="K320" i="1" l="1"/>
  <c r="R321" i="1"/>
  <c r="M320" i="1"/>
  <c r="D320" i="1" s="1"/>
  <c r="F320" i="1" l="1"/>
  <c r="G320" i="1"/>
  <c r="H320" i="1"/>
  <c r="I320" i="1"/>
  <c r="L320" i="1" s="1"/>
  <c r="E320" i="1"/>
  <c r="N320" i="1"/>
  <c r="Q321" i="1" l="1"/>
  <c r="S321" i="1" s="1"/>
  <c r="J321" i="1" s="1"/>
  <c r="K321" i="1" s="1"/>
  <c r="M321" i="1" l="1"/>
  <c r="D321" i="1" s="1"/>
  <c r="G321" i="1" s="1"/>
  <c r="R322" i="1"/>
  <c r="E321" i="1"/>
  <c r="N321" i="1"/>
  <c r="I321" i="1"/>
  <c r="L321" i="1" s="1"/>
  <c r="H321" i="1" l="1"/>
  <c r="F321" i="1"/>
  <c r="Q322" i="1"/>
  <c r="S322" i="1" s="1"/>
  <c r="J322" i="1" s="1"/>
  <c r="K322" i="1" l="1"/>
  <c r="R323" i="1"/>
  <c r="M322" i="1"/>
  <c r="D322" i="1" s="1"/>
  <c r="N322" i="1" l="1"/>
  <c r="I322" i="1"/>
  <c r="L322" i="1" s="1"/>
  <c r="E322" i="1"/>
  <c r="G322" i="1"/>
  <c r="H322" i="1"/>
  <c r="F322" i="1"/>
  <c r="Q323" i="1" l="1"/>
  <c r="S323" i="1" s="1"/>
  <c r="J323" i="1" s="1"/>
  <c r="K323" i="1" l="1"/>
  <c r="R324" i="1"/>
  <c r="M323" i="1"/>
  <c r="D323" i="1" s="1"/>
  <c r="H323" i="1" l="1"/>
  <c r="F323" i="1"/>
  <c r="G323" i="1"/>
  <c r="I323" i="1"/>
  <c r="L323" i="1" s="1"/>
  <c r="E323" i="1"/>
  <c r="N323" i="1"/>
  <c r="Q324" i="1" l="1"/>
  <c r="S324" i="1" s="1"/>
  <c r="J324" i="1" s="1"/>
  <c r="K324" i="1" s="1"/>
  <c r="M324" i="1" l="1"/>
  <c r="D324" i="1" s="1"/>
  <c r="H324" i="1" s="1"/>
  <c r="R325" i="1"/>
  <c r="I324" i="1"/>
  <c r="L324" i="1" s="1"/>
  <c r="E324" i="1"/>
  <c r="N324" i="1"/>
  <c r="G324" i="1" l="1"/>
  <c r="F324" i="1"/>
  <c r="Q325" i="1"/>
  <c r="S325" i="1" s="1"/>
  <c r="J325" i="1" s="1"/>
  <c r="K325" i="1" s="1"/>
  <c r="M325" i="1" l="1"/>
  <c r="D325" i="1" s="1"/>
  <c r="G325" i="1" s="1"/>
  <c r="R326" i="1"/>
  <c r="E325" i="1"/>
  <c r="I325" i="1"/>
  <c r="L325" i="1" s="1"/>
  <c r="N325" i="1"/>
  <c r="H325" i="1" l="1"/>
  <c r="F325" i="1"/>
  <c r="Q326" i="1"/>
  <c r="S326" i="1" s="1"/>
  <c r="J326" i="1" s="1"/>
  <c r="K326" i="1" l="1"/>
  <c r="M326" i="1"/>
  <c r="D326" i="1" s="1"/>
  <c r="R327" i="1"/>
  <c r="F326" i="1" l="1"/>
  <c r="H326" i="1"/>
  <c r="G326" i="1"/>
  <c r="E326" i="1"/>
  <c r="N326" i="1"/>
  <c r="I326" i="1"/>
  <c r="L326" i="1" s="1"/>
  <c r="Q327" i="1" l="1"/>
  <c r="S327" i="1" s="1"/>
  <c r="J327" i="1" s="1"/>
  <c r="K327" i="1" l="1"/>
  <c r="M327" i="1"/>
  <c r="D327" i="1" s="1"/>
  <c r="R328" i="1"/>
  <c r="G327" i="1" l="1"/>
  <c r="H327" i="1"/>
  <c r="F327" i="1"/>
  <c r="I327" i="1"/>
  <c r="L327" i="1" s="1"/>
  <c r="E327" i="1"/>
  <c r="N327" i="1"/>
  <c r="Q328" i="1" l="1"/>
  <c r="S328" i="1" s="1"/>
  <c r="J328" i="1" s="1"/>
  <c r="K328" i="1" s="1"/>
  <c r="R329" i="1" l="1"/>
  <c r="M328" i="1"/>
  <c r="D328" i="1" s="1"/>
  <c r="G328" i="1" s="1"/>
  <c r="I328" i="1"/>
  <c r="L328" i="1" s="1"/>
  <c r="E328" i="1"/>
  <c r="N328" i="1"/>
  <c r="F328" i="1" l="1"/>
  <c r="H328" i="1"/>
  <c r="Q329" i="1"/>
  <c r="S329" i="1" s="1"/>
  <c r="J329" i="1" s="1"/>
  <c r="K329" i="1" l="1"/>
  <c r="R330" i="1"/>
  <c r="M329" i="1"/>
  <c r="D329" i="1" s="1"/>
  <c r="E329" i="1" l="1"/>
  <c r="N329" i="1"/>
  <c r="I329" i="1"/>
  <c r="L329" i="1" s="1"/>
  <c r="F329" i="1"/>
  <c r="G329" i="1"/>
  <c r="H329" i="1"/>
  <c r="Q330" i="1" l="1"/>
  <c r="S330" i="1" s="1"/>
  <c r="J330" i="1" s="1"/>
  <c r="K330" i="1" l="1"/>
  <c r="R331" i="1"/>
  <c r="M330" i="1"/>
  <c r="D330" i="1" s="1"/>
  <c r="G330" i="1" l="1"/>
  <c r="F330" i="1"/>
  <c r="H330" i="1"/>
  <c r="N330" i="1"/>
  <c r="I330" i="1"/>
  <c r="L330" i="1" s="1"/>
  <c r="E330" i="1"/>
  <c r="Q331" i="1" l="1"/>
  <c r="S331" i="1" s="1"/>
  <c r="J331" i="1" s="1"/>
  <c r="K331" i="1" s="1"/>
  <c r="M331" i="1" l="1"/>
  <c r="D331" i="1" s="1"/>
  <c r="G331" i="1" s="1"/>
  <c r="R332" i="1"/>
  <c r="N331" i="1"/>
  <c r="I331" i="1"/>
  <c r="L331" i="1" s="1"/>
  <c r="E331" i="1"/>
  <c r="F331" i="1" l="1"/>
  <c r="H331" i="1"/>
  <c r="Q332" i="1"/>
  <c r="S332" i="1" s="1"/>
  <c r="J332" i="1" s="1"/>
  <c r="K332" i="1" l="1"/>
  <c r="M332" i="1"/>
  <c r="D332" i="1" s="1"/>
  <c r="R333" i="1"/>
  <c r="F332" i="1" l="1"/>
  <c r="G332" i="1"/>
  <c r="H332" i="1"/>
  <c r="I332" i="1"/>
  <c r="L332" i="1" s="1"/>
  <c r="E332" i="1"/>
  <c r="N332" i="1"/>
  <c r="Q333" i="1" l="1"/>
  <c r="S333" i="1" s="1"/>
  <c r="J333" i="1" s="1"/>
  <c r="K333" i="1" s="1"/>
  <c r="R334" i="1" l="1"/>
  <c r="M333" i="1"/>
  <c r="D333" i="1" s="1"/>
  <c r="G333" i="1" s="1"/>
  <c r="E333" i="1"/>
  <c r="N333" i="1"/>
  <c r="I333" i="1"/>
  <c r="L333" i="1" s="1"/>
  <c r="F333" i="1" l="1"/>
  <c r="H333" i="1"/>
  <c r="Q334" i="1"/>
  <c r="S334" i="1" s="1"/>
  <c r="J334" i="1" s="1"/>
  <c r="K334" i="1" l="1"/>
  <c r="M334" i="1"/>
  <c r="D334" i="1" s="1"/>
  <c r="R335" i="1"/>
  <c r="G334" i="1" l="1"/>
  <c r="F334" i="1"/>
  <c r="H334" i="1"/>
  <c r="N334" i="1"/>
  <c r="E334" i="1"/>
  <c r="I334" i="1"/>
  <c r="L334" i="1" s="1"/>
  <c r="Q335" i="1" l="1"/>
  <c r="S335" i="1" s="1"/>
  <c r="J335" i="1" s="1"/>
  <c r="K335" i="1" l="1"/>
  <c r="M335" i="1"/>
  <c r="D335" i="1" s="1"/>
  <c r="R336" i="1"/>
  <c r="G335" i="1" l="1"/>
  <c r="H335" i="1"/>
  <c r="F335" i="1"/>
  <c r="N335" i="1"/>
  <c r="I335" i="1"/>
  <c r="L335" i="1" s="1"/>
  <c r="E335" i="1"/>
  <c r="Q336" i="1" l="1"/>
  <c r="S336" i="1" s="1"/>
  <c r="J336" i="1" s="1"/>
  <c r="K336" i="1" l="1"/>
  <c r="M336" i="1"/>
  <c r="D336" i="1" s="1"/>
  <c r="R337" i="1"/>
  <c r="G336" i="1" l="1"/>
  <c r="H336" i="1"/>
  <c r="F336" i="1"/>
  <c r="I336" i="1"/>
  <c r="L336" i="1" s="1"/>
  <c r="E336" i="1"/>
  <c r="N336" i="1"/>
  <c r="Q337" i="1" l="1"/>
  <c r="S337" i="1" s="1"/>
  <c r="J337" i="1" s="1"/>
  <c r="K337" i="1" s="1"/>
  <c r="R338" i="1" l="1"/>
  <c r="M337" i="1"/>
  <c r="D337" i="1" s="1"/>
  <c r="F337" i="1" s="1"/>
  <c r="E337" i="1"/>
  <c r="N337" i="1"/>
  <c r="I337" i="1"/>
  <c r="L337" i="1" s="1"/>
  <c r="G337" i="1" l="1"/>
  <c r="H337" i="1"/>
  <c r="Q338" i="1"/>
  <c r="S338" i="1" s="1"/>
  <c r="J338" i="1" s="1"/>
  <c r="K338" i="1" l="1"/>
  <c r="M338" i="1"/>
  <c r="D338" i="1" s="1"/>
  <c r="R339" i="1"/>
  <c r="F338" i="1" l="1"/>
  <c r="G338" i="1"/>
  <c r="H338" i="1"/>
  <c r="N338" i="1"/>
  <c r="I338" i="1"/>
  <c r="L338" i="1" s="1"/>
  <c r="E338" i="1"/>
  <c r="Q339" i="1" l="1"/>
  <c r="S339" i="1" s="1"/>
  <c r="J339" i="1" s="1"/>
  <c r="K339" i="1" l="1"/>
  <c r="R340" i="1"/>
  <c r="M339" i="1"/>
  <c r="D339" i="1" s="1"/>
  <c r="F339" i="1" l="1"/>
  <c r="G339" i="1"/>
  <c r="H339" i="1"/>
  <c r="N339" i="1"/>
  <c r="I339" i="1"/>
  <c r="L339" i="1" s="1"/>
  <c r="E339" i="1"/>
  <c r="Q340" i="1" l="1"/>
  <c r="S340" i="1" s="1"/>
  <c r="J340" i="1" s="1"/>
  <c r="K340" i="1" l="1"/>
  <c r="R341" i="1"/>
  <c r="M340" i="1"/>
  <c r="D340" i="1" s="1"/>
  <c r="H340" i="1" l="1"/>
  <c r="G340" i="1"/>
  <c r="F340" i="1"/>
  <c r="I340" i="1"/>
  <c r="L340" i="1" s="1"/>
  <c r="E340" i="1"/>
  <c r="N340" i="1"/>
  <c r="Q341" i="1" l="1"/>
  <c r="S341" i="1" s="1"/>
  <c r="J341" i="1" s="1"/>
  <c r="K341" i="1" s="1"/>
  <c r="M341" i="1" l="1"/>
  <c r="D341" i="1" s="1"/>
  <c r="G341" i="1" s="1"/>
  <c r="R342" i="1"/>
  <c r="E341" i="1"/>
  <c r="N341" i="1"/>
  <c r="I341" i="1"/>
  <c r="L341" i="1" s="1"/>
  <c r="F341" i="1" l="1"/>
  <c r="H341" i="1"/>
  <c r="Q342" i="1"/>
  <c r="S342" i="1" s="1"/>
  <c r="J342" i="1" s="1"/>
  <c r="K342" i="1" l="1"/>
  <c r="M342" i="1"/>
  <c r="D342" i="1" s="1"/>
  <c r="R343" i="1"/>
  <c r="F342" i="1" l="1"/>
  <c r="H342" i="1"/>
  <c r="G342" i="1"/>
  <c r="N342" i="1"/>
  <c r="E342" i="1"/>
  <c r="I342" i="1"/>
  <c r="L342" i="1" s="1"/>
  <c r="Q343" i="1" l="1"/>
  <c r="S343" i="1" s="1"/>
  <c r="J343" i="1" s="1"/>
  <c r="K343" i="1" l="1"/>
  <c r="R344" i="1"/>
  <c r="M343" i="1"/>
  <c r="D343" i="1" s="1"/>
  <c r="H343" i="1" l="1"/>
  <c r="G343" i="1"/>
  <c r="F343" i="1"/>
  <c r="I343" i="1"/>
  <c r="L343" i="1" s="1"/>
  <c r="E343" i="1"/>
  <c r="N343" i="1"/>
  <c r="Q344" i="1" l="1"/>
  <c r="S344" i="1" s="1"/>
  <c r="J344" i="1" s="1"/>
  <c r="K344" i="1" l="1"/>
  <c r="M344" i="1"/>
  <c r="D344" i="1" s="1"/>
  <c r="R345" i="1"/>
  <c r="F344" i="1" l="1"/>
  <c r="G344" i="1"/>
  <c r="H344" i="1"/>
  <c r="I344" i="1"/>
  <c r="L344" i="1" s="1"/>
  <c r="E344" i="1"/>
  <c r="N344" i="1"/>
  <c r="Q345" i="1" l="1"/>
  <c r="S345" i="1" s="1"/>
  <c r="J345" i="1" s="1"/>
  <c r="M345" i="1" s="1"/>
  <c r="D345" i="1" s="1"/>
  <c r="R346" i="1" l="1"/>
  <c r="K345" i="1"/>
  <c r="E345" i="1" s="1"/>
  <c r="H345" i="1"/>
  <c r="F345" i="1"/>
  <c r="G345" i="1"/>
  <c r="I345" i="1" l="1"/>
  <c r="L345" i="1" s="1"/>
  <c r="N345" i="1"/>
  <c r="Q346" i="1" l="1"/>
  <c r="S346" i="1" s="1"/>
  <c r="J346" i="1" s="1"/>
  <c r="K346" i="1" s="1"/>
  <c r="R347" i="1" l="1"/>
  <c r="M346" i="1"/>
  <c r="D346" i="1" s="1"/>
  <c r="H346" i="1" s="1"/>
  <c r="N346" i="1"/>
  <c r="I346" i="1"/>
  <c r="L346" i="1" s="1"/>
  <c r="E346" i="1"/>
  <c r="F346" i="1" l="1"/>
  <c r="G346" i="1"/>
  <c r="Q347" i="1"/>
  <c r="S347" i="1" s="1"/>
  <c r="J347" i="1" s="1"/>
  <c r="K347" i="1" l="1"/>
  <c r="R348" i="1"/>
  <c r="M347" i="1"/>
  <c r="D347" i="1" s="1"/>
  <c r="G347" i="1" l="1"/>
  <c r="F347" i="1"/>
  <c r="H347" i="1"/>
  <c r="N347" i="1"/>
  <c r="I347" i="1"/>
  <c r="L347" i="1" s="1"/>
  <c r="E347" i="1"/>
  <c r="Q348" i="1" l="1"/>
  <c r="S348" i="1" s="1"/>
  <c r="J348" i="1" s="1"/>
  <c r="K348" i="1" s="1"/>
  <c r="R349" i="1" l="1"/>
  <c r="M348" i="1"/>
  <c r="D348" i="1" s="1"/>
  <c r="G348" i="1" s="1"/>
  <c r="I348" i="1"/>
  <c r="L348" i="1" s="1"/>
  <c r="E348" i="1"/>
  <c r="N348" i="1"/>
  <c r="F348" i="1" l="1"/>
  <c r="H348" i="1"/>
  <c r="Q349" i="1"/>
  <c r="S349" i="1" s="1"/>
  <c r="J349" i="1" s="1"/>
  <c r="R350" i="1" s="1"/>
  <c r="K349" i="1" l="1"/>
  <c r="I349" i="1" s="1"/>
  <c r="L349" i="1" s="1"/>
  <c r="M349" i="1"/>
  <c r="D349" i="1" s="1"/>
  <c r="H349" i="1" s="1"/>
  <c r="E349" i="1" l="1"/>
  <c r="G349" i="1"/>
  <c r="N349" i="1"/>
  <c r="F349" i="1"/>
  <c r="Q350" i="1"/>
  <c r="S350" i="1" s="1"/>
  <c r="J350" i="1" s="1"/>
  <c r="K350" i="1" l="1"/>
  <c r="M350" i="1"/>
  <c r="D350" i="1" s="1"/>
  <c r="R351" i="1"/>
  <c r="G350" i="1" l="1"/>
  <c r="H350" i="1"/>
  <c r="F350" i="1"/>
  <c r="E350" i="1"/>
  <c r="N350" i="1"/>
  <c r="I350" i="1"/>
  <c r="L350" i="1" s="1"/>
  <c r="Q351" i="1" l="1"/>
  <c r="S351" i="1" s="1"/>
  <c r="J351" i="1" s="1"/>
  <c r="K351" i="1" l="1"/>
  <c r="M351" i="1"/>
  <c r="D351" i="1" s="1"/>
  <c r="R352" i="1"/>
  <c r="F351" i="1" l="1"/>
  <c r="H351" i="1"/>
  <c r="G351" i="1"/>
  <c r="I351" i="1"/>
  <c r="L351" i="1" s="1"/>
  <c r="E351" i="1"/>
  <c r="N351" i="1"/>
  <c r="Q352" i="1" l="1"/>
  <c r="S352" i="1" s="1"/>
  <c r="J352" i="1" s="1"/>
  <c r="K352" i="1" s="1"/>
  <c r="R353" i="1" l="1"/>
  <c r="M352" i="1"/>
  <c r="D352" i="1" s="1"/>
  <c r="H352" i="1" s="1"/>
  <c r="I352" i="1"/>
  <c r="L352" i="1" s="1"/>
  <c r="E352" i="1"/>
  <c r="N352" i="1"/>
  <c r="Q353" i="1" l="1"/>
  <c r="S353" i="1" s="1"/>
  <c r="J353" i="1" s="1"/>
  <c r="R354" i="1" s="1"/>
  <c r="G352" i="1"/>
  <c r="F352" i="1"/>
  <c r="K353" i="1" l="1"/>
  <c r="N353" i="1" s="1"/>
  <c r="M353" i="1"/>
  <c r="D353" i="1" s="1"/>
  <c r="F353" i="1" s="1"/>
  <c r="E353" i="1" l="1"/>
  <c r="G353" i="1"/>
  <c r="I353" i="1"/>
  <c r="L353" i="1" s="1"/>
  <c r="H353" i="1"/>
  <c r="Q354" i="1" l="1"/>
  <c r="S354" i="1" s="1"/>
  <c r="J354" i="1" s="1"/>
  <c r="K354" i="1" s="1"/>
  <c r="M354" i="1" l="1"/>
  <c r="D354" i="1" s="1"/>
  <c r="F354" i="1" s="1"/>
  <c r="R355" i="1"/>
  <c r="E354" i="1"/>
  <c r="N354" i="1"/>
  <c r="I354" i="1"/>
  <c r="L354" i="1" s="1"/>
  <c r="H354" i="1" l="1"/>
  <c r="G354" i="1"/>
  <c r="Q355" i="1"/>
  <c r="S355" i="1" s="1"/>
  <c r="J355" i="1" s="1"/>
  <c r="K355" i="1" l="1"/>
  <c r="R356" i="1"/>
  <c r="M355" i="1"/>
  <c r="D355" i="1" s="1"/>
  <c r="G355" i="1" l="1"/>
  <c r="F355" i="1"/>
  <c r="H355" i="1"/>
  <c r="I355" i="1"/>
  <c r="L355" i="1" s="1"/>
  <c r="E355" i="1"/>
  <c r="N355" i="1"/>
  <c r="Q356" i="1" l="1"/>
  <c r="S356" i="1" s="1"/>
  <c r="J356" i="1" s="1"/>
  <c r="K356" i="1" s="1"/>
  <c r="R357" i="1" l="1"/>
  <c r="M356" i="1"/>
  <c r="D356" i="1" s="1"/>
  <c r="F356" i="1" s="1"/>
  <c r="I356" i="1"/>
  <c r="L356" i="1" s="1"/>
  <c r="E356" i="1"/>
  <c r="N356" i="1"/>
  <c r="G356" i="1" l="1"/>
  <c r="Q357" i="1"/>
  <c r="S357" i="1" s="1"/>
  <c r="J357" i="1" s="1"/>
  <c r="K357" i="1" s="1"/>
  <c r="H356" i="1"/>
  <c r="M357" i="1" l="1"/>
  <c r="D357" i="1" s="1"/>
  <c r="G357" i="1" s="1"/>
  <c r="R358" i="1"/>
  <c r="E357" i="1"/>
  <c r="I357" i="1"/>
  <c r="L357" i="1" s="1"/>
  <c r="N357" i="1"/>
  <c r="H357" i="1" l="1"/>
  <c r="F357" i="1"/>
  <c r="Q358" i="1"/>
  <c r="S358" i="1" s="1"/>
  <c r="J358" i="1" s="1"/>
  <c r="K358" i="1" s="1"/>
  <c r="R359" i="1" l="1"/>
  <c r="M358" i="1"/>
  <c r="D358" i="1" s="1"/>
  <c r="F358" i="1" s="1"/>
  <c r="E358" i="1"/>
  <c r="N358" i="1"/>
  <c r="I358" i="1"/>
  <c r="L358" i="1" s="1"/>
  <c r="G358" i="1" l="1"/>
  <c r="H358" i="1"/>
  <c r="Q359" i="1"/>
  <c r="S359" i="1" s="1"/>
  <c r="J359" i="1" s="1"/>
  <c r="K359" i="1" l="1"/>
  <c r="M359" i="1"/>
  <c r="D359" i="1" s="1"/>
  <c r="R360" i="1"/>
  <c r="G359" i="1" l="1"/>
  <c r="F359" i="1"/>
  <c r="H359" i="1"/>
  <c r="I359" i="1"/>
  <c r="L359" i="1" s="1"/>
  <c r="E359" i="1"/>
  <c r="N359" i="1"/>
  <c r="Q360" i="1" l="1"/>
  <c r="S360" i="1" s="1"/>
  <c r="J360" i="1" s="1"/>
  <c r="K360" i="1" l="1"/>
  <c r="M360" i="1"/>
  <c r="D360" i="1" s="1"/>
  <c r="R361" i="1"/>
  <c r="H360" i="1" l="1"/>
  <c r="G360" i="1"/>
  <c r="F360" i="1"/>
  <c r="I360" i="1"/>
  <c r="L360" i="1" s="1"/>
  <c r="E360" i="1"/>
  <c r="N360" i="1"/>
  <c r="Q361" i="1" l="1"/>
  <c r="S361" i="1" s="1"/>
  <c r="J361" i="1" s="1"/>
  <c r="K361" i="1" l="1"/>
  <c r="M361" i="1"/>
  <c r="D361" i="1" s="1"/>
  <c r="F361" i="1" l="1"/>
  <c r="G361" i="1"/>
  <c r="H361" i="1"/>
  <c r="I361" i="1"/>
  <c r="L361" i="1" s="1"/>
  <c r="E361" i="1"/>
  <c r="N3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tc={58070C82-CA8D-4E21-8D9F-B15186ACAC1A}</author>
    <author>tc={164C72C8-1AA2-482A-8829-74DDB0B50C9F}</author>
  </authors>
  <commentList>
    <comment ref="P8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Caso peor en Wuhan</t>
      </text>
    </comment>
    <comment ref="C15" authorId="1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España | Estado de emergencia</t>
      </text>
    </comment>
    <comment ref="C29" authorId="2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</commentList>
</comments>
</file>

<file path=xl/sharedStrings.xml><?xml version="1.0" encoding="utf-8"?>
<sst xmlns="http://schemas.openxmlformats.org/spreadsheetml/2006/main" count="31" uniqueCount="28">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</sst>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0" fillId="0" borderId="24" xfId="1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30" xfId="1" applyNumberFormat="1" applyFon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11" fontId="0" fillId="0" borderId="3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0" fillId="0" borderId="7" xfId="0" applyNumberFormat="1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7" xfId="0" applyNumberFormat="1" applyFont="1" applyFill="1" applyBorder="1" applyAlignment="1">
      <alignment horizontal="center" vertical="center"/>
    </xf>
    <xf numFmtId="16" fontId="0" fillId="3" borderId="7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6" fontId="0" fillId="2" borderId="10" xfId="0" applyNumberFormat="1" applyFont="1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MODEL'!$B$4:$B$361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xVal>
          <c:yVal>
            <c:numRef>
              <c:f>'SPANISH SIRS MODEL'!$D$4:$D$361</c:f>
              <c:numCache>
                <c:formatCode>General</c:formatCode>
                <c:ptCount val="35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18</c:v>
                </c:pt>
                <c:pt idx="7">
                  <c:v>27</c:v>
                </c:pt>
                <c:pt idx="8">
                  <c:v>44</c:v>
                </c:pt>
                <c:pt idx="9">
                  <c:v>67</c:v>
                </c:pt>
                <c:pt idx="10">
                  <c:v>112</c:v>
                </c:pt>
                <c:pt idx="11">
                  <c:v>135</c:v>
                </c:pt>
                <c:pt idx="12">
                  <c:v>189</c:v>
                </c:pt>
                <c:pt idx="13">
                  <c:v>239</c:v>
                </c:pt>
                <c:pt idx="14">
                  <c:v>285</c:v>
                </c:pt>
                <c:pt idx="15">
                  <c:v>333</c:v>
                </c:pt>
                <c:pt idx="16">
                  <c:v>444</c:v>
                </c:pt>
                <c:pt idx="17">
                  <c:v>567</c:v>
                </c:pt>
                <c:pt idx="18">
                  <c:v>721</c:v>
                </c:pt>
                <c:pt idx="19">
                  <c:v>885</c:v>
                </c:pt>
                <c:pt idx="20" formatCode="0">
                  <c:v>1170</c:v>
                </c:pt>
                <c:pt idx="21" formatCode="0">
                  <c:v>1541</c:v>
                </c:pt>
                <c:pt idx="22" formatCode="0">
                  <c:v>2030</c:v>
                </c:pt>
                <c:pt idx="23" formatCode="0">
                  <c:v>2671</c:v>
                </c:pt>
                <c:pt idx="24" formatCode="0">
                  <c:v>3509</c:v>
                </c:pt>
                <c:pt idx="25" formatCode="0">
                  <c:v>4598</c:v>
                </c:pt>
                <c:pt idx="26" formatCode="0">
                  <c:v>6004</c:v>
                </c:pt>
                <c:pt idx="27" formatCode="0">
                  <c:v>7805</c:v>
                </c:pt>
                <c:pt idx="28" formatCode="0">
                  <c:v>10086</c:v>
                </c:pt>
                <c:pt idx="29" formatCode="0">
                  <c:v>12937</c:v>
                </c:pt>
                <c:pt idx="30" formatCode="0">
                  <c:v>16443</c:v>
                </c:pt>
                <c:pt idx="31" formatCode="0">
                  <c:v>20671</c:v>
                </c:pt>
                <c:pt idx="32" formatCode="0">
                  <c:v>25655</c:v>
                </c:pt>
                <c:pt idx="33" formatCode="0">
                  <c:v>31380</c:v>
                </c:pt>
                <c:pt idx="34" formatCode="0">
                  <c:v>37770</c:v>
                </c:pt>
                <c:pt idx="35" formatCode="0">
                  <c:v>44687</c:v>
                </c:pt>
                <c:pt idx="36" formatCode="0">
                  <c:v>51941</c:v>
                </c:pt>
                <c:pt idx="37" formatCode="0">
                  <c:v>59307</c:v>
                </c:pt>
                <c:pt idx="38" formatCode="0">
                  <c:v>66556</c:v>
                </c:pt>
                <c:pt idx="39" formatCode="0">
                  <c:v>73480</c:v>
                </c:pt>
                <c:pt idx="40" formatCode="0">
                  <c:v>79911</c:v>
                </c:pt>
                <c:pt idx="41" formatCode="0">
                  <c:v>85732</c:v>
                </c:pt>
                <c:pt idx="42" formatCode="0">
                  <c:v>90880</c:v>
                </c:pt>
                <c:pt idx="43" formatCode="0">
                  <c:v>95337</c:v>
                </c:pt>
                <c:pt idx="44" formatCode="0">
                  <c:v>99123</c:v>
                </c:pt>
                <c:pt idx="45" formatCode="0">
                  <c:v>102281</c:v>
                </c:pt>
                <c:pt idx="46" formatCode="0">
                  <c:v>104871</c:v>
                </c:pt>
                <c:pt idx="47">
                  <c:v>106959</c:v>
                </c:pt>
                <c:pt idx="48">
                  <c:v>108611</c:v>
                </c:pt>
                <c:pt idx="49">
                  <c:v>109891</c:v>
                </c:pt>
                <c:pt idx="50">
                  <c:v>110858</c:v>
                </c:pt>
                <c:pt idx="51">
                  <c:v>111563</c:v>
                </c:pt>
                <c:pt idx="52">
                  <c:v>112051</c:v>
                </c:pt>
                <c:pt idx="53">
                  <c:v>112360</c:v>
                </c:pt>
                <c:pt idx="54">
                  <c:v>112523</c:v>
                </c:pt>
                <c:pt idx="55">
                  <c:v>112567</c:v>
                </c:pt>
                <c:pt idx="56">
                  <c:v>112567</c:v>
                </c:pt>
                <c:pt idx="57">
                  <c:v>112567</c:v>
                </c:pt>
                <c:pt idx="58">
                  <c:v>112567</c:v>
                </c:pt>
                <c:pt idx="59">
                  <c:v>112567</c:v>
                </c:pt>
                <c:pt idx="60">
                  <c:v>112567</c:v>
                </c:pt>
                <c:pt idx="61">
                  <c:v>112567</c:v>
                </c:pt>
                <c:pt idx="62">
                  <c:v>112567</c:v>
                </c:pt>
                <c:pt idx="63">
                  <c:v>112567</c:v>
                </c:pt>
                <c:pt idx="64">
                  <c:v>112567</c:v>
                </c:pt>
                <c:pt idx="65">
                  <c:v>112567</c:v>
                </c:pt>
                <c:pt idx="66">
                  <c:v>112567</c:v>
                </c:pt>
                <c:pt idx="67">
                  <c:v>112567</c:v>
                </c:pt>
                <c:pt idx="68">
                  <c:v>112567</c:v>
                </c:pt>
                <c:pt idx="69">
                  <c:v>112567</c:v>
                </c:pt>
                <c:pt idx="70">
                  <c:v>112567</c:v>
                </c:pt>
                <c:pt idx="71">
                  <c:v>112567</c:v>
                </c:pt>
                <c:pt idx="72">
                  <c:v>112567</c:v>
                </c:pt>
                <c:pt idx="73">
                  <c:v>112567</c:v>
                </c:pt>
                <c:pt idx="74">
                  <c:v>112567</c:v>
                </c:pt>
                <c:pt idx="75">
                  <c:v>112567</c:v>
                </c:pt>
                <c:pt idx="76">
                  <c:v>112567</c:v>
                </c:pt>
                <c:pt idx="77">
                  <c:v>112567</c:v>
                </c:pt>
                <c:pt idx="78">
                  <c:v>112567</c:v>
                </c:pt>
                <c:pt idx="79">
                  <c:v>112567</c:v>
                </c:pt>
                <c:pt idx="80">
                  <c:v>112567</c:v>
                </c:pt>
                <c:pt idx="81">
                  <c:v>112567</c:v>
                </c:pt>
                <c:pt idx="82">
                  <c:v>112567</c:v>
                </c:pt>
                <c:pt idx="83">
                  <c:v>112567</c:v>
                </c:pt>
                <c:pt idx="84">
                  <c:v>112567</c:v>
                </c:pt>
                <c:pt idx="85">
                  <c:v>112567</c:v>
                </c:pt>
                <c:pt idx="86">
                  <c:v>112567</c:v>
                </c:pt>
                <c:pt idx="87">
                  <c:v>112567</c:v>
                </c:pt>
                <c:pt idx="88">
                  <c:v>112567</c:v>
                </c:pt>
                <c:pt idx="89">
                  <c:v>112567</c:v>
                </c:pt>
                <c:pt idx="90">
                  <c:v>112567</c:v>
                </c:pt>
                <c:pt idx="91">
                  <c:v>112567</c:v>
                </c:pt>
                <c:pt idx="92">
                  <c:v>112567</c:v>
                </c:pt>
                <c:pt idx="93">
                  <c:v>112567</c:v>
                </c:pt>
                <c:pt idx="94">
                  <c:v>112567</c:v>
                </c:pt>
                <c:pt idx="95">
                  <c:v>112567</c:v>
                </c:pt>
                <c:pt idx="96">
                  <c:v>112567</c:v>
                </c:pt>
                <c:pt idx="97">
                  <c:v>112567</c:v>
                </c:pt>
                <c:pt idx="98">
                  <c:v>112567</c:v>
                </c:pt>
                <c:pt idx="99">
                  <c:v>112567</c:v>
                </c:pt>
                <c:pt idx="100">
                  <c:v>112567</c:v>
                </c:pt>
                <c:pt idx="101">
                  <c:v>112567</c:v>
                </c:pt>
                <c:pt idx="102">
                  <c:v>112567</c:v>
                </c:pt>
                <c:pt idx="103">
                  <c:v>112567</c:v>
                </c:pt>
                <c:pt idx="104">
                  <c:v>112567</c:v>
                </c:pt>
                <c:pt idx="105">
                  <c:v>112567</c:v>
                </c:pt>
                <c:pt idx="106">
                  <c:v>112567</c:v>
                </c:pt>
                <c:pt idx="107">
                  <c:v>112567</c:v>
                </c:pt>
                <c:pt idx="108">
                  <c:v>112567</c:v>
                </c:pt>
                <c:pt idx="109">
                  <c:v>112567</c:v>
                </c:pt>
                <c:pt idx="110">
                  <c:v>112567</c:v>
                </c:pt>
                <c:pt idx="111">
                  <c:v>112567</c:v>
                </c:pt>
                <c:pt idx="112">
                  <c:v>112567</c:v>
                </c:pt>
                <c:pt idx="113">
                  <c:v>112567</c:v>
                </c:pt>
                <c:pt idx="114">
                  <c:v>112567</c:v>
                </c:pt>
                <c:pt idx="115">
                  <c:v>112567</c:v>
                </c:pt>
                <c:pt idx="116">
                  <c:v>112567</c:v>
                </c:pt>
                <c:pt idx="117">
                  <c:v>112567</c:v>
                </c:pt>
                <c:pt idx="118">
                  <c:v>112567</c:v>
                </c:pt>
                <c:pt idx="119">
                  <c:v>112567</c:v>
                </c:pt>
                <c:pt idx="120">
                  <c:v>112567</c:v>
                </c:pt>
                <c:pt idx="121">
                  <c:v>112567</c:v>
                </c:pt>
                <c:pt idx="122">
                  <c:v>112567</c:v>
                </c:pt>
                <c:pt idx="123">
                  <c:v>112567</c:v>
                </c:pt>
                <c:pt idx="124">
                  <c:v>112567</c:v>
                </c:pt>
                <c:pt idx="125">
                  <c:v>112567</c:v>
                </c:pt>
                <c:pt idx="126">
                  <c:v>112567</c:v>
                </c:pt>
                <c:pt idx="127">
                  <c:v>112567</c:v>
                </c:pt>
                <c:pt idx="128">
                  <c:v>112567</c:v>
                </c:pt>
                <c:pt idx="129">
                  <c:v>112567</c:v>
                </c:pt>
                <c:pt idx="130">
                  <c:v>112567</c:v>
                </c:pt>
                <c:pt idx="131">
                  <c:v>112567</c:v>
                </c:pt>
                <c:pt idx="132">
                  <c:v>112567</c:v>
                </c:pt>
                <c:pt idx="133">
                  <c:v>112567</c:v>
                </c:pt>
                <c:pt idx="134">
                  <c:v>112567</c:v>
                </c:pt>
                <c:pt idx="135">
                  <c:v>112567</c:v>
                </c:pt>
                <c:pt idx="136">
                  <c:v>112567</c:v>
                </c:pt>
                <c:pt idx="137">
                  <c:v>112567</c:v>
                </c:pt>
                <c:pt idx="138">
                  <c:v>112567</c:v>
                </c:pt>
                <c:pt idx="139">
                  <c:v>112567</c:v>
                </c:pt>
                <c:pt idx="140">
                  <c:v>112567</c:v>
                </c:pt>
                <c:pt idx="141">
                  <c:v>112567</c:v>
                </c:pt>
                <c:pt idx="142">
                  <c:v>112567</c:v>
                </c:pt>
                <c:pt idx="143">
                  <c:v>112567</c:v>
                </c:pt>
                <c:pt idx="144">
                  <c:v>112567</c:v>
                </c:pt>
                <c:pt idx="145">
                  <c:v>112567</c:v>
                </c:pt>
                <c:pt idx="146">
                  <c:v>112567</c:v>
                </c:pt>
                <c:pt idx="147">
                  <c:v>112567</c:v>
                </c:pt>
                <c:pt idx="148">
                  <c:v>112567</c:v>
                </c:pt>
                <c:pt idx="149">
                  <c:v>112567</c:v>
                </c:pt>
                <c:pt idx="150">
                  <c:v>112567</c:v>
                </c:pt>
                <c:pt idx="151">
                  <c:v>112567</c:v>
                </c:pt>
                <c:pt idx="152">
                  <c:v>112567</c:v>
                </c:pt>
                <c:pt idx="153">
                  <c:v>112567</c:v>
                </c:pt>
                <c:pt idx="154">
                  <c:v>112567</c:v>
                </c:pt>
                <c:pt idx="155">
                  <c:v>112567</c:v>
                </c:pt>
                <c:pt idx="156">
                  <c:v>112567</c:v>
                </c:pt>
                <c:pt idx="157">
                  <c:v>112567</c:v>
                </c:pt>
                <c:pt idx="158">
                  <c:v>112567</c:v>
                </c:pt>
                <c:pt idx="159">
                  <c:v>112567</c:v>
                </c:pt>
                <c:pt idx="160">
                  <c:v>112567</c:v>
                </c:pt>
                <c:pt idx="161">
                  <c:v>112567</c:v>
                </c:pt>
                <c:pt idx="162">
                  <c:v>112567</c:v>
                </c:pt>
                <c:pt idx="163">
                  <c:v>112567</c:v>
                </c:pt>
                <c:pt idx="164">
                  <c:v>112567</c:v>
                </c:pt>
                <c:pt idx="165">
                  <c:v>112567</c:v>
                </c:pt>
                <c:pt idx="166">
                  <c:v>112567</c:v>
                </c:pt>
                <c:pt idx="167">
                  <c:v>112567</c:v>
                </c:pt>
                <c:pt idx="168">
                  <c:v>112567</c:v>
                </c:pt>
                <c:pt idx="169">
                  <c:v>112567</c:v>
                </c:pt>
                <c:pt idx="170">
                  <c:v>112567</c:v>
                </c:pt>
                <c:pt idx="171">
                  <c:v>112567</c:v>
                </c:pt>
                <c:pt idx="172">
                  <c:v>112567</c:v>
                </c:pt>
                <c:pt idx="173">
                  <c:v>112567</c:v>
                </c:pt>
                <c:pt idx="174">
                  <c:v>112567</c:v>
                </c:pt>
                <c:pt idx="175">
                  <c:v>112567</c:v>
                </c:pt>
                <c:pt idx="176">
                  <c:v>112567</c:v>
                </c:pt>
                <c:pt idx="177">
                  <c:v>112567</c:v>
                </c:pt>
                <c:pt idx="178">
                  <c:v>112567</c:v>
                </c:pt>
                <c:pt idx="179">
                  <c:v>112567</c:v>
                </c:pt>
                <c:pt idx="180">
                  <c:v>112567</c:v>
                </c:pt>
                <c:pt idx="181">
                  <c:v>112567</c:v>
                </c:pt>
                <c:pt idx="182">
                  <c:v>112567</c:v>
                </c:pt>
                <c:pt idx="183">
                  <c:v>112567</c:v>
                </c:pt>
                <c:pt idx="184">
                  <c:v>112567</c:v>
                </c:pt>
                <c:pt idx="185">
                  <c:v>112567</c:v>
                </c:pt>
                <c:pt idx="186">
                  <c:v>112567</c:v>
                </c:pt>
                <c:pt idx="187">
                  <c:v>112567</c:v>
                </c:pt>
                <c:pt idx="188">
                  <c:v>112567</c:v>
                </c:pt>
                <c:pt idx="189">
                  <c:v>112567</c:v>
                </c:pt>
                <c:pt idx="190">
                  <c:v>112567</c:v>
                </c:pt>
                <c:pt idx="191">
                  <c:v>112567</c:v>
                </c:pt>
                <c:pt idx="192">
                  <c:v>112567</c:v>
                </c:pt>
                <c:pt idx="193">
                  <c:v>112567</c:v>
                </c:pt>
                <c:pt idx="194">
                  <c:v>112567</c:v>
                </c:pt>
                <c:pt idx="195">
                  <c:v>112567</c:v>
                </c:pt>
                <c:pt idx="196">
                  <c:v>112567</c:v>
                </c:pt>
                <c:pt idx="197">
                  <c:v>112567</c:v>
                </c:pt>
                <c:pt idx="198">
                  <c:v>112567</c:v>
                </c:pt>
                <c:pt idx="199">
                  <c:v>112567</c:v>
                </c:pt>
                <c:pt idx="200">
                  <c:v>112567</c:v>
                </c:pt>
                <c:pt idx="201">
                  <c:v>112567</c:v>
                </c:pt>
                <c:pt idx="202">
                  <c:v>112567</c:v>
                </c:pt>
                <c:pt idx="203">
                  <c:v>112567</c:v>
                </c:pt>
                <c:pt idx="204">
                  <c:v>112567</c:v>
                </c:pt>
                <c:pt idx="205">
                  <c:v>112567</c:v>
                </c:pt>
                <c:pt idx="206">
                  <c:v>112567</c:v>
                </c:pt>
                <c:pt idx="207">
                  <c:v>112567</c:v>
                </c:pt>
                <c:pt idx="208">
                  <c:v>112567</c:v>
                </c:pt>
                <c:pt idx="209">
                  <c:v>112567</c:v>
                </c:pt>
                <c:pt idx="210">
                  <c:v>112567</c:v>
                </c:pt>
                <c:pt idx="211">
                  <c:v>112567</c:v>
                </c:pt>
                <c:pt idx="212">
                  <c:v>112567</c:v>
                </c:pt>
                <c:pt idx="213">
                  <c:v>112567</c:v>
                </c:pt>
                <c:pt idx="214">
                  <c:v>112567</c:v>
                </c:pt>
                <c:pt idx="215">
                  <c:v>112567</c:v>
                </c:pt>
                <c:pt idx="216">
                  <c:v>112567</c:v>
                </c:pt>
                <c:pt idx="217">
                  <c:v>112567</c:v>
                </c:pt>
                <c:pt idx="218">
                  <c:v>112567</c:v>
                </c:pt>
                <c:pt idx="219">
                  <c:v>112567</c:v>
                </c:pt>
                <c:pt idx="220">
                  <c:v>112567</c:v>
                </c:pt>
                <c:pt idx="221">
                  <c:v>112567</c:v>
                </c:pt>
                <c:pt idx="222">
                  <c:v>112567</c:v>
                </c:pt>
                <c:pt idx="223">
                  <c:v>112567</c:v>
                </c:pt>
                <c:pt idx="224">
                  <c:v>112567</c:v>
                </c:pt>
                <c:pt idx="225">
                  <c:v>112567</c:v>
                </c:pt>
                <c:pt idx="226">
                  <c:v>112567</c:v>
                </c:pt>
                <c:pt idx="227">
                  <c:v>112567</c:v>
                </c:pt>
                <c:pt idx="228">
                  <c:v>112567</c:v>
                </c:pt>
                <c:pt idx="229">
                  <c:v>112567</c:v>
                </c:pt>
                <c:pt idx="230">
                  <c:v>112567</c:v>
                </c:pt>
                <c:pt idx="231">
                  <c:v>112567</c:v>
                </c:pt>
                <c:pt idx="232">
                  <c:v>112567</c:v>
                </c:pt>
                <c:pt idx="233">
                  <c:v>112567</c:v>
                </c:pt>
                <c:pt idx="234">
                  <c:v>112567</c:v>
                </c:pt>
                <c:pt idx="235">
                  <c:v>112567</c:v>
                </c:pt>
                <c:pt idx="236">
                  <c:v>112567</c:v>
                </c:pt>
                <c:pt idx="237">
                  <c:v>112567</c:v>
                </c:pt>
                <c:pt idx="238">
                  <c:v>112567</c:v>
                </c:pt>
                <c:pt idx="239">
                  <c:v>112567</c:v>
                </c:pt>
                <c:pt idx="240">
                  <c:v>112567</c:v>
                </c:pt>
                <c:pt idx="241">
                  <c:v>112567</c:v>
                </c:pt>
                <c:pt idx="242">
                  <c:v>112567</c:v>
                </c:pt>
                <c:pt idx="243">
                  <c:v>112567</c:v>
                </c:pt>
                <c:pt idx="244">
                  <c:v>112567</c:v>
                </c:pt>
                <c:pt idx="245">
                  <c:v>112567</c:v>
                </c:pt>
                <c:pt idx="246">
                  <c:v>112567</c:v>
                </c:pt>
                <c:pt idx="247">
                  <c:v>112567</c:v>
                </c:pt>
                <c:pt idx="248">
                  <c:v>112567</c:v>
                </c:pt>
                <c:pt idx="249">
                  <c:v>112567</c:v>
                </c:pt>
                <c:pt idx="250">
                  <c:v>112567</c:v>
                </c:pt>
                <c:pt idx="251">
                  <c:v>112567</c:v>
                </c:pt>
                <c:pt idx="252">
                  <c:v>112567</c:v>
                </c:pt>
                <c:pt idx="253">
                  <c:v>112567</c:v>
                </c:pt>
                <c:pt idx="254">
                  <c:v>112567</c:v>
                </c:pt>
                <c:pt idx="255">
                  <c:v>112567</c:v>
                </c:pt>
                <c:pt idx="256">
                  <c:v>112567</c:v>
                </c:pt>
                <c:pt idx="257">
                  <c:v>112567</c:v>
                </c:pt>
                <c:pt idx="258">
                  <c:v>112567</c:v>
                </c:pt>
                <c:pt idx="259">
                  <c:v>112567</c:v>
                </c:pt>
                <c:pt idx="260">
                  <c:v>112567</c:v>
                </c:pt>
                <c:pt idx="261">
                  <c:v>112567</c:v>
                </c:pt>
                <c:pt idx="262">
                  <c:v>112567</c:v>
                </c:pt>
                <c:pt idx="263">
                  <c:v>112567</c:v>
                </c:pt>
                <c:pt idx="264">
                  <c:v>112567</c:v>
                </c:pt>
                <c:pt idx="265">
                  <c:v>112567</c:v>
                </c:pt>
                <c:pt idx="266">
                  <c:v>112567</c:v>
                </c:pt>
                <c:pt idx="267">
                  <c:v>112567</c:v>
                </c:pt>
                <c:pt idx="268">
                  <c:v>112567</c:v>
                </c:pt>
                <c:pt idx="269">
                  <c:v>112567</c:v>
                </c:pt>
                <c:pt idx="270">
                  <c:v>112567</c:v>
                </c:pt>
                <c:pt idx="271">
                  <c:v>112567</c:v>
                </c:pt>
                <c:pt idx="272">
                  <c:v>112567</c:v>
                </c:pt>
                <c:pt idx="273">
                  <c:v>112567</c:v>
                </c:pt>
                <c:pt idx="274">
                  <c:v>112567</c:v>
                </c:pt>
                <c:pt idx="275">
                  <c:v>112567</c:v>
                </c:pt>
                <c:pt idx="276">
                  <c:v>112567</c:v>
                </c:pt>
                <c:pt idx="277">
                  <c:v>112567</c:v>
                </c:pt>
                <c:pt idx="278">
                  <c:v>112567</c:v>
                </c:pt>
                <c:pt idx="279">
                  <c:v>112567</c:v>
                </c:pt>
                <c:pt idx="280">
                  <c:v>112567</c:v>
                </c:pt>
                <c:pt idx="281">
                  <c:v>112567</c:v>
                </c:pt>
                <c:pt idx="282">
                  <c:v>112567</c:v>
                </c:pt>
                <c:pt idx="283">
                  <c:v>112567</c:v>
                </c:pt>
                <c:pt idx="284">
                  <c:v>112567</c:v>
                </c:pt>
                <c:pt idx="285">
                  <c:v>112567</c:v>
                </c:pt>
                <c:pt idx="286">
                  <c:v>112567</c:v>
                </c:pt>
                <c:pt idx="287">
                  <c:v>112567</c:v>
                </c:pt>
                <c:pt idx="288">
                  <c:v>112567</c:v>
                </c:pt>
                <c:pt idx="289">
                  <c:v>112567</c:v>
                </c:pt>
                <c:pt idx="290">
                  <c:v>112567</c:v>
                </c:pt>
                <c:pt idx="291">
                  <c:v>112567</c:v>
                </c:pt>
                <c:pt idx="292">
                  <c:v>112567</c:v>
                </c:pt>
                <c:pt idx="293">
                  <c:v>112567</c:v>
                </c:pt>
                <c:pt idx="294">
                  <c:v>112567</c:v>
                </c:pt>
                <c:pt idx="295">
                  <c:v>112567</c:v>
                </c:pt>
                <c:pt idx="296">
                  <c:v>112567</c:v>
                </c:pt>
                <c:pt idx="297">
                  <c:v>112567</c:v>
                </c:pt>
                <c:pt idx="298">
                  <c:v>112567</c:v>
                </c:pt>
                <c:pt idx="299">
                  <c:v>112567</c:v>
                </c:pt>
                <c:pt idx="300">
                  <c:v>112567</c:v>
                </c:pt>
                <c:pt idx="301">
                  <c:v>112567</c:v>
                </c:pt>
                <c:pt idx="302">
                  <c:v>112567</c:v>
                </c:pt>
                <c:pt idx="303">
                  <c:v>112567</c:v>
                </c:pt>
                <c:pt idx="304">
                  <c:v>112567</c:v>
                </c:pt>
                <c:pt idx="305">
                  <c:v>112567</c:v>
                </c:pt>
                <c:pt idx="306">
                  <c:v>112567</c:v>
                </c:pt>
                <c:pt idx="307">
                  <c:v>112567</c:v>
                </c:pt>
                <c:pt idx="308">
                  <c:v>112567</c:v>
                </c:pt>
                <c:pt idx="309">
                  <c:v>112567</c:v>
                </c:pt>
                <c:pt idx="310">
                  <c:v>112567</c:v>
                </c:pt>
                <c:pt idx="311">
                  <c:v>112567</c:v>
                </c:pt>
                <c:pt idx="312">
                  <c:v>112567</c:v>
                </c:pt>
                <c:pt idx="313">
                  <c:v>112567</c:v>
                </c:pt>
                <c:pt idx="314">
                  <c:v>112567</c:v>
                </c:pt>
                <c:pt idx="315">
                  <c:v>112567</c:v>
                </c:pt>
                <c:pt idx="316">
                  <c:v>112567</c:v>
                </c:pt>
                <c:pt idx="317">
                  <c:v>112567</c:v>
                </c:pt>
                <c:pt idx="318">
                  <c:v>112567</c:v>
                </c:pt>
                <c:pt idx="319">
                  <c:v>112567</c:v>
                </c:pt>
                <c:pt idx="320">
                  <c:v>112567</c:v>
                </c:pt>
                <c:pt idx="321">
                  <c:v>112567</c:v>
                </c:pt>
                <c:pt idx="322">
                  <c:v>112567</c:v>
                </c:pt>
                <c:pt idx="323">
                  <c:v>112567</c:v>
                </c:pt>
                <c:pt idx="324">
                  <c:v>112567</c:v>
                </c:pt>
                <c:pt idx="325">
                  <c:v>112567</c:v>
                </c:pt>
                <c:pt idx="326">
                  <c:v>112567</c:v>
                </c:pt>
                <c:pt idx="327">
                  <c:v>112567</c:v>
                </c:pt>
                <c:pt idx="328">
                  <c:v>112567</c:v>
                </c:pt>
                <c:pt idx="329">
                  <c:v>112567</c:v>
                </c:pt>
                <c:pt idx="330">
                  <c:v>112567</c:v>
                </c:pt>
                <c:pt idx="331">
                  <c:v>112567</c:v>
                </c:pt>
                <c:pt idx="332">
                  <c:v>112567</c:v>
                </c:pt>
                <c:pt idx="333">
                  <c:v>112567</c:v>
                </c:pt>
                <c:pt idx="334">
                  <c:v>112567</c:v>
                </c:pt>
                <c:pt idx="335">
                  <c:v>112567</c:v>
                </c:pt>
                <c:pt idx="336">
                  <c:v>112567</c:v>
                </c:pt>
                <c:pt idx="337">
                  <c:v>112567</c:v>
                </c:pt>
                <c:pt idx="338">
                  <c:v>112567</c:v>
                </c:pt>
                <c:pt idx="339">
                  <c:v>112567</c:v>
                </c:pt>
                <c:pt idx="340">
                  <c:v>112567</c:v>
                </c:pt>
                <c:pt idx="341">
                  <c:v>112567</c:v>
                </c:pt>
                <c:pt idx="342">
                  <c:v>112567</c:v>
                </c:pt>
                <c:pt idx="343">
                  <c:v>112567</c:v>
                </c:pt>
                <c:pt idx="344">
                  <c:v>112567</c:v>
                </c:pt>
                <c:pt idx="345">
                  <c:v>112567</c:v>
                </c:pt>
                <c:pt idx="346">
                  <c:v>112567</c:v>
                </c:pt>
                <c:pt idx="347">
                  <c:v>112567</c:v>
                </c:pt>
                <c:pt idx="348">
                  <c:v>112567</c:v>
                </c:pt>
                <c:pt idx="349">
                  <c:v>112567</c:v>
                </c:pt>
                <c:pt idx="350">
                  <c:v>112567</c:v>
                </c:pt>
                <c:pt idx="351">
                  <c:v>112567</c:v>
                </c:pt>
                <c:pt idx="352">
                  <c:v>112567</c:v>
                </c:pt>
                <c:pt idx="353">
                  <c:v>112567</c:v>
                </c:pt>
                <c:pt idx="354">
                  <c:v>112567</c:v>
                </c:pt>
                <c:pt idx="355">
                  <c:v>112567</c:v>
                </c:pt>
                <c:pt idx="356">
                  <c:v>112567</c:v>
                </c:pt>
                <c:pt idx="357">
                  <c:v>112567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MODEL'!$B$4:$B$361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xVal>
          <c:yVal>
            <c:numRef>
              <c:f>'SPANISH SIRS MODEL'!$J$4:$J$361</c:f>
              <c:numCache>
                <c:formatCode>General</c:formatCode>
                <c:ptCount val="35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18</c:v>
                </c:pt>
                <c:pt idx="7">
                  <c:v>27</c:v>
                </c:pt>
                <c:pt idx="8">
                  <c:v>44</c:v>
                </c:pt>
                <c:pt idx="9">
                  <c:v>67</c:v>
                </c:pt>
                <c:pt idx="10">
                  <c:v>109</c:v>
                </c:pt>
                <c:pt idx="11">
                  <c:v>132</c:v>
                </c:pt>
                <c:pt idx="12">
                  <c:v>185</c:v>
                </c:pt>
                <c:pt idx="13">
                  <c:v>235</c:v>
                </c:pt>
                <c:pt idx="14">
                  <c:v>281</c:v>
                </c:pt>
                <c:pt idx="15">
                  <c:v>329</c:v>
                </c:pt>
                <c:pt idx="16">
                  <c:v>440</c:v>
                </c:pt>
                <c:pt idx="17">
                  <c:v>562</c:v>
                </c:pt>
                <c:pt idx="18">
                  <c:v>715</c:v>
                </c:pt>
                <c:pt idx="19">
                  <c:v>869</c:v>
                </c:pt>
                <c:pt idx="20" formatCode="0">
                  <c:v>1151</c:v>
                </c:pt>
                <c:pt idx="21" formatCode="0">
                  <c:v>1522</c:v>
                </c:pt>
                <c:pt idx="22" formatCode="0">
                  <c:v>2011</c:v>
                </c:pt>
                <c:pt idx="23" formatCode="0">
                  <c:v>2652</c:v>
                </c:pt>
                <c:pt idx="24" formatCode="0">
                  <c:v>3490</c:v>
                </c:pt>
                <c:pt idx="25" formatCode="0">
                  <c:v>4579</c:v>
                </c:pt>
                <c:pt idx="26" formatCode="0">
                  <c:v>5985</c:v>
                </c:pt>
                <c:pt idx="27" formatCode="0">
                  <c:v>7786</c:v>
                </c:pt>
                <c:pt idx="28" formatCode="0">
                  <c:v>10067</c:v>
                </c:pt>
                <c:pt idx="29" formatCode="0">
                  <c:v>12918</c:v>
                </c:pt>
                <c:pt idx="30" formatCode="0">
                  <c:v>16424</c:v>
                </c:pt>
                <c:pt idx="31" formatCode="0">
                  <c:v>20652</c:v>
                </c:pt>
                <c:pt idx="32" formatCode="0">
                  <c:v>25636</c:v>
                </c:pt>
                <c:pt idx="33" formatCode="0">
                  <c:v>31361</c:v>
                </c:pt>
                <c:pt idx="34" formatCode="0">
                  <c:v>37751</c:v>
                </c:pt>
                <c:pt idx="35" formatCode="0">
                  <c:v>44668</c:v>
                </c:pt>
                <c:pt idx="36" formatCode="0">
                  <c:v>51922</c:v>
                </c:pt>
                <c:pt idx="37" formatCode="0">
                  <c:v>59288</c:v>
                </c:pt>
                <c:pt idx="38" formatCode="0">
                  <c:v>66537</c:v>
                </c:pt>
                <c:pt idx="39" formatCode="0">
                  <c:v>73461</c:v>
                </c:pt>
                <c:pt idx="40" formatCode="0">
                  <c:v>79892</c:v>
                </c:pt>
                <c:pt idx="41" formatCode="0">
                  <c:v>85713</c:v>
                </c:pt>
                <c:pt idx="42" formatCode="0">
                  <c:v>90861</c:v>
                </c:pt>
                <c:pt idx="43" formatCode="0">
                  <c:v>95318</c:v>
                </c:pt>
                <c:pt idx="44" formatCode="0">
                  <c:v>99104</c:v>
                </c:pt>
                <c:pt idx="45" formatCode="0">
                  <c:v>102262</c:v>
                </c:pt>
                <c:pt idx="46" formatCode="0">
                  <c:v>104852</c:v>
                </c:pt>
                <c:pt idx="47">
                  <c:v>106940</c:v>
                </c:pt>
                <c:pt idx="48">
                  <c:v>108592</c:v>
                </c:pt>
                <c:pt idx="49">
                  <c:v>109872</c:v>
                </c:pt>
                <c:pt idx="50">
                  <c:v>110839</c:v>
                </c:pt>
                <c:pt idx="51">
                  <c:v>111544</c:v>
                </c:pt>
                <c:pt idx="52">
                  <c:v>112032</c:v>
                </c:pt>
                <c:pt idx="53">
                  <c:v>112341</c:v>
                </c:pt>
                <c:pt idx="54">
                  <c:v>112504</c:v>
                </c:pt>
                <c:pt idx="55">
                  <c:v>112548</c:v>
                </c:pt>
                <c:pt idx="56">
                  <c:v>112495</c:v>
                </c:pt>
                <c:pt idx="57">
                  <c:v>112363</c:v>
                </c:pt>
                <c:pt idx="58">
                  <c:v>112168</c:v>
                </c:pt>
                <c:pt idx="59">
                  <c:v>111921</c:v>
                </c:pt>
                <c:pt idx="60">
                  <c:v>111633</c:v>
                </c:pt>
                <c:pt idx="61">
                  <c:v>111312</c:v>
                </c:pt>
                <c:pt idx="62">
                  <c:v>110964</c:v>
                </c:pt>
                <c:pt idx="63">
                  <c:v>110595</c:v>
                </c:pt>
                <c:pt idx="64">
                  <c:v>110209</c:v>
                </c:pt>
                <c:pt idx="65">
                  <c:v>109810</c:v>
                </c:pt>
                <c:pt idx="66">
                  <c:v>109400</c:v>
                </c:pt>
                <c:pt idx="67">
                  <c:v>108982</c:v>
                </c:pt>
                <c:pt idx="68">
                  <c:v>108558</c:v>
                </c:pt>
                <c:pt idx="69">
                  <c:v>108129</c:v>
                </c:pt>
                <c:pt idx="70">
                  <c:v>107697</c:v>
                </c:pt>
                <c:pt idx="71">
                  <c:v>107263</c:v>
                </c:pt>
                <c:pt idx="72">
                  <c:v>106827</c:v>
                </c:pt>
                <c:pt idx="73">
                  <c:v>106390</c:v>
                </c:pt>
                <c:pt idx="74">
                  <c:v>105952</c:v>
                </c:pt>
                <c:pt idx="75">
                  <c:v>105514</c:v>
                </c:pt>
                <c:pt idx="76">
                  <c:v>105076</c:v>
                </c:pt>
                <c:pt idx="77">
                  <c:v>104639</c:v>
                </c:pt>
                <c:pt idx="78">
                  <c:v>104202</c:v>
                </c:pt>
                <c:pt idx="79">
                  <c:v>103766</c:v>
                </c:pt>
                <c:pt idx="80">
                  <c:v>103331</c:v>
                </c:pt>
                <c:pt idx="81">
                  <c:v>102898</c:v>
                </c:pt>
                <c:pt idx="82">
                  <c:v>102466</c:v>
                </c:pt>
                <c:pt idx="83">
                  <c:v>102035</c:v>
                </c:pt>
                <c:pt idx="84">
                  <c:v>101606</c:v>
                </c:pt>
                <c:pt idx="85">
                  <c:v>101178</c:v>
                </c:pt>
                <c:pt idx="86">
                  <c:v>100752</c:v>
                </c:pt>
                <c:pt idx="87">
                  <c:v>100327</c:v>
                </c:pt>
                <c:pt idx="88">
                  <c:v>99904</c:v>
                </c:pt>
                <c:pt idx="89">
                  <c:v>99483</c:v>
                </c:pt>
                <c:pt idx="90">
                  <c:v>99063</c:v>
                </c:pt>
                <c:pt idx="91">
                  <c:v>98645</c:v>
                </c:pt>
                <c:pt idx="92">
                  <c:v>98229</c:v>
                </c:pt>
                <c:pt idx="93">
                  <c:v>97814</c:v>
                </c:pt>
                <c:pt idx="94">
                  <c:v>97401</c:v>
                </c:pt>
                <c:pt idx="95">
                  <c:v>96990</c:v>
                </c:pt>
                <c:pt idx="96">
                  <c:v>96580</c:v>
                </c:pt>
                <c:pt idx="97">
                  <c:v>96172</c:v>
                </c:pt>
                <c:pt idx="98">
                  <c:v>95766</c:v>
                </c:pt>
                <c:pt idx="99">
                  <c:v>95361</c:v>
                </c:pt>
                <c:pt idx="100">
                  <c:v>94958</c:v>
                </c:pt>
                <c:pt idx="101">
                  <c:v>94556</c:v>
                </c:pt>
                <c:pt idx="102">
                  <c:v>94156</c:v>
                </c:pt>
                <c:pt idx="103">
                  <c:v>93757</c:v>
                </c:pt>
                <c:pt idx="104">
                  <c:v>93360</c:v>
                </c:pt>
                <c:pt idx="105">
                  <c:v>92965</c:v>
                </c:pt>
                <c:pt idx="106">
                  <c:v>92571</c:v>
                </c:pt>
                <c:pt idx="107">
                  <c:v>92179</c:v>
                </c:pt>
                <c:pt idx="108">
                  <c:v>91788</c:v>
                </c:pt>
                <c:pt idx="109">
                  <c:v>91399</c:v>
                </c:pt>
                <c:pt idx="110">
                  <c:v>91012</c:v>
                </c:pt>
                <c:pt idx="111">
                  <c:v>90626</c:v>
                </c:pt>
                <c:pt idx="112">
                  <c:v>90242</c:v>
                </c:pt>
                <c:pt idx="113">
                  <c:v>89859</c:v>
                </c:pt>
                <c:pt idx="114">
                  <c:v>89478</c:v>
                </c:pt>
                <c:pt idx="115">
                  <c:v>89099</c:v>
                </c:pt>
                <c:pt idx="116">
                  <c:v>88721</c:v>
                </c:pt>
                <c:pt idx="117">
                  <c:v>88345</c:v>
                </c:pt>
                <c:pt idx="118">
                  <c:v>87970</c:v>
                </c:pt>
                <c:pt idx="119">
                  <c:v>87597</c:v>
                </c:pt>
                <c:pt idx="120">
                  <c:v>87225</c:v>
                </c:pt>
                <c:pt idx="121">
                  <c:v>86855</c:v>
                </c:pt>
                <c:pt idx="122">
                  <c:v>86486</c:v>
                </c:pt>
                <c:pt idx="123">
                  <c:v>86119</c:v>
                </c:pt>
                <c:pt idx="124">
                  <c:v>85753</c:v>
                </c:pt>
                <c:pt idx="125">
                  <c:v>85389</c:v>
                </c:pt>
                <c:pt idx="126">
                  <c:v>85027</c:v>
                </c:pt>
                <c:pt idx="127">
                  <c:v>84666</c:v>
                </c:pt>
                <c:pt idx="128">
                  <c:v>84307</c:v>
                </c:pt>
                <c:pt idx="129">
                  <c:v>83949</c:v>
                </c:pt>
                <c:pt idx="130">
                  <c:v>83593</c:v>
                </c:pt>
                <c:pt idx="131">
                  <c:v>83238</c:v>
                </c:pt>
                <c:pt idx="132">
                  <c:v>82884</c:v>
                </c:pt>
                <c:pt idx="133">
                  <c:v>82532</c:v>
                </c:pt>
                <c:pt idx="134">
                  <c:v>82181</c:v>
                </c:pt>
                <c:pt idx="135">
                  <c:v>81832</c:v>
                </c:pt>
                <c:pt idx="136">
                  <c:v>81484</c:v>
                </c:pt>
                <c:pt idx="137">
                  <c:v>81137</c:v>
                </c:pt>
                <c:pt idx="138">
                  <c:v>80792</c:v>
                </c:pt>
                <c:pt idx="139">
                  <c:v>80448</c:v>
                </c:pt>
                <c:pt idx="140">
                  <c:v>80106</c:v>
                </c:pt>
                <c:pt idx="141">
                  <c:v>79765</c:v>
                </c:pt>
                <c:pt idx="142">
                  <c:v>79425</c:v>
                </c:pt>
                <c:pt idx="143">
                  <c:v>79087</c:v>
                </c:pt>
                <c:pt idx="144">
                  <c:v>78750</c:v>
                </c:pt>
                <c:pt idx="145">
                  <c:v>78415</c:v>
                </c:pt>
                <c:pt idx="146">
                  <c:v>78081</c:v>
                </c:pt>
                <c:pt idx="147">
                  <c:v>77748</c:v>
                </c:pt>
                <c:pt idx="148">
                  <c:v>77417</c:v>
                </c:pt>
                <c:pt idx="149">
                  <c:v>77087</c:v>
                </c:pt>
                <c:pt idx="150">
                  <c:v>76759</c:v>
                </c:pt>
                <c:pt idx="151">
                  <c:v>76432</c:v>
                </c:pt>
                <c:pt idx="152">
                  <c:v>76106</c:v>
                </c:pt>
                <c:pt idx="153">
                  <c:v>75782</c:v>
                </c:pt>
                <c:pt idx="154">
                  <c:v>75459</c:v>
                </c:pt>
                <c:pt idx="155">
                  <c:v>75137</c:v>
                </c:pt>
                <c:pt idx="156">
                  <c:v>74817</c:v>
                </c:pt>
                <c:pt idx="157">
                  <c:v>74498</c:v>
                </c:pt>
                <c:pt idx="158">
                  <c:v>74180</c:v>
                </c:pt>
                <c:pt idx="159">
                  <c:v>73864</c:v>
                </c:pt>
                <c:pt idx="160">
                  <c:v>73549</c:v>
                </c:pt>
                <c:pt idx="161">
                  <c:v>73236</c:v>
                </c:pt>
                <c:pt idx="162">
                  <c:v>72924</c:v>
                </c:pt>
                <c:pt idx="163">
                  <c:v>72613</c:v>
                </c:pt>
                <c:pt idx="164">
                  <c:v>72303</c:v>
                </c:pt>
                <c:pt idx="165">
                  <c:v>71995</c:v>
                </c:pt>
                <c:pt idx="166">
                  <c:v>71688</c:v>
                </c:pt>
                <c:pt idx="167">
                  <c:v>71382</c:v>
                </c:pt>
                <c:pt idx="168">
                  <c:v>71078</c:v>
                </c:pt>
                <c:pt idx="169">
                  <c:v>70775</c:v>
                </c:pt>
                <c:pt idx="170">
                  <c:v>70473</c:v>
                </c:pt>
                <c:pt idx="171">
                  <c:v>70172</c:v>
                </c:pt>
                <c:pt idx="172">
                  <c:v>69872</c:v>
                </c:pt>
                <c:pt idx="173">
                  <c:v>69573</c:v>
                </c:pt>
                <c:pt idx="174">
                  <c:v>69276</c:v>
                </c:pt>
                <c:pt idx="175">
                  <c:v>68980</c:v>
                </c:pt>
                <c:pt idx="176">
                  <c:v>68685</c:v>
                </c:pt>
                <c:pt idx="177">
                  <c:v>68391</c:v>
                </c:pt>
                <c:pt idx="178">
                  <c:v>68099</c:v>
                </c:pt>
                <c:pt idx="179">
                  <c:v>67808</c:v>
                </c:pt>
                <c:pt idx="180">
                  <c:v>67518</c:v>
                </c:pt>
                <c:pt idx="181">
                  <c:v>67229</c:v>
                </c:pt>
                <c:pt idx="182">
                  <c:v>66941</c:v>
                </c:pt>
                <c:pt idx="183">
                  <c:v>66655</c:v>
                </c:pt>
                <c:pt idx="184">
                  <c:v>66370</c:v>
                </c:pt>
                <c:pt idx="185">
                  <c:v>66086</c:v>
                </c:pt>
                <c:pt idx="186">
                  <c:v>65803</c:v>
                </c:pt>
                <c:pt idx="187">
                  <c:v>65521</c:v>
                </c:pt>
                <c:pt idx="188">
                  <c:v>65241</c:v>
                </c:pt>
                <c:pt idx="189">
                  <c:v>64962</c:v>
                </c:pt>
                <c:pt idx="190">
                  <c:v>64684</c:v>
                </c:pt>
                <c:pt idx="191">
                  <c:v>64407</c:v>
                </c:pt>
                <c:pt idx="192">
                  <c:v>64131</c:v>
                </c:pt>
                <c:pt idx="193">
                  <c:v>63856</c:v>
                </c:pt>
                <c:pt idx="194">
                  <c:v>63583</c:v>
                </c:pt>
                <c:pt idx="195">
                  <c:v>63311</c:v>
                </c:pt>
                <c:pt idx="196">
                  <c:v>63040</c:v>
                </c:pt>
                <c:pt idx="197">
                  <c:v>62770</c:v>
                </c:pt>
                <c:pt idx="198">
                  <c:v>62501</c:v>
                </c:pt>
                <c:pt idx="199">
                  <c:v>62233</c:v>
                </c:pt>
                <c:pt idx="200">
                  <c:v>61966</c:v>
                </c:pt>
                <c:pt idx="201">
                  <c:v>61700</c:v>
                </c:pt>
                <c:pt idx="202">
                  <c:v>61436</c:v>
                </c:pt>
                <c:pt idx="203">
                  <c:v>61173</c:v>
                </c:pt>
                <c:pt idx="204">
                  <c:v>60911</c:v>
                </c:pt>
                <c:pt idx="205">
                  <c:v>60650</c:v>
                </c:pt>
                <c:pt idx="206">
                  <c:v>60390</c:v>
                </c:pt>
                <c:pt idx="207">
                  <c:v>60131</c:v>
                </c:pt>
                <c:pt idx="208">
                  <c:v>59873</c:v>
                </c:pt>
                <c:pt idx="209">
                  <c:v>59616</c:v>
                </c:pt>
                <c:pt idx="210">
                  <c:v>59360</c:v>
                </c:pt>
                <c:pt idx="211">
                  <c:v>59105</c:v>
                </c:pt>
                <c:pt idx="212">
                  <c:v>58851</c:v>
                </c:pt>
                <c:pt idx="213">
                  <c:v>58599</c:v>
                </c:pt>
                <c:pt idx="214">
                  <c:v>58348</c:v>
                </c:pt>
                <c:pt idx="215">
                  <c:v>58098</c:v>
                </c:pt>
                <c:pt idx="216">
                  <c:v>57849</c:v>
                </c:pt>
                <c:pt idx="217">
                  <c:v>57601</c:v>
                </c:pt>
                <c:pt idx="218">
                  <c:v>57354</c:v>
                </c:pt>
                <c:pt idx="219">
                  <c:v>57108</c:v>
                </c:pt>
                <c:pt idx="220">
                  <c:v>56863</c:v>
                </c:pt>
                <c:pt idx="221">
                  <c:v>56619</c:v>
                </c:pt>
                <c:pt idx="222">
                  <c:v>56376</c:v>
                </c:pt>
                <c:pt idx="223">
                  <c:v>56134</c:v>
                </c:pt>
                <c:pt idx="224">
                  <c:v>55893</c:v>
                </c:pt>
                <c:pt idx="225">
                  <c:v>55653</c:v>
                </c:pt>
                <c:pt idx="226">
                  <c:v>55414</c:v>
                </c:pt>
                <c:pt idx="227">
                  <c:v>55176</c:v>
                </c:pt>
                <c:pt idx="228">
                  <c:v>54939</c:v>
                </c:pt>
                <c:pt idx="229">
                  <c:v>54703</c:v>
                </c:pt>
                <c:pt idx="230">
                  <c:v>54468</c:v>
                </c:pt>
                <c:pt idx="231">
                  <c:v>54234</c:v>
                </c:pt>
                <c:pt idx="232">
                  <c:v>54001</c:v>
                </c:pt>
                <c:pt idx="233">
                  <c:v>53769</c:v>
                </c:pt>
                <c:pt idx="234">
                  <c:v>53538</c:v>
                </c:pt>
                <c:pt idx="235">
                  <c:v>53308</c:v>
                </c:pt>
                <c:pt idx="236">
                  <c:v>53079</c:v>
                </c:pt>
                <c:pt idx="237">
                  <c:v>52851</c:v>
                </c:pt>
                <c:pt idx="238">
                  <c:v>52624</c:v>
                </c:pt>
                <c:pt idx="239">
                  <c:v>52398</c:v>
                </c:pt>
                <c:pt idx="240">
                  <c:v>52172</c:v>
                </c:pt>
                <c:pt idx="241">
                  <c:v>51947</c:v>
                </c:pt>
                <c:pt idx="242">
                  <c:v>51723</c:v>
                </c:pt>
                <c:pt idx="243">
                  <c:v>51500</c:v>
                </c:pt>
                <c:pt idx="244">
                  <c:v>51278</c:v>
                </c:pt>
                <c:pt idx="245">
                  <c:v>51057</c:v>
                </c:pt>
                <c:pt idx="246">
                  <c:v>50837</c:v>
                </c:pt>
                <c:pt idx="247">
                  <c:v>50618</c:v>
                </c:pt>
                <c:pt idx="248">
                  <c:v>50400</c:v>
                </c:pt>
                <c:pt idx="249">
                  <c:v>50183</c:v>
                </c:pt>
                <c:pt idx="250">
                  <c:v>49967</c:v>
                </c:pt>
                <c:pt idx="251">
                  <c:v>49752</c:v>
                </c:pt>
                <c:pt idx="252">
                  <c:v>49538</c:v>
                </c:pt>
                <c:pt idx="253">
                  <c:v>49325</c:v>
                </c:pt>
                <c:pt idx="254">
                  <c:v>49113</c:v>
                </c:pt>
                <c:pt idx="255">
                  <c:v>48901</c:v>
                </c:pt>
                <c:pt idx="256">
                  <c:v>48690</c:v>
                </c:pt>
                <c:pt idx="257">
                  <c:v>48480</c:v>
                </c:pt>
                <c:pt idx="258">
                  <c:v>48271</c:v>
                </c:pt>
                <c:pt idx="259">
                  <c:v>48063</c:v>
                </c:pt>
                <c:pt idx="260">
                  <c:v>47856</c:v>
                </c:pt>
                <c:pt idx="261">
                  <c:v>47650</c:v>
                </c:pt>
                <c:pt idx="262">
                  <c:v>47445</c:v>
                </c:pt>
                <c:pt idx="263">
                  <c:v>47240</c:v>
                </c:pt>
                <c:pt idx="264">
                  <c:v>47036</c:v>
                </c:pt>
                <c:pt idx="265">
                  <c:v>46833</c:v>
                </c:pt>
                <c:pt idx="266">
                  <c:v>46631</c:v>
                </c:pt>
                <c:pt idx="267">
                  <c:v>46430</c:v>
                </c:pt>
                <c:pt idx="268">
                  <c:v>46230</c:v>
                </c:pt>
                <c:pt idx="269">
                  <c:v>46031</c:v>
                </c:pt>
                <c:pt idx="270">
                  <c:v>45832</c:v>
                </c:pt>
                <c:pt idx="271">
                  <c:v>45634</c:v>
                </c:pt>
                <c:pt idx="272">
                  <c:v>45437</c:v>
                </c:pt>
                <c:pt idx="273">
                  <c:v>45241</c:v>
                </c:pt>
                <c:pt idx="274">
                  <c:v>45045</c:v>
                </c:pt>
                <c:pt idx="275">
                  <c:v>44850</c:v>
                </c:pt>
                <c:pt idx="276">
                  <c:v>44656</c:v>
                </c:pt>
                <c:pt idx="277">
                  <c:v>44463</c:v>
                </c:pt>
                <c:pt idx="278">
                  <c:v>44271</c:v>
                </c:pt>
                <c:pt idx="279">
                  <c:v>44079</c:v>
                </c:pt>
                <c:pt idx="280">
                  <c:v>43888</c:v>
                </c:pt>
                <c:pt idx="281">
                  <c:v>43698</c:v>
                </c:pt>
                <c:pt idx="282">
                  <c:v>43509</c:v>
                </c:pt>
                <c:pt idx="283">
                  <c:v>43321</c:v>
                </c:pt>
                <c:pt idx="284">
                  <c:v>43134</c:v>
                </c:pt>
                <c:pt idx="285">
                  <c:v>42947</c:v>
                </c:pt>
                <c:pt idx="286">
                  <c:v>42761</c:v>
                </c:pt>
                <c:pt idx="287">
                  <c:v>42576</c:v>
                </c:pt>
                <c:pt idx="288">
                  <c:v>42392</c:v>
                </c:pt>
                <c:pt idx="289">
                  <c:v>42208</c:v>
                </c:pt>
                <c:pt idx="290">
                  <c:v>42025</c:v>
                </c:pt>
                <c:pt idx="291">
                  <c:v>41843</c:v>
                </c:pt>
                <c:pt idx="292">
                  <c:v>41662</c:v>
                </c:pt>
                <c:pt idx="293">
                  <c:v>41482</c:v>
                </c:pt>
                <c:pt idx="294">
                  <c:v>41302</c:v>
                </c:pt>
                <c:pt idx="295">
                  <c:v>41123</c:v>
                </c:pt>
                <c:pt idx="296">
                  <c:v>40945</c:v>
                </c:pt>
                <c:pt idx="297">
                  <c:v>40768</c:v>
                </c:pt>
                <c:pt idx="298">
                  <c:v>40591</c:v>
                </c:pt>
                <c:pt idx="299">
                  <c:v>40415</c:v>
                </c:pt>
                <c:pt idx="300">
                  <c:v>40240</c:v>
                </c:pt>
                <c:pt idx="301">
                  <c:v>40066</c:v>
                </c:pt>
                <c:pt idx="302">
                  <c:v>39892</c:v>
                </c:pt>
                <c:pt idx="303">
                  <c:v>39719</c:v>
                </c:pt>
                <c:pt idx="304">
                  <c:v>39547</c:v>
                </c:pt>
                <c:pt idx="305">
                  <c:v>39376</c:v>
                </c:pt>
                <c:pt idx="306">
                  <c:v>39205</c:v>
                </c:pt>
                <c:pt idx="307">
                  <c:v>39035</c:v>
                </c:pt>
                <c:pt idx="308">
                  <c:v>38866</c:v>
                </c:pt>
                <c:pt idx="309">
                  <c:v>38697</c:v>
                </c:pt>
                <c:pt idx="310">
                  <c:v>38529</c:v>
                </c:pt>
                <c:pt idx="311">
                  <c:v>38362</c:v>
                </c:pt>
                <c:pt idx="312">
                  <c:v>38196</c:v>
                </c:pt>
                <c:pt idx="313">
                  <c:v>38030</c:v>
                </c:pt>
                <c:pt idx="314">
                  <c:v>37865</c:v>
                </c:pt>
                <c:pt idx="315">
                  <c:v>37701</c:v>
                </c:pt>
                <c:pt idx="316">
                  <c:v>37538</c:v>
                </c:pt>
                <c:pt idx="317">
                  <c:v>37375</c:v>
                </c:pt>
                <c:pt idx="318">
                  <c:v>37213</c:v>
                </c:pt>
                <c:pt idx="319">
                  <c:v>37052</c:v>
                </c:pt>
                <c:pt idx="320">
                  <c:v>36891</c:v>
                </c:pt>
                <c:pt idx="321">
                  <c:v>36731</c:v>
                </c:pt>
                <c:pt idx="322">
                  <c:v>36572</c:v>
                </c:pt>
                <c:pt idx="323">
                  <c:v>36413</c:v>
                </c:pt>
                <c:pt idx="324">
                  <c:v>36255</c:v>
                </c:pt>
                <c:pt idx="325">
                  <c:v>36098</c:v>
                </c:pt>
                <c:pt idx="326">
                  <c:v>35941</c:v>
                </c:pt>
                <c:pt idx="327">
                  <c:v>35785</c:v>
                </c:pt>
                <c:pt idx="328">
                  <c:v>35630</c:v>
                </c:pt>
                <c:pt idx="329">
                  <c:v>35475</c:v>
                </c:pt>
                <c:pt idx="330">
                  <c:v>35321</c:v>
                </c:pt>
                <c:pt idx="331">
                  <c:v>35168</c:v>
                </c:pt>
                <c:pt idx="332">
                  <c:v>35015</c:v>
                </c:pt>
                <c:pt idx="333">
                  <c:v>34863</c:v>
                </c:pt>
                <c:pt idx="334">
                  <c:v>34712</c:v>
                </c:pt>
                <c:pt idx="335">
                  <c:v>34561</c:v>
                </c:pt>
                <c:pt idx="336">
                  <c:v>34411</c:v>
                </c:pt>
                <c:pt idx="337">
                  <c:v>34261</c:v>
                </c:pt>
                <c:pt idx="338">
                  <c:v>34112</c:v>
                </c:pt>
                <c:pt idx="339">
                  <c:v>33964</c:v>
                </c:pt>
                <c:pt idx="340">
                  <c:v>33816</c:v>
                </c:pt>
                <c:pt idx="341">
                  <c:v>33669</c:v>
                </c:pt>
                <c:pt idx="342">
                  <c:v>33522</c:v>
                </c:pt>
                <c:pt idx="343">
                  <c:v>33376</c:v>
                </c:pt>
                <c:pt idx="344">
                  <c:v>33231</c:v>
                </c:pt>
                <c:pt idx="345">
                  <c:v>33086</c:v>
                </c:pt>
                <c:pt idx="346">
                  <c:v>32942</c:v>
                </c:pt>
                <c:pt idx="347">
                  <c:v>32798</c:v>
                </c:pt>
                <c:pt idx="348">
                  <c:v>32655</c:v>
                </c:pt>
                <c:pt idx="349">
                  <c:v>32513</c:v>
                </c:pt>
                <c:pt idx="350">
                  <c:v>32371</c:v>
                </c:pt>
                <c:pt idx="351">
                  <c:v>32230</c:v>
                </c:pt>
                <c:pt idx="352">
                  <c:v>32090</c:v>
                </c:pt>
                <c:pt idx="353">
                  <c:v>31950</c:v>
                </c:pt>
                <c:pt idx="354">
                  <c:v>31811</c:v>
                </c:pt>
                <c:pt idx="355">
                  <c:v>31672</c:v>
                </c:pt>
                <c:pt idx="356">
                  <c:v>31534</c:v>
                </c:pt>
                <c:pt idx="357">
                  <c:v>31396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3RD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4327</xdr:colOff>
      <xdr:row>4</xdr:row>
      <xdr:rowOff>196128</xdr:rowOff>
    </xdr:from>
    <xdr:to>
      <xdr:col>32</xdr:col>
      <xdr:colOff>600075</xdr:colOff>
      <xdr:row>25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8" dT="2020-03-22T15:52:54.75" personId="{1FD46492-6B6C-48C9-8745-353F70AF58A1}" id="{83AA4D7E-DB97-4645-80A7-225E5B623C91}">
    <text>Caso peor en Wuhan</text>
  </threadedComment>
  <threadedComment ref="C15" dT="2020-03-22T17:51:45.64" personId="{1FD46492-6B6C-48C9-8745-353F70AF58A1}" id="{58070C82-CA8D-4E21-8D9F-B15186ACAC1A}">
    <text>España | Estado de emergencia</text>
  </threadedComment>
  <threadedComment ref="C29" dT="2020-03-23T14:57:25.31" personId="{1FD46492-6B6C-48C9-8745-353F70AF58A1}" id="{164C72C8-1AA2-482A-8829-74DDB0B50C9F}">
    <text>2 weeks after emergeny state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26"/>
  <sheetViews>
    <sheetView tabSelected="1" topLeftCell="Q1" zoomScaleNormal="100" workbookViewId="0">
      <selection activeCell="AH16" sqref="AH16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1" ht="15.75" thickBot="1" x14ac:dyDescent="0.3"/>
    <row r="2" spans="2:21" ht="16.5" thickBot="1" x14ac:dyDescent="0.3">
      <c r="B2" s="76" t="s">
        <v>2</v>
      </c>
      <c r="C2" s="77"/>
      <c r="D2" s="77"/>
      <c r="E2" s="77"/>
      <c r="F2" s="77"/>
      <c r="G2" s="78">
        <f>2699499*0.05</f>
        <v>134974.95000000001</v>
      </c>
      <c r="H2" s="79"/>
      <c r="I2" s="73" t="s">
        <v>11</v>
      </c>
      <c r="J2" s="74"/>
      <c r="K2" s="74"/>
      <c r="L2" s="74"/>
      <c r="M2" s="74"/>
      <c r="N2" s="75"/>
      <c r="P2" s="73" t="s">
        <v>27</v>
      </c>
      <c r="Q2" s="74"/>
      <c r="R2" s="74"/>
      <c r="S2" s="74"/>
      <c r="T2" s="74"/>
      <c r="U2" s="75"/>
    </row>
    <row r="3" spans="2:21" ht="15.75" thickBot="1" x14ac:dyDescent="0.3">
      <c r="B3" s="93" t="s">
        <v>6</v>
      </c>
      <c r="C3" s="93" t="s">
        <v>7</v>
      </c>
      <c r="D3" s="93" t="s">
        <v>8</v>
      </c>
      <c r="E3" s="93" t="s">
        <v>9</v>
      </c>
      <c r="F3" s="94" t="s">
        <v>10</v>
      </c>
      <c r="G3" s="94" t="s">
        <v>1</v>
      </c>
      <c r="H3" s="93" t="s">
        <v>0</v>
      </c>
      <c r="I3" s="52" t="s">
        <v>3</v>
      </c>
      <c r="J3" s="53" t="s">
        <v>4</v>
      </c>
      <c r="K3" s="91" t="s">
        <v>5</v>
      </c>
      <c r="L3" s="52" t="s">
        <v>12</v>
      </c>
      <c r="M3" s="53" t="s">
        <v>13</v>
      </c>
      <c r="N3" s="54" t="s">
        <v>14</v>
      </c>
      <c r="P3" s="27" t="s">
        <v>3</v>
      </c>
      <c r="Q3" s="7" t="s">
        <v>4</v>
      </c>
      <c r="R3" s="8" t="s">
        <v>5</v>
      </c>
      <c r="S3" s="7" t="s">
        <v>20</v>
      </c>
      <c r="T3" s="7" t="s">
        <v>21</v>
      </c>
      <c r="U3" s="28" t="s">
        <v>22</v>
      </c>
    </row>
    <row r="4" spans="2:21" ht="15.75" thickBot="1" x14ac:dyDescent="0.3">
      <c r="B4" s="9">
        <v>0</v>
      </c>
      <c r="C4" s="21">
        <v>43893</v>
      </c>
      <c r="D4" s="9">
        <v>0</v>
      </c>
      <c r="E4" s="2">
        <v>0</v>
      </c>
      <c r="F4" s="10">
        <v>0</v>
      </c>
      <c r="G4" s="24">
        <f>D4/G$2</f>
        <v>0</v>
      </c>
      <c r="H4" s="80">
        <v>1</v>
      </c>
      <c r="I4" s="9">
        <f>INT(G$2-D4-F4)</f>
        <v>134974</v>
      </c>
      <c r="J4" s="2">
        <f>D4-E4</f>
        <v>0</v>
      </c>
      <c r="K4" s="41">
        <f>E4</f>
        <v>0</v>
      </c>
      <c r="L4" s="9">
        <v>0</v>
      </c>
      <c r="M4" s="14">
        <v>0</v>
      </c>
      <c r="N4" s="16">
        <v>0</v>
      </c>
      <c r="P4" s="29">
        <f>I24</f>
        <v>133785</v>
      </c>
      <c r="Q4" s="29">
        <f t="shared" ref="Q4:U4" si="0">J24</f>
        <v>1151</v>
      </c>
      <c r="R4" s="29">
        <f t="shared" si="0"/>
        <v>19</v>
      </c>
      <c r="S4" s="29">
        <f t="shared" si="0"/>
        <v>-290</v>
      </c>
      <c r="T4" s="29">
        <f t="shared" si="0"/>
        <v>282</v>
      </c>
      <c r="U4" s="29">
        <f t="shared" si="0"/>
        <v>3</v>
      </c>
    </row>
    <row r="5" spans="2:21" ht="15.75" thickBot="1" x14ac:dyDescent="0.3">
      <c r="B5" s="11">
        <v>1</v>
      </c>
      <c r="C5" s="20">
        <v>43894</v>
      </c>
      <c r="D5" s="11">
        <v>2</v>
      </c>
      <c r="E5" s="3">
        <v>0</v>
      </c>
      <c r="F5" s="12">
        <v>0</v>
      </c>
      <c r="G5" s="23">
        <f>D5/G$2</f>
        <v>1.4817564296189773E-5</v>
      </c>
      <c r="H5" s="81">
        <v>1</v>
      </c>
      <c r="I5" s="11">
        <f>INT(G$2-D5-F5)</f>
        <v>134972</v>
      </c>
      <c r="J5" s="3">
        <f>D5-E5</f>
        <v>2</v>
      </c>
      <c r="K5" s="46">
        <f>E5</f>
        <v>0</v>
      </c>
      <c r="L5" s="11">
        <f>I5-I4</f>
        <v>-2</v>
      </c>
      <c r="M5" s="13">
        <f>J5-J4</f>
        <v>2</v>
      </c>
      <c r="N5" s="15">
        <f>K5-K4</f>
        <v>0</v>
      </c>
    </row>
    <row r="6" spans="2:21" ht="15.75" thickBot="1" x14ac:dyDescent="0.3">
      <c r="B6" s="9">
        <v>2</v>
      </c>
      <c r="C6" s="21">
        <v>43895</v>
      </c>
      <c r="D6" s="9">
        <v>2</v>
      </c>
      <c r="E6" s="2">
        <v>0</v>
      </c>
      <c r="F6" s="10">
        <v>0</v>
      </c>
      <c r="G6" s="24">
        <f>D6/G$2</f>
        <v>1.4817564296189773E-5</v>
      </c>
      <c r="H6" s="80">
        <f>D6/D5</f>
        <v>1</v>
      </c>
      <c r="I6" s="9">
        <f>INT(G$2-D6-F6)</f>
        <v>134972</v>
      </c>
      <c r="J6" s="2">
        <f>D6-E6</f>
        <v>2</v>
      </c>
      <c r="K6" s="41">
        <f>E6</f>
        <v>0</v>
      </c>
      <c r="L6" s="9">
        <f>I6-I5</f>
        <v>0</v>
      </c>
      <c r="M6" s="14">
        <f>J6-J5</f>
        <v>0</v>
      </c>
      <c r="N6" s="16">
        <f>K6-K5</f>
        <v>0</v>
      </c>
      <c r="P6" s="73" t="s">
        <v>19</v>
      </c>
      <c r="Q6" s="74"/>
      <c r="R6" s="74"/>
      <c r="S6" s="75"/>
    </row>
    <row r="7" spans="2:21" ht="15.75" thickBot="1" x14ac:dyDescent="0.3">
      <c r="B7" s="11">
        <v>3</v>
      </c>
      <c r="C7" s="20">
        <v>43896</v>
      </c>
      <c r="D7" s="11">
        <v>4</v>
      </c>
      <c r="E7" s="3">
        <v>0</v>
      </c>
      <c r="F7" s="12">
        <v>0</v>
      </c>
      <c r="G7" s="23">
        <f>D7/G$2</f>
        <v>2.9635128592379546E-5</v>
      </c>
      <c r="H7" s="81">
        <f>D7/D6</f>
        <v>2</v>
      </c>
      <c r="I7" s="11">
        <f>INT(G$2-D7-F7)</f>
        <v>134970</v>
      </c>
      <c r="J7" s="3">
        <f>D7-E7</f>
        <v>4</v>
      </c>
      <c r="K7" s="46">
        <f>E7</f>
        <v>0</v>
      </c>
      <c r="L7" s="11">
        <f>I7-I6</f>
        <v>-2</v>
      </c>
      <c r="M7" s="13">
        <f>J7-J6</f>
        <v>2</v>
      </c>
      <c r="N7" s="15">
        <f>K7-K6</f>
        <v>0</v>
      </c>
      <c r="P7" s="62" t="s">
        <v>15</v>
      </c>
      <c r="Q7" s="58" t="s">
        <v>16</v>
      </c>
      <c r="R7" s="63" t="s">
        <v>17</v>
      </c>
      <c r="S7" s="58" t="s">
        <v>18</v>
      </c>
    </row>
    <row r="8" spans="2:21" ht="15.75" thickBot="1" x14ac:dyDescent="0.3">
      <c r="B8" s="9">
        <v>4</v>
      </c>
      <c r="C8" s="21">
        <v>43897</v>
      </c>
      <c r="D8" s="9">
        <v>6</v>
      </c>
      <c r="E8" s="2">
        <v>0</v>
      </c>
      <c r="F8" s="10">
        <v>0</v>
      </c>
      <c r="G8" s="24">
        <f>D8/G$2</f>
        <v>4.4452692888569322E-5</v>
      </c>
      <c r="H8" s="80">
        <f>D8/D7</f>
        <v>1.5</v>
      </c>
      <c r="I8" s="9">
        <f>INT(G$2-D8-F8)</f>
        <v>134968</v>
      </c>
      <c r="J8" s="2">
        <f>D8-E8</f>
        <v>6</v>
      </c>
      <c r="K8" s="41">
        <f>E8</f>
        <v>0</v>
      </c>
      <c r="L8" s="9">
        <f>I8-I7</f>
        <v>-2</v>
      </c>
      <c r="M8" s="14">
        <f>J8-J7</f>
        <v>2</v>
      </c>
      <c r="N8" s="16">
        <f>K8-K7</f>
        <v>0</v>
      </c>
      <c r="P8" s="59">
        <f>0.04</f>
        <v>0.04</v>
      </c>
      <c r="Q8" s="60">
        <f>(S4+T4+U4+P8*(Q4+R4))/(2*Q4)</f>
        <v>1.8158123370981757E-2</v>
      </c>
      <c r="R8" s="60">
        <f>(T4+Q4*(P8-Q8))/(P4*Q4)</f>
        <v>1.9945899815201374E-6</v>
      </c>
      <c r="S8" s="61">
        <f>(S4 + R8*P4*Q4)/R4</f>
        <v>0.90210526315789696</v>
      </c>
    </row>
    <row r="9" spans="2:21" x14ac:dyDescent="0.25">
      <c r="B9" s="11">
        <v>5</v>
      </c>
      <c r="C9" s="20">
        <v>43898</v>
      </c>
      <c r="D9" s="11">
        <v>6</v>
      </c>
      <c r="E9" s="3">
        <v>0</v>
      </c>
      <c r="F9" s="12">
        <v>0</v>
      </c>
      <c r="G9" s="23">
        <f>D9/G$2</f>
        <v>4.4452692888569322E-5</v>
      </c>
      <c r="H9" s="81">
        <f>D9/D8</f>
        <v>1</v>
      </c>
      <c r="I9" s="11">
        <f>INT(G$2-D9-F9)</f>
        <v>134968</v>
      </c>
      <c r="J9" s="3">
        <f>D9-E9</f>
        <v>6</v>
      </c>
      <c r="K9" s="46">
        <f>E9</f>
        <v>0</v>
      </c>
      <c r="L9" s="11">
        <f>I9-I8</f>
        <v>0</v>
      </c>
      <c r="M9" s="13">
        <f>J9-J8</f>
        <v>0</v>
      </c>
      <c r="N9" s="15">
        <f>K9-K8</f>
        <v>0</v>
      </c>
    </row>
    <row r="10" spans="2:21" x14ac:dyDescent="0.25">
      <c r="B10" s="9">
        <v>6</v>
      </c>
      <c r="C10" s="21">
        <v>43899</v>
      </c>
      <c r="D10" s="9">
        <v>18</v>
      </c>
      <c r="E10" s="2">
        <v>0</v>
      </c>
      <c r="F10" s="10">
        <v>0</v>
      </c>
      <c r="G10" s="24">
        <f>D10/G$2</f>
        <v>1.3335807866570796E-4</v>
      </c>
      <c r="H10" s="80">
        <f>D10/D9</f>
        <v>3</v>
      </c>
      <c r="I10" s="9">
        <f>INT(G$2-D10-F10)</f>
        <v>134956</v>
      </c>
      <c r="J10" s="2">
        <f>D10-E10</f>
        <v>18</v>
      </c>
      <c r="K10" s="41">
        <f>E10</f>
        <v>0</v>
      </c>
      <c r="L10" s="9">
        <f>I10-I9</f>
        <v>-12</v>
      </c>
      <c r="M10" s="14">
        <f>J10-J9</f>
        <v>12</v>
      </c>
      <c r="N10" s="16">
        <f>K10-K9</f>
        <v>0</v>
      </c>
    </row>
    <row r="11" spans="2:21" x14ac:dyDescent="0.25">
      <c r="B11" s="11">
        <v>7</v>
      </c>
      <c r="C11" s="20">
        <v>43900</v>
      </c>
      <c r="D11" s="11">
        <v>27</v>
      </c>
      <c r="E11" s="3">
        <v>0</v>
      </c>
      <c r="F11" s="12">
        <v>0</v>
      </c>
      <c r="G11" s="23">
        <f>D11/G$2</f>
        <v>2.0003711799856193E-4</v>
      </c>
      <c r="H11" s="81">
        <f>D11/D10</f>
        <v>1.5</v>
      </c>
      <c r="I11" s="11">
        <f>INT(G$2-D11-F11)</f>
        <v>134947</v>
      </c>
      <c r="J11" s="3">
        <f>D11-E11</f>
        <v>27</v>
      </c>
      <c r="K11" s="46">
        <f>E11</f>
        <v>0</v>
      </c>
      <c r="L11" s="11">
        <f>I11-I10</f>
        <v>-9</v>
      </c>
      <c r="M11" s="13">
        <f>J11-J10</f>
        <v>9</v>
      </c>
      <c r="N11" s="15">
        <f>K11-K10</f>
        <v>0</v>
      </c>
    </row>
    <row r="12" spans="2:21" x14ac:dyDescent="0.25">
      <c r="B12" s="9">
        <v>8</v>
      </c>
      <c r="C12" s="21">
        <v>43901</v>
      </c>
      <c r="D12" s="9">
        <v>44</v>
      </c>
      <c r="E12" s="2">
        <v>0</v>
      </c>
      <c r="F12" s="10">
        <v>0</v>
      </c>
      <c r="G12" s="24">
        <f>D12/G$2</f>
        <v>3.2598641451617503E-4</v>
      </c>
      <c r="H12" s="80">
        <f>D12/D11</f>
        <v>1.6296296296296295</v>
      </c>
      <c r="I12" s="9">
        <f>INT(G$2-D12-F12)</f>
        <v>134930</v>
      </c>
      <c r="J12" s="2">
        <f>D12-E12</f>
        <v>44</v>
      </c>
      <c r="K12" s="41">
        <f>E12</f>
        <v>0</v>
      </c>
      <c r="L12" s="9">
        <f>I12-I11</f>
        <v>-17</v>
      </c>
      <c r="M12" s="14">
        <f>J12-J11</f>
        <v>17</v>
      </c>
      <c r="N12" s="16">
        <f>K12-K11</f>
        <v>0</v>
      </c>
    </row>
    <row r="13" spans="2:21" x14ac:dyDescent="0.25">
      <c r="B13" s="11">
        <v>9</v>
      </c>
      <c r="C13" s="20">
        <v>43902</v>
      </c>
      <c r="D13" s="11">
        <v>67</v>
      </c>
      <c r="E13" s="3">
        <v>0</v>
      </c>
      <c r="F13" s="12">
        <v>0</v>
      </c>
      <c r="G13" s="23">
        <f>D13/G$2</f>
        <v>4.9638840392235743E-4</v>
      </c>
      <c r="H13" s="81">
        <f>D13/D12</f>
        <v>1.5227272727272727</v>
      </c>
      <c r="I13" s="11">
        <f>INT(G$2-D13-F13)</f>
        <v>134907</v>
      </c>
      <c r="J13" s="3">
        <f>D13-E13</f>
        <v>67</v>
      </c>
      <c r="K13" s="46">
        <f>E13</f>
        <v>0</v>
      </c>
      <c r="L13" s="11">
        <f>I13-I12</f>
        <v>-23</v>
      </c>
      <c r="M13" s="13">
        <f>J13-J12</f>
        <v>23</v>
      </c>
      <c r="N13" s="15">
        <f>K13-K12</f>
        <v>0</v>
      </c>
    </row>
    <row r="14" spans="2:21" x14ac:dyDescent="0.25">
      <c r="B14" s="9">
        <v>10</v>
      </c>
      <c r="C14" s="21">
        <v>43903</v>
      </c>
      <c r="D14" s="9">
        <v>112</v>
      </c>
      <c r="E14" s="2">
        <v>3</v>
      </c>
      <c r="F14" s="10">
        <v>0</v>
      </c>
      <c r="G14" s="24">
        <f>D14/G$2</f>
        <v>8.2978360058662726E-4</v>
      </c>
      <c r="H14" s="80">
        <f>D14/D13</f>
        <v>1.6716417910447761</v>
      </c>
      <c r="I14" s="9">
        <f>INT(G$2-D14-F14)</f>
        <v>134862</v>
      </c>
      <c r="J14" s="2">
        <f>D14-E14</f>
        <v>109</v>
      </c>
      <c r="K14" s="41">
        <f>E14</f>
        <v>3</v>
      </c>
      <c r="L14" s="9">
        <f>I14-I13</f>
        <v>-45</v>
      </c>
      <c r="M14" s="14">
        <f>J14-J13</f>
        <v>42</v>
      </c>
      <c r="N14" s="16">
        <f>K14-K13</f>
        <v>3</v>
      </c>
    </row>
    <row r="15" spans="2:21" x14ac:dyDescent="0.25">
      <c r="B15" s="11">
        <v>11</v>
      </c>
      <c r="C15" s="72">
        <v>43904</v>
      </c>
      <c r="D15" s="11">
        <v>135</v>
      </c>
      <c r="E15" s="3">
        <v>3</v>
      </c>
      <c r="F15" s="12">
        <v>1</v>
      </c>
      <c r="G15" s="23">
        <f>D15/G$2</f>
        <v>1.0001855899928096E-3</v>
      </c>
      <c r="H15" s="81">
        <f>D15/D14</f>
        <v>1.2053571428571428</v>
      </c>
      <c r="I15" s="11">
        <f>INT(G$2-D15-F15)</f>
        <v>134838</v>
      </c>
      <c r="J15" s="3">
        <f>D15-E15</f>
        <v>132</v>
      </c>
      <c r="K15" s="46">
        <f>E15</f>
        <v>3</v>
      </c>
      <c r="L15" s="11">
        <f>I15-I14</f>
        <v>-24</v>
      </c>
      <c r="M15" s="13">
        <f>J15-J14</f>
        <v>23</v>
      </c>
      <c r="N15" s="15">
        <f>K15-K14</f>
        <v>0</v>
      </c>
    </row>
    <row r="16" spans="2:21" x14ac:dyDescent="0.25">
      <c r="B16" s="9">
        <v>12</v>
      </c>
      <c r="C16" s="21">
        <v>43905</v>
      </c>
      <c r="D16" s="9">
        <v>189</v>
      </c>
      <c r="E16" s="2">
        <v>4</v>
      </c>
      <c r="F16" s="10">
        <v>2</v>
      </c>
      <c r="G16" s="24">
        <f>D16/G$2</f>
        <v>1.4002598259899336E-3</v>
      </c>
      <c r="H16" s="80">
        <f>D16/D15</f>
        <v>1.4</v>
      </c>
      <c r="I16" s="9">
        <f>INT(G$2-D16-F16)</f>
        <v>134783</v>
      </c>
      <c r="J16" s="2">
        <f>D16-E16</f>
        <v>185</v>
      </c>
      <c r="K16" s="41">
        <f>E16</f>
        <v>4</v>
      </c>
      <c r="L16" s="9">
        <f>I16-I15</f>
        <v>-55</v>
      </c>
      <c r="M16" s="14">
        <f>J16-J15</f>
        <v>53</v>
      </c>
      <c r="N16" s="16">
        <f>K16-K15</f>
        <v>1</v>
      </c>
    </row>
    <row r="17" spans="2:23" x14ac:dyDescent="0.25">
      <c r="B17" s="11">
        <v>13</v>
      </c>
      <c r="C17" s="20">
        <v>43906</v>
      </c>
      <c r="D17" s="11">
        <v>239</v>
      </c>
      <c r="E17" s="3">
        <v>4</v>
      </c>
      <c r="F17" s="12">
        <v>3</v>
      </c>
      <c r="G17" s="23">
        <f>D17/G$2</f>
        <v>1.770698933394678E-3</v>
      </c>
      <c r="H17" s="81">
        <f>D17/D16</f>
        <v>1.2645502645502646</v>
      </c>
      <c r="I17" s="11">
        <f>INT(G$2-D17-F17)</f>
        <v>134732</v>
      </c>
      <c r="J17" s="3">
        <f>D17-E17</f>
        <v>235</v>
      </c>
      <c r="K17" s="46">
        <f>E17</f>
        <v>4</v>
      </c>
      <c r="L17" s="11">
        <f>I17-I16</f>
        <v>-51</v>
      </c>
      <c r="M17" s="13">
        <f>J17-J16</f>
        <v>50</v>
      </c>
      <c r="N17" s="15">
        <f>K17-K16</f>
        <v>0</v>
      </c>
    </row>
    <row r="18" spans="2:23" x14ac:dyDescent="0.25">
      <c r="B18" s="9">
        <v>14</v>
      </c>
      <c r="C18" s="21">
        <v>43907</v>
      </c>
      <c r="D18" s="9">
        <v>285</v>
      </c>
      <c r="E18" s="2">
        <v>4</v>
      </c>
      <c r="F18" s="10">
        <v>3</v>
      </c>
      <c r="G18" s="24">
        <f>D18/G$2</f>
        <v>2.1115029122070429E-3</v>
      </c>
      <c r="H18" s="80">
        <f>D18/D17</f>
        <v>1.1924686192468619</v>
      </c>
      <c r="I18" s="9">
        <f>INT(G$2-D18-F18)</f>
        <v>134686</v>
      </c>
      <c r="J18" s="2">
        <f>D18-E18</f>
        <v>281</v>
      </c>
      <c r="K18" s="41">
        <f>E18</f>
        <v>4</v>
      </c>
      <c r="L18" s="9">
        <f>I18-I17</f>
        <v>-46</v>
      </c>
      <c r="M18" s="14">
        <f>J18-J17</f>
        <v>46</v>
      </c>
      <c r="N18" s="16">
        <f>K18-K17</f>
        <v>0</v>
      </c>
    </row>
    <row r="19" spans="2:23" x14ac:dyDescent="0.25">
      <c r="B19" s="11">
        <v>15</v>
      </c>
      <c r="C19" s="20">
        <v>43908</v>
      </c>
      <c r="D19" s="11">
        <v>333</v>
      </c>
      <c r="E19" s="3">
        <v>4</v>
      </c>
      <c r="F19" s="12">
        <v>4</v>
      </c>
      <c r="G19" s="23">
        <f>D19/G$2</f>
        <v>2.4671244553155971E-3</v>
      </c>
      <c r="H19" s="81">
        <f>D19/D18</f>
        <v>1.168421052631579</v>
      </c>
      <c r="I19" s="11">
        <f>INT(G$2-D19-F19)</f>
        <v>134637</v>
      </c>
      <c r="J19" s="3">
        <f>D19-E19</f>
        <v>329</v>
      </c>
      <c r="K19" s="46">
        <f>E19</f>
        <v>4</v>
      </c>
      <c r="L19" s="11">
        <f>I19-I18</f>
        <v>-49</v>
      </c>
      <c r="M19" s="13">
        <f>J19-J18</f>
        <v>48</v>
      </c>
      <c r="N19" s="15">
        <f>K19-K18</f>
        <v>0</v>
      </c>
    </row>
    <row r="20" spans="2:23" x14ac:dyDescent="0.25">
      <c r="B20" s="9">
        <v>16</v>
      </c>
      <c r="C20" s="21">
        <v>43909</v>
      </c>
      <c r="D20" s="9">
        <v>444</v>
      </c>
      <c r="E20" s="2">
        <v>4</v>
      </c>
      <c r="F20" s="10">
        <v>5</v>
      </c>
      <c r="G20" s="24">
        <f>D20/G$2</f>
        <v>3.2894992737541296E-3</v>
      </c>
      <c r="H20" s="80">
        <f>D20/D19</f>
        <v>1.3333333333333333</v>
      </c>
      <c r="I20" s="9">
        <f>INT(G$2-D20-F20)</f>
        <v>134525</v>
      </c>
      <c r="J20" s="2">
        <f>D20-E20</f>
        <v>440</v>
      </c>
      <c r="K20" s="41">
        <f>E20</f>
        <v>4</v>
      </c>
      <c r="L20" s="9">
        <f>I20-I19</f>
        <v>-112</v>
      </c>
      <c r="M20" s="14">
        <f>J20-J19</f>
        <v>111</v>
      </c>
      <c r="N20" s="16">
        <f>K20-K19</f>
        <v>0</v>
      </c>
    </row>
    <row r="21" spans="2:23" x14ac:dyDescent="0.25">
      <c r="B21" s="11">
        <v>17</v>
      </c>
      <c r="C21" s="20">
        <v>43910</v>
      </c>
      <c r="D21" s="11">
        <v>567</v>
      </c>
      <c r="E21" s="3">
        <v>5</v>
      </c>
      <c r="F21" s="12">
        <v>6</v>
      </c>
      <c r="G21" s="23">
        <f>D21/G$2</f>
        <v>4.2007794779698009E-3</v>
      </c>
      <c r="H21" s="81">
        <f>D21/D20</f>
        <v>1.277027027027027</v>
      </c>
      <c r="I21" s="11">
        <f>INT(G$2-D21-F21)</f>
        <v>134401</v>
      </c>
      <c r="J21" s="3">
        <f>D21-E21</f>
        <v>562</v>
      </c>
      <c r="K21" s="46">
        <f>E21</f>
        <v>5</v>
      </c>
      <c r="L21" s="11">
        <f>I21-I20</f>
        <v>-124</v>
      </c>
      <c r="M21" s="13">
        <f>J21-J20</f>
        <v>122</v>
      </c>
      <c r="N21" s="15">
        <f>K21-K20</f>
        <v>1</v>
      </c>
    </row>
    <row r="22" spans="2:23" x14ac:dyDescent="0.25">
      <c r="B22" s="9">
        <v>18</v>
      </c>
      <c r="C22" s="21">
        <v>43911</v>
      </c>
      <c r="D22" s="9">
        <v>721</v>
      </c>
      <c r="E22" s="2">
        <v>6</v>
      </c>
      <c r="F22" s="10">
        <v>12</v>
      </c>
      <c r="G22" s="24">
        <f>D22/G$2</f>
        <v>5.3417319287764132E-3</v>
      </c>
      <c r="H22" s="80">
        <f>D22/D21</f>
        <v>1.271604938271605</v>
      </c>
      <c r="I22" s="9">
        <f>INT(G$2-D22-F22)</f>
        <v>134241</v>
      </c>
      <c r="J22" s="2">
        <f>D22-E22</f>
        <v>715</v>
      </c>
      <c r="K22" s="41">
        <f>E22</f>
        <v>6</v>
      </c>
      <c r="L22" s="9">
        <f>I22-I21</f>
        <v>-160</v>
      </c>
      <c r="M22" s="14">
        <f>J22-J21</f>
        <v>153</v>
      </c>
      <c r="N22" s="16">
        <f>K22-K21</f>
        <v>1</v>
      </c>
    </row>
    <row r="23" spans="2:23" ht="15.75" thickBot="1" x14ac:dyDescent="0.3">
      <c r="B23" s="11">
        <v>19</v>
      </c>
      <c r="C23" s="20">
        <v>43912</v>
      </c>
      <c r="D23" s="11">
        <v>885</v>
      </c>
      <c r="E23" s="3">
        <v>16</v>
      </c>
      <c r="F23" s="25">
        <v>14</v>
      </c>
      <c r="G23" s="23">
        <f>D23/G$2</f>
        <v>6.5567722010639743E-3</v>
      </c>
      <c r="H23" s="82">
        <f>D23/D22</f>
        <v>1.2274618585298196</v>
      </c>
      <c r="I23" s="22">
        <f>INT(G$2-D23-F23)</f>
        <v>134075</v>
      </c>
      <c r="J23" s="3">
        <f>D23-E23</f>
        <v>869</v>
      </c>
      <c r="K23" s="46">
        <f>E23</f>
        <v>16</v>
      </c>
      <c r="L23" s="92">
        <f t="shared" ref="L23" si="1">I23-I22</f>
        <v>-166</v>
      </c>
      <c r="M23" s="18">
        <f>J23-J22</f>
        <v>154</v>
      </c>
      <c r="N23" s="19">
        <f t="shared" ref="N23" si="2">K23-K22</f>
        <v>10</v>
      </c>
    </row>
    <row r="24" spans="2:23" ht="15.75" thickBot="1" x14ac:dyDescent="0.3">
      <c r="B24" s="95">
        <v>20</v>
      </c>
      <c r="C24" s="96">
        <v>43913</v>
      </c>
      <c r="D24" s="47">
        <v>1170</v>
      </c>
      <c r="E24" s="37">
        <v>19</v>
      </c>
      <c r="F24" s="38">
        <v>19</v>
      </c>
      <c r="G24" s="39">
        <f>D24/G$2</f>
        <v>8.6682751132710172E-3</v>
      </c>
      <c r="H24" s="83">
        <f>D24/D23</f>
        <v>1.3220338983050848</v>
      </c>
      <c r="I24" s="88">
        <f>INT(G$2-D24-F24)</f>
        <v>133785</v>
      </c>
      <c r="J24" s="89">
        <f>D24-E24</f>
        <v>1151</v>
      </c>
      <c r="K24" s="106">
        <f>E24</f>
        <v>19</v>
      </c>
      <c r="L24" s="88">
        <f t="shared" ref="L24" si="3">I24-I23</f>
        <v>-290</v>
      </c>
      <c r="M24" s="89">
        <f>J24-J23</f>
        <v>282</v>
      </c>
      <c r="N24" s="90">
        <f t="shared" ref="N24" si="4">K24-K23</f>
        <v>3</v>
      </c>
      <c r="P24" s="52" t="s">
        <v>23</v>
      </c>
      <c r="Q24" s="53" t="s">
        <v>24</v>
      </c>
      <c r="R24" s="53" t="s">
        <v>25</v>
      </c>
      <c r="S24" s="54" t="s">
        <v>26</v>
      </c>
    </row>
    <row r="25" spans="2:23" x14ac:dyDescent="0.25">
      <c r="B25" s="97">
        <v>21</v>
      </c>
      <c r="C25" s="98">
        <v>43914</v>
      </c>
      <c r="D25" s="43">
        <f>D24+IF(M25&gt;0,M25,0)</f>
        <v>1541</v>
      </c>
      <c r="E25" s="40">
        <f>K25</f>
        <v>24</v>
      </c>
      <c r="F25" s="64">
        <f>D25*0.04</f>
        <v>61.64</v>
      </c>
      <c r="G25" s="68">
        <f>D25/G$2</f>
        <v>1.141693329021422E-2</v>
      </c>
      <c r="H25" s="69">
        <f>D25/D24</f>
        <v>1.3170940170940171</v>
      </c>
      <c r="I25" s="84">
        <f>INT((S$8*K25+I24)/(1+R$8*J25))</f>
        <v>133401</v>
      </c>
      <c r="J25" s="85">
        <f>S25</f>
        <v>1522</v>
      </c>
      <c r="K25" s="86">
        <f>INT((Q$8*J25+K24)/(1+P$8+S$8))</f>
        <v>24</v>
      </c>
      <c r="L25" s="86">
        <f t="shared" ref="L25" si="5">I25-I24</f>
        <v>-384</v>
      </c>
      <c r="M25" s="85">
        <f t="shared" ref="M25" si="6">J25-J24</f>
        <v>371</v>
      </c>
      <c r="N25" s="87">
        <f t="shared" ref="N25" si="7">K25-K24</f>
        <v>5</v>
      </c>
      <c r="P25" s="55">
        <f t="shared" ref="P25:P96" si="8">R$8*((1+P$8-Q$8)*(1+P$8+S$8)-Q$8)</f>
        <v>3.9220946483268753E-6</v>
      </c>
      <c r="Q25" s="56">
        <f>(1+P$8-Q$8)*(1+P$8+S$8)-R$8*((S$8*K24)+((I24+J24)*(1+P$8+S$8)))</f>
        <v>1.4617882168523799</v>
      </c>
      <c r="R25" s="56">
        <f>-J24*(1+P$8+S$8)</f>
        <v>-2235.3631578947393</v>
      </c>
      <c r="S25" s="57">
        <f>INT((-Q25+SQRT((Q25^2)-(4*P25*R25)))/(2*P25))</f>
        <v>1522</v>
      </c>
    </row>
    <row r="26" spans="2:23" x14ac:dyDescent="0.25">
      <c r="B26" s="99">
        <v>22</v>
      </c>
      <c r="C26" s="100">
        <v>43915</v>
      </c>
      <c r="D26" s="44">
        <f t="shared" ref="D26:D28" si="9">D25+IF(M26&gt;0,M26,0)</f>
        <v>2030</v>
      </c>
      <c r="E26" s="6">
        <f t="shared" ref="E26:E89" si="10">K26</f>
        <v>31</v>
      </c>
      <c r="F26" s="65">
        <f t="shared" ref="F26:F89" si="11">D26*0.04</f>
        <v>81.2</v>
      </c>
      <c r="G26" s="24">
        <f>D26/G$2</f>
        <v>1.503982776063262E-2</v>
      </c>
      <c r="H26" s="5">
        <f>D26/D25</f>
        <v>1.3173264114211551</v>
      </c>
      <c r="I26" s="44">
        <f>INT((S$8*K26+I25)/(1+R$8*J26))</f>
        <v>132895</v>
      </c>
      <c r="J26" s="33">
        <f>S26</f>
        <v>2011</v>
      </c>
      <c r="K26" s="6">
        <f>INT((Q$8*J26+K25)/(1+P$8+S$8))</f>
        <v>31</v>
      </c>
      <c r="L26" s="6">
        <f t="shared" ref="L26:L89" si="12">I26-I25</f>
        <v>-506</v>
      </c>
      <c r="M26" s="33">
        <f t="shared" ref="M26:M89" si="13">J26-J25</f>
        <v>489</v>
      </c>
      <c r="N26" s="32">
        <f t="shared" ref="N26:N89" si="14">K26-K25</f>
        <v>7</v>
      </c>
      <c r="P26" s="51">
        <f t="shared" si="8"/>
        <v>3.9220946483268753E-6</v>
      </c>
      <c r="Q26" s="50">
        <f>(1+P$8-Q$8)*(1+P$8+S$8)-R$8*((S$8*K25)+((I25+J25)*(1+P$8+S$8)))</f>
        <v>1.4618295783498914</v>
      </c>
      <c r="R26" s="50">
        <f>-J25*(1+P$8+S$8)</f>
        <v>-2955.8842105263193</v>
      </c>
      <c r="S26" s="16">
        <f t="shared" ref="S26:S89" si="15">INT((-Q26+SQRT((Q26^2)-(4*P26*R26)))/(2*P26))</f>
        <v>2011</v>
      </c>
    </row>
    <row r="27" spans="2:23" x14ac:dyDescent="0.25">
      <c r="B27" s="101">
        <v>23</v>
      </c>
      <c r="C27" s="102">
        <v>43916</v>
      </c>
      <c r="D27" s="45">
        <f t="shared" si="9"/>
        <v>2671</v>
      </c>
      <c r="E27" s="30">
        <f t="shared" si="10"/>
        <v>40</v>
      </c>
      <c r="F27" s="66">
        <f t="shared" si="11"/>
        <v>106.84</v>
      </c>
      <c r="G27" s="23">
        <f>D27/G$2</f>
        <v>1.9788857117561443E-2</v>
      </c>
      <c r="H27" s="4">
        <f>D27/D26</f>
        <v>1.3157635467980295</v>
      </c>
      <c r="I27" s="45">
        <f>INT((S$8*K27+I26)/(1+R$8*J27))</f>
        <v>132231</v>
      </c>
      <c r="J27" s="17">
        <f>S27</f>
        <v>2652</v>
      </c>
      <c r="K27" s="30">
        <f>INT((Q$8*J27+K26)/(1+P$8+S$8))</f>
        <v>40</v>
      </c>
      <c r="L27" s="30">
        <f t="shared" si="12"/>
        <v>-664</v>
      </c>
      <c r="M27" s="17">
        <f t="shared" si="13"/>
        <v>641</v>
      </c>
      <c r="N27" s="31">
        <f t="shared" si="14"/>
        <v>9</v>
      </c>
      <c r="P27" s="55">
        <f t="shared" si="8"/>
        <v>3.9220946483268753E-6</v>
      </c>
      <c r="Q27" s="56">
        <f>(1+P$8-Q$8)*(1+P$8+S$8)-R$8*((S$8*K26)+((I26+J26)*(1+P$8+S$8)))</f>
        <v>1.4618828360019662</v>
      </c>
      <c r="R27" s="56">
        <f>-J26*(1+P$8+S$8)</f>
        <v>-3905.5736842105307</v>
      </c>
      <c r="S27" s="57">
        <f t="shared" si="15"/>
        <v>2652</v>
      </c>
    </row>
    <row r="28" spans="2:23" x14ac:dyDescent="0.25">
      <c r="B28" s="99">
        <v>24</v>
      </c>
      <c r="C28" s="100">
        <v>43917</v>
      </c>
      <c r="D28" s="44">
        <f t="shared" si="9"/>
        <v>3509</v>
      </c>
      <c r="E28" s="6">
        <f t="shared" si="10"/>
        <v>53</v>
      </c>
      <c r="F28" s="65">
        <f t="shared" si="11"/>
        <v>140.36000000000001</v>
      </c>
      <c r="G28" s="24">
        <f>D28/G$2</f>
        <v>2.5997416557664958E-2</v>
      </c>
      <c r="H28" s="5">
        <f>D28/D27</f>
        <v>1.3137401722201423</v>
      </c>
      <c r="I28" s="44">
        <f>INT((S$8*K28+I27)/(1+R$8*J28))</f>
        <v>131364</v>
      </c>
      <c r="J28" s="33">
        <f>S28</f>
        <v>3490</v>
      </c>
      <c r="K28" s="6">
        <f>INT((Q$8*J28+K27)/(1+P$8+S$8))</f>
        <v>53</v>
      </c>
      <c r="L28" s="6">
        <f t="shared" si="12"/>
        <v>-867</v>
      </c>
      <c r="M28" s="33">
        <f t="shared" si="13"/>
        <v>838</v>
      </c>
      <c r="N28" s="32">
        <f t="shared" si="14"/>
        <v>13</v>
      </c>
      <c r="P28" s="51">
        <f t="shared" si="8"/>
        <v>3.9220946483268753E-6</v>
      </c>
      <c r="Q28" s="50">
        <f>(1+P$8-Q$8)*(1+P$8+S$8)-R$8*((S$8*K27)+((I27+J27)*(1+P$8+S$8)))</f>
        <v>1.4619557372160066</v>
      </c>
      <c r="R28" s="50">
        <f>-J27*(1+P$8+S$8)</f>
        <v>-5150.4631578947428</v>
      </c>
      <c r="S28" s="16">
        <f t="shared" si="15"/>
        <v>3490</v>
      </c>
    </row>
    <row r="29" spans="2:23" x14ac:dyDescent="0.25">
      <c r="B29" s="101">
        <v>25</v>
      </c>
      <c r="C29" s="103">
        <v>43918</v>
      </c>
      <c r="D29" s="45">
        <f>D28+IF(M29&gt;0,M29,0)</f>
        <v>4598</v>
      </c>
      <c r="E29" s="30">
        <f t="shared" si="10"/>
        <v>70</v>
      </c>
      <c r="F29" s="25">
        <f t="shared" si="11"/>
        <v>183.92000000000002</v>
      </c>
      <c r="G29" s="23">
        <f>D29/G$2</f>
        <v>3.4065580316940292E-2</v>
      </c>
      <c r="H29" s="26">
        <f>D29/D28</f>
        <v>1.3103448275862069</v>
      </c>
      <c r="I29" s="22">
        <f>INT((S$8*K29+I28)/(1+R$8*J29))</f>
        <v>130237</v>
      </c>
      <c r="J29" s="30">
        <f>S29</f>
        <v>4579</v>
      </c>
      <c r="K29" s="17">
        <f>INT((Q$8*J29+K28)/(1+P$8+S$8))</f>
        <v>70</v>
      </c>
      <c r="L29" s="17">
        <f t="shared" si="12"/>
        <v>-1127</v>
      </c>
      <c r="M29" s="30">
        <f t="shared" si="13"/>
        <v>1089</v>
      </c>
      <c r="N29" s="34">
        <f t="shared" si="14"/>
        <v>17</v>
      </c>
      <c r="P29" s="55">
        <f t="shared" si="8"/>
        <v>3.9220946483268753E-6</v>
      </c>
      <c r="Q29" s="56">
        <f>(1+P$8-Q$8)*(1+P$8+S$8)-R$8*((S$8*K28)+((I28+J28)*(1+P$8+S$8)))</f>
        <v>1.4620446833317722</v>
      </c>
      <c r="R29" s="56">
        <f>-J28*(1+P$8+S$8)</f>
        <v>-6777.9473684210607</v>
      </c>
      <c r="S29" s="57">
        <f t="shared" si="15"/>
        <v>4579</v>
      </c>
    </row>
    <row r="30" spans="2:23" x14ac:dyDescent="0.25">
      <c r="B30" s="99">
        <v>26</v>
      </c>
      <c r="C30" s="100">
        <v>43919</v>
      </c>
      <c r="D30" s="44">
        <f t="shared" ref="D30:D93" si="16">D29+IF(M30&gt;0,M30,0)</f>
        <v>6004</v>
      </c>
      <c r="E30" s="6">
        <f t="shared" si="10"/>
        <v>92</v>
      </c>
      <c r="F30" s="65">
        <f t="shared" si="11"/>
        <v>240.16</v>
      </c>
      <c r="G30" s="24">
        <f>D30/G$2</f>
        <v>4.4482328017161697E-2</v>
      </c>
      <c r="H30" s="5">
        <f>D30/D29</f>
        <v>1.3057851239669422</v>
      </c>
      <c r="I30" s="44">
        <f>INT((S$8*K30+I29)/(1+R$8*J30))</f>
        <v>128782</v>
      </c>
      <c r="J30" s="33">
        <f>S30</f>
        <v>5985</v>
      </c>
      <c r="K30" s="6">
        <f>INT((Q$8*J30+K29)/(1+P$8+S$8))</f>
        <v>92</v>
      </c>
      <c r="L30" s="6">
        <f t="shared" si="12"/>
        <v>-1455</v>
      </c>
      <c r="M30" s="33">
        <f t="shared" si="13"/>
        <v>1406</v>
      </c>
      <c r="N30" s="32">
        <f t="shared" si="14"/>
        <v>22</v>
      </c>
      <c r="P30" s="51">
        <f t="shared" si="8"/>
        <v>3.9220946483268753E-6</v>
      </c>
      <c r="Q30" s="50">
        <f>(1+P$8-Q$8)*(1+P$8+S$8)-R$8*((S$8*K29)+((I29+J29)*(1+P$8+S$8)))</f>
        <v>1.4621612954603653</v>
      </c>
      <c r="R30" s="50">
        <f>-J29*(1+P$8+S$8)</f>
        <v>-8892.9000000000106</v>
      </c>
      <c r="S30" s="16">
        <f t="shared" si="15"/>
        <v>5985</v>
      </c>
    </row>
    <row r="31" spans="2:23" x14ac:dyDescent="0.25">
      <c r="B31" s="101">
        <v>27</v>
      </c>
      <c r="C31" s="102">
        <v>43920</v>
      </c>
      <c r="D31" s="45">
        <f t="shared" si="16"/>
        <v>7805</v>
      </c>
      <c r="E31" s="30">
        <f t="shared" si="10"/>
        <v>120</v>
      </c>
      <c r="F31" s="25">
        <f t="shared" si="11"/>
        <v>312.2</v>
      </c>
      <c r="G31" s="23">
        <f>D31/G$2</f>
        <v>5.7825544665880593E-2</v>
      </c>
      <c r="H31" s="26">
        <f>D31/D30</f>
        <v>1.299966688874084</v>
      </c>
      <c r="I31" s="22">
        <f>INT((S$8*K31+I30)/(1+R$8*J31))</f>
        <v>126919</v>
      </c>
      <c r="J31" s="30">
        <f>S31</f>
        <v>7786</v>
      </c>
      <c r="K31" s="17">
        <f>INT((Q$8*J31+K30)/(1+P$8+S$8))</f>
        <v>120</v>
      </c>
      <c r="L31" s="17">
        <f t="shared" si="12"/>
        <v>-1863</v>
      </c>
      <c r="M31" s="30">
        <f t="shared" si="13"/>
        <v>1801</v>
      </c>
      <c r="N31" s="34">
        <f t="shared" si="14"/>
        <v>28</v>
      </c>
      <c r="P31" s="55">
        <f t="shared" si="8"/>
        <v>3.9220946483268753E-6</v>
      </c>
      <c r="Q31" s="56">
        <f>(1+P$8-Q$8)*(1+P$8+S$8)-R$8*((S$8*K30)+((I30+J30)*(1+P$8+S$8)))</f>
        <v>1.4623115216790681</v>
      </c>
      <c r="R31" s="56">
        <f>-J30*(1+P$8+S$8)</f>
        <v>-11623.500000000013</v>
      </c>
      <c r="S31" s="57">
        <f t="shared" si="15"/>
        <v>7786</v>
      </c>
      <c r="V31" s="1"/>
      <c r="W31" s="1"/>
    </row>
    <row r="32" spans="2:23" x14ac:dyDescent="0.25">
      <c r="B32" s="99">
        <v>28</v>
      </c>
      <c r="C32" s="100">
        <v>43921</v>
      </c>
      <c r="D32" s="44">
        <f t="shared" si="16"/>
        <v>10086</v>
      </c>
      <c r="E32" s="6">
        <f t="shared" si="10"/>
        <v>155</v>
      </c>
      <c r="F32" s="65">
        <f t="shared" si="11"/>
        <v>403.44</v>
      </c>
      <c r="G32" s="24">
        <f>D32/G$2</f>
        <v>7.4724976745685026E-2</v>
      </c>
      <c r="H32" s="5">
        <f>D32/D31</f>
        <v>1.2922485586162715</v>
      </c>
      <c r="I32" s="44">
        <f>INT((S$8*K32+I31)/(1+R$8*J32))</f>
        <v>124557</v>
      </c>
      <c r="J32" s="6">
        <f>S32</f>
        <v>10067</v>
      </c>
      <c r="K32" s="6">
        <f>INT((Q$8*J32+K31)/(1+P$8+S$8))</f>
        <v>155</v>
      </c>
      <c r="L32" s="6">
        <f t="shared" si="12"/>
        <v>-2362</v>
      </c>
      <c r="M32" s="6">
        <f t="shared" si="13"/>
        <v>2281</v>
      </c>
      <c r="N32" s="32">
        <f t="shared" si="14"/>
        <v>35</v>
      </c>
      <c r="P32" s="51">
        <f t="shared" si="8"/>
        <v>3.9220946483268753E-6</v>
      </c>
      <c r="Q32" s="50">
        <f>(1+P$8-Q$8)*(1+P$8+S$8)-R$8*((S$8*K31)+((I31+J31)*(1+P$8+S$8)))</f>
        <v>1.4625013100651625</v>
      </c>
      <c r="R32" s="50">
        <f>-J31*(1+P$8+S$8)</f>
        <v>-15121.231578947387</v>
      </c>
      <c r="S32" s="16">
        <f t="shared" si="15"/>
        <v>10067</v>
      </c>
    </row>
    <row r="33" spans="2:19" x14ac:dyDescent="0.25">
      <c r="B33" s="101">
        <v>29</v>
      </c>
      <c r="C33" s="102">
        <v>43922</v>
      </c>
      <c r="D33" s="45">
        <f t="shared" si="16"/>
        <v>12937</v>
      </c>
      <c r="E33" s="30">
        <f t="shared" si="10"/>
        <v>200</v>
      </c>
      <c r="F33" s="25">
        <f t="shared" si="11"/>
        <v>517.48</v>
      </c>
      <c r="G33" s="23">
        <f>D33/G$2</f>
        <v>9.5847414649903553E-2</v>
      </c>
      <c r="H33" s="26">
        <f>D33/D32</f>
        <v>1.2826690462026571</v>
      </c>
      <c r="I33" s="45">
        <f>INT((S$8*K33+I32)/(1+R$8*J33))</f>
        <v>121604</v>
      </c>
      <c r="J33" s="17">
        <f>S33</f>
        <v>12918</v>
      </c>
      <c r="K33" s="30">
        <f>INT((Q$8*J33+K32)/(1+P$8+S$8))</f>
        <v>200</v>
      </c>
      <c r="L33" s="30">
        <f t="shared" si="12"/>
        <v>-2953</v>
      </c>
      <c r="M33" s="17">
        <f t="shared" si="13"/>
        <v>2851</v>
      </c>
      <c r="N33" s="31">
        <f t="shared" si="14"/>
        <v>45</v>
      </c>
      <c r="P33" s="55">
        <f t="shared" si="8"/>
        <v>3.9220946483268753E-6</v>
      </c>
      <c r="Q33" s="56">
        <f>(1+P$8-Q$8)*(1+P$8+S$8)-R$8*((S$8*K32)+((I32+J32)*(1+P$8+S$8)))</f>
        <v>1.4627521035107336</v>
      </c>
      <c r="R33" s="56">
        <f>-J32*(1+P$8+S$8)</f>
        <v>-19551.173684210549</v>
      </c>
      <c r="S33" s="57">
        <f t="shared" si="15"/>
        <v>12918</v>
      </c>
    </row>
    <row r="34" spans="2:19" x14ac:dyDescent="0.25">
      <c r="B34" s="99">
        <v>30</v>
      </c>
      <c r="C34" s="100">
        <v>43923</v>
      </c>
      <c r="D34" s="44">
        <f t="shared" si="16"/>
        <v>16443</v>
      </c>
      <c r="E34" s="6">
        <f t="shared" si="10"/>
        <v>256</v>
      </c>
      <c r="F34" s="65">
        <f t="shared" si="11"/>
        <v>657.72</v>
      </c>
      <c r="G34" s="24">
        <f>D34/G$2</f>
        <v>0.12182260486112421</v>
      </c>
      <c r="H34" s="5">
        <f>D34/D33</f>
        <v>1.2710056427301539</v>
      </c>
      <c r="I34" s="44">
        <f>INT((S$8*K34+I33)/(1+R$8*J34))</f>
        <v>117970</v>
      </c>
      <c r="J34" s="33">
        <f>S34</f>
        <v>16424</v>
      </c>
      <c r="K34" s="6">
        <f>INT((Q$8*J34+K33)/(1+P$8+S$8))</f>
        <v>256</v>
      </c>
      <c r="L34" s="6">
        <f t="shared" si="12"/>
        <v>-3634</v>
      </c>
      <c r="M34" s="33">
        <f t="shared" si="13"/>
        <v>3506</v>
      </c>
      <c r="N34" s="32">
        <f t="shared" si="14"/>
        <v>56</v>
      </c>
      <c r="P34" s="51">
        <f t="shared" si="8"/>
        <v>3.9220946483268753E-6</v>
      </c>
      <c r="Q34" s="50">
        <f>(1+P$8-Q$8)*(1+P$8+S$8)-R$8*((S$8*K33)+((I33+J33)*(1+P$8+S$8)))</f>
        <v>1.463066251432823</v>
      </c>
      <c r="R34" s="50">
        <f>-J33*(1+P$8+S$8)</f>
        <v>-25088.115789473712</v>
      </c>
      <c r="S34" s="16">
        <f t="shared" si="15"/>
        <v>16424</v>
      </c>
    </row>
    <row r="35" spans="2:19" x14ac:dyDescent="0.25">
      <c r="B35" s="101">
        <v>31</v>
      </c>
      <c r="C35" s="102">
        <v>43924</v>
      </c>
      <c r="D35" s="45">
        <f t="shared" si="16"/>
        <v>20671</v>
      </c>
      <c r="E35" s="30">
        <f t="shared" si="10"/>
        <v>324</v>
      </c>
      <c r="F35" s="25">
        <f t="shared" si="11"/>
        <v>826.84</v>
      </c>
      <c r="G35" s="23">
        <f>D35/G$2</f>
        <v>0.15314693578326941</v>
      </c>
      <c r="H35" s="26">
        <f>D35/D34</f>
        <v>1.257130693912303</v>
      </c>
      <c r="I35" s="45">
        <f>INT((S$8*K35+I34)/(1+R$8*J35))</f>
        <v>113583</v>
      </c>
      <c r="J35" s="17">
        <f>S35</f>
        <v>20652</v>
      </c>
      <c r="K35" s="30">
        <f>INT((Q$8*J35+K34)/(1+P$8+S$8))</f>
        <v>324</v>
      </c>
      <c r="L35" s="30">
        <f t="shared" si="12"/>
        <v>-4387</v>
      </c>
      <c r="M35" s="17">
        <f t="shared" si="13"/>
        <v>4228</v>
      </c>
      <c r="N35" s="31">
        <f t="shared" si="14"/>
        <v>68</v>
      </c>
      <c r="P35" s="55">
        <f t="shared" si="8"/>
        <v>3.9220946483268753E-6</v>
      </c>
      <c r="Q35" s="56">
        <f>(1+P$8-Q$8)*(1+P$8+S$8)-R$8*((S$8*K34)+((I34+J34)*(1+P$8+S$8)))</f>
        <v>1.4634613230198155</v>
      </c>
      <c r="R35" s="56">
        <f>-J34*(1+P$8+S$8)</f>
        <v>-31897.136842105301</v>
      </c>
      <c r="S35" s="57">
        <f t="shared" si="15"/>
        <v>20652</v>
      </c>
    </row>
    <row r="36" spans="2:19" x14ac:dyDescent="0.25">
      <c r="B36" s="99">
        <v>32</v>
      </c>
      <c r="C36" s="100">
        <v>43925</v>
      </c>
      <c r="D36" s="44">
        <f t="shared" si="16"/>
        <v>25655</v>
      </c>
      <c r="E36" s="6">
        <f t="shared" si="10"/>
        <v>406</v>
      </c>
      <c r="F36" s="65">
        <f t="shared" si="11"/>
        <v>1026.2</v>
      </c>
      <c r="G36" s="24">
        <f>D36/G$2</f>
        <v>0.1900723060093743</v>
      </c>
      <c r="H36" s="5">
        <f>D36/D35</f>
        <v>1.2411107348459194</v>
      </c>
      <c r="I36" s="44">
        <f>INT((S$8*K36+I35)/(1+R$8*J36))</f>
        <v>108406</v>
      </c>
      <c r="J36" s="33">
        <f>S36</f>
        <v>25636</v>
      </c>
      <c r="K36" s="6">
        <f>INT((Q$8*J36+K35)/(1+P$8+S$8))</f>
        <v>406</v>
      </c>
      <c r="L36" s="6">
        <f t="shared" si="12"/>
        <v>-5177</v>
      </c>
      <c r="M36" s="33">
        <f t="shared" si="13"/>
        <v>4984</v>
      </c>
      <c r="N36" s="32">
        <f t="shared" si="14"/>
        <v>82</v>
      </c>
      <c r="P36" s="51">
        <f t="shared" si="8"/>
        <v>3.9220946483268753E-6</v>
      </c>
      <c r="Q36" s="50">
        <f>(1+P$8-Q$8)*(1+P$8+S$8)-R$8*((S$8*K35)+((I35+J35)*(1+P$8+S$8)))</f>
        <v>1.4639548874600952</v>
      </c>
      <c r="R36" s="50">
        <f>-J35*(1+P$8+S$8)</f>
        <v>-40108.357894736888</v>
      </c>
      <c r="S36" s="16">
        <f t="shared" si="15"/>
        <v>25636</v>
      </c>
    </row>
    <row r="37" spans="2:19" x14ac:dyDescent="0.25">
      <c r="B37" s="101">
        <v>33</v>
      </c>
      <c r="C37" s="102">
        <v>43926</v>
      </c>
      <c r="D37" s="45">
        <f t="shared" si="16"/>
        <v>31380</v>
      </c>
      <c r="E37" s="30">
        <f t="shared" si="10"/>
        <v>502</v>
      </c>
      <c r="F37" s="25">
        <f t="shared" si="11"/>
        <v>1255.2</v>
      </c>
      <c r="G37" s="23">
        <f>D37/G$2</f>
        <v>0.23248758380721754</v>
      </c>
      <c r="H37" s="26">
        <f>D37/D36</f>
        <v>1.2231533814071331</v>
      </c>
      <c r="I37" s="22">
        <f>INT((S$8*K37+I36)/(1+R$8*J37))</f>
        <v>102450</v>
      </c>
      <c r="J37" s="30">
        <f>S37</f>
        <v>31361</v>
      </c>
      <c r="K37" s="17">
        <f>INT((Q$8*J37+K36)/(1+P$8+S$8))</f>
        <v>502</v>
      </c>
      <c r="L37" s="17">
        <f t="shared" si="12"/>
        <v>-5956</v>
      </c>
      <c r="M37" s="30">
        <f t="shared" si="13"/>
        <v>5725</v>
      </c>
      <c r="N37" s="34">
        <f t="shared" si="14"/>
        <v>96</v>
      </c>
      <c r="P37" s="55">
        <f t="shared" si="8"/>
        <v>3.9220946483268753E-6</v>
      </c>
      <c r="Q37" s="56">
        <f>(1+P$8-Q$8)*(1+P$8+S$8)-R$8*((S$8*K36)+((I36+J36)*(1+P$8+S$8)))</f>
        <v>1.4645549672045248</v>
      </c>
      <c r="R37" s="56">
        <f>-J36*(1+P$8+S$8)</f>
        <v>-49787.81052631585</v>
      </c>
      <c r="S37" s="57">
        <f t="shared" si="15"/>
        <v>31361</v>
      </c>
    </row>
    <row r="38" spans="2:19" x14ac:dyDescent="0.25">
      <c r="B38" s="99">
        <v>34</v>
      </c>
      <c r="C38" s="100">
        <v>43927</v>
      </c>
      <c r="D38" s="44">
        <f t="shared" si="16"/>
        <v>37770</v>
      </c>
      <c r="E38" s="6">
        <f t="shared" si="10"/>
        <v>611</v>
      </c>
      <c r="F38" s="65">
        <f t="shared" si="11"/>
        <v>1510.8</v>
      </c>
      <c r="G38" s="24">
        <f>D38/G$2</f>
        <v>0.27982970173354388</v>
      </c>
      <c r="H38" s="5">
        <f>D38/D37</f>
        <v>1.2036328871892925</v>
      </c>
      <c r="I38" s="44">
        <f>INT((S$8*K38+I37)/(1+R$8*J38))</f>
        <v>95788</v>
      </c>
      <c r="J38" s="33">
        <f>S38</f>
        <v>37751</v>
      </c>
      <c r="K38" s="6">
        <f>INT((Q$8*J38+K37)/(1+P$8+S$8))</f>
        <v>611</v>
      </c>
      <c r="L38" s="6">
        <f t="shared" si="12"/>
        <v>-6662</v>
      </c>
      <c r="M38" s="33">
        <f t="shared" si="13"/>
        <v>6390</v>
      </c>
      <c r="N38" s="32">
        <f t="shared" si="14"/>
        <v>109</v>
      </c>
      <c r="P38" s="51">
        <f t="shared" si="8"/>
        <v>3.9220946483268753E-6</v>
      </c>
      <c r="Q38" s="50">
        <f>(1+P$8-Q$8)*(1+P$8+S$8)-R$8*((S$8*K37)+((I37+J37)*(1+P$8+S$8)))</f>
        <v>1.4652770570679083</v>
      </c>
      <c r="R38" s="50">
        <f>-J37*(1+P$8+S$8)</f>
        <v>-60906.363157894804</v>
      </c>
      <c r="S38" s="16">
        <f t="shared" si="15"/>
        <v>37751</v>
      </c>
    </row>
    <row r="39" spans="2:19" x14ac:dyDescent="0.25">
      <c r="B39" s="101">
        <v>35</v>
      </c>
      <c r="C39" s="102">
        <v>43928</v>
      </c>
      <c r="D39" s="45">
        <f t="shared" si="16"/>
        <v>44687</v>
      </c>
      <c r="E39" s="30">
        <f t="shared" si="10"/>
        <v>732</v>
      </c>
      <c r="F39" s="25">
        <f t="shared" si="11"/>
        <v>1787.48</v>
      </c>
      <c r="G39" s="23">
        <f>D39/G$2</f>
        <v>0.33107624785191619</v>
      </c>
      <c r="H39" s="26">
        <f>D39/D38</f>
        <v>1.1831347630394493</v>
      </c>
      <c r="I39" s="22">
        <f>INT((S$8*K39+I38)/(1+R$8*J39))</f>
        <v>88558</v>
      </c>
      <c r="J39" s="30">
        <f>S39</f>
        <v>44668</v>
      </c>
      <c r="K39" s="17">
        <f>INT((Q$8*J39+K38)/(1+P$8+S$8))</f>
        <v>732</v>
      </c>
      <c r="L39" s="17">
        <f t="shared" si="12"/>
        <v>-7230</v>
      </c>
      <c r="M39" s="30">
        <f t="shared" si="13"/>
        <v>6917</v>
      </c>
      <c r="N39" s="34">
        <f t="shared" si="14"/>
        <v>121</v>
      </c>
      <c r="P39" s="55">
        <f t="shared" si="8"/>
        <v>3.9220946483268753E-6</v>
      </c>
      <c r="Q39" s="56">
        <f>(1+P$8-Q$8)*(1+P$8+S$8)-R$8*((S$8*K38)+((I38+J38)*(1+P$8+S$8)))</f>
        <v>1.4661345774914687</v>
      </c>
      <c r="R39" s="56">
        <f>-J38*(1+P$8+S$8)</f>
        <v>-73316.415789473773</v>
      </c>
      <c r="S39" s="57">
        <f t="shared" si="15"/>
        <v>44668</v>
      </c>
    </row>
    <row r="40" spans="2:19" x14ac:dyDescent="0.25">
      <c r="B40" s="99">
        <v>36</v>
      </c>
      <c r="C40" s="100">
        <v>43929</v>
      </c>
      <c r="D40" s="44">
        <f t="shared" si="16"/>
        <v>51941</v>
      </c>
      <c r="E40" s="6">
        <f t="shared" si="10"/>
        <v>862</v>
      </c>
      <c r="F40" s="65">
        <f t="shared" si="11"/>
        <v>2077.64</v>
      </c>
      <c r="G40" s="24">
        <f>D40/G$2</f>
        <v>0.3848195535541965</v>
      </c>
      <c r="H40" s="5">
        <f>D40/D39</f>
        <v>1.1623290889967999</v>
      </c>
      <c r="I40" s="44">
        <f>INT((S$8*K40+I39)/(1+R$8*J40))</f>
        <v>80951</v>
      </c>
      <c r="J40" s="33">
        <f>S40</f>
        <v>51922</v>
      </c>
      <c r="K40" s="6">
        <f>INT((Q$8*J40+K39)/(1+P$8+S$8))</f>
        <v>862</v>
      </c>
      <c r="L40" s="6">
        <f t="shared" si="12"/>
        <v>-7607</v>
      </c>
      <c r="M40" s="33">
        <f t="shared" si="13"/>
        <v>7254</v>
      </c>
      <c r="N40" s="32">
        <f t="shared" si="14"/>
        <v>130</v>
      </c>
      <c r="P40" s="51">
        <f t="shared" si="8"/>
        <v>3.9220946483268753E-6</v>
      </c>
      <c r="Q40" s="50">
        <f>(1+P$8-Q$8)*(1+P$8+S$8)-R$8*((S$8*K39)+((I39+J39)*(1+P$8+S$8)))</f>
        <v>1.4671293278053259</v>
      </c>
      <c r="R40" s="50">
        <f>-J39*(1+P$8+S$8)</f>
        <v>-86749.957894736945</v>
      </c>
      <c r="S40" s="16">
        <f t="shared" si="15"/>
        <v>51922</v>
      </c>
    </row>
    <row r="41" spans="2:19" x14ac:dyDescent="0.25">
      <c r="B41" s="101">
        <v>37</v>
      </c>
      <c r="C41" s="102">
        <v>43930</v>
      </c>
      <c r="D41" s="45">
        <f t="shared" si="16"/>
        <v>59307</v>
      </c>
      <c r="E41" s="30">
        <f t="shared" si="10"/>
        <v>998</v>
      </c>
      <c r="F41" s="25">
        <f t="shared" si="11"/>
        <v>2372.2800000000002</v>
      </c>
      <c r="G41" s="23">
        <f>D41/G$2</f>
        <v>0.43939264285706342</v>
      </c>
      <c r="H41" s="26">
        <f>D41/D40</f>
        <v>1.1418147513524961</v>
      </c>
      <c r="I41" s="22">
        <f>INT((S$8*K41+I40)/(1+R$8*J41))</f>
        <v>73195</v>
      </c>
      <c r="J41" s="30">
        <f>S41</f>
        <v>59288</v>
      </c>
      <c r="K41" s="17">
        <f>INT((Q$8*J41+K40)/(1+P$8+S$8))</f>
        <v>998</v>
      </c>
      <c r="L41" s="17">
        <f t="shared" si="12"/>
        <v>-7756</v>
      </c>
      <c r="M41" s="30">
        <f t="shared" si="13"/>
        <v>7366</v>
      </c>
      <c r="N41" s="34">
        <f t="shared" si="14"/>
        <v>136</v>
      </c>
      <c r="P41" s="55">
        <f t="shared" si="8"/>
        <v>3.9220946483268753E-6</v>
      </c>
      <c r="Q41" s="56">
        <f>(1+P$8-Q$8)*(1+P$8+S$8)-R$8*((S$8*K40)+((I40+J40)*(1+P$8+S$8)))</f>
        <v>1.4682628322961397</v>
      </c>
      <c r="R41" s="56">
        <f>-J40*(1+P$8+S$8)</f>
        <v>-100837.98947368433</v>
      </c>
      <c r="S41" s="57">
        <f t="shared" si="15"/>
        <v>59288</v>
      </c>
    </row>
    <row r="42" spans="2:19" x14ac:dyDescent="0.25">
      <c r="B42" s="99">
        <v>38</v>
      </c>
      <c r="C42" s="100">
        <v>43931</v>
      </c>
      <c r="D42" s="44">
        <f t="shared" si="16"/>
        <v>66556</v>
      </c>
      <c r="E42" s="6">
        <f t="shared" si="10"/>
        <v>1135</v>
      </c>
      <c r="F42" s="65">
        <f t="shared" si="11"/>
        <v>2662.2400000000002</v>
      </c>
      <c r="G42" s="24">
        <f>D42/G$2</f>
        <v>0.49309890464860329</v>
      </c>
      <c r="H42" s="5">
        <f>D42/D41</f>
        <v>1.1222284047414302</v>
      </c>
      <c r="I42" s="44">
        <f>INT((S$8*K42+I41)/(1+R$8*J42))</f>
        <v>65523</v>
      </c>
      <c r="J42" s="33">
        <f>S42</f>
        <v>66537</v>
      </c>
      <c r="K42" s="6">
        <f>INT((Q$8*J42+K41)/(1+P$8+S$8))</f>
        <v>1135</v>
      </c>
      <c r="L42" s="6">
        <f t="shared" si="12"/>
        <v>-7672</v>
      </c>
      <c r="M42" s="33">
        <f t="shared" si="13"/>
        <v>7249</v>
      </c>
      <c r="N42" s="32">
        <f t="shared" si="14"/>
        <v>137</v>
      </c>
      <c r="P42" s="51">
        <f t="shared" si="8"/>
        <v>3.9220946483268753E-6</v>
      </c>
      <c r="Q42" s="50">
        <f>(1+P$8-Q$8)*(1+P$8+S$8)-R$8*((S$8*K41)+((I41+J41)*(1+P$8+S$8)))</f>
        <v>1.4695288678431679</v>
      </c>
      <c r="R42" s="50">
        <f>-J41*(1+P$8+S$8)</f>
        <v>-115143.5368421054</v>
      </c>
      <c r="S42" s="16">
        <f t="shared" si="15"/>
        <v>66537</v>
      </c>
    </row>
    <row r="43" spans="2:19" x14ac:dyDescent="0.25">
      <c r="B43" s="101">
        <v>39</v>
      </c>
      <c r="C43" s="102">
        <v>43932</v>
      </c>
      <c r="D43" s="45">
        <f t="shared" si="16"/>
        <v>73480</v>
      </c>
      <c r="E43" s="30">
        <f t="shared" si="10"/>
        <v>1271</v>
      </c>
      <c r="F43" s="25">
        <f t="shared" si="11"/>
        <v>2939.2000000000003</v>
      </c>
      <c r="G43" s="23">
        <f>D43/G$2</f>
        <v>0.54439731224201227</v>
      </c>
      <c r="H43" s="26">
        <f>D43/D42</f>
        <v>1.1040326942724923</v>
      </c>
      <c r="I43" s="45">
        <f>INT((S$8*K43+I42)/(1+R$8*J43))</f>
        <v>58149</v>
      </c>
      <c r="J43" s="17">
        <f>S43</f>
        <v>73461</v>
      </c>
      <c r="K43" s="30">
        <f>INT((Q$8*J43+K42)/(1+P$8+S$8))</f>
        <v>1271</v>
      </c>
      <c r="L43" s="30">
        <f t="shared" si="12"/>
        <v>-7374</v>
      </c>
      <c r="M43" s="17">
        <f t="shared" si="13"/>
        <v>6924</v>
      </c>
      <c r="N43" s="31">
        <f t="shared" si="14"/>
        <v>136</v>
      </c>
      <c r="P43" s="55">
        <f t="shared" si="8"/>
        <v>3.9220946483268753E-6</v>
      </c>
      <c r="Q43" s="56">
        <f>(1+P$8-Q$8)*(1+P$8+S$8)-R$8*((S$8*K42)+((I42+J42)*(1+P$8+S$8)))</f>
        <v>1.4709209362822073</v>
      </c>
      <c r="R43" s="56">
        <f>-J42*(1+P$8+S$8)</f>
        <v>-129221.857894737</v>
      </c>
      <c r="S43" s="57">
        <f t="shared" si="15"/>
        <v>73461</v>
      </c>
    </row>
    <row r="44" spans="2:19" x14ac:dyDescent="0.25">
      <c r="B44" s="99">
        <v>40</v>
      </c>
      <c r="C44" s="100">
        <v>43933</v>
      </c>
      <c r="D44" s="44">
        <f t="shared" si="16"/>
        <v>79911</v>
      </c>
      <c r="E44" s="6">
        <f t="shared" si="10"/>
        <v>1401</v>
      </c>
      <c r="F44" s="65">
        <f t="shared" si="11"/>
        <v>3196.44</v>
      </c>
      <c r="G44" s="24">
        <f>D44/G$2</f>
        <v>0.5920431902364105</v>
      </c>
      <c r="H44" s="5">
        <f>D44/D43</f>
        <v>1.0875204137180186</v>
      </c>
      <c r="I44" s="44">
        <f>INT((S$8*K44+I43)/(1+R$8*J44))</f>
        <v>51246</v>
      </c>
      <c r="J44" s="33">
        <f>S44</f>
        <v>79892</v>
      </c>
      <c r="K44" s="6">
        <f>INT((Q$8*J44+K43)/(1+P$8+S$8))</f>
        <v>1401</v>
      </c>
      <c r="L44" s="6">
        <f t="shared" si="12"/>
        <v>-6903</v>
      </c>
      <c r="M44" s="33">
        <f t="shared" si="13"/>
        <v>6431</v>
      </c>
      <c r="N44" s="32">
        <f t="shared" si="14"/>
        <v>130</v>
      </c>
      <c r="P44" s="51">
        <f t="shared" si="8"/>
        <v>3.9220946483268753E-6</v>
      </c>
      <c r="Q44" s="50">
        <f>(1+P$8-Q$8)*(1+P$8+S$8)-R$8*((S$8*K43)+((I43+J43)*(1+P$8+S$8)))</f>
        <v>1.4724193940512924</v>
      </c>
      <c r="R44" s="50">
        <f>-J43*(1+P$8+S$8)</f>
        <v>-142668.99473684226</v>
      </c>
      <c r="S44" s="16">
        <f t="shared" si="15"/>
        <v>79892</v>
      </c>
    </row>
    <row r="45" spans="2:19" x14ac:dyDescent="0.25">
      <c r="B45" s="101">
        <v>41</v>
      </c>
      <c r="C45" s="102">
        <v>43934</v>
      </c>
      <c r="D45" s="45">
        <f t="shared" si="16"/>
        <v>85732</v>
      </c>
      <c r="E45" s="30">
        <f t="shared" si="10"/>
        <v>1522</v>
      </c>
      <c r="F45" s="25">
        <f t="shared" si="11"/>
        <v>3429.28</v>
      </c>
      <c r="G45" s="23">
        <f>D45/G$2</f>
        <v>0.63516971112047083</v>
      </c>
      <c r="H45" s="26">
        <f>D45/D44</f>
        <v>1.0728435384365107</v>
      </c>
      <c r="I45" s="45">
        <f>INT((S$8*K45+I44)/(1+R$8*J45))</f>
        <v>44936</v>
      </c>
      <c r="J45" s="17">
        <f>S45</f>
        <v>85713</v>
      </c>
      <c r="K45" s="30">
        <f>INT((Q$8*J45+K44)/(1+P$8+S$8))</f>
        <v>1522</v>
      </c>
      <c r="L45" s="30">
        <f t="shared" si="12"/>
        <v>-6310</v>
      </c>
      <c r="M45" s="17">
        <f t="shared" si="13"/>
        <v>5821</v>
      </c>
      <c r="N45" s="31">
        <f t="shared" si="14"/>
        <v>121</v>
      </c>
      <c r="P45" s="55">
        <f t="shared" si="8"/>
        <v>3.9220946483268753E-6</v>
      </c>
      <c r="Q45" s="56">
        <f>(1+P$8-Q$8)*(1+P$8+S$8)-R$8*((S$8*K44)+((I44+J44)*(1+P$8+S$8)))</f>
        <v>1.4740138692825198</v>
      </c>
      <c r="R45" s="56">
        <f>-J44*(1+P$8+S$8)</f>
        <v>-155158.67368421072</v>
      </c>
      <c r="S45" s="57">
        <f t="shared" si="15"/>
        <v>85713</v>
      </c>
    </row>
    <row r="46" spans="2:19" x14ac:dyDescent="0.25">
      <c r="B46" s="99">
        <v>42</v>
      </c>
      <c r="C46" s="100">
        <v>43935</v>
      </c>
      <c r="D46" s="44">
        <f t="shared" si="16"/>
        <v>90880</v>
      </c>
      <c r="E46" s="6">
        <f t="shared" si="10"/>
        <v>1633</v>
      </c>
      <c r="F46" s="65">
        <f t="shared" si="11"/>
        <v>3635.2000000000003</v>
      </c>
      <c r="G46" s="24">
        <f>D46/G$2</f>
        <v>0.67331012161886328</v>
      </c>
      <c r="H46" s="5">
        <f>D46/D45</f>
        <v>1.0600475901646993</v>
      </c>
      <c r="I46" s="44">
        <f>INT((S$8*K46+I45)/(1+R$8*J46))</f>
        <v>39288</v>
      </c>
      <c r="J46" s="33">
        <f>S46</f>
        <v>90861</v>
      </c>
      <c r="K46" s="6">
        <f>INT((Q$8*J46+K45)/(1+P$8+S$8))</f>
        <v>1633</v>
      </c>
      <c r="L46" s="6">
        <f t="shared" si="12"/>
        <v>-5648</v>
      </c>
      <c r="M46" s="33">
        <f t="shared" si="13"/>
        <v>5148</v>
      </c>
      <c r="N46" s="32">
        <f t="shared" si="14"/>
        <v>111</v>
      </c>
      <c r="P46" s="51">
        <f t="shared" si="8"/>
        <v>3.9220946483268753E-6</v>
      </c>
      <c r="Q46" s="50">
        <f>(1+P$8-Q$8)*(1+P$8+S$8)-R$8*((S$8*K45)+((I45+J45)*(1+P$8+S$8)))</f>
        <v>1.4756903914477446</v>
      </c>
      <c r="R46" s="50">
        <f>-J45*(1+P$8+S$8)</f>
        <v>-166463.66842105283</v>
      </c>
      <c r="S46" s="16">
        <f t="shared" si="15"/>
        <v>90861</v>
      </c>
    </row>
    <row r="47" spans="2:19" x14ac:dyDescent="0.25">
      <c r="B47" s="101">
        <v>43</v>
      </c>
      <c r="C47" s="102">
        <v>43936</v>
      </c>
      <c r="D47" s="45">
        <f t="shared" si="16"/>
        <v>95337</v>
      </c>
      <c r="E47" s="30">
        <f t="shared" si="10"/>
        <v>1732</v>
      </c>
      <c r="F47" s="25">
        <f t="shared" si="11"/>
        <v>3813.48</v>
      </c>
      <c r="G47" s="23">
        <f>D47/G$2</f>
        <v>0.7063310636529222</v>
      </c>
      <c r="H47" s="26">
        <f>D47/D46</f>
        <v>1.0490426936619719</v>
      </c>
      <c r="I47" s="22">
        <f>INT((S$8*K47+I46)/(1+R$8*J47))</f>
        <v>34324</v>
      </c>
      <c r="J47" s="30">
        <f>S47</f>
        <v>95318</v>
      </c>
      <c r="K47" s="17">
        <f>INT((Q$8*J47+K46)/(1+P$8+S$8))</f>
        <v>1732</v>
      </c>
      <c r="L47" s="17">
        <f t="shared" si="12"/>
        <v>-4964</v>
      </c>
      <c r="M47" s="30">
        <f t="shared" si="13"/>
        <v>4457</v>
      </c>
      <c r="N47" s="34">
        <f t="shared" si="14"/>
        <v>99</v>
      </c>
      <c r="P47" s="55">
        <f t="shared" si="8"/>
        <v>3.9220946483268753E-6</v>
      </c>
      <c r="Q47" s="56">
        <f>(1+P$8-Q$8)*(1+P$8+S$8)-R$8*((S$8*K46)+((I46+J46)*(1+P$8+S$8)))</f>
        <v>1.4774275176548817</v>
      </c>
      <c r="R47" s="56">
        <f>-J46*(1+P$8+S$8)</f>
        <v>-176461.62631578968</v>
      </c>
      <c r="S47" s="57">
        <f t="shared" si="15"/>
        <v>95318</v>
      </c>
    </row>
    <row r="48" spans="2:19" x14ac:dyDescent="0.25">
      <c r="B48" s="99">
        <v>44</v>
      </c>
      <c r="C48" s="100">
        <v>43937</v>
      </c>
      <c r="D48" s="44">
        <f t="shared" si="16"/>
        <v>99123</v>
      </c>
      <c r="E48" s="6">
        <f t="shared" si="10"/>
        <v>1818</v>
      </c>
      <c r="F48" s="65">
        <f t="shared" si="11"/>
        <v>3964.92</v>
      </c>
      <c r="G48" s="24">
        <f>D48/G$2</f>
        <v>0.73438071286560946</v>
      </c>
      <c r="H48" s="5">
        <f>D48/D47</f>
        <v>1.0397117593379275</v>
      </c>
      <c r="I48" s="44">
        <f>INT((S$8*K48+I47)/(1+R$8*J48))</f>
        <v>30028</v>
      </c>
      <c r="J48" s="33">
        <f>S48</f>
        <v>99104</v>
      </c>
      <c r="K48" s="6">
        <f>INT((Q$8*J48+K47)/(1+P$8+S$8))</f>
        <v>1818</v>
      </c>
      <c r="L48" s="6">
        <f t="shared" si="12"/>
        <v>-4296</v>
      </c>
      <c r="M48" s="33">
        <f t="shared" si="13"/>
        <v>3786</v>
      </c>
      <c r="N48" s="32">
        <f t="shared" si="14"/>
        <v>86</v>
      </c>
      <c r="P48" s="51">
        <f t="shared" si="8"/>
        <v>3.9220946483268753E-6</v>
      </c>
      <c r="Q48" s="50">
        <f>(1+P$8-Q$8)*(1+P$8+S$8)-R$8*((S$8*K47)+((I47+J47)*(1+P$8+S$8)))</f>
        <v>1.4792133517493675</v>
      </c>
      <c r="R48" s="50">
        <f>-J47*(1+P$8+S$8)</f>
        <v>-185117.58947368443</v>
      </c>
      <c r="S48" s="16">
        <f t="shared" si="15"/>
        <v>99104</v>
      </c>
    </row>
    <row r="49" spans="2:19" x14ac:dyDescent="0.25">
      <c r="B49" s="101">
        <v>45</v>
      </c>
      <c r="C49" s="102">
        <v>43938</v>
      </c>
      <c r="D49" s="45">
        <f t="shared" si="16"/>
        <v>102281</v>
      </c>
      <c r="E49" s="30">
        <f t="shared" si="10"/>
        <v>1892</v>
      </c>
      <c r="F49" s="25">
        <f t="shared" si="11"/>
        <v>4091.2400000000002</v>
      </c>
      <c r="G49" s="23">
        <f>D49/G$2</f>
        <v>0.75777764688929306</v>
      </c>
      <c r="H49" s="26">
        <f>D49/D48</f>
        <v>1.0318594069993845</v>
      </c>
      <c r="I49" s="22">
        <f>INT((S$8*K49+I48)/(1+R$8*J49))</f>
        <v>26358</v>
      </c>
      <c r="J49" s="30">
        <f>S49</f>
        <v>102262</v>
      </c>
      <c r="K49" s="17">
        <f>INT((Q$8*J49+K48)/(1+P$8+S$8))</f>
        <v>1892</v>
      </c>
      <c r="L49" s="17">
        <f t="shared" si="12"/>
        <v>-3670</v>
      </c>
      <c r="M49" s="30">
        <f t="shared" si="13"/>
        <v>3158</v>
      </c>
      <c r="N49" s="34">
        <f t="shared" si="14"/>
        <v>74</v>
      </c>
      <c r="P49" s="55">
        <f t="shared" si="8"/>
        <v>3.9220946483268753E-6</v>
      </c>
      <c r="Q49" s="56">
        <f>(1+P$8-Q$8)*(1+P$8+S$8)-R$8*((S$8*K48)+((I48+J48)*(1+P$8+S$8)))</f>
        <v>1.4810341982465185</v>
      </c>
      <c r="R49" s="56">
        <f>-J48*(1+P$8+S$8)</f>
        <v>-192470.40000000023</v>
      </c>
      <c r="S49" s="57">
        <f t="shared" si="15"/>
        <v>102262</v>
      </c>
    </row>
    <row r="50" spans="2:19" x14ac:dyDescent="0.25">
      <c r="B50" s="99">
        <v>46</v>
      </c>
      <c r="C50" s="100">
        <v>43939</v>
      </c>
      <c r="D50" s="44">
        <f t="shared" si="16"/>
        <v>104871</v>
      </c>
      <c r="E50" s="6">
        <f t="shared" si="10"/>
        <v>1954</v>
      </c>
      <c r="F50" s="65">
        <f t="shared" si="11"/>
        <v>4194.84</v>
      </c>
      <c r="G50" s="24">
        <f>D50/G$2</f>
        <v>0.77696639265285883</v>
      </c>
      <c r="H50" s="5">
        <f>D50/D49</f>
        <v>1.0253223961439564</v>
      </c>
      <c r="I50" s="44">
        <f>INT((S$8*K50+I49)/(1+R$8*J50))</f>
        <v>23256</v>
      </c>
      <c r="J50" s="6">
        <f>S50</f>
        <v>104852</v>
      </c>
      <c r="K50" s="6">
        <f>INT((Q$8*J50+K49)/(1+P$8+S$8))</f>
        <v>1954</v>
      </c>
      <c r="L50" s="6">
        <f t="shared" si="12"/>
        <v>-3102</v>
      </c>
      <c r="M50" s="6">
        <f t="shared" si="13"/>
        <v>2590</v>
      </c>
      <c r="N50" s="32">
        <f t="shared" si="14"/>
        <v>62</v>
      </c>
      <c r="P50" s="51">
        <f t="shared" si="8"/>
        <v>3.9220946483268753E-6</v>
      </c>
      <c r="Q50" s="50">
        <f>(1+P$8-Q$8)*(1+P$8+S$8)-R$8*((S$8*K49)+((I49+J49)*(1+P$8+S$8)))</f>
        <v>1.4828843841125134</v>
      </c>
      <c r="R50" s="50">
        <f>-J49*(1+P$8+S$8)</f>
        <v>-198603.56842105286</v>
      </c>
      <c r="S50" s="16">
        <f t="shared" si="15"/>
        <v>104852</v>
      </c>
    </row>
    <row r="51" spans="2:19" x14ac:dyDescent="0.25">
      <c r="B51" s="101">
        <v>47</v>
      </c>
      <c r="C51" s="102">
        <v>43940</v>
      </c>
      <c r="D51" s="11">
        <f t="shared" si="16"/>
        <v>106959</v>
      </c>
      <c r="E51" s="3">
        <f t="shared" si="10"/>
        <v>2005</v>
      </c>
      <c r="F51" s="66">
        <f t="shared" si="11"/>
        <v>4278.3599999999997</v>
      </c>
      <c r="G51" s="23">
        <f>D51/G$2</f>
        <v>0.79243592977808097</v>
      </c>
      <c r="H51" s="4">
        <f>D51/D50</f>
        <v>1.0199101753582973</v>
      </c>
      <c r="I51" s="11">
        <f>INT((S$8*K51+I50)/(1+R$8*J51))</f>
        <v>20658</v>
      </c>
      <c r="J51" s="3">
        <f>S51</f>
        <v>106940</v>
      </c>
      <c r="K51" s="3">
        <f>INT((Q$8*J51+K50)/(1+P$8+S$8))</f>
        <v>2005</v>
      </c>
      <c r="L51" s="3">
        <f t="shared" si="12"/>
        <v>-2598</v>
      </c>
      <c r="M51" s="3">
        <f t="shared" si="13"/>
        <v>2088</v>
      </c>
      <c r="N51" s="46">
        <f t="shared" si="14"/>
        <v>51</v>
      </c>
      <c r="P51" s="55">
        <f t="shared" si="8"/>
        <v>3.9220946483268753E-6</v>
      </c>
      <c r="Q51" s="56">
        <f>(1+P$8-Q$8)*(1+P$8+S$8)-R$8*((S$8*K50)+((I50+J50)*(1+P$8+S$8)))</f>
        <v>1.4847561619399503</v>
      </c>
      <c r="R51" s="56">
        <f>-J50*(1+P$8+S$8)</f>
        <v>-203633.62105263182</v>
      </c>
      <c r="S51" s="57">
        <f t="shared" si="15"/>
        <v>106940</v>
      </c>
    </row>
    <row r="52" spans="2:19" x14ac:dyDescent="0.25">
      <c r="B52" s="99">
        <v>48</v>
      </c>
      <c r="C52" s="100">
        <v>43941</v>
      </c>
      <c r="D52" s="9">
        <f t="shared" si="16"/>
        <v>108611</v>
      </c>
      <c r="E52" s="2">
        <f t="shared" si="10"/>
        <v>2047</v>
      </c>
      <c r="F52" s="65">
        <f t="shared" si="11"/>
        <v>4344.4400000000005</v>
      </c>
      <c r="G52" s="24">
        <f>D52/G$2</f>
        <v>0.80467523788673367</v>
      </c>
      <c r="H52" s="5">
        <f>D52/D51</f>
        <v>1.0154451705793808</v>
      </c>
      <c r="I52" s="9">
        <f>INT((S$8*K52+I51)/(1+R$8*J52))</f>
        <v>18498</v>
      </c>
      <c r="J52" s="2">
        <f>S52</f>
        <v>108592</v>
      </c>
      <c r="K52" s="2">
        <f>INT((Q$8*J52+K51)/(1+P$8+S$8))</f>
        <v>2047</v>
      </c>
      <c r="L52" s="2">
        <f t="shared" si="12"/>
        <v>-2160</v>
      </c>
      <c r="M52" s="2">
        <f t="shared" si="13"/>
        <v>1652</v>
      </c>
      <c r="N52" s="41">
        <f t="shared" si="14"/>
        <v>42</v>
      </c>
      <c r="P52" s="51">
        <f t="shared" si="8"/>
        <v>3.9220946483268753E-6</v>
      </c>
      <c r="Q52" s="50">
        <f>(1+P$8-Q$8)*(1+P$8+S$8)-R$8*((S$8*K51)+((I51+J51)*(1+P$8+S$8)))</f>
        <v>1.4866399849913072</v>
      </c>
      <c r="R52" s="50">
        <f>-J51*(1+P$8+S$8)</f>
        <v>-207688.73684210551</v>
      </c>
      <c r="S52" s="16">
        <f t="shared" si="15"/>
        <v>108592</v>
      </c>
    </row>
    <row r="53" spans="2:19" x14ac:dyDescent="0.25">
      <c r="B53" s="101">
        <v>49</v>
      </c>
      <c r="C53" s="102">
        <v>43942</v>
      </c>
      <c r="D53" s="11">
        <f t="shared" si="16"/>
        <v>109891</v>
      </c>
      <c r="E53" s="3">
        <f t="shared" si="10"/>
        <v>2081</v>
      </c>
      <c r="F53" s="66">
        <f t="shared" si="11"/>
        <v>4395.6400000000003</v>
      </c>
      <c r="G53" s="23">
        <f>D53/G$2</f>
        <v>0.81415847903629524</v>
      </c>
      <c r="H53" s="4">
        <f>D53/D52</f>
        <v>1.0117851782968577</v>
      </c>
      <c r="I53" s="11">
        <f>INT((S$8*K53+I52)/(1+R$8*J53))</f>
        <v>16712</v>
      </c>
      <c r="J53" s="3">
        <f>S53</f>
        <v>109872</v>
      </c>
      <c r="K53" s="3">
        <f>INT((Q$8*J53+K52)/(1+P$8+S$8))</f>
        <v>2081</v>
      </c>
      <c r="L53" s="3">
        <f t="shared" si="12"/>
        <v>-1786</v>
      </c>
      <c r="M53" s="3">
        <f t="shared" si="13"/>
        <v>1280</v>
      </c>
      <c r="N53" s="46">
        <f t="shared" si="14"/>
        <v>34</v>
      </c>
      <c r="P53" s="55">
        <f t="shared" si="8"/>
        <v>3.9220946483268753E-6</v>
      </c>
      <c r="Q53" s="56">
        <f>(1+P$8-Q$8)*(1+P$8+S$8)-R$8*((S$8*K52)+((I52+J52)*(1+P$8+S$8)))</f>
        <v>1.4885322546063438</v>
      </c>
      <c r="R53" s="56">
        <f>-J52*(1+P$8+S$8)</f>
        <v>-210897.09473684235</v>
      </c>
      <c r="S53" s="57">
        <f t="shared" si="15"/>
        <v>109872</v>
      </c>
    </row>
    <row r="54" spans="2:19" x14ac:dyDescent="0.25">
      <c r="B54" s="99">
        <v>50</v>
      </c>
      <c r="C54" s="100">
        <v>43943</v>
      </c>
      <c r="D54" s="9">
        <f t="shared" si="16"/>
        <v>110858</v>
      </c>
      <c r="E54" s="2">
        <f t="shared" si="10"/>
        <v>2107</v>
      </c>
      <c r="F54" s="65">
        <f t="shared" si="11"/>
        <v>4434.32</v>
      </c>
      <c r="G54" s="24">
        <f>D54/G$2</f>
        <v>0.82132277137350296</v>
      </c>
      <c r="H54" s="5">
        <f>D54/D53</f>
        <v>1.0087996287230074</v>
      </c>
      <c r="I54" s="9">
        <f>INT((S$8*K54+I53)/(1+R$8*J54))</f>
        <v>15242</v>
      </c>
      <c r="J54" s="2">
        <f>S54</f>
        <v>110839</v>
      </c>
      <c r="K54" s="2">
        <f>INT((Q$8*J54+K53)/(1+P$8+S$8))</f>
        <v>2107</v>
      </c>
      <c r="L54" s="2">
        <f t="shared" si="12"/>
        <v>-1470</v>
      </c>
      <c r="M54" s="2">
        <f t="shared" si="13"/>
        <v>967</v>
      </c>
      <c r="N54" s="41">
        <f t="shared" si="14"/>
        <v>26</v>
      </c>
      <c r="P54" s="51">
        <f t="shared" si="8"/>
        <v>3.9220946483268753E-6</v>
      </c>
      <c r="Q54" s="50">
        <f>(1+P$8-Q$8)*(1+P$8+S$8)-R$8*((S$8*K53)+((I53+J53)*(1+P$8+S$8)))</f>
        <v>1.4904311714549399</v>
      </c>
      <c r="R54" s="50">
        <f>-J53*(1+P$8+S$8)</f>
        <v>-213382.98947368446</v>
      </c>
      <c r="S54" s="16">
        <f t="shared" si="15"/>
        <v>110839</v>
      </c>
    </row>
    <row r="55" spans="2:19" x14ac:dyDescent="0.25">
      <c r="B55" s="101">
        <v>51</v>
      </c>
      <c r="C55" s="102">
        <v>43944</v>
      </c>
      <c r="D55" s="11">
        <f t="shared" si="16"/>
        <v>111563</v>
      </c>
      <c r="E55" s="3">
        <f t="shared" si="10"/>
        <v>2127</v>
      </c>
      <c r="F55" s="66">
        <f t="shared" si="11"/>
        <v>4462.5200000000004</v>
      </c>
      <c r="G55" s="23">
        <f>D55/G$2</f>
        <v>0.82654596278790982</v>
      </c>
      <c r="H55" s="4">
        <f>D55/D54</f>
        <v>1.0063594869111836</v>
      </c>
      <c r="I55" s="11">
        <f>INT((S$8*K55+I54)/(1+R$8*J55))</f>
        <v>14037</v>
      </c>
      <c r="J55" s="3">
        <f>S55</f>
        <v>111544</v>
      </c>
      <c r="K55" s="3">
        <f>INT((Q$8*J55+K54)/(1+P$8+S$8))</f>
        <v>2127</v>
      </c>
      <c r="L55" s="3">
        <f t="shared" si="12"/>
        <v>-1205</v>
      </c>
      <c r="M55" s="3">
        <f t="shared" si="13"/>
        <v>705</v>
      </c>
      <c r="N55" s="46">
        <f t="shared" si="14"/>
        <v>20</v>
      </c>
      <c r="P55" s="55">
        <f t="shared" si="8"/>
        <v>3.9220946483268753E-6</v>
      </c>
      <c r="Q55" s="56">
        <f>(1+P$8-Q$8)*(1+P$8+S$8)-R$8*((S$8*K54)+((I54+J54)*(1+P$8+S$8)))</f>
        <v>1.4923328618333944</v>
      </c>
      <c r="R55" s="56">
        <f>-J54*(1+P$8+S$8)</f>
        <v>-215261.00526315815</v>
      </c>
      <c r="S55" s="57">
        <f t="shared" si="15"/>
        <v>111544</v>
      </c>
    </row>
    <row r="56" spans="2:19" x14ac:dyDescent="0.25">
      <c r="B56" s="99">
        <v>52</v>
      </c>
      <c r="C56" s="100">
        <v>43945</v>
      </c>
      <c r="D56" s="9">
        <f t="shared" si="16"/>
        <v>112051</v>
      </c>
      <c r="E56" s="2">
        <f t="shared" si="10"/>
        <v>2142</v>
      </c>
      <c r="F56" s="65">
        <f t="shared" si="11"/>
        <v>4482.04</v>
      </c>
      <c r="G56" s="24">
        <f>D56/G$2</f>
        <v>0.83016144847618012</v>
      </c>
      <c r="H56" s="5">
        <f>D56/D55</f>
        <v>1.0043742100875739</v>
      </c>
      <c r="I56" s="9">
        <f>INT((S$8*K56+I55)/(1+R$8*J56))</f>
        <v>13052</v>
      </c>
      <c r="J56" s="2">
        <f>S56</f>
        <v>112032</v>
      </c>
      <c r="K56" s="2">
        <f>INT((Q$8*J56+K55)/(1+P$8+S$8))</f>
        <v>2142</v>
      </c>
      <c r="L56" s="2">
        <f t="shared" si="12"/>
        <v>-985</v>
      </c>
      <c r="M56" s="2">
        <f t="shared" si="13"/>
        <v>488</v>
      </c>
      <c r="N56" s="41">
        <f t="shared" si="14"/>
        <v>15</v>
      </c>
      <c r="P56" s="51">
        <f t="shared" si="8"/>
        <v>3.9220946483268753E-6</v>
      </c>
      <c r="Q56" s="50">
        <f>(1+P$8-Q$8)*(1+P$8+S$8)-R$8*((S$8*K55)+((I55+J55)*(1+P$8+S$8)))</f>
        <v>1.4942337270814672</v>
      </c>
      <c r="R56" s="50">
        <f>-J55*(1+P$8+S$8)</f>
        <v>-216630.18947368447</v>
      </c>
      <c r="S56" s="16">
        <f t="shared" si="15"/>
        <v>112032</v>
      </c>
    </row>
    <row r="57" spans="2:19" x14ac:dyDescent="0.25">
      <c r="B57" s="101">
        <v>53</v>
      </c>
      <c r="C57" s="102">
        <v>43946</v>
      </c>
      <c r="D57" s="11">
        <f t="shared" si="16"/>
        <v>112360</v>
      </c>
      <c r="E57" s="3">
        <f t="shared" si="10"/>
        <v>2153</v>
      </c>
      <c r="F57" s="66">
        <f t="shared" si="11"/>
        <v>4494.4000000000005</v>
      </c>
      <c r="G57" s="23">
        <f>D57/G$2</f>
        <v>0.8324507621599414</v>
      </c>
      <c r="H57" s="4">
        <f>D57/D56</f>
        <v>1.0027576728454008</v>
      </c>
      <c r="I57" s="11">
        <f>INT((S$8*K57+I56)/(1+R$8*J57))</f>
        <v>12249</v>
      </c>
      <c r="J57" s="3">
        <f>S57</f>
        <v>112341</v>
      </c>
      <c r="K57" s="3">
        <f>INT((Q$8*J57+K56)/(1+P$8+S$8))</f>
        <v>2153</v>
      </c>
      <c r="L57" s="3">
        <f t="shared" si="12"/>
        <v>-803</v>
      </c>
      <c r="M57" s="3">
        <f t="shared" si="13"/>
        <v>309</v>
      </c>
      <c r="N57" s="46">
        <f t="shared" si="14"/>
        <v>11</v>
      </c>
      <c r="P57" s="55">
        <f t="shared" si="8"/>
        <v>3.9220946483268753E-6</v>
      </c>
      <c r="Q57" s="56">
        <f>(1+P$8-Q$8)*(1+P$8+S$8)-R$8*((S$8*K56)+((I56+J56)*(1+P$8+S$8)))</f>
        <v>1.4961319678690379</v>
      </c>
      <c r="R57" s="56">
        <f>-J56*(1+P$8+S$8)</f>
        <v>-217577.93684210553</v>
      </c>
      <c r="S57" s="57">
        <f t="shared" si="15"/>
        <v>112341</v>
      </c>
    </row>
    <row r="58" spans="2:19" x14ac:dyDescent="0.25">
      <c r="B58" s="99">
        <v>54</v>
      </c>
      <c r="C58" s="100">
        <v>43947</v>
      </c>
      <c r="D58" s="9">
        <f t="shared" si="16"/>
        <v>112523</v>
      </c>
      <c r="E58" s="2">
        <f t="shared" si="10"/>
        <v>2160</v>
      </c>
      <c r="F58" s="65">
        <f t="shared" si="11"/>
        <v>4500.92</v>
      </c>
      <c r="G58" s="24">
        <f>D58/G$2</f>
        <v>0.83365839365008088</v>
      </c>
      <c r="H58" s="5">
        <f>D58/D57</f>
        <v>1.0014506941972232</v>
      </c>
      <c r="I58" s="9">
        <f>INT((S$8*K58+I57)/(1+R$8*J58))</f>
        <v>11595</v>
      </c>
      <c r="J58" s="2">
        <f>S58</f>
        <v>112504</v>
      </c>
      <c r="K58" s="2">
        <f>INT((Q$8*J58+K57)/(1+P$8+S$8))</f>
        <v>2160</v>
      </c>
      <c r="L58" s="2">
        <f t="shared" si="12"/>
        <v>-654</v>
      </c>
      <c r="M58" s="2">
        <f t="shared" si="13"/>
        <v>163</v>
      </c>
      <c r="N58" s="41">
        <f t="shared" si="14"/>
        <v>7</v>
      </c>
      <c r="P58" s="51">
        <f t="shared" si="8"/>
        <v>3.9220946483268753E-6</v>
      </c>
      <c r="Q58" s="50">
        <f>(1+P$8-Q$8)*(1+P$8+S$8)-R$8*((S$8*K57)+((I57+J57)*(1+P$8+S$8)))</f>
        <v>1.4980257848659864</v>
      </c>
      <c r="R58" s="50">
        <f>-J57*(1+P$8+S$8)</f>
        <v>-218178.04736842131</v>
      </c>
      <c r="S58" s="16">
        <f t="shared" si="15"/>
        <v>112504</v>
      </c>
    </row>
    <row r="59" spans="2:19" x14ac:dyDescent="0.25">
      <c r="B59" s="101">
        <v>55</v>
      </c>
      <c r="C59" s="102">
        <v>43948</v>
      </c>
      <c r="D59" s="11">
        <f t="shared" si="16"/>
        <v>112567</v>
      </c>
      <c r="E59" s="3">
        <f t="shared" si="10"/>
        <v>2164</v>
      </c>
      <c r="F59" s="66">
        <f t="shared" si="11"/>
        <v>4502.68</v>
      </c>
      <c r="G59" s="23">
        <f>D59/G$2</f>
        <v>0.83398438006459708</v>
      </c>
      <c r="H59" s="4">
        <f>D59/D58</f>
        <v>1.0003910311669615</v>
      </c>
      <c r="I59" s="11">
        <f>INT((S$8*K59+I58)/(1+R$8*J59))</f>
        <v>11063</v>
      </c>
      <c r="J59" s="3">
        <f>S59</f>
        <v>112548</v>
      </c>
      <c r="K59" s="3">
        <f>INT((Q$8*J59+K58)/(1+P$8+S$8))</f>
        <v>2164</v>
      </c>
      <c r="L59" s="3">
        <f t="shared" si="12"/>
        <v>-532</v>
      </c>
      <c r="M59" s="3">
        <f t="shared" si="13"/>
        <v>44</v>
      </c>
      <c r="N59" s="46">
        <f t="shared" si="14"/>
        <v>4</v>
      </c>
      <c r="P59" s="55">
        <f t="shared" si="8"/>
        <v>3.9220946483268753E-6</v>
      </c>
      <c r="Q59" s="56">
        <f>(1+P$8-Q$8)*(1+P$8+S$8)-R$8*((S$8*K58)+((I58+J58)*(1+P$8+S$8)))</f>
        <v>1.4999151780723128</v>
      </c>
      <c r="R59" s="56">
        <f>-J58*(1+P$8+S$8)</f>
        <v>-218494.61052631604</v>
      </c>
      <c r="S59" s="57">
        <f t="shared" si="15"/>
        <v>112548</v>
      </c>
    </row>
    <row r="60" spans="2:19" x14ac:dyDescent="0.25">
      <c r="B60" s="99">
        <v>56</v>
      </c>
      <c r="C60" s="100">
        <v>43949</v>
      </c>
      <c r="D60" s="9">
        <f t="shared" si="16"/>
        <v>112567</v>
      </c>
      <c r="E60" s="2">
        <f t="shared" si="10"/>
        <v>2166</v>
      </c>
      <c r="F60" s="65">
        <f t="shared" si="11"/>
        <v>4502.68</v>
      </c>
      <c r="G60" s="24">
        <f>D60/G$2</f>
        <v>0.83398438006459708</v>
      </c>
      <c r="H60" s="5">
        <f>D60/D59</f>
        <v>1</v>
      </c>
      <c r="I60" s="9">
        <f>INT((S$8*K60+I59)/(1+R$8*J60))</f>
        <v>10631</v>
      </c>
      <c r="J60" s="2">
        <f>S60</f>
        <v>112495</v>
      </c>
      <c r="K60" s="2">
        <f>INT((Q$8*J60+K59)/(1+P$8+S$8))</f>
        <v>2166</v>
      </c>
      <c r="L60" s="2">
        <f t="shared" si="12"/>
        <v>-432</v>
      </c>
      <c r="M60" s="2">
        <f t="shared" si="13"/>
        <v>-53</v>
      </c>
      <c r="N60" s="41">
        <f t="shared" si="14"/>
        <v>2</v>
      </c>
      <c r="P60" s="51">
        <f t="shared" si="8"/>
        <v>3.9220946483268753E-6</v>
      </c>
      <c r="Q60" s="50">
        <f>(1+P$8-Q$8)*(1+P$8+S$8)-R$8*((S$8*K59)+((I59+J59)*(1+P$8+S$8)))</f>
        <v>1.5017983481578967</v>
      </c>
      <c r="R60" s="50">
        <f>-J59*(1+P$8+S$8)</f>
        <v>-218580.063157895</v>
      </c>
      <c r="S60" s="16">
        <f t="shared" si="15"/>
        <v>112495</v>
      </c>
    </row>
    <row r="61" spans="2:19" x14ac:dyDescent="0.25">
      <c r="B61" s="101">
        <v>57</v>
      </c>
      <c r="C61" s="102">
        <v>43950</v>
      </c>
      <c r="D61" s="11">
        <f t="shared" si="16"/>
        <v>112567</v>
      </c>
      <c r="E61" s="3">
        <f t="shared" si="10"/>
        <v>2165</v>
      </c>
      <c r="F61" s="66">
        <f t="shared" si="11"/>
        <v>4502.68</v>
      </c>
      <c r="G61" s="23">
        <f>D61/G$2</f>
        <v>0.83398438006459708</v>
      </c>
      <c r="H61" s="4">
        <f t="shared" ref="H61:H124" si="17">D61/D60</f>
        <v>1</v>
      </c>
      <c r="I61" s="11">
        <f>INT((S$8*K61+I60)/(1+R$8*J61))</f>
        <v>10280</v>
      </c>
      <c r="J61" s="3">
        <f>S61</f>
        <v>112363</v>
      </c>
      <c r="K61" s="3">
        <f>INT((Q$8*J61+K60)/(1+P$8+S$8))</f>
        <v>2165</v>
      </c>
      <c r="L61" s="3">
        <f t="shared" si="12"/>
        <v>-351</v>
      </c>
      <c r="M61" s="3">
        <f t="shared" si="13"/>
        <v>-132</v>
      </c>
      <c r="N61" s="46">
        <f t="shared" si="14"/>
        <v>-1</v>
      </c>
      <c r="P61" s="55">
        <f t="shared" si="8"/>
        <v>3.9220946483268753E-6</v>
      </c>
      <c r="Q61" s="56">
        <f>(1+P$8-Q$8)*(1+P$8+S$8)-R$8*((S$8*K60)+((I60+J60)*(1+P$8+S$8)))</f>
        <v>1.5036734957926183</v>
      </c>
      <c r="R61" s="56">
        <f>-J60*(1+P$8+S$8)</f>
        <v>-218477.13157894762</v>
      </c>
      <c r="S61" s="57">
        <f t="shared" si="15"/>
        <v>112363</v>
      </c>
    </row>
    <row r="62" spans="2:19" x14ac:dyDescent="0.25">
      <c r="B62" s="99">
        <v>58</v>
      </c>
      <c r="C62" s="100">
        <v>43951</v>
      </c>
      <c r="D62" s="9">
        <f t="shared" si="16"/>
        <v>112567</v>
      </c>
      <c r="E62" s="2">
        <f t="shared" si="10"/>
        <v>2163</v>
      </c>
      <c r="F62" s="65">
        <f t="shared" si="11"/>
        <v>4502.68</v>
      </c>
      <c r="G62" s="24">
        <f>D62/G$2</f>
        <v>0.83398438006459708</v>
      </c>
      <c r="H62" s="5">
        <f t="shared" si="17"/>
        <v>1</v>
      </c>
      <c r="I62" s="9">
        <f>INT((S$8*K62+I61)/(1+R$8*J62))</f>
        <v>9995</v>
      </c>
      <c r="J62" s="2">
        <f>S62</f>
        <v>112168</v>
      </c>
      <c r="K62" s="2">
        <f>INT((Q$8*J62+K61)/(1+P$8+S$8))</f>
        <v>2163</v>
      </c>
      <c r="L62" s="2">
        <f t="shared" si="12"/>
        <v>-285</v>
      </c>
      <c r="M62" s="2">
        <f t="shared" si="13"/>
        <v>-195</v>
      </c>
      <c r="N62" s="41">
        <f t="shared" si="14"/>
        <v>-2</v>
      </c>
      <c r="P62" s="51">
        <f t="shared" si="8"/>
        <v>3.9220946483268753E-6</v>
      </c>
      <c r="Q62" s="50">
        <f>(1+P$8-Q$8)*(1+P$8+S$8)-R$8*((S$8*K61)+((I61+J61)*(1+P$8+S$8)))</f>
        <v>1.5055462940102984</v>
      </c>
      <c r="R62" s="50">
        <f>-J61*(1+P$8+S$8)</f>
        <v>-218220.77368421078</v>
      </c>
      <c r="S62" s="16">
        <f t="shared" si="15"/>
        <v>112168</v>
      </c>
    </row>
    <row r="63" spans="2:19" x14ac:dyDescent="0.25">
      <c r="B63" s="101">
        <v>59</v>
      </c>
      <c r="C63" s="102">
        <v>43952</v>
      </c>
      <c r="D63" s="11">
        <f t="shared" si="16"/>
        <v>112567</v>
      </c>
      <c r="E63" s="3">
        <f t="shared" si="10"/>
        <v>2160</v>
      </c>
      <c r="F63" s="66">
        <f t="shared" si="11"/>
        <v>4502.68</v>
      </c>
      <c r="G63" s="23">
        <f>D63/G$2</f>
        <v>0.83398438006459708</v>
      </c>
      <c r="H63" s="4">
        <f t="shared" si="17"/>
        <v>1</v>
      </c>
      <c r="I63" s="11">
        <f>INT((S$8*K63+I62)/(1+R$8*J63))</f>
        <v>9763</v>
      </c>
      <c r="J63" s="3">
        <f>S63</f>
        <v>111921</v>
      </c>
      <c r="K63" s="3">
        <f>INT((Q$8*J63+K62)/(1+P$8+S$8))</f>
        <v>2160</v>
      </c>
      <c r="L63" s="3">
        <f t="shared" si="12"/>
        <v>-232</v>
      </c>
      <c r="M63" s="3">
        <f t="shared" si="13"/>
        <v>-247</v>
      </c>
      <c r="N63" s="46">
        <f t="shared" si="14"/>
        <v>-3</v>
      </c>
      <c r="P63" s="55">
        <f t="shared" si="8"/>
        <v>3.9220946483268753E-6</v>
      </c>
      <c r="Q63" s="56">
        <f>(1+P$8-Q$8)*(1+P$8+S$8)-R$8*((S$8*K62)+((I62+J62)*(1+P$8+S$8)))</f>
        <v>1.5074092704469959</v>
      </c>
      <c r="R63" s="56">
        <f>-J62*(1+P$8+S$8)</f>
        <v>-217842.063157895</v>
      </c>
      <c r="S63" s="57">
        <f t="shared" si="15"/>
        <v>111921</v>
      </c>
    </row>
    <row r="64" spans="2:19" x14ac:dyDescent="0.25">
      <c r="B64" s="99">
        <v>60</v>
      </c>
      <c r="C64" s="100">
        <v>43953</v>
      </c>
      <c r="D64" s="9">
        <f t="shared" si="16"/>
        <v>112567</v>
      </c>
      <c r="E64" s="2">
        <f t="shared" si="10"/>
        <v>2155</v>
      </c>
      <c r="F64" s="65">
        <f t="shared" si="11"/>
        <v>4502.68</v>
      </c>
      <c r="G64" s="24">
        <f>D64/G$2</f>
        <v>0.83398438006459708</v>
      </c>
      <c r="H64" s="5">
        <f t="shared" si="17"/>
        <v>1</v>
      </c>
      <c r="I64" s="9">
        <f>INT((S$8*K64+I63)/(1+R$8*J64))</f>
        <v>9575</v>
      </c>
      <c r="J64" s="2">
        <f>S64</f>
        <v>111633</v>
      </c>
      <c r="K64" s="2">
        <f>INT((Q$8*J64+K63)/(1+P$8+S$8))</f>
        <v>2155</v>
      </c>
      <c r="L64" s="2">
        <f t="shared" si="12"/>
        <v>-188</v>
      </c>
      <c r="M64" s="2">
        <f t="shared" si="13"/>
        <v>-288</v>
      </c>
      <c r="N64" s="41">
        <f t="shared" si="14"/>
        <v>-5</v>
      </c>
      <c r="P64" s="51">
        <f t="shared" si="8"/>
        <v>3.9220946483268753E-6</v>
      </c>
      <c r="Q64" s="50">
        <f>(1+P$8-Q$8)*(1+P$8+S$8)-R$8*((S$8*K63)+((I63+J63)*(1+P$8+S$8)))</f>
        <v>1.5092701725101125</v>
      </c>
      <c r="R64" s="50">
        <f>-J63*(1+P$8+S$8)</f>
        <v>-217362.36315789499</v>
      </c>
      <c r="S64" s="16">
        <f t="shared" si="15"/>
        <v>111633</v>
      </c>
    </row>
    <row r="65" spans="2:19" x14ac:dyDescent="0.25">
      <c r="B65" s="101">
        <v>61</v>
      </c>
      <c r="C65" s="102">
        <v>43954</v>
      </c>
      <c r="D65" s="11">
        <f t="shared" si="16"/>
        <v>112567</v>
      </c>
      <c r="E65" s="3">
        <f t="shared" si="10"/>
        <v>2150</v>
      </c>
      <c r="F65" s="66">
        <f t="shared" si="11"/>
        <v>4502.68</v>
      </c>
      <c r="G65" s="23">
        <f>D65/G$2</f>
        <v>0.83398438006459708</v>
      </c>
      <c r="H65" s="4">
        <f t="shared" si="17"/>
        <v>1</v>
      </c>
      <c r="I65" s="11">
        <f>INT((S$8*K65+I64)/(1+R$8*J65))</f>
        <v>9422</v>
      </c>
      <c r="J65" s="3">
        <f>S65</f>
        <v>111312</v>
      </c>
      <c r="K65" s="3">
        <f>INT((Q$8*J65+K64)/(1+P$8+S$8))</f>
        <v>2150</v>
      </c>
      <c r="L65" s="3">
        <f t="shared" si="12"/>
        <v>-153</v>
      </c>
      <c r="M65" s="3">
        <f t="shared" si="13"/>
        <v>-321</v>
      </c>
      <c r="N65" s="46">
        <f t="shared" si="14"/>
        <v>-5</v>
      </c>
      <c r="P65" s="55">
        <f t="shared" si="8"/>
        <v>3.9220946483268753E-6</v>
      </c>
      <c r="Q65" s="56">
        <f>(1+P$8-Q$8)*(1+P$8+S$8)-R$8*((S$8*K64)+((I64+J64)*(1+P$8+S$8)))</f>
        <v>1.5111230521223666</v>
      </c>
      <c r="R65" s="56">
        <f>-J64*(1+P$8+S$8)</f>
        <v>-216803.0368421055</v>
      </c>
      <c r="S65" s="57">
        <f t="shared" si="15"/>
        <v>111312</v>
      </c>
    </row>
    <row r="66" spans="2:19" x14ac:dyDescent="0.25">
      <c r="B66" s="99">
        <v>62</v>
      </c>
      <c r="C66" s="100">
        <v>43955</v>
      </c>
      <c r="D66" s="9">
        <f t="shared" si="16"/>
        <v>112567</v>
      </c>
      <c r="E66" s="2">
        <f t="shared" si="10"/>
        <v>2144</v>
      </c>
      <c r="F66" s="65">
        <f t="shared" si="11"/>
        <v>4502.68</v>
      </c>
      <c r="G66" s="24">
        <f>D66/G$2</f>
        <v>0.83398438006459708</v>
      </c>
      <c r="H66" s="5">
        <f t="shared" si="17"/>
        <v>1</v>
      </c>
      <c r="I66" s="9">
        <f>INT((S$8*K66+I65)/(1+R$8*J66))</f>
        <v>9298</v>
      </c>
      <c r="J66" s="2">
        <f>S66</f>
        <v>110964</v>
      </c>
      <c r="K66" s="2">
        <f>INT((Q$8*J66+K65)/(1+P$8+S$8))</f>
        <v>2144</v>
      </c>
      <c r="L66" s="2">
        <f t="shared" si="12"/>
        <v>-124</v>
      </c>
      <c r="M66" s="2">
        <f t="shared" si="13"/>
        <v>-348</v>
      </c>
      <c r="N66" s="41">
        <f t="shared" si="14"/>
        <v>-6</v>
      </c>
      <c r="P66" s="51">
        <f t="shared" si="8"/>
        <v>3.9220946483268753E-6</v>
      </c>
      <c r="Q66" s="50">
        <f>(1+P$8-Q$8)*(1+P$8+S$8)-R$8*((S$8*K65)+((I65+J65)*(1+P$8+S$8)))</f>
        <v>1.5129681843272189</v>
      </c>
      <c r="R66" s="50">
        <f>-J65*(1+P$8+S$8)</f>
        <v>-216179.62105263182</v>
      </c>
      <c r="S66" s="16">
        <f t="shared" si="15"/>
        <v>110964</v>
      </c>
    </row>
    <row r="67" spans="2:19" x14ac:dyDescent="0.25">
      <c r="B67" s="101">
        <v>63</v>
      </c>
      <c r="C67" s="102">
        <v>43956</v>
      </c>
      <c r="D67" s="11">
        <f t="shared" si="16"/>
        <v>112567</v>
      </c>
      <c r="E67" s="3">
        <f t="shared" si="10"/>
        <v>2137</v>
      </c>
      <c r="F67" s="66">
        <f t="shared" si="11"/>
        <v>4502.68</v>
      </c>
      <c r="G67" s="23">
        <f>D67/G$2</f>
        <v>0.83398438006459708</v>
      </c>
      <c r="H67" s="4">
        <f t="shared" si="17"/>
        <v>1</v>
      </c>
      <c r="I67" s="11">
        <f>INT((S$8*K67+I66)/(1+R$8*J67))</f>
        <v>9197</v>
      </c>
      <c r="J67" s="3">
        <f>S67</f>
        <v>110595</v>
      </c>
      <c r="K67" s="3">
        <f>INT((Q$8*J67+K66)/(1+P$8+S$8))</f>
        <v>2137</v>
      </c>
      <c r="L67" s="3">
        <f t="shared" si="12"/>
        <v>-101</v>
      </c>
      <c r="M67" s="3">
        <f t="shared" si="13"/>
        <v>-369</v>
      </c>
      <c r="N67" s="46">
        <f t="shared" si="14"/>
        <v>-7</v>
      </c>
      <c r="P67" s="55">
        <f t="shared" si="8"/>
        <v>3.9220946483268753E-6</v>
      </c>
      <c r="Q67" s="56">
        <f>(1+P$8-Q$8)*(1+P$8+S$8)-R$8*((S$8*K66)+((I66+J66)*(1+P$8+S$8)))</f>
        <v>1.5148073684547894</v>
      </c>
      <c r="R67" s="56">
        <f>-J66*(1+P$8+S$8)</f>
        <v>-215503.7684210529</v>
      </c>
      <c r="S67" s="57">
        <f t="shared" si="15"/>
        <v>110595</v>
      </c>
    </row>
    <row r="68" spans="2:19" x14ac:dyDescent="0.25">
      <c r="B68" s="99">
        <v>64</v>
      </c>
      <c r="C68" s="100">
        <v>43957</v>
      </c>
      <c r="D68" s="9">
        <f t="shared" si="16"/>
        <v>112567</v>
      </c>
      <c r="E68" s="2">
        <f t="shared" si="10"/>
        <v>2130</v>
      </c>
      <c r="F68" s="65">
        <f t="shared" si="11"/>
        <v>4502.68</v>
      </c>
      <c r="G68" s="24">
        <f>D68/G$2</f>
        <v>0.83398438006459708</v>
      </c>
      <c r="H68" s="5">
        <f t="shared" si="17"/>
        <v>1</v>
      </c>
      <c r="I68" s="9">
        <f>INT((S$8*K68+I67)/(1+R$8*J68))</f>
        <v>9114</v>
      </c>
      <c r="J68" s="2">
        <f>S68</f>
        <v>110209</v>
      </c>
      <c r="K68" s="2">
        <f>INT((Q$8*J68+K67)/(1+P$8+S$8))</f>
        <v>2130</v>
      </c>
      <c r="L68" s="2">
        <f t="shared" si="12"/>
        <v>-83</v>
      </c>
      <c r="M68" s="2">
        <f t="shared" si="13"/>
        <v>-386</v>
      </c>
      <c r="N68" s="41">
        <f t="shared" si="14"/>
        <v>-7</v>
      </c>
      <c r="P68" s="51">
        <f t="shared" si="8"/>
        <v>3.9220946483268753E-6</v>
      </c>
      <c r="Q68" s="50">
        <f>(1+P$8-Q$8)*(1+P$8+S$8)-R$8*((S$8*K67)+((I67+J67)*(1+P$8+S$8)))</f>
        <v>1.5166406045050782</v>
      </c>
      <c r="R68" s="50">
        <f>-J67*(1+P$8+S$8)</f>
        <v>-214787.13157894762</v>
      </c>
      <c r="S68" s="16">
        <f t="shared" si="15"/>
        <v>110209</v>
      </c>
    </row>
    <row r="69" spans="2:19" x14ac:dyDescent="0.25">
      <c r="B69" s="101">
        <v>65</v>
      </c>
      <c r="C69" s="102">
        <v>43958</v>
      </c>
      <c r="D69" s="11">
        <f t="shared" si="16"/>
        <v>112567</v>
      </c>
      <c r="E69" s="3">
        <f t="shared" si="10"/>
        <v>2123</v>
      </c>
      <c r="F69" s="66">
        <f t="shared" si="11"/>
        <v>4502.68</v>
      </c>
      <c r="G69" s="23">
        <f>D69/G$2</f>
        <v>0.83398438006459708</v>
      </c>
      <c r="H69" s="4">
        <f t="shared" si="17"/>
        <v>1</v>
      </c>
      <c r="I69" s="11">
        <f>INT((S$8*K69+I68)/(1+R$8*J69))</f>
        <v>9047</v>
      </c>
      <c r="J69" s="3">
        <f>S69</f>
        <v>109810</v>
      </c>
      <c r="K69" s="3">
        <f>INT((Q$8*J69+K68)/(1+P$8+S$8))</f>
        <v>2123</v>
      </c>
      <c r="L69" s="3">
        <f t="shared" si="12"/>
        <v>-67</v>
      </c>
      <c r="M69" s="3">
        <f t="shared" si="13"/>
        <v>-399</v>
      </c>
      <c r="N69" s="46">
        <f t="shared" si="14"/>
        <v>-7</v>
      </c>
      <c r="P69" s="55">
        <f t="shared" si="8"/>
        <v>3.9220946483268753E-6</v>
      </c>
      <c r="Q69" s="56">
        <f>(1+P$8-Q$8)*(1+P$8+S$8)-R$8*((S$8*K68)+((I68+J68)*(1+P$8+S$8)))</f>
        <v>1.5184699668516659</v>
      </c>
      <c r="R69" s="56">
        <f>-J68*(1+P$8+S$8)</f>
        <v>-214037.47894736868</v>
      </c>
      <c r="S69" s="57">
        <f t="shared" si="15"/>
        <v>109810</v>
      </c>
    </row>
    <row r="70" spans="2:19" x14ac:dyDescent="0.25">
      <c r="B70" s="99">
        <v>66</v>
      </c>
      <c r="C70" s="100">
        <v>43959</v>
      </c>
      <c r="D70" s="9">
        <f t="shared" si="16"/>
        <v>112567</v>
      </c>
      <c r="E70" s="2">
        <f t="shared" si="10"/>
        <v>2116</v>
      </c>
      <c r="F70" s="65">
        <f t="shared" si="11"/>
        <v>4502.68</v>
      </c>
      <c r="G70" s="24">
        <f>D70/G$2</f>
        <v>0.83398438006459708</v>
      </c>
      <c r="H70" s="5">
        <f t="shared" si="17"/>
        <v>1</v>
      </c>
      <c r="I70" s="9">
        <f>INT((S$8*K70+I69)/(1+R$8*J70))</f>
        <v>8993</v>
      </c>
      <c r="J70" s="2">
        <f>S70</f>
        <v>109400</v>
      </c>
      <c r="K70" s="2">
        <f>INT((Q$8*J70+K69)/(1+P$8+S$8))</f>
        <v>2116</v>
      </c>
      <c r="L70" s="2">
        <f t="shared" si="12"/>
        <v>-54</v>
      </c>
      <c r="M70" s="2">
        <f t="shared" si="13"/>
        <v>-410</v>
      </c>
      <c r="N70" s="41">
        <f t="shared" si="14"/>
        <v>-7</v>
      </c>
      <c r="P70" s="51">
        <f t="shared" si="8"/>
        <v>3.9220946483268753E-6</v>
      </c>
      <c r="Q70" s="50">
        <f>(1+P$8-Q$8)*(1+P$8+S$8)-R$8*((S$8*K69)+((I69+J69)*(1+P$8+S$8)))</f>
        <v>1.5202877080871509</v>
      </c>
      <c r="R70" s="50">
        <f>-J69*(1+P$8+S$8)</f>
        <v>-213262.57894736866</v>
      </c>
      <c r="S70" s="16">
        <f t="shared" si="15"/>
        <v>109400</v>
      </c>
    </row>
    <row r="71" spans="2:19" x14ac:dyDescent="0.25">
      <c r="B71" s="101">
        <v>67</v>
      </c>
      <c r="C71" s="102">
        <v>43960</v>
      </c>
      <c r="D71" s="11">
        <f t="shared" si="16"/>
        <v>112567</v>
      </c>
      <c r="E71" s="3">
        <f t="shared" si="10"/>
        <v>2108</v>
      </c>
      <c r="F71" s="66">
        <f t="shared" si="11"/>
        <v>4502.68</v>
      </c>
      <c r="G71" s="23">
        <f>D71/G$2</f>
        <v>0.83398438006459708</v>
      </c>
      <c r="H71" s="4">
        <f t="shared" si="17"/>
        <v>1</v>
      </c>
      <c r="I71" s="11">
        <f>INT((S$8*K71+I70)/(1+R$8*J71))</f>
        <v>8949</v>
      </c>
      <c r="J71" s="3">
        <f>S71</f>
        <v>108982</v>
      </c>
      <c r="K71" s="3">
        <f>INT((Q$8*J71+K70)/(1+P$8+S$8))</f>
        <v>2108</v>
      </c>
      <c r="L71" s="3">
        <f t="shared" si="12"/>
        <v>-44</v>
      </c>
      <c r="M71" s="3">
        <f t="shared" si="13"/>
        <v>-418</v>
      </c>
      <c r="N71" s="46">
        <f t="shared" si="14"/>
        <v>-8</v>
      </c>
      <c r="P71" s="55">
        <f t="shared" si="8"/>
        <v>3.9220946483268753E-6</v>
      </c>
      <c r="Q71" s="56">
        <f>(1+P$8-Q$8)*(1+P$8+S$8)-R$8*((S$8*K70)+((I70+J70)*(1+P$8+S$8)))</f>
        <v>1.522097701915234</v>
      </c>
      <c r="R71" s="56">
        <f>-J70*(1+P$8+S$8)</f>
        <v>-212466.31578947394</v>
      </c>
      <c r="S71" s="57">
        <f t="shared" si="15"/>
        <v>108982</v>
      </c>
    </row>
    <row r="72" spans="2:19" x14ac:dyDescent="0.25">
      <c r="B72" s="99">
        <v>68</v>
      </c>
      <c r="C72" s="100">
        <v>43961</v>
      </c>
      <c r="D72" s="9">
        <f t="shared" si="16"/>
        <v>112567</v>
      </c>
      <c r="E72" s="2">
        <f t="shared" si="10"/>
        <v>2100</v>
      </c>
      <c r="F72" s="65">
        <f t="shared" si="11"/>
        <v>4502.68</v>
      </c>
      <c r="G72" s="24">
        <f>D72/G$2</f>
        <v>0.83398438006459708</v>
      </c>
      <c r="H72" s="5">
        <f t="shared" si="17"/>
        <v>1</v>
      </c>
      <c r="I72" s="9">
        <f>INT((S$8*K72+I71)/(1+R$8*J72))</f>
        <v>8913</v>
      </c>
      <c r="J72" s="2">
        <f>S72</f>
        <v>108558</v>
      </c>
      <c r="K72" s="2">
        <f>INT((Q$8*J72+K71)/(1+P$8+S$8))</f>
        <v>2100</v>
      </c>
      <c r="L72" s="2">
        <f t="shared" si="12"/>
        <v>-36</v>
      </c>
      <c r="M72" s="2">
        <f t="shared" si="13"/>
        <v>-424</v>
      </c>
      <c r="N72" s="41">
        <f t="shared" si="14"/>
        <v>-8</v>
      </c>
      <c r="P72" s="51">
        <f t="shared" si="8"/>
        <v>3.9220946483268753E-6</v>
      </c>
      <c r="Q72" s="50">
        <f>(1+P$8-Q$8)*(1+P$8+S$8)-R$8*((S$8*K71)+((I71+J71)*(1+P$8+S$8)))</f>
        <v>1.5239017476660353</v>
      </c>
      <c r="R72" s="50">
        <f>-J71*(1+P$8+S$8)</f>
        <v>-211654.51578947392</v>
      </c>
      <c r="S72" s="16">
        <f t="shared" si="15"/>
        <v>108558</v>
      </c>
    </row>
    <row r="73" spans="2:19" x14ac:dyDescent="0.25">
      <c r="B73" s="101">
        <v>69</v>
      </c>
      <c r="C73" s="102">
        <v>43962</v>
      </c>
      <c r="D73" s="11">
        <f t="shared" si="16"/>
        <v>112567</v>
      </c>
      <c r="E73" s="3">
        <f t="shared" si="10"/>
        <v>2092</v>
      </c>
      <c r="F73" s="66">
        <f t="shared" si="11"/>
        <v>4502.68</v>
      </c>
      <c r="G73" s="23">
        <f>D73/G$2</f>
        <v>0.83398438006459708</v>
      </c>
      <c r="H73" s="4">
        <f t="shared" si="17"/>
        <v>1</v>
      </c>
      <c r="I73" s="11">
        <f>INT((S$8*K73+I72)/(1+R$8*J73))</f>
        <v>8884</v>
      </c>
      <c r="J73" s="3">
        <f>S73</f>
        <v>108129</v>
      </c>
      <c r="K73" s="3">
        <f>INT((Q$8*J73+K72)/(1+P$8+S$8))</f>
        <v>2092</v>
      </c>
      <c r="L73" s="3">
        <f t="shared" si="12"/>
        <v>-29</v>
      </c>
      <c r="M73" s="3">
        <f t="shared" si="13"/>
        <v>-429</v>
      </c>
      <c r="N73" s="46">
        <f t="shared" si="14"/>
        <v>-8</v>
      </c>
      <c r="P73" s="55">
        <f t="shared" si="8"/>
        <v>3.9220946483268753E-6</v>
      </c>
      <c r="Q73" s="56">
        <f>(1+P$8-Q$8)*(1+P$8+S$8)-R$8*((S$8*K72)+((I72+J72)*(1+P$8+S$8)))</f>
        <v>1.5256980460094347</v>
      </c>
      <c r="R73" s="56">
        <f>-J72*(1+P$8+S$8)</f>
        <v>-210831.06315789497</v>
      </c>
      <c r="S73" s="57">
        <f t="shared" si="15"/>
        <v>108129</v>
      </c>
    </row>
    <row r="74" spans="2:19" x14ac:dyDescent="0.25">
      <c r="B74" s="99">
        <v>70</v>
      </c>
      <c r="C74" s="100">
        <v>43963</v>
      </c>
      <c r="D74" s="9">
        <f t="shared" si="16"/>
        <v>112567</v>
      </c>
      <c r="E74" s="2">
        <f t="shared" si="10"/>
        <v>2084</v>
      </c>
      <c r="F74" s="65">
        <f t="shared" si="11"/>
        <v>4502.68</v>
      </c>
      <c r="G74" s="24">
        <f>D74/G$2</f>
        <v>0.83398438006459708</v>
      </c>
      <c r="H74" s="5">
        <f t="shared" si="17"/>
        <v>1</v>
      </c>
      <c r="I74" s="9">
        <f>INT((S$8*K74+I73)/(1+R$8*J74))</f>
        <v>8860</v>
      </c>
      <c r="J74" s="2">
        <f>S74</f>
        <v>107697</v>
      </c>
      <c r="K74" s="2">
        <f>INT((Q$8*J74+K73)/(1+P$8+S$8))</f>
        <v>2084</v>
      </c>
      <c r="L74" s="2">
        <f t="shared" si="12"/>
        <v>-24</v>
      </c>
      <c r="M74" s="2">
        <f t="shared" si="13"/>
        <v>-432</v>
      </c>
      <c r="N74" s="41">
        <f t="shared" si="14"/>
        <v>-8</v>
      </c>
      <c r="P74" s="51">
        <f t="shared" si="8"/>
        <v>3.9220946483268753E-6</v>
      </c>
      <c r="Q74" s="50">
        <f>(1+P$8-Q$8)*(1+P$8+S$8)-R$8*((S$8*K73)+((I73+J73)*(1+P$8+S$8)))</f>
        <v>1.5274865969454323</v>
      </c>
      <c r="R74" s="50">
        <f>-J73*(1+P$8+S$8)</f>
        <v>-209997.90000000026</v>
      </c>
      <c r="S74" s="16">
        <f t="shared" si="15"/>
        <v>107697</v>
      </c>
    </row>
    <row r="75" spans="2:19" x14ac:dyDescent="0.25">
      <c r="B75" s="101">
        <v>71</v>
      </c>
      <c r="C75" s="102">
        <v>43964</v>
      </c>
      <c r="D75" s="11">
        <f t="shared" si="16"/>
        <v>112567</v>
      </c>
      <c r="E75" s="3">
        <f t="shared" si="10"/>
        <v>2075</v>
      </c>
      <c r="F75" s="66">
        <f t="shared" si="11"/>
        <v>4502.68</v>
      </c>
      <c r="G75" s="23">
        <f>D75/G$2</f>
        <v>0.83398438006459708</v>
      </c>
      <c r="H75" s="4">
        <f t="shared" si="17"/>
        <v>1</v>
      </c>
      <c r="I75" s="11">
        <f>INT((S$8*K75+I74)/(1+R$8*J75))</f>
        <v>8840</v>
      </c>
      <c r="J75" s="3">
        <f>S75</f>
        <v>107263</v>
      </c>
      <c r="K75" s="3">
        <f>INT((Q$8*J75+K74)/(1+P$8+S$8))</f>
        <v>2075</v>
      </c>
      <c r="L75" s="3">
        <f t="shared" si="12"/>
        <v>-20</v>
      </c>
      <c r="M75" s="3">
        <f t="shared" si="13"/>
        <v>-434</v>
      </c>
      <c r="N75" s="46">
        <f t="shared" si="14"/>
        <v>-9</v>
      </c>
      <c r="P75" s="55">
        <f t="shared" si="8"/>
        <v>3.9220946483268753E-6</v>
      </c>
      <c r="Q75" s="56">
        <f>(1+P$8-Q$8)*(1+P$8+S$8)-R$8*((S$8*K74)+((I74+J74)*(1+P$8+S$8)))</f>
        <v>1.5292674004740279</v>
      </c>
      <c r="R75" s="56">
        <f>-J74*(1+P$8+S$8)</f>
        <v>-209158.91052631603</v>
      </c>
      <c r="S75" s="57">
        <f t="shared" si="15"/>
        <v>107263</v>
      </c>
    </row>
    <row r="76" spans="2:19" x14ac:dyDescent="0.25">
      <c r="B76" s="99">
        <v>72</v>
      </c>
      <c r="C76" s="100">
        <v>43965</v>
      </c>
      <c r="D76" s="9">
        <f t="shared" si="16"/>
        <v>112567</v>
      </c>
      <c r="E76" s="2">
        <f t="shared" si="10"/>
        <v>2067</v>
      </c>
      <c r="F76" s="65">
        <f t="shared" si="11"/>
        <v>4502.68</v>
      </c>
      <c r="G76" s="24">
        <f>D76/G$2</f>
        <v>0.83398438006459708</v>
      </c>
      <c r="H76" s="5">
        <f t="shared" si="17"/>
        <v>1</v>
      </c>
      <c r="I76" s="9">
        <f>INT((S$8*K76+I75)/(1+R$8*J76))</f>
        <v>8824</v>
      </c>
      <c r="J76" s="2">
        <f>S76</f>
        <v>106827</v>
      </c>
      <c r="K76" s="2">
        <f>INT((Q$8*J76+K75)/(1+P$8+S$8))</f>
        <v>2067</v>
      </c>
      <c r="L76" s="2">
        <f t="shared" si="12"/>
        <v>-16</v>
      </c>
      <c r="M76" s="2">
        <f t="shared" si="13"/>
        <v>-436</v>
      </c>
      <c r="N76" s="41">
        <f t="shared" si="14"/>
        <v>-8</v>
      </c>
      <c r="P76" s="51">
        <f t="shared" si="8"/>
        <v>3.9220946483268753E-6</v>
      </c>
      <c r="Q76" s="50">
        <f>(1+P$8-Q$8)*(1+P$8+S$8)-R$8*((S$8*K75)+((I75+J75)*(1+P$8+S$8)))</f>
        <v>1.5310422559253416</v>
      </c>
      <c r="R76" s="50">
        <f>-J75*(1+P$8+S$8)</f>
        <v>-208316.0368421055</v>
      </c>
      <c r="S76" s="16">
        <f t="shared" si="15"/>
        <v>106827</v>
      </c>
    </row>
    <row r="77" spans="2:19" x14ac:dyDescent="0.25">
      <c r="B77" s="101">
        <v>73</v>
      </c>
      <c r="C77" s="102">
        <v>43966</v>
      </c>
      <c r="D77" s="11">
        <f t="shared" si="16"/>
        <v>112567</v>
      </c>
      <c r="E77" s="3">
        <f t="shared" si="10"/>
        <v>2059</v>
      </c>
      <c r="F77" s="66">
        <f t="shared" si="11"/>
        <v>4502.68</v>
      </c>
      <c r="G77" s="23">
        <f>D77/G$2</f>
        <v>0.83398438006459708</v>
      </c>
      <c r="H77" s="4">
        <f t="shared" si="17"/>
        <v>1</v>
      </c>
      <c r="I77" s="11">
        <f>INT((S$8*K77+I76)/(1+R$8*J77))</f>
        <v>8811</v>
      </c>
      <c r="J77" s="3">
        <f>S77</f>
        <v>106390</v>
      </c>
      <c r="K77" s="3">
        <f>INT((Q$8*J77+K76)/(1+P$8+S$8))</f>
        <v>2059</v>
      </c>
      <c r="L77" s="3">
        <f t="shared" si="12"/>
        <v>-13</v>
      </c>
      <c r="M77" s="3">
        <f t="shared" si="13"/>
        <v>-437</v>
      </c>
      <c r="N77" s="46">
        <f t="shared" si="14"/>
        <v>-8</v>
      </c>
      <c r="P77" s="55">
        <f t="shared" si="8"/>
        <v>3.9220946483268753E-6</v>
      </c>
      <c r="Q77" s="56">
        <f>(1+P$8-Q$8)*(1+P$8+S$8)-R$8*((S$8*K76)+((I76+J76)*(1+P$8+S$8)))</f>
        <v>1.5328075646391335</v>
      </c>
      <c r="R77" s="56">
        <f>-J76*(1+P$8+S$8)</f>
        <v>-207469.27894736867</v>
      </c>
      <c r="S77" s="57">
        <f t="shared" si="15"/>
        <v>106390</v>
      </c>
    </row>
    <row r="78" spans="2:19" x14ac:dyDescent="0.25">
      <c r="B78" s="99">
        <v>74</v>
      </c>
      <c r="C78" s="100">
        <v>43967</v>
      </c>
      <c r="D78" s="9">
        <f t="shared" si="16"/>
        <v>112567</v>
      </c>
      <c r="E78" s="2">
        <f t="shared" si="10"/>
        <v>2050</v>
      </c>
      <c r="F78" s="65">
        <f t="shared" si="11"/>
        <v>4502.68</v>
      </c>
      <c r="G78" s="24">
        <f>D78/G$2</f>
        <v>0.83398438006459708</v>
      </c>
      <c r="H78" s="5">
        <f t="shared" si="17"/>
        <v>1</v>
      </c>
      <c r="I78" s="9">
        <f>INT((S$8*K78+I77)/(1+R$8*J78))</f>
        <v>8800</v>
      </c>
      <c r="J78" s="2">
        <f>S78</f>
        <v>105952</v>
      </c>
      <c r="K78" s="2">
        <f>INT((Q$8*J78+K77)/(1+P$8+S$8))</f>
        <v>2050</v>
      </c>
      <c r="L78" s="2">
        <f t="shared" si="12"/>
        <v>-11</v>
      </c>
      <c r="M78" s="2">
        <f t="shared" si="13"/>
        <v>-438</v>
      </c>
      <c r="N78" s="41">
        <f t="shared" si="14"/>
        <v>-9</v>
      </c>
      <c r="P78" s="51">
        <f t="shared" si="8"/>
        <v>3.9220946483268753E-6</v>
      </c>
      <c r="Q78" s="50">
        <f>(1+P$8-Q$8)*(1+P$8+S$8)-R$8*((S$8*K77)+((I77+J77)*(1+P$8+S$8)))</f>
        <v>1.5345651259455233</v>
      </c>
      <c r="R78" s="50">
        <f>-J77*(1+P$8+S$8)</f>
        <v>-206620.57894736866</v>
      </c>
      <c r="S78" s="16">
        <f t="shared" si="15"/>
        <v>105952</v>
      </c>
    </row>
    <row r="79" spans="2:19" x14ac:dyDescent="0.25">
      <c r="B79" s="101">
        <v>75</v>
      </c>
      <c r="C79" s="102">
        <v>43968</v>
      </c>
      <c r="D79" s="11">
        <f t="shared" si="16"/>
        <v>112567</v>
      </c>
      <c r="E79" s="3">
        <f t="shared" si="10"/>
        <v>2042</v>
      </c>
      <c r="F79" s="66">
        <f t="shared" si="11"/>
        <v>4502.68</v>
      </c>
      <c r="G79" s="23">
        <f>D79/G$2</f>
        <v>0.83398438006459708</v>
      </c>
      <c r="H79" s="4">
        <f t="shared" si="17"/>
        <v>1</v>
      </c>
      <c r="I79" s="11">
        <f>INT((S$8*K79+I78)/(1+R$8*J79))</f>
        <v>8791</v>
      </c>
      <c r="J79" s="3">
        <f>S79</f>
        <v>105514</v>
      </c>
      <c r="K79" s="3">
        <f>INT((Q$8*J79+K78)/(1+P$8+S$8))</f>
        <v>2042</v>
      </c>
      <c r="L79" s="3">
        <f t="shared" si="12"/>
        <v>-9</v>
      </c>
      <c r="M79" s="3">
        <f t="shared" si="13"/>
        <v>-438</v>
      </c>
      <c r="N79" s="46">
        <f t="shared" si="14"/>
        <v>-8</v>
      </c>
      <c r="P79" s="55">
        <f t="shared" si="8"/>
        <v>3.9220946483268753E-6</v>
      </c>
      <c r="Q79" s="56">
        <f>(1+P$8-Q$8)*(1+P$8+S$8)-R$8*((S$8*K78)+((I78+J78)*(1+P$8+S$8)))</f>
        <v>1.5363206128783324</v>
      </c>
      <c r="R79" s="56">
        <f>-J78*(1+P$8+S$8)</f>
        <v>-205769.9368421055</v>
      </c>
      <c r="S79" s="57">
        <f t="shared" si="15"/>
        <v>105514</v>
      </c>
    </row>
    <row r="80" spans="2:19" x14ac:dyDescent="0.25">
      <c r="B80" s="99">
        <v>76</v>
      </c>
      <c r="C80" s="100">
        <v>43969</v>
      </c>
      <c r="D80" s="9">
        <f t="shared" si="16"/>
        <v>112567</v>
      </c>
      <c r="E80" s="2">
        <f t="shared" si="10"/>
        <v>2033</v>
      </c>
      <c r="F80" s="65">
        <f t="shared" si="11"/>
        <v>4502.68</v>
      </c>
      <c r="G80" s="24">
        <f>D80/G$2</f>
        <v>0.83398438006459708</v>
      </c>
      <c r="H80" s="5">
        <f t="shared" si="17"/>
        <v>1</v>
      </c>
      <c r="I80" s="9">
        <f>INT((S$8*K80+I79)/(1+R$8*J80))</f>
        <v>8783</v>
      </c>
      <c r="J80" s="2">
        <f>S80</f>
        <v>105076</v>
      </c>
      <c r="K80" s="2">
        <f>INT((Q$8*J80+K79)/(1+P$8+S$8))</f>
        <v>2033</v>
      </c>
      <c r="L80" s="2">
        <f t="shared" si="12"/>
        <v>-8</v>
      </c>
      <c r="M80" s="2">
        <f t="shared" si="13"/>
        <v>-438</v>
      </c>
      <c r="N80" s="41">
        <f t="shared" si="14"/>
        <v>-9</v>
      </c>
      <c r="P80" s="51">
        <f t="shared" si="8"/>
        <v>3.9220946483268753E-6</v>
      </c>
      <c r="Q80" s="50">
        <f>(1+P$8-Q$8)*(1+P$8+S$8)-R$8*((S$8*K79)+((I79+J79)*(1+P$8+S$8)))</f>
        <v>1.5380665530736195</v>
      </c>
      <c r="R80" s="50">
        <f>-J79*(1+P$8+S$8)</f>
        <v>-204919.29473684233</v>
      </c>
      <c r="S80" s="16">
        <f t="shared" si="15"/>
        <v>105076</v>
      </c>
    </row>
    <row r="81" spans="2:19" x14ac:dyDescent="0.25">
      <c r="B81" s="101">
        <v>77</v>
      </c>
      <c r="C81" s="102">
        <v>43970</v>
      </c>
      <c r="D81" s="11">
        <f t="shared" si="16"/>
        <v>112567</v>
      </c>
      <c r="E81" s="3">
        <f t="shared" si="10"/>
        <v>2025</v>
      </c>
      <c r="F81" s="66">
        <f t="shared" si="11"/>
        <v>4502.68</v>
      </c>
      <c r="G81" s="23">
        <f>D81/G$2</f>
        <v>0.83398438006459708</v>
      </c>
      <c r="H81" s="4">
        <f t="shared" si="17"/>
        <v>1</v>
      </c>
      <c r="I81" s="11">
        <f>INT((S$8*K81+I80)/(1+R$8*J81))</f>
        <v>8777</v>
      </c>
      <c r="J81" s="3">
        <f>S81</f>
        <v>104639</v>
      </c>
      <c r="K81" s="3">
        <f>INT((Q$8*J81+K80)/(1+P$8+S$8))</f>
        <v>2025</v>
      </c>
      <c r="L81" s="3">
        <f t="shared" si="12"/>
        <v>-6</v>
      </c>
      <c r="M81" s="3">
        <f t="shared" si="13"/>
        <v>-437</v>
      </c>
      <c r="N81" s="46">
        <f t="shared" si="14"/>
        <v>-8</v>
      </c>
      <c r="P81" s="55">
        <f t="shared" si="8"/>
        <v>3.9220946483268753E-6</v>
      </c>
      <c r="Q81" s="56">
        <f>(1+P$8-Q$8)*(1+P$8+S$8)-R$8*((S$8*K80)+((I80+J80)*(1+P$8+S$8)))</f>
        <v>1.5398104188953257</v>
      </c>
      <c r="R81" s="56">
        <f>-J80*(1+P$8+S$8)</f>
        <v>-204068.65263157917</v>
      </c>
      <c r="S81" s="57">
        <f t="shared" si="15"/>
        <v>104639</v>
      </c>
    </row>
    <row r="82" spans="2:19" x14ac:dyDescent="0.25">
      <c r="B82" s="99">
        <v>78</v>
      </c>
      <c r="C82" s="100">
        <v>43971</v>
      </c>
      <c r="D82" s="9">
        <f t="shared" si="16"/>
        <v>112567</v>
      </c>
      <c r="E82" s="2">
        <f t="shared" si="10"/>
        <v>2016</v>
      </c>
      <c r="F82" s="65">
        <f t="shared" si="11"/>
        <v>4502.68</v>
      </c>
      <c r="G82" s="24">
        <f>D82/G$2</f>
        <v>0.83398438006459708</v>
      </c>
      <c r="H82" s="5">
        <f t="shared" si="17"/>
        <v>1</v>
      </c>
      <c r="I82" s="9">
        <f>INT((S$8*K82+I81)/(1+R$8*J82))</f>
        <v>8772</v>
      </c>
      <c r="J82" s="2">
        <f>S82</f>
        <v>104202</v>
      </c>
      <c r="K82" s="2">
        <f>INT((Q$8*J82+K81)/(1+P$8+S$8))</f>
        <v>2016</v>
      </c>
      <c r="L82" s="2">
        <f t="shared" si="12"/>
        <v>-5</v>
      </c>
      <c r="M82" s="2">
        <f t="shared" si="13"/>
        <v>-437</v>
      </c>
      <c r="N82" s="41">
        <f t="shared" si="14"/>
        <v>-9</v>
      </c>
      <c r="P82" s="51">
        <f t="shared" si="8"/>
        <v>3.9220946483268753E-6</v>
      </c>
      <c r="Q82" s="50">
        <f>(1+P$8-Q$8)*(1+P$8+S$8)-R$8*((S$8*K81)+((I81+J81)*(1+P$8+S$8)))</f>
        <v>1.5415408642758091</v>
      </c>
      <c r="R82" s="50">
        <f>-J81*(1+P$8+S$8)</f>
        <v>-203219.95263157919</v>
      </c>
      <c r="S82" s="16">
        <f t="shared" si="15"/>
        <v>104202</v>
      </c>
    </row>
    <row r="83" spans="2:19" x14ac:dyDescent="0.25">
      <c r="B83" s="101">
        <v>79</v>
      </c>
      <c r="C83" s="102">
        <v>43972</v>
      </c>
      <c r="D83" s="11">
        <f t="shared" si="16"/>
        <v>112567</v>
      </c>
      <c r="E83" s="3">
        <f t="shared" si="10"/>
        <v>2008</v>
      </c>
      <c r="F83" s="66">
        <f t="shared" si="11"/>
        <v>4502.68</v>
      </c>
      <c r="G83" s="23">
        <f>D83/G$2</f>
        <v>0.83398438006459708</v>
      </c>
      <c r="H83" s="4">
        <f t="shared" si="17"/>
        <v>1</v>
      </c>
      <c r="I83" s="11">
        <f>INT((S$8*K83+I82)/(1+R$8*J83))</f>
        <v>8768</v>
      </c>
      <c r="J83" s="3">
        <f>S83</f>
        <v>103766</v>
      </c>
      <c r="K83" s="3">
        <f>INT((Q$8*J83+K82)/(1+P$8+S$8))</f>
        <v>2008</v>
      </c>
      <c r="L83" s="3">
        <f t="shared" si="12"/>
        <v>-4</v>
      </c>
      <c r="M83" s="3">
        <f t="shared" si="13"/>
        <v>-436</v>
      </c>
      <c r="N83" s="46">
        <f t="shared" si="14"/>
        <v>-8</v>
      </c>
      <c r="P83" s="55">
        <f t="shared" si="8"/>
        <v>3.9220946483268753E-6</v>
      </c>
      <c r="Q83" s="56">
        <f>(1+P$8-Q$8)*(1+P$8+S$8)-R$8*((S$8*K82)+((I82+J82)*(1+P$8+S$8)))</f>
        <v>1.5432692352827115</v>
      </c>
      <c r="R83" s="56">
        <f>-J82*(1+P$8+S$8)</f>
        <v>-202371.25263157918</v>
      </c>
      <c r="S83" s="57">
        <f t="shared" si="15"/>
        <v>103766</v>
      </c>
    </row>
    <row r="84" spans="2:19" x14ac:dyDescent="0.25">
      <c r="B84" s="99">
        <v>80</v>
      </c>
      <c r="C84" s="100">
        <v>43973</v>
      </c>
      <c r="D84" s="9">
        <f t="shared" si="16"/>
        <v>112567</v>
      </c>
      <c r="E84" s="2">
        <f t="shared" si="10"/>
        <v>2000</v>
      </c>
      <c r="F84" s="65">
        <f t="shared" si="11"/>
        <v>4502.68</v>
      </c>
      <c r="G84" s="24">
        <f>D84/G$2</f>
        <v>0.83398438006459708</v>
      </c>
      <c r="H84" s="5">
        <f t="shared" si="17"/>
        <v>1</v>
      </c>
      <c r="I84" s="9">
        <f>INT((S$8*K84+I83)/(1+R$8*J84))</f>
        <v>8765</v>
      </c>
      <c r="J84" s="2">
        <f>S84</f>
        <v>103331</v>
      </c>
      <c r="K84" s="2">
        <f>INT((Q$8*J84+K83)/(1+P$8+S$8))</f>
        <v>2000</v>
      </c>
      <c r="L84" s="2">
        <f t="shared" si="12"/>
        <v>-3</v>
      </c>
      <c r="M84" s="2">
        <f t="shared" si="13"/>
        <v>-435</v>
      </c>
      <c r="N84" s="41">
        <f t="shared" si="14"/>
        <v>-8</v>
      </c>
      <c r="P84" s="51">
        <f t="shared" si="8"/>
        <v>3.9220946483268753E-6</v>
      </c>
      <c r="Q84" s="50">
        <f>(1+P$8-Q$8)*(1+P$8+S$8)-R$8*((S$8*K83)+((I83+J83)*(1+P$8+S$8)))</f>
        <v>1.5449880595520917</v>
      </c>
      <c r="R84" s="50">
        <f>-J83*(1+P$8+S$8)</f>
        <v>-201524.49473684235</v>
      </c>
      <c r="S84" s="16">
        <f t="shared" si="15"/>
        <v>103331</v>
      </c>
    </row>
    <row r="85" spans="2:19" x14ac:dyDescent="0.25">
      <c r="B85" s="101">
        <v>81</v>
      </c>
      <c r="C85" s="102">
        <v>43974</v>
      </c>
      <c r="D85" s="11">
        <f t="shared" si="16"/>
        <v>112567</v>
      </c>
      <c r="E85" s="3">
        <f t="shared" si="10"/>
        <v>1991</v>
      </c>
      <c r="F85" s="66">
        <f t="shared" si="11"/>
        <v>4502.68</v>
      </c>
      <c r="G85" s="23">
        <f>D85/G$2</f>
        <v>0.83398438006459708</v>
      </c>
      <c r="H85" s="4">
        <f t="shared" si="17"/>
        <v>1</v>
      </c>
      <c r="I85" s="11">
        <f>INT((S$8*K85+I84)/(1+R$8*J85))</f>
        <v>8762</v>
      </c>
      <c r="J85" s="3">
        <f>S85</f>
        <v>102898</v>
      </c>
      <c r="K85" s="3">
        <f>INT((Q$8*J85+K84)/(1+P$8+S$8))</f>
        <v>1991</v>
      </c>
      <c r="L85" s="3">
        <f t="shared" si="12"/>
        <v>-3</v>
      </c>
      <c r="M85" s="3">
        <f t="shared" si="13"/>
        <v>-433</v>
      </c>
      <c r="N85" s="46">
        <f t="shared" si="14"/>
        <v>-9</v>
      </c>
      <c r="P85" s="55">
        <f t="shared" si="8"/>
        <v>3.9220946483268753E-6</v>
      </c>
      <c r="Q85" s="56">
        <f>(1+P$8-Q$8)*(1+P$8+S$8)-R$8*((S$8*K84)+((I84+J84)*(1+P$8+S$8)))</f>
        <v>1.5466991364140703</v>
      </c>
      <c r="R85" s="56">
        <f>-J84*(1+P$8+S$8)</f>
        <v>-200679.67894736867</v>
      </c>
      <c r="S85" s="57">
        <f t="shared" si="15"/>
        <v>102898</v>
      </c>
    </row>
    <row r="86" spans="2:19" x14ac:dyDescent="0.25">
      <c r="B86" s="99">
        <v>82</v>
      </c>
      <c r="C86" s="100">
        <v>43975</v>
      </c>
      <c r="D86" s="9">
        <f t="shared" si="16"/>
        <v>112567</v>
      </c>
      <c r="E86" s="2">
        <f t="shared" si="10"/>
        <v>1983</v>
      </c>
      <c r="F86" s="65">
        <f t="shared" si="11"/>
        <v>4502.68</v>
      </c>
      <c r="G86" s="24">
        <f>D86/G$2</f>
        <v>0.83398438006459708</v>
      </c>
      <c r="H86" s="5">
        <f t="shared" si="17"/>
        <v>1</v>
      </c>
      <c r="I86" s="9">
        <f>INT((S$8*K86+I85)/(1+R$8*J86))</f>
        <v>8760</v>
      </c>
      <c r="J86" s="2">
        <f>S86</f>
        <v>102466</v>
      </c>
      <c r="K86" s="2">
        <f>INT((Q$8*J86+K85)/(1+P$8+S$8))</f>
        <v>1983</v>
      </c>
      <c r="L86" s="2">
        <f t="shared" si="12"/>
        <v>-2</v>
      </c>
      <c r="M86" s="2">
        <f t="shared" si="13"/>
        <v>-432</v>
      </c>
      <c r="N86" s="41">
        <f t="shared" si="14"/>
        <v>-8</v>
      </c>
      <c r="P86" s="51">
        <f t="shared" si="8"/>
        <v>3.9220946483268753E-6</v>
      </c>
      <c r="Q86" s="50">
        <f>(1+P$8-Q$8)*(1+P$8+S$8)-R$8*((S$8*K85)+((I85+J85)*(1+P$8+S$8)))</f>
        <v>1.5484042651987671</v>
      </c>
      <c r="R86" s="50">
        <f>-J85*(1+P$8+S$8)</f>
        <v>-199838.74736842129</v>
      </c>
      <c r="S86" s="16">
        <f t="shared" si="15"/>
        <v>102466</v>
      </c>
    </row>
    <row r="87" spans="2:19" x14ac:dyDescent="0.25">
      <c r="B87" s="101">
        <v>83</v>
      </c>
      <c r="C87" s="102">
        <v>43976</v>
      </c>
      <c r="D87" s="11">
        <f t="shared" si="16"/>
        <v>112567</v>
      </c>
      <c r="E87" s="3">
        <f t="shared" si="10"/>
        <v>1975</v>
      </c>
      <c r="F87" s="66">
        <f t="shared" si="11"/>
        <v>4502.68</v>
      </c>
      <c r="G87" s="23">
        <f>D87/G$2</f>
        <v>0.83398438006459708</v>
      </c>
      <c r="H87" s="4">
        <f t="shared" si="17"/>
        <v>1</v>
      </c>
      <c r="I87" s="11">
        <f>INT((S$8*K87+I86)/(1+R$8*J87))</f>
        <v>8759</v>
      </c>
      <c r="J87" s="3">
        <f>S87</f>
        <v>102035</v>
      </c>
      <c r="K87" s="3">
        <f>INT((Q$8*J87+K86)/(1+P$8+S$8))</f>
        <v>1975</v>
      </c>
      <c r="L87" s="3">
        <f t="shared" si="12"/>
        <v>-1</v>
      </c>
      <c r="M87" s="3">
        <f t="shared" si="13"/>
        <v>-431</v>
      </c>
      <c r="N87" s="46">
        <f t="shared" si="14"/>
        <v>-8</v>
      </c>
      <c r="P87" s="55">
        <f t="shared" si="8"/>
        <v>3.9220946483268753E-6</v>
      </c>
      <c r="Q87" s="56">
        <f>(1+P$8-Q$8)*(1+P$8+S$8)-R$8*((S$8*K86)+((I86+J86)*(1+P$8+S$8)))</f>
        <v>1.5500998472459417</v>
      </c>
      <c r="R87" s="56">
        <f>-J86*(1+P$8+S$8)</f>
        <v>-198999.75789473706</v>
      </c>
      <c r="S87" s="57">
        <f t="shared" si="15"/>
        <v>102035</v>
      </c>
    </row>
    <row r="88" spans="2:19" x14ac:dyDescent="0.25">
      <c r="B88" s="99">
        <v>84</v>
      </c>
      <c r="C88" s="100">
        <v>43977</v>
      </c>
      <c r="D88" s="9">
        <f t="shared" si="16"/>
        <v>112567</v>
      </c>
      <c r="E88" s="2">
        <f t="shared" si="10"/>
        <v>1966</v>
      </c>
      <c r="F88" s="65">
        <f t="shared" si="11"/>
        <v>4502.68</v>
      </c>
      <c r="G88" s="24">
        <f>D88/G$2</f>
        <v>0.83398438006459708</v>
      </c>
      <c r="H88" s="5">
        <f t="shared" si="17"/>
        <v>1</v>
      </c>
      <c r="I88" s="9">
        <f>INT((S$8*K88+I87)/(1+R$8*J88))</f>
        <v>8757</v>
      </c>
      <c r="J88" s="2">
        <f>S88</f>
        <v>101606</v>
      </c>
      <c r="K88" s="2">
        <f>INT((Q$8*J88+K87)/(1+P$8+S$8))</f>
        <v>1966</v>
      </c>
      <c r="L88" s="2">
        <f t="shared" si="12"/>
        <v>-2</v>
      </c>
      <c r="M88" s="2">
        <f t="shared" si="13"/>
        <v>-429</v>
      </c>
      <c r="N88" s="41">
        <f t="shared" si="14"/>
        <v>-9</v>
      </c>
      <c r="P88" s="51">
        <f t="shared" si="8"/>
        <v>3.9220946483268753E-6</v>
      </c>
      <c r="Q88" s="50">
        <f>(1+P$8-Q$8)*(1+P$8+S$8)-R$8*((S$8*K87)+((I87+J87)*(1+P$8+S$8)))</f>
        <v>1.5517876818857144</v>
      </c>
      <c r="R88" s="50">
        <f>-J87*(1+P$8+S$8)</f>
        <v>-198162.71052631602</v>
      </c>
      <c r="S88" s="16">
        <f t="shared" si="15"/>
        <v>101606</v>
      </c>
    </row>
    <row r="89" spans="2:19" x14ac:dyDescent="0.25">
      <c r="B89" s="101">
        <v>85</v>
      </c>
      <c r="C89" s="102">
        <v>43978</v>
      </c>
      <c r="D89" s="11">
        <f t="shared" si="16"/>
        <v>112567</v>
      </c>
      <c r="E89" s="3">
        <f t="shared" si="10"/>
        <v>1958</v>
      </c>
      <c r="F89" s="66">
        <f t="shared" si="11"/>
        <v>4502.68</v>
      </c>
      <c r="G89" s="23">
        <f>D89/G$2</f>
        <v>0.83398438006459708</v>
      </c>
      <c r="H89" s="4">
        <f t="shared" si="17"/>
        <v>1</v>
      </c>
      <c r="I89" s="11">
        <f>INT((S$8*K89+I88)/(1+R$8*J89))</f>
        <v>8756</v>
      </c>
      <c r="J89" s="3">
        <f>S89</f>
        <v>101178</v>
      </c>
      <c r="K89" s="3">
        <f>INT((Q$8*J89+K88)/(1+P$8+S$8))</f>
        <v>1958</v>
      </c>
      <c r="L89" s="3">
        <f t="shared" si="12"/>
        <v>-1</v>
      </c>
      <c r="M89" s="3">
        <f t="shared" si="13"/>
        <v>-428</v>
      </c>
      <c r="N89" s="46">
        <f t="shared" si="14"/>
        <v>-8</v>
      </c>
      <c r="P89" s="55">
        <f t="shared" ref="P89:P160" si="18">R$8*((1+P$8-Q$8)*(1+P$8+S$8)-Q$8)</f>
        <v>3.9220946483268753E-6</v>
      </c>
      <c r="Q89" s="56">
        <f>(1+P$8-Q$8)*(1+P$8+S$8)-R$8*((S$8*K88)+((I88+J88)*(1+P$8+S$8)))</f>
        <v>1.5534734421519063</v>
      </c>
      <c r="R89" s="56">
        <f>-J88*(1+P$8+S$8)</f>
        <v>-197329.54736842128</v>
      </c>
      <c r="S89" s="57">
        <f t="shared" si="15"/>
        <v>101178</v>
      </c>
    </row>
    <row r="90" spans="2:19" x14ac:dyDescent="0.25">
      <c r="B90" s="99">
        <v>86</v>
      </c>
      <c r="C90" s="100">
        <v>43979</v>
      </c>
      <c r="D90" s="9">
        <f t="shared" si="16"/>
        <v>112567</v>
      </c>
      <c r="E90" s="2">
        <f t="shared" ref="E90:E153" si="19">K90</f>
        <v>1950</v>
      </c>
      <c r="F90" s="65">
        <f t="shared" ref="F90:F153" si="20">D90*0.04</f>
        <v>4502.68</v>
      </c>
      <c r="G90" s="24">
        <f>D90/G$2</f>
        <v>0.83398438006459708</v>
      </c>
      <c r="H90" s="5">
        <f t="shared" si="17"/>
        <v>1</v>
      </c>
      <c r="I90" s="9">
        <f>INT((S$8*K90+I89)/(1+R$8*J90))</f>
        <v>8755</v>
      </c>
      <c r="J90" s="2">
        <f>S90</f>
        <v>100752</v>
      </c>
      <c r="K90" s="2">
        <f>INT((Q$8*J90+K89)/(1+P$8+S$8))</f>
        <v>1950</v>
      </c>
      <c r="L90" s="2">
        <f t="shared" ref="L90:L153" si="21">I90-I89</f>
        <v>-1</v>
      </c>
      <c r="M90" s="2">
        <f t="shared" ref="M90:M153" si="22">J90-J89</f>
        <v>-426</v>
      </c>
      <c r="N90" s="41">
        <f t="shared" ref="N90:N153" si="23">K90-K89</f>
        <v>-8</v>
      </c>
      <c r="P90" s="51">
        <f t="shared" si="18"/>
        <v>3.9220946483268753E-6</v>
      </c>
      <c r="Q90" s="50">
        <f>(1+P$8-Q$8)*(1+P$8+S$8)-R$8*((S$8*K89)+((I89+J89)*(1+P$8+S$8)))</f>
        <v>1.5551496556805762</v>
      </c>
      <c r="R90" s="50">
        <f>-J89*(1+P$8+S$8)</f>
        <v>-196498.32631578972</v>
      </c>
      <c r="S90" s="16">
        <f t="shared" ref="S90:S153" si="24">INT((-Q90+SQRT((Q90^2)-(4*P90*R90)))/(2*P90))</f>
        <v>100752</v>
      </c>
    </row>
    <row r="91" spans="2:19" x14ac:dyDescent="0.25">
      <c r="B91" s="101">
        <v>87</v>
      </c>
      <c r="C91" s="102">
        <v>43980</v>
      </c>
      <c r="D91" s="11">
        <f t="shared" si="16"/>
        <v>112567</v>
      </c>
      <c r="E91" s="3">
        <f t="shared" si="19"/>
        <v>1942</v>
      </c>
      <c r="F91" s="66">
        <f t="shared" si="20"/>
        <v>4502.68</v>
      </c>
      <c r="G91" s="23">
        <f>D91/G$2</f>
        <v>0.83398438006459708</v>
      </c>
      <c r="H91" s="4">
        <f t="shared" si="17"/>
        <v>1</v>
      </c>
      <c r="I91" s="11">
        <f>INT((S$8*K91+I90)/(1+R$8*J91))</f>
        <v>8754</v>
      </c>
      <c r="J91" s="3">
        <f>S91</f>
        <v>100327</v>
      </c>
      <c r="K91" s="3">
        <f>INT((Q$8*J91+K90)/(1+P$8+S$8))</f>
        <v>1942</v>
      </c>
      <c r="L91" s="3">
        <f t="shared" si="21"/>
        <v>-1</v>
      </c>
      <c r="M91" s="3">
        <f t="shared" si="22"/>
        <v>-425</v>
      </c>
      <c r="N91" s="46">
        <f t="shared" si="23"/>
        <v>-8</v>
      </c>
      <c r="P91" s="55">
        <f t="shared" si="18"/>
        <v>3.9220946483268753E-6</v>
      </c>
      <c r="Q91" s="56">
        <f>(1+P$8-Q$8)*(1+P$8+S$8)-R$8*((S$8*K90)+((I90+J90)*(1+P$8+S$8)))</f>
        <v>1.5568181218018442</v>
      </c>
      <c r="R91" s="56">
        <f>-J90*(1+P$8+S$8)</f>
        <v>-195670.98947368443</v>
      </c>
      <c r="S91" s="57">
        <f t="shared" si="24"/>
        <v>100327</v>
      </c>
    </row>
    <row r="92" spans="2:19" x14ac:dyDescent="0.25">
      <c r="B92" s="99">
        <v>88</v>
      </c>
      <c r="C92" s="100">
        <v>43981</v>
      </c>
      <c r="D92" s="9">
        <f t="shared" si="16"/>
        <v>112567</v>
      </c>
      <c r="E92" s="2">
        <f t="shared" si="19"/>
        <v>1934</v>
      </c>
      <c r="F92" s="65">
        <f t="shared" si="20"/>
        <v>4502.68</v>
      </c>
      <c r="G92" s="24">
        <f>D92/G$2</f>
        <v>0.83398438006459708</v>
      </c>
      <c r="H92" s="5">
        <f t="shared" si="17"/>
        <v>1</v>
      </c>
      <c r="I92" s="9">
        <f>INT((S$8*K92+I91)/(1+R$8*J92))</f>
        <v>8754</v>
      </c>
      <c r="J92" s="2">
        <f>S92</f>
        <v>99904</v>
      </c>
      <c r="K92" s="2">
        <f>INT((Q$8*J92+K91)/(1+P$8+S$8))</f>
        <v>1934</v>
      </c>
      <c r="L92" s="2">
        <f t="shared" si="21"/>
        <v>0</v>
      </c>
      <c r="M92" s="2">
        <f t="shared" si="22"/>
        <v>-423</v>
      </c>
      <c r="N92" s="41">
        <f t="shared" si="23"/>
        <v>-8</v>
      </c>
      <c r="P92" s="51">
        <f t="shared" si="18"/>
        <v>3.9220946483268753E-6</v>
      </c>
      <c r="Q92" s="50">
        <f>(1+P$8-Q$8)*(1+P$8+S$8)-R$8*((S$8*K91)+((I91+J91)*(1+P$8+S$8)))</f>
        <v>1.5584827142194113</v>
      </c>
      <c r="R92" s="50">
        <f>-J91*(1+P$8+S$8)</f>
        <v>-194845.59473684232</v>
      </c>
      <c r="S92" s="16">
        <f t="shared" si="24"/>
        <v>99904</v>
      </c>
    </row>
    <row r="93" spans="2:19" x14ac:dyDescent="0.25">
      <c r="B93" s="101">
        <v>89</v>
      </c>
      <c r="C93" s="102">
        <v>43982</v>
      </c>
      <c r="D93" s="11">
        <f t="shared" si="16"/>
        <v>112567</v>
      </c>
      <c r="E93" s="3">
        <f t="shared" si="19"/>
        <v>1925</v>
      </c>
      <c r="F93" s="66">
        <f t="shared" si="20"/>
        <v>4502.68</v>
      </c>
      <c r="G93" s="23">
        <f>D93/G$2</f>
        <v>0.83398438006459708</v>
      </c>
      <c r="H93" s="4">
        <f t="shared" si="17"/>
        <v>1</v>
      </c>
      <c r="I93" s="11">
        <f>INT((S$8*K93+I92)/(1+R$8*J93))</f>
        <v>8753</v>
      </c>
      <c r="J93" s="3">
        <f>S93</f>
        <v>99483</v>
      </c>
      <c r="K93" s="3">
        <f>INT((Q$8*J93+K92)/(1+P$8+S$8))</f>
        <v>1925</v>
      </c>
      <c r="L93" s="3">
        <f t="shared" si="21"/>
        <v>-1</v>
      </c>
      <c r="M93" s="3">
        <f t="shared" si="22"/>
        <v>-421</v>
      </c>
      <c r="N93" s="46">
        <f t="shared" si="23"/>
        <v>-9</v>
      </c>
      <c r="P93" s="55">
        <f t="shared" si="18"/>
        <v>3.9220946483268753E-6</v>
      </c>
      <c r="Q93" s="56">
        <f>(1+P$8-Q$8)*(1+P$8+S$8)-R$8*((S$8*K92)+((I92+J92)*(1+P$8+S$8)))</f>
        <v>1.5601356855258754</v>
      </c>
      <c r="R93" s="56">
        <f>-J92*(1+P$8+S$8)</f>
        <v>-194024.08421052655</v>
      </c>
      <c r="S93" s="57">
        <f t="shared" si="24"/>
        <v>99483</v>
      </c>
    </row>
    <row r="94" spans="2:19" x14ac:dyDescent="0.25">
      <c r="B94" s="99">
        <v>90</v>
      </c>
      <c r="C94" s="100">
        <v>43983</v>
      </c>
      <c r="D94" s="9">
        <f t="shared" ref="D94:D157" si="25">D93+IF(M94&gt;0,M94,0)</f>
        <v>112567</v>
      </c>
      <c r="E94" s="2">
        <f t="shared" si="19"/>
        <v>1917</v>
      </c>
      <c r="F94" s="65">
        <f t="shared" si="20"/>
        <v>4502.68</v>
      </c>
      <c r="G94" s="24">
        <f>D94/G$2</f>
        <v>0.83398438006459708</v>
      </c>
      <c r="H94" s="5">
        <f t="shared" si="17"/>
        <v>1</v>
      </c>
      <c r="I94" s="9">
        <f>INT((S$8*K94+I93)/(1+R$8*J94))</f>
        <v>8752</v>
      </c>
      <c r="J94" s="2">
        <f>S94</f>
        <v>99063</v>
      </c>
      <c r="K94" s="2">
        <f>INT((Q$8*J94+K93)/(1+P$8+S$8))</f>
        <v>1917</v>
      </c>
      <c r="L94" s="2">
        <f t="shared" si="21"/>
        <v>-1</v>
      </c>
      <c r="M94" s="2">
        <f t="shared" si="22"/>
        <v>-420</v>
      </c>
      <c r="N94" s="41">
        <f t="shared" si="23"/>
        <v>-8</v>
      </c>
      <c r="P94" s="51">
        <f t="shared" si="18"/>
        <v>3.9220946483268753E-6</v>
      </c>
      <c r="Q94" s="50">
        <f>(1+P$8-Q$8)*(1+P$8+S$8)-R$8*((S$8*K93)+((I93+J93)*(1+P$8+S$8)))</f>
        <v>1.5617865824587589</v>
      </c>
      <c r="R94" s="50">
        <f>-J93*(1+P$8+S$8)</f>
        <v>-193206.45789473708</v>
      </c>
      <c r="S94" s="16">
        <f t="shared" si="24"/>
        <v>99063</v>
      </c>
    </row>
    <row r="95" spans="2:19" x14ac:dyDescent="0.25">
      <c r="B95" s="101">
        <v>91</v>
      </c>
      <c r="C95" s="102">
        <v>43984</v>
      </c>
      <c r="D95" s="11">
        <f t="shared" si="25"/>
        <v>112567</v>
      </c>
      <c r="E95" s="3">
        <f t="shared" si="19"/>
        <v>1909</v>
      </c>
      <c r="F95" s="66">
        <f t="shared" si="20"/>
        <v>4502.68</v>
      </c>
      <c r="G95" s="23">
        <f>D95/G$2</f>
        <v>0.83398438006459708</v>
      </c>
      <c r="H95" s="4">
        <f t="shared" si="17"/>
        <v>1</v>
      </c>
      <c r="I95" s="11">
        <f>INT((S$8*K95+I94)/(1+R$8*J95))</f>
        <v>8752</v>
      </c>
      <c r="J95" s="3">
        <f>S95</f>
        <v>98645</v>
      </c>
      <c r="K95" s="3">
        <f>INT((Q$8*J95+K94)/(1+P$8+S$8))</f>
        <v>1909</v>
      </c>
      <c r="L95" s="3">
        <f t="shared" si="21"/>
        <v>0</v>
      </c>
      <c r="M95" s="3">
        <f t="shared" si="22"/>
        <v>-418</v>
      </c>
      <c r="N95" s="46">
        <f t="shared" si="23"/>
        <v>-8</v>
      </c>
      <c r="P95" s="55">
        <f t="shared" si="18"/>
        <v>3.9220946483268753E-6</v>
      </c>
      <c r="Q95" s="56">
        <f>(1+P$8-Q$8)*(1+P$8+S$8)-R$8*((S$8*K94)+((I94+J94)*(1+P$8+S$8)))</f>
        <v>1.5634318063578212</v>
      </c>
      <c r="R95" s="56">
        <f>-J94*(1+P$8+S$8)</f>
        <v>-192390.77368421076</v>
      </c>
      <c r="S95" s="57">
        <f t="shared" si="24"/>
        <v>98645</v>
      </c>
    </row>
    <row r="96" spans="2:19" x14ac:dyDescent="0.25">
      <c r="B96" s="99">
        <v>92</v>
      </c>
      <c r="C96" s="100">
        <v>43985</v>
      </c>
      <c r="D96" s="9">
        <f t="shared" si="25"/>
        <v>112567</v>
      </c>
      <c r="E96" s="2">
        <f t="shared" si="19"/>
        <v>1901</v>
      </c>
      <c r="F96" s="65">
        <f t="shared" si="20"/>
        <v>4502.68</v>
      </c>
      <c r="G96" s="24">
        <f>D96/G$2</f>
        <v>0.83398438006459708</v>
      </c>
      <c r="H96" s="5">
        <f t="shared" si="17"/>
        <v>1</v>
      </c>
      <c r="I96" s="9">
        <f>INT((S$8*K96+I95)/(1+R$8*J96))</f>
        <v>8752</v>
      </c>
      <c r="J96" s="2">
        <f>S96</f>
        <v>98229</v>
      </c>
      <c r="K96" s="2">
        <f>INT((Q$8*J96+K95)/(1+P$8+S$8))</f>
        <v>1901</v>
      </c>
      <c r="L96" s="2">
        <f t="shared" si="21"/>
        <v>0</v>
      </c>
      <c r="M96" s="2">
        <f t="shared" si="22"/>
        <v>-416</v>
      </c>
      <c r="N96" s="41">
        <f t="shared" si="23"/>
        <v>-8</v>
      </c>
      <c r="P96" s="51">
        <f t="shared" si="18"/>
        <v>3.9220946483268753E-6</v>
      </c>
      <c r="Q96" s="50">
        <f>(1+P$8-Q$8)*(1+P$8+S$8)-R$8*((S$8*K95)+((I95+J95)*(1+P$8+S$8)))</f>
        <v>1.5650654091457805</v>
      </c>
      <c r="R96" s="50">
        <f>-J95*(1+P$8+S$8)</f>
        <v>-191578.97368421074</v>
      </c>
      <c r="S96" s="16">
        <f t="shared" si="24"/>
        <v>98229</v>
      </c>
    </row>
    <row r="97" spans="2:19" x14ac:dyDescent="0.25">
      <c r="B97" s="101">
        <v>93</v>
      </c>
      <c r="C97" s="102">
        <v>43986</v>
      </c>
      <c r="D97" s="11">
        <f t="shared" si="25"/>
        <v>112567</v>
      </c>
      <c r="E97" s="3">
        <f t="shared" si="19"/>
        <v>1893</v>
      </c>
      <c r="F97" s="66">
        <f t="shared" si="20"/>
        <v>4502.68</v>
      </c>
      <c r="G97" s="23">
        <f>D97/G$2</f>
        <v>0.83398438006459708</v>
      </c>
      <c r="H97" s="4">
        <f t="shared" si="17"/>
        <v>1</v>
      </c>
      <c r="I97" s="11">
        <f>INT((S$8*K97+I96)/(1+R$8*J97))</f>
        <v>8752</v>
      </c>
      <c r="J97" s="3">
        <f>S97</f>
        <v>97814</v>
      </c>
      <c r="K97" s="3">
        <f>INT((Q$8*J97+K96)/(1+P$8+S$8))</f>
        <v>1893</v>
      </c>
      <c r="L97" s="3">
        <f t="shared" si="21"/>
        <v>0</v>
      </c>
      <c r="M97" s="3">
        <f t="shared" si="22"/>
        <v>-415</v>
      </c>
      <c r="N97" s="46">
        <f t="shared" si="23"/>
        <v>-8</v>
      </c>
      <c r="P97" s="55">
        <f t="shared" si="18"/>
        <v>3.9220946483268753E-6</v>
      </c>
      <c r="Q97" s="56">
        <f>(1+P$8-Q$8)*(1+P$8+S$8)-R$8*((S$8*K96)+((I96+J96)*(1+P$8+S$8)))</f>
        <v>1.566691264526338</v>
      </c>
      <c r="R97" s="56">
        <f>-J96*(1+P$8+S$8)</f>
        <v>-190771.05789473705</v>
      </c>
      <c r="S97" s="57">
        <f t="shared" si="24"/>
        <v>97814</v>
      </c>
    </row>
    <row r="98" spans="2:19" x14ac:dyDescent="0.25">
      <c r="B98" s="99">
        <v>94</v>
      </c>
      <c r="C98" s="100">
        <v>43987</v>
      </c>
      <c r="D98" s="9">
        <f t="shared" si="25"/>
        <v>112567</v>
      </c>
      <c r="E98" s="2">
        <f t="shared" si="19"/>
        <v>1885</v>
      </c>
      <c r="F98" s="65">
        <f t="shared" si="20"/>
        <v>4502.68</v>
      </c>
      <c r="G98" s="24">
        <f>D98/G$2</f>
        <v>0.83398438006459708</v>
      </c>
      <c r="H98" s="5">
        <f t="shared" si="17"/>
        <v>1</v>
      </c>
      <c r="I98" s="9">
        <f>INT((S$8*K98+I97)/(1+R$8*J98))</f>
        <v>8752</v>
      </c>
      <c r="J98" s="2">
        <f>S98</f>
        <v>97401</v>
      </c>
      <c r="K98" s="2">
        <f>INT((Q$8*J98+K97)/(1+P$8+S$8))</f>
        <v>1885</v>
      </c>
      <c r="L98" s="2">
        <f t="shared" si="21"/>
        <v>0</v>
      </c>
      <c r="M98" s="2">
        <f t="shared" si="22"/>
        <v>-413</v>
      </c>
      <c r="N98" s="41">
        <f t="shared" si="23"/>
        <v>-8</v>
      </c>
      <c r="P98" s="51">
        <f t="shared" si="18"/>
        <v>3.9220946483268753E-6</v>
      </c>
      <c r="Q98" s="50">
        <f>(1+P$8-Q$8)*(1+P$8+S$8)-R$8*((S$8*K97)+((I97+J97)*(1+P$8+S$8)))</f>
        <v>1.5683132462031946</v>
      </c>
      <c r="R98" s="50">
        <f>-J97*(1+P$8+S$8)</f>
        <v>-189965.08421052655</v>
      </c>
      <c r="S98" s="16">
        <f t="shared" si="24"/>
        <v>97401</v>
      </c>
    </row>
    <row r="99" spans="2:19" x14ac:dyDescent="0.25">
      <c r="B99" s="101">
        <v>95</v>
      </c>
      <c r="C99" s="102">
        <v>43988</v>
      </c>
      <c r="D99" s="11">
        <f t="shared" si="25"/>
        <v>112567</v>
      </c>
      <c r="E99" s="3">
        <f t="shared" si="19"/>
        <v>1877</v>
      </c>
      <c r="F99" s="66">
        <f t="shared" si="20"/>
        <v>4502.68</v>
      </c>
      <c r="G99" s="23">
        <f>D99/G$2</f>
        <v>0.83398438006459708</v>
      </c>
      <c r="H99" s="4">
        <f t="shared" si="17"/>
        <v>1</v>
      </c>
      <c r="I99" s="11">
        <f>INT((S$8*K99+I98)/(1+R$8*J99))</f>
        <v>8752</v>
      </c>
      <c r="J99" s="3">
        <f>S99</f>
        <v>96990</v>
      </c>
      <c r="K99" s="3">
        <f>INT((Q$8*J99+K98)/(1+P$8+S$8))</f>
        <v>1877</v>
      </c>
      <c r="L99" s="3">
        <f t="shared" si="21"/>
        <v>0</v>
      </c>
      <c r="M99" s="3">
        <f t="shared" si="22"/>
        <v>-411</v>
      </c>
      <c r="N99" s="46">
        <f t="shared" si="23"/>
        <v>-8</v>
      </c>
      <c r="P99" s="55">
        <f t="shared" si="18"/>
        <v>3.9220946483268753E-6</v>
      </c>
      <c r="Q99" s="56">
        <f>(1+P$8-Q$8)*(1+P$8+S$8)-R$8*((S$8*K98)+((I98+J98)*(1+P$8+S$8)))</f>
        <v>1.5699274804726493</v>
      </c>
      <c r="R99" s="56">
        <f>-J98*(1+P$8+S$8)</f>
        <v>-189162.99473684232</v>
      </c>
      <c r="S99" s="57">
        <f t="shared" si="24"/>
        <v>96990</v>
      </c>
    </row>
    <row r="100" spans="2:19" x14ac:dyDescent="0.25">
      <c r="B100" s="99">
        <v>96</v>
      </c>
      <c r="C100" s="100">
        <v>43989</v>
      </c>
      <c r="D100" s="9">
        <f t="shared" si="25"/>
        <v>112567</v>
      </c>
      <c r="E100" s="2">
        <f t="shared" si="19"/>
        <v>1869</v>
      </c>
      <c r="F100" s="65">
        <f t="shared" si="20"/>
        <v>4502.68</v>
      </c>
      <c r="G100" s="24">
        <f>D100/G$2</f>
        <v>0.83398438006459708</v>
      </c>
      <c r="H100" s="5">
        <f t="shared" si="17"/>
        <v>1</v>
      </c>
      <c r="I100" s="9">
        <f>INT((S$8*K100+I99)/(1+R$8*J100))</f>
        <v>8752</v>
      </c>
      <c r="J100" s="2">
        <f>S100</f>
        <v>96580</v>
      </c>
      <c r="K100" s="2">
        <f>INT((Q$8*J100+K99)/(1+P$8+S$8))</f>
        <v>1869</v>
      </c>
      <c r="L100" s="2">
        <f t="shared" si="21"/>
        <v>0</v>
      </c>
      <c r="M100" s="2">
        <f t="shared" si="22"/>
        <v>-410</v>
      </c>
      <c r="N100" s="41">
        <f t="shared" si="23"/>
        <v>-8</v>
      </c>
      <c r="P100" s="51">
        <f t="shared" si="18"/>
        <v>3.9220946483268753E-6</v>
      </c>
      <c r="Q100" s="50">
        <f>(1+P$8-Q$8)*(1+P$8+S$8)-R$8*((S$8*K99)+((I99+J99)*(1+P$8+S$8)))</f>
        <v>1.571533967334702</v>
      </c>
      <c r="R100" s="50">
        <f>-J99*(1+P$8+S$8)</f>
        <v>-188364.78947368442</v>
      </c>
      <c r="S100" s="16">
        <f t="shared" si="24"/>
        <v>96580</v>
      </c>
    </row>
    <row r="101" spans="2:19" x14ac:dyDescent="0.25">
      <c r="B101" s="101">
        <v>97</v>
      </c>
      <c r="C101" s="102">
        <v>43990</v>
      </c>
      <c r="D101" s="11">
        <f t="shared" si="25"/>
        <v>112567</v>
      </c>
      <c r="E101" s="3">
        <f t="shared" si="19"/>
        <v>1861</v>
      </c>
      <c r="F101" s="66">
        <f t="shared" si="20"/>
        <v>4502.68</v>
      </c>
      <c r="G101" s="23">
        <f>D101/G$2</f>
        <v>0.83398438006459708</v>
      </c>
      <c r="H101" s="4">
        <f t="shared" si="17"/>
        <v>1</v>
      </c>
      <c r="I101" s="11">
        <f>INT((S$8*K101+I100)/(1+R$8*J101))</f>
        <v>8751</v>
      </c>
      <c r="J101" s="3">
        <f>S101</f>
        <v>96172</v>
      </c>
      <c r="K101" s="3">
        <f>INT((Q$8*J101+K100)/(1+P$8+S$8))</f>
        <v>1861</v>
      </c>
      <c r="L101" s="3">
        <f t="shared" si="21"/>
        <v>-1</v>
      </c>
      <c r="M101" s="3">
        <f t="shared" si="22"/>
        <v>-408</v>
      </c>
      <c r="N101" s="46">
        <f t="shared" si="23"/>
        <v>-8</v>
      </c>
      <c r="P101" s="55">
        <f t="shared" si="18"/>
        <v>3.9220946483268753E-6</v>
      </c>
      <c r="Q101" s="56">
        <f>(1+P$8-Q$8)*(1+P$8+S$8)-R$8*((S$8*K100)+((I100+J100)*(1+P$8+S$8)))</f>
        <v>1.5731365804930539</v>
      </c>
      <c r="R101" s="56">
        <f>-J100*(1+P$8+S$8)</f>
        <v>-187568.5263157897</v>
      </c>
      <c r="S101" s="57">
        <f t="shared" si="24"/>
        <v>96172</v>
      </c>
    </row>
    <row r="102" spans="2:19" x14ac:dyDescent="0.25">
      <c r="B102" s="99">
        <v>98</v>
      </c>
      <c r="C102" s="100">
        <v>43991</v>
      </c>
      <c r="D102" s="9">
        <f t="shared" si="25"/>
        <v>112567</v>
      </c>
      <c r="E102" s="2">
        <f t="shared" si="19"/>
        <v>1853</v>
      </c>
      <c r="F102" s="65">
        <f t="shared" si="20"/>
        <v>4502.68</v>
      </c>
      <c r="G102" s="24">
        <f>D102/G$2</f>
        <v>0.83398438006459708</v>
      </c>
      <c r="H102" s="5">
        <f t="shared" si="17"/>
        <v>1</v>
      </c>
      <c r="I102" s="9">
        <f>INT((S$8*K102+I101)/(1+R$8*J102))</f>
        <v>8751</v>
      </c>
      <c r="J102" s="2">
        <f>S102</f>
        <v>95766</v>
      </c>
      <c r="K102" s="2">
        <f>INT((Q$8*J102+K101)/(1+P$8+S$8))</f>
        <v>1853</v>
      </c>
      <c r="L102" s="2">
        <f t="shared" si="21"/>
        <v>0</v>
      </c>
      <c r="M102" s="2">
        <f t="shared" si="22"/>
        <v>-406</v>
      </c>
      <c r="N102" s="41">
        <f t="shared" si="23"/>
        <v>-8</v>
      </c>
      <c r="P102" s="51">
        <f t="shared" si="18"/>
        <v>3.9220946483268753E-6</v>
      </c>
      <c r="Q102" s="50">
        <f>(1+P$8-Q$8)*(1+P$8+S$8)-R$8*((S$8*K101)+((I101+J101)*(1+P$8+S$8)))</f>
        <v>1.5747353199477048</v>
      </c>
      <c r="R102" s="50">
        <f>-J101*(1+P$8+S$8)</f>
        <v>-186776.14736842128</v>
      </c>
      <c r="S102" s="16">
        <f t="shared" si="24"/>
        <v>95766</v>
      </c>
    </row>
    <row r="103" spans="2:19" x14ac:dyDescent="0.25">
      <c r="B103" s="101">
        <v>99</v>
      </c>
      <c r="C103" s="102">
        <v>43992</v>
      </c>
      <c r="D103" s="11">
        <f t="shared" si="25"/>
        <v>112567</v>
      </c>
      <c r="E103" s="3">
        <f t="shared" si="19"/>
        <v>1845</v>
      </c>
      <c r="F103" s="66">
        <f t="shared" si="20"/>
        <v>4502.68</v>
      </c>
      <c r="G103" s="23">
        <f>D103/G$2</f>
        <v>0.83398438006459708</v>
      </c>
      <c r="H103" s="4">
        <f t="shared" si="17"/>
        <v>1</v>
      </c>
      <c r="I103" s="11">
        <f>INT((S$8*K103+I102)/(1+R$8*J103))</f>
        <v>8750</v>
      </c>
      <c r="J103" s="3">
        <f>S103</f>
        <v>95361</v>
      </c>
      <c r="K103" s="3">
        <f>INT((Q$8*J103+K102)/(1+P$8+S$8))</f>
        <v>1845</v>
      </c>
      <c r="L103" s="3">
        <f t="shared" si="21"/>
        <v>-1</v>
      </c>
      <c r="M103" s="3">
        <f t="shared" si="22"/>
        <v>-405</v>
      </c>
      <c r="N103" s="46">
        <f t="shared" si="23"/>
        <v>-8</v>
      </c>
      <c r="P103" s="55">
        <f t="shared" si="18"/>
        <v>3.9220946483268753E-6</v>
      </c>
      <c r="Q103" s="56">
        <f>(1+P$8-Q$8)*(1+P$8+S$8)-R$8*((S$8*K102)+((I102+J102)*(1+P$8+S$8)))</f>
        <v>1.5763224382912526</v>
      </c>
      <c r="R103" s="56">
        <f>-J102*(1+P$8+S$8)</f>
        <v>-185987.65263157917</v>
      </c>
      <c r="S103" s="57">
        <f t="shared" si="24"/>
        <v>95361</v>
      </c>
    </row>
    <row r="104" spans="2:19" x14ac:dyDescent="0.25">
      <c r="B104" s="99">
        <v>100</v>
      </c>
      <c r="C104" s="100">
        <v>43993</v>
      </c>
      <c r="D104" s="9">
        <f t="shared" si="25"/>
        <v>112567</v>
      </c>
      <c r="E104" s="2">
        <f t="shared" si="19"/>
        <v>1837</v>
      </c>
      <c r="F104" s="65">
        <f t="shared" si="20"/>
        <v>4502.68</v>
      </c>
      <c r="G104" s="24">
        <f>D104/G$2</f>
        <v>0.83398438006459708</v>
      </c>
      <c r="H104" s="5">
        <f t="shared" si="17"/>
        <v>1</v>
      </c>
      <c r="I104" s="9">
        <f>INT((S$8*K104+I103)/(1+R$8*J104))</f>
        <v>8749</v>
      </c>
      <c r="J104" s="2">
        <f>S104</f>
        <v>94958</v>
      </c>
      <c r="K104" s="2">
        <f>INT((Q$8*J104+K103)/(1+P$8+S$8))</f>
        <v>1837</v>
      </c>
      <c r="L104" s="2">
        <f t="shared" si="21"/>
        <v>-1</v>
      </c>
      <c r="M104" s="2">
        <f t="shared" si="22"/>
        <v>-403</v>
      </c>
      <c r="N104" s="41">
        <f t="shared" si="23"/>
        <v>-8</v>
      </c>
      <c r="P104" s="51">
        <f t="shared" si="18"/>
        <v>3.9220946483268753E-6</v>
      </c>
      <c r="Q104" s="50">
        <f>(1+P$8-Q$8)*(1+P$8+S$8)-R$8*((S$8*K103)+((I103+J103)*(1+P$8+S$8)))</f>
        <v>1.5779095566348007</v>
      </c>
      <c r="R104" s="50">
        <f>-J103*(1+P$8+S$8)</f>
        <v>-185201.10000000021</v>
      </c>
      <c r="S104" s="16">
        <f t="shared" si="24"/>
        <v>94958</v>
      </c>
    </row>
    <row r="105" spans="2:19" x14ac:dyDescent="0.25">
      <c r="B105" s="101">
        <v>101</v>
      </c>
      <c r="C105" s="102">
        <v>43994</v>
      </c>
      <c r="D105" s="11">
        <f t="shared" si="25"/>
        <v>112567</v>
      </c>
      <c r="E105" s="3">
        <f t="shared" si="19"/>
        <v>1829</v>
      </c>
      <c r="F105" s="66">
        <f t="shared" si="20"/>
        <v>4502.68</v>
      </c>
      <c r="G105" s="23">
        <f>D105/G$2</f>
        <v>0.83398438006459708</v>
      </c>
      <c r="H105" s="4">
        <f t="shared" si="17"/>
        <v>1</v>
      </c>
      <c r="I105" s="11">
        <f>INT((S$8*K105+I104)/(1+R$8*J105))</f>
        <v>8748</v>
      </c>
      <c r="J105" s="3">
        <f>S105</f>
        <v>94556</v>
      </c>
      <c r="K105" s="3">
        <f>INT((Q$8*J105+K104)/(1+P$8+S$8))</f>
        <v>1829</v>
      </c>
      <c r="L105" s="3">
        <f t="shared" si="21"/>
        <v>-1</v>
      </c>
      <c r="M105" s="3">
        <f t="shared" si="22"/>
        <v>-402</v>
      </c>
      <c r="N105" s="46">
        <f t="shared" si="23"/>
        <v>-8</v>
      </c>
      <c r="P105" s="55">
        <f t="shared" si="18"/>
        <v>3.9220946483268753E-6</v>
      </c>
      <c r="Q105" s="56">
        <f>(1+P$8-Q$8)*(1+P$8+S$8)-R$8*((S$8*K104)+((I104+J104)*(1+P$8+S$8)))</f>
        <v>1.5794889275709467</v>
      </c>
      <c r="R105" s="56">
        <f>-J104*(1+P$8+S$8)</f>
        <v>-184418.43157894758</v>
      </c>
      <c r="S105" s="57">
        <f t="shared" si="24"/>
        <v>94556</v>
      </c>
    </row>
    <row r="106" spans="2:19" x14ac:dyDescent="0.25">
      <c r="B106" s="99">
        <v>102</v>
      </c>
      <c r="C106" s="100">
        <v>43995</v>
      </c>
      <c r="D106" s="9">
        <f t="shared" si="25"/>
        <v>112567</v>
      </c>
      <c r="E106" s="2">
        <f t="shared" si="19"/>
        <v>1822</v>
      </c>
      <c r="F106" s="65">
        <f t="shared" si="20"/>
        <v>4502.68</v>
      </c>
      <c r="G106" s="24">
        <f>D106/G$2</f>
        <v>0.83398438006459708</v>
      </c>
      <c r="H106" s="5">
        <f t="shared" si="17"/>
        <v>1</v>
      </c>
      <c r="I106" s="9">
        <f>INT((S$8*K106+I105)/(1+R$8*J106))</f>
        <v>8748</v>
      </c>
      <c r="J106" s="2">
        <f>S106</f>
        <v>94156</v>
      </c>
      <c r="K106" s="2">
        <f>INT((Q$8*J106+K105)/(1+P$8+S$8))</f>
        <v>1822</v>
      </c>
      <c r="L106" s="2">
        <f t="shared" si="21"/>
        <v>0</v>
      </c>
      <c r="M106" s="2">
        <f t="shared" si="22"/>
        <v>-400</v>
      </c>
      <c r="N106" s="41">
        <f t="shared" si="23"/>
        <v>-7</v>
      </c>
      <c r="P106" s="51">
        <f t="shared" si="18"/>
        <v>3.9220946483268753E-6</v>
      </c>
      <c r="Q106" s="50">
        <f>(1+P$8-Q$8)*(1+P$8+S$8)-R$8*((S$8*K105)+((I105+J105)*(1+P$8+S$8)))</f>
        <v>1.5810644248033918</v>
      </c>
      <c r="R106" s="50">
        <f>-J105*(1+P$8+S$8)</f>
        <v>-183637.7052631581</v>
      </c>
      <c r="S106" s="16">
        <f t="shared" si="24"/>
        <v>94156</v>
      </c>
    </row>
    <row r="107" spans="2:19" x14ac:dyDescent="0.25">
      <c r="B107" s="101">
        <v>103</v>
      </c>
      <c r="C107" s="102">
        <v>43996</v>
      </c>
      <c r="D107" s="11">
        <f t="shared" si="25"/>
        <v>112567</v>
      </c>
      <c r="E107" s="3">
        <f t="shared" si="19"/>
        <v>1814</v>
      </c>
      <c r="F107" s="66">
        <f t="shared" si="20"/>
        <v>4502.68</v>
      </c>
      <c r="G107" s="23">
        <f>D107/G$2</f>
        <v>0.83398438006459708</v>
      </c>
      <c r="H107" s="4">
        <f t="shared" si="17"/>
        <v>1</v>
      </c>
      <c r="I107" s="11">
        <f>INT((S$8*K107+I106)/(1+R$8*J107))</f>
        <v>8748</v>
      </c>
      <c r="J107" s="3">
        <f>S107</f>
        <v>93757</v>
      </c>
      <c r="K107" s="3">
        <f>INT((Q$8*J107+K106)/(1+P$8+S$8))</f>
        <v>1814</v>
      </c>
      <c r="L107" s="3">
        <f t="shared" si="21"/>
        <v>0</v>
      </c>
      <c r="M107" s="3">
        <f t="shared" si="22"/>
        <v>-399</v>
      </c>
      <c r="N107" s="46">
        <f t="shared" si="23"/>
        <v>-8</v>
      </c>
      <c r="P107" s="55">
        <f t="shared" si="18"/>
        <v>3.9220946483268753E-6</v>
      </c>
      <c r="Q107" s="56">
        <f>(1+P$8-Q$8)*(1+P$8+S$8)-R$8*((S$8*K106)+((I106+J106)*(1+P$8+S$8)))</f>
        <v>1.5826265015946142</v>
      </c>
      <c r="R107" s="56">
        <f>-J106*(1+P$8+S$8)</f>
        <v>-182860.86315789496</v>
      </c>
      <c r="S107" s="57">
        <f t="shared" si="24"/>
        <v>93757</v>
      </c>
    </row>
    <row r="108" spans="2:19" x14ac:dyDescent="0.25">
      <c r="B108" s="99">
        <v>104</v>
      </c>
      <c r="C108" s="100">
        <v>43997</v>
      </c>
      <c r="D108" s="9">
        <f t="shared" si="25"/>
        <v>112567</v>
      </c>
      <c r="E108" s="2">
        <f t="shared" si="19"/>
        <v>1806</v>
      </c>
      <c r="F108" s="65">
        <f t="shared" si="20"/>
        <v>4502.68</v>
      </c>
      <c r="G108" s="24">
        <f>D108/G$2</f>
        <v>0.83398438006459708</v>
      </c>
      <c r="H108" s="5">
        <f t="shared" si="17"/>
        <v>1</v>
      </c>
      <c r="I108" s="9">
        <f>INT((S$8*K108+I107)/(1+R$8*J108))</f>
        <v>8748</v>
      </c>
      <c r="J108" s="2">
        <f>S108</f>
        <v>93360</v>
      </c>
      <c r="K108" s="2">
        <f>INT((Q$8*J108+K107)/(1+P$8+S$8))</f>
        <v>1806</v>
      </c>
      <c r="L108" s="2">
        <f t="shared" si="21"/>
        <v>0</v>
      </c>
      <c r="M108" s="2">
        <f t="shared" si="22"/>
        <v>-397</v>
      </c>
      <c r="N108" s="41">
        <f t="shared" si="23"/>
        <v>-8</v>
      </c>
      <c r="P108" s="51">
        <f t="shared" si="18"/>
        <v>3.9220946483268753E-6</v>
      </c>
      <c r="Q108" s="50">
        <f>(1+P$8-Q$8)*(1+P$8+S$8)-R$8*((S$8*K107)+((I107+J107)*(1+P$8+S$8)))</f>
        <v>1.5841865040122554</v>
      </c>
      <c r="R108" s="50">
        <f>-J107*(1+P$8+S$8)</f>
        <v>-182085.96315789496</v>
      </c>
      <c r="S108" s="16">
        <f t="shared" si="24"/>
        <v>93360</v>
      </c>
    </row>
    <row r="109" spans="2:19" x14ac:dyDescent="0.25">
      <c r="B109" s="101">
        <v>105</v>
      </c>
      <c r="C109" s="102">
        <v>43998</v>
      </c>
      <c r="D109" s="11">
        <f t="shared" si="25"/>
        <v>112567</v>
      </c>
      <c r="E109" s="3">
        <f t="shared" si="19"/>
        <v>1799</v>
      </c>
      <c r="F109" s="66">
        <f t="shared" si="20"/>
        <v>4502.68</v>
      </c>
      <c r="G109" s="23">
        <f>D109/G$2</f>
        <v>0.83398438006459708</v>
      </c>
      <c r="H109" s="4">
        <f t="shared" si="17"/>
        <v>1</v>
      </c>
      <c r="I109" s="11">
        <f>INT((S$8*K109+I108)/(1+R$8*J109))</f>
        <v>8748</v>
      </c>
      <c r="J109" s="3">
        <f>S109</f>
        <v>92965</v>
      </c>
      <c r="K109" s="3">
        <f>INT((Q$8*J109+K108)/(1+P$8+S$8))</f>
        <v>1799</v>
      </c>
      <c r="L109" s="3">
        <f t="shared" si="21"/>
        <v>0</v>
      </c>
      <c r="M109" s="3">
        <f t="shared" si="22"/>
        <v>-395</v>
      </c>
      <c r="N109" s="46">
        <f t="shared" si="23"/>
        <v>-7</v>
      </c>
      <c r="P109" s="55">
        <f t="shared" si="18"/>
        <v>3.9220946483268753E-6</v>
      </c>
      <c r="Q109" s="56">
        <f>(1+P$8-Q$8)*(1+P$8+S$8)-R$8*((S$8*K108)+((I108+J108)*(1+P$8+S$8)))</f>
        <v>1.5857387590224947</v>
      </c>
      <c r="R109" s="56">
        <f>-J108*(1+P$8+S$8)</f>
        <v>-181314.94736842127</v>
      </c>
      <c r="S109" s="57">
        <f t="shared" si="24"/>
        <v>92965</v>
      </c>
    </row>
    <row r="110" spans="2:19" x14ac:dyDescent="0.25">
      <c r="B110" s="99">
        <v>106</v>
      </c>
      <c r="C110" s="100">
        <v>43999</v>
      </c>
      <c r="D110" s="9">
        <f t="shared" si="25"/>
        <v>112567</v>
      </c>
      <c r="E110" s="2">
        <f t="shared" si="19"/>
        <v>1791</v>
      </c>
      <c r="F110" s="65">
        <f t="shared" si="20"/>
        <v>4502.68</v>
      </c>
      <c r="G110" s="24">
        <f>D110/G$2</f>
        <v>0.83398438006459708</v>
      </c>
      <c r="H110" s="5">
        <f t="shared" si="17"/>
        <v>1</v>
      </c>
      <c r="I110" s="9">
        <f>INT((S$8*K110+I109)/(1+R$8*J110))</f>
        <v>8748</v>
      </c>
      <c r="J110" s="2">
        <f>S110</f>
        <v>92571</v>
      </c>
      <c r="K110" s="2">
        <f>INT((Q$8*J110+K109)/(1+P$8+S$8))</f>
        <v>1791</v>
      </c>
      <c r="L110" s="2">
        <f t="shared" si="21"/>
        <v>0</v>
      </c>
      <c r="M110" s="2">
        <f t="shared" si="22"/>
        <v>-394</v>
      </c>
      <c r="N110" s="41">
        <f t="shared" si="23"/>
        <v>-8</v>
      </c>
      <c r="P110" s="51">
        <f t="shared" si="18"/>
        <v>3.9220946483268753E-6</v>
      </c>
      <c r="Q110" s="50">
        <f>(1+P$8-Q$8)*(1+P$8+S$8)-R$8*((S$8*K109)+((I109+J109)*(1+P$8+S$8)))</f>
        <v>1.587281467295212</v>
      </c>
      <c r="R110" s="50">
        <f>-J109*(1+P$8+S$8)</f>
        <v>-180547.81578947388</v>
      </c>
      <c r="S110" s="16">
        <f t="shared" si="24"/>
        <v>92571</v>
      </c>
    </row>
    <row r="111" spans="2:19" x14ac:dyDescent="0.25">
      <c r="B111" s="101">
        <v>107</v>
      </c>
      <c r="C111" s="102">
        <v>44000</v>
      </c>
      <c r="D111" s="11">
        <f t="shared" si="25"/>
        <v>112567</v>
      </c>
      <c r="E111" s="3">
        <f t="shared" si="19"/>
        <v>1784</v>
      </c>
      <c r="F111" s="66">
        <f t="shared" si="20"/>
        <v>4502.68</v>
      </c>
      <c r="G111" s="23">
        <f>D111/G$2</f>
        <v>0.83398438006459708</v>
      </c>
      <c r="H111" s="4">
        <f t="shared" si="17"/>
        <v>1</v>
      </c>
      <c r="I111" s="11">
        <f>INT((S$8*K111+I110)/(1+R$8*J111))</f>
        <v>8748</v>
      </c>
      <c r="J111" s="3">
        <f>S111</f>
        <v>92179</v>
      </c>
      <c r="K111" s="3">
        <f>INT((Q$8*J111+K110)/(1+P$8+S$8))</f>
        <v>1784</v>
      </c>
      <c r="L111" s="3">
        <f t="shared" si="21"/>
        <v>0</v>
      </c>
      <c r="M111" s="3">
        <f t="shared" si="22"/>
        <v>-392</v>
      </c>
      <c r="N111" s="46">
        <f t="shared" si="23"/>
        <v>-7</v>
      </c>
      <c r="P111" s="55">
        <f t="shared" si="18"/>
        <v>3.9220946483268753E-6</v>
      </c>
      <c r="Q111" s="56">
        <f>(1+P$8-Q$8)*(1+P$8+S$8)-R$8*((S$8*K110)+((I110+J110)*(1+P$8+S$8)))</f>
        <v>1.5888221011943486</v>
      </c>
      <c r="R111" s="56">
        <f>-J110*(1+P$8+S$8)</f>
        <v>-179782.62631578968</v>
      </c>
      <c r="S111" s="57">
        <f t="shared" si="24"/>
        <v>92179</v>
      </c>
    </row>
    <row r="112" spans="2:19" x14ac:dyDescent="0.25">
      <c r="B112" s="99">
        <v>108</v>
      </c>
      <c r="C112" s="100">
        <v>44001</v>
      </c>
      <c r="D112" s="9">
        <f t="shared" si="25"/>
        <v>112567</v>
      </c>
      <c r="E112" s="2">
        <f t="shared" si="19"/>
        <v>1776</v>
      </c>
      <c r="F112" s="65">
        <f t="shared" si="20"/>
        <v>4502.68</v>
      </c>
      <c r="G112" s="24">
        <f>D112/G$2</f>
        <v>0.83398438006459708</v>
      </c>
      <c r="H112" s="5">
        <f t="shared" si="17"/>
        <v>1</v>
      </c>
      <c r="I112" s="9">
        <f>INT((S$8*K112+I111)/(1+R$8*J112))</f>
        <v>8748</v>
      </c>
      <c r="J112" s="2">
        <f>S112</f>
        <v>91788</v>
      </c>
      <c r="K112" s="2">
        <f>INT((Q$8*J112+K111)/(1+P$8+S$8))</f>
        <v>1776</v>
      </c>
      <c r="L112" s="2">
        <f t="shared" si="21"/>
        <v>0</v>
      </c>
      <c r="M112" s="2">
        <f t="shared" si="22"/>
        <v>-391</v>
      </c>
      <c r="N112" s="41">
        <f t="shared" si="23"/>
        <v>-8</v>
      </c>
      <c r="P112" s="51">
        <f t="shared" si="18"/>
        <v>3.9220946483268753E-6</v>
      </c>
      <c r="Q112" s="50">
        <f>(1+P$8-Q$8)*(1+P$8+S$8)-R$8*((S$8*K111)+((I111+J111)*(1+P$8+S$8)))</f>
        <v>1.5903531883559632</v>
      </c>
      <c r="R112" s="50">
        <f>-J111*(1+P$8+S$8)</f>
        <v>-179021.3210526318</v>
      </c>
      <c r="S112" s="16">
        <f t="shared" si="24"/>
        <v>91788</v>
      </c>
    </row>
    <row r="113" spans="2:19" x14ac:dyDescent="0.25">
      <c r="B113" s="101">
        <v>109</v>
      </c>
      <c r="C113" s="102">
        <v>44002</v>
      </c>
      <c r="D113" s="11">
        <f t="shared" si="25"/>
        <v>112567</v>
      </c>
      <c r="E113" s="3">
        <f t="shared" si="19"/>
        <v>1769</v>
      </c>
      <c r="F113" s="66">
        <f t="shared" si="20"/>
        <v>4502.68</v>
      </c>
      <c r="G113" s="23">
        <f>D113/G$2</f>
        <v>0.83398438006459708</v>
      </c>
      <c r="H113" s="4">
        <f t="shared" si="17"/>
        <v>1</v>
      </c>
      <c r="I113" s="11">
        <f>INT((S$8*K113+I112)/(1+R$8*J113))</f>
        <v>8748</v>
      </c>
      <c r="J113" s="3">
        <f>S113</f>
        <v>91399</v>
      </c>
      <c r="K113" s="3">
        <f>INT((Q$8*J113+K112)/(1+P$8+S$8))</f>
        <v>1769</v>
      </c>
      <c r="L113" s="3">
        <f t="shared" si="21"/>
        <v>0</v>
      </c>
      <c r="M113" s="3">
        <f t="shared" si="22"/>
        <v>-389</v>
      </c>
      <c r="N113" s="46">
        <f t="shared" si="23"/>
        <v>-7</v>
      </c>
      <c r="P113" s="55">
        <f t="shared" si="18"/>
        <v>3.9220946483268753E-6</v>
      </c>
      <c r="Q113" s="56">
        <f>(1+P$8-Q$8)*(1+P$8+S$8)-R$8*((S$8*K112)+((I112+J112)*(1+P$8+S$8)))</f>
        <v>1.5918822011439968</v>
      </c>
      <c r="R113" s="56">
        <f>-J112*(1+P$8+S$8)</f>
        <v>-178261.95789473705</v>
      </c>
      <c r="S113" s="57">
        <f t="shared" si="24"/>
        <v>91399</v>
      </c>
    </row>
    <row r="114" spans="2:19" x14ac:dyDescent="0.25">
      <c r="B114" s="99">
        <v>110</v>
      </c>
      <c r="C114" s="100">
        <v>44003</v>
      </c>
      <c r="D114" s="9">
        <f t="shared" si="25"/>
        <v>112567</v>
      </c>
      <c r="E114" s="2">
        <f t="shared" si="19"/>
        <v>1761</v>
      </c>
      <c r="F114" s="65">
        <f t="shared" si="20"/>
        <v>4502.68</v>
      </c>
      <c r="G114" s="24">
        <f>D114/G$2</f>
        <v>0.83398438006459708</v>
      </c>
      <c r="H114" s="5">
        <f t="shared" si="17"/>
        <v>1</v>
      </c>
      <c r="I114" s="9">
        <f>INT((S$8*K114+I113)/(1+R$8*J114))</f>
        <v>8748</v>
      </c>
      <c r="J114" s="2">
        <f>S114</f>
        <v>91012</v>
      </c>
      <c r="K114" s="2">
        <f>INT((Q$8*J114+K113)/(1+P$8+S$8))</f>
        <v>1761</v>
      </c>
      <c r="L114" s="2">
        <f t="shared" si="21"/>
        <v>0</v>
      </c>
      <c r="M114" s="2">
        <f t="shared" si="22"/>
        <v>-387</v>
      </c>
      <c r="N114" s="41">
        <f t="shared" si="23"/>
        <v>-8</v>
      </c>
      <c r="P114" s="51">
        <f t="shared" si="18"/>
        <v>3.9220946483268753E-6</v>
      </c>
      <c r="Q114" s="50">
        <f>(1+P$8-Q$8)*(1+P$8+S$8)-R$8*((S$8*K113)+((I113+J113)*(1+P$8+S$8)))</f>
        <v>1.5934016671945086</v>
      </c>
      <c r="R114" s="50">
        <f>-J113*(1+P$8+S$8)</f>
        <v>-177506.47894736863</v>
      </c>
      <c r="S114" s="16">
        <f t="shared" si="24"/>
        <v>91012</v>
      </c>
    </row>
    <row r="115" spans="2:19" x14ac:dyDescent="0.25">
      <c r="B115" s="101">
        <v>111</v>
      </c>
      <c r="C115" s="102">
        <v>44004</v>
      </c>
      <c r="D115" s="11">
        <f t="shared" si="25"/>
        <v>112567</v>
      </c>
      <c r="E115" s="3">
        <f t="shared" si="19"/>
        <v>1754</v>
      </c>
      <c r="F115" s="66">
        <f t="shared" si="20"/>
        <v>4502.68</v>
      </c>
      <c r="G115" s="23">
        <f>D115/G$2</f>
        <v>0.83398438006459708</v>
      </c>
      <c r="H115" s="4">
        <f t="shared" si="17"/>
        <v>1</v>
      </c>
      <c r="I115" s="11">
        <f>INT((S$8*K115+I114)/(1+R$8*J115))</f>
        <v>8748</v>
      </c>
      <c r="J115" s="3">
        <f>S115</f>
        <v>90626</v>
      </c>
      <c r="K115" s="3">
        <f>INT((Q$8*J115+K114)/(1+P$8+S$8))</f>
        <v>1754</v>
      </c>
      <c r="L115" s="3">
        <f t="shared" si="21"/>
        <v>0</v>
      </c>
      <c r="M115" s="3">
        <f t="shared" si="22"/>
        <v>-386</v>
      </c>
      <c r="N115" s="46">
        <f t="shared" si="23"/>
        <v>-7</v>
      </c>
      <c r="P115" s="55">
        <f t="shared" si="18"/>
        <v>3.9220946483268753E-6</v>
      </c>
      <c r="Q115" s="56">
        <f>(1+P$8-Q$8)*(1+P$8+S$8)-R$8*((S$8*K114)+((I114+J114)*(1+P$8+S$8)))</f>
        <v>1.5949151851677383</v>
      </c>
      <c r="R115" s="56">
        <f>-J114*(1+P$8+S$8)</f>
        <v>-176754.88421052654</v>
      </c>
      <c r="S115" s="57">
        <f t="shared" si="24"/>
        <v>90626</v>
      </c>
    </row>
    <row r="116" spans="2:19" x14ac:dyDescent="0.25">
      <c r="B116" s="99">
        <v>112</v>
      </c>
      <c r="C116" s="100">
        <v>44005</v>
      </c>
      <c r="D116" s="9">
        <f t="shared" si="25"/>
        <v>112567</v>
      </c>
      <c r="E116" s="2">
        <f t="shared" si="19"/>
        <v>1746</v>
      </c>
      <c r="F116" s="65">
        <f t="shared" si="20"/>
        <v>4502.68</v>
      </c>
      <c r="G116" s="24">
        <f>D116/G$2</f>
        <v>0.83398438006459708</v>
      </c>
      <c r="H116" s="5">
        <f t="shared" si="17"/>
        <v>1</v>
      </c>
      <c r="I116" s="9">
        <f>INT((S$8*K116+I115)/(1+R$8*J116))</f>
        <v>8748</v>
      </c>
      <c r="J116" s="2">
        <f>S116</f>
        <v>90242</v>
      </c>
      <c r="K116" s="2">
        <f>INT((Q$8*J116+K115)/(1+P$8+S$8))</f>
        <v>1746</v>
      </c>
      <c r="L116" s="2">
        <f t="shared" si="21"/>
        <v>0</v>
      </c>
      <c r="M116" s="2">
        <f t="shared" si="22"/>
        <v>-384</v>
      </c>
      <c r="N116" s="41">
        <f t="shared" si="23"/>
        <v>-8</v>
      </c>
      <c r="P116" s="51">
        <f t="shared" si="18"/>
        <v>3.9220946483268753E-6</v>
      </c>
      <c r="Q116" s="50">
        <f>(1+P$8-Q$8)*(1+P$8+S$8)-R$8*((S$8*K115)+((I115+J115)*(1+P$8+S$8)))</f>
        <v>1.5964230301071471</v>
      </c>
      <c r="R116" s="50">
        <f>-J115*(1+P$8+S$8)</f>
        <v>-176005.23157894757</v>
      </c>
      <c r="S116" s="16">
        <f t="shared" si="24"/>
        <v>90242</v>
      </c>
    </row>
    <row r="117" spans="2:19" x14ac:dyDescent="0.25">
      <c r="B117" s="101">
        <v>113</v>
      </c>
      <c r="C117" s="102">
        <v>44006</v>
      </c>
      <c r="D117" s="11">
        <f t="shared" si="25"/>
        <v>112567</v>
      </c>
      <c r="E117" s="3">
        <f t="shared" si="19"/>
        <v>1739</v>
      </c>
      <c r="F117" s="66">
        <f t="shared" si="20"/>
        <v>4502.68</v>
      </c>
      <c r="G117" s="23">
        <f>D117/G$2</f>
        <v>0.83398438006459708</v>
      </c>
      <c r="H117" s="4">
        <f t="shared" si="17"/>
        <v>1</v>
      </c>
      <c r="I117" s="11">
        <f>INT((S$8*K117+I116)/(1+R$8*J117))</f>
        <v>8748</v>
      </c>
      <c r="J117" s="3">
        <f>S117</f>
        <v>89859</v>
      </c>
      <c r="K117" s="3">
        <f>INT((Q$8*J117+K116)/(1+P$8+S$8))</f>
        <v>1739</v>
      </c>
      <c r="L117" s="3">
        <f t="shared" si="21"/>
        <v>0</v>
      </c>
      <c r="M117" s="3">
        <f t="shared" si="22"/>
        <v>-383</v>
      </c>
      <c r="N117" s="46">
        <f t="shared" si="23"/>
        <v>-7</v>
      </c>
      <c r="P117" s="55">
        <f t="shared" si="18"/>
        <v>3.9220946483268753E-6</v>
      </c>
      <c r="Q117" s="56">
        <f>(1+P$8-Q$8)*(1+P$8+S$8)-R$8*((S$8*K116)+((I116+J116)*(1+P$8+S$8)))</f>
        <v>1.5979249269692741</v>
      </c>
      <c r="R117" s="56">
        <f>-J116*(1+P$8+S$8)</f>
        <v>-175259.46315789493</v>
      </c>
      <c r="S117" s="57">
        <f t="shared" si="24"/>
        <v>89859</v>
      </c>
    </row>
    <row r="118" spans="2:19" x14ac:dyDescent="0.25">
      <c r="B118" s="99">
        <v>114</v>
      </c>
      <c r="C118" s="100">
        <v>44007</v>
      </c>
      <c r="D118" s="9">
        <f t="shared" si="25"/>
        <v>112567</v>
      </c>
      <c r="E118" s="2">
        <f t="shared" si="19"/>
        <v>1732</v>
      </c>
      <c r="F118" s="65">
        <f t="shared" si="20"/>
        <v>4502.68</v>
      </c>
      <c r="G118" s="24">
        <f>D118/G$2</f>
        <v>0.83398438006459708</v>
      </c>
      <c r="H118" s="5">
        <f t="shared" si="17"/>
        <v>1</v>
      </c>
      <c r="I118" s="9">
        <f>INT((S$8*K118+I117)/(1+R$8*J118))</f>
        <v>8748</v>
      </c>
      <c r="J118" s="2">
        <f>S118</f>
        <v>89478</v>
      </c>
      <c r="K118" s="2">
        <f>INT((Q$8*J118+K117)/(1+P$8+S$8))</f>
        <v>1732</v>
      </c>
      <c r="L118" s="2">
        <f t="shared" si="21"/>
        <v>0</v>
      </c>
      <c r="M118" s="2">
        <f t="shared" si="22"/>
        <v>-381</v>
      </c>
      <c r="N118" s="41">
        <f t="shared" si="23"/>
        <v>-7</v>
      </c>
      <c r="P118" s="51">
        <f t="shared" si="18"/>
        <v>3.9220946483268753E-6</v>
      </c>
      <c r="Q118" s="50">
        <f>(1+P$8-Q$8)*(1+P$8+S$8)-R$8*((S$8*K117)+((I117+J117)*(1+P$8+S$8)))</f>
        <v>1.5994211507975802</v>
      </c>
      <c r="R118" s="50">
        <f>-J117*(1+P$8+S$8)</f>
        <v>-174515.63684210548</v>
      </c>
      <c r="S118" s="16">
        <f t="shared" si="24"/>
        <v>89478</v>
      </c>
    </row>
    <row r="119" spans="2:19" x14ac:dyDescent="0.25">
      <c r="B119" s="101">
        <v>115</v>
      </c>
      <c r="C119" s="102">
        <v>44008</v>
      </c>
      <c r="D119" s="11">
        <f t="shared" si="25"/>
        <v>112567</v>
      </c>
      <c r="E119" s="3">
        <f t="shared" si="19"/>
        <v>1724</v>
      </c>
      <c r="F119" s="66">
        <f t="shared" si="20"/>
        <v>4502.68</v>
      </c>
      <c r="G119" s="23">
        <f>D119/G$2</f>
        <v>0.83398438006459708</v>
      </c>
      <c r="H119" s="4">
        <f t="shared" si="17"/>
        <v>1</v>
      </c>
      <c r="I119" s="11">
        <f>INT((S$8*K119+I118)/(1+R$8*J119))</f>
        <v>8748</v>
      </c>
      <c r="J119" s="3">
        <f>S119</f>
        <v>89099</v>
      </c>
      <c r="K119" s="3">
        <f>INT((Q$8*J119+K118)/(1+P$8+S$8))</f>
        <v>1724</v>
      </c>
      <c r="L119" s="3">
        <f t="shared" si="21"/>
        <v>0</v>
      </c>
      <c r="M119" s="3">
        <f t="shared" si="22"/>
        <v>-379</v>
      </c>
      <c r="N119" s="46">
        <f t="shared" si="23"/>
        <v>-8</v>
      </c>
      <c r="P119" s="55">
        <f t="shared" si="18"/>
        <v>3.9220946483268753E-6</v>
      </c>
      <c r="Q119" s="56">
        <f>(1+P$8-Q$8)*(1+P$8+S$8)-R$8*((S$8*K118)+((I118+J118)*(1+P$8+S$8)))</f>
        <v>1.6009096272184842</v>
      </c>
      <c r="R119" s="56">
        <f>-J118*(1+P$8+S$8)</f>
        <v>-173775.6947368423</v>
      </c>
      <c r="S119" s="57">
        <f t="shared" si="24"/>
        <v>89099</v>
      </c>
    </row>
    <row r="120" spans="2:19" x14ac:dyDescent="0.25">
      <c r="B120" s="99">
        <v>116</v>
      </c>
      <c r="C120" s="100">
        <v>44009</v>
      </c>
      <c r="D120" s="9">
        <f t="shared" si="25"/>
        <v>112567</v>
      </c>
      <c r="E120" s="2">
        <f t="shared" si="19"/>
        <v>1717</v>
      </c>
      <c r="F120" s="65">
        <f t="shared" si="20"/>
        <v>4502.68</v>
      </c>
      <c r="G120" s="24">
        <f>D120/G$2</f>
        <v>0.83398438006459708</v>
      </c>
      <c r="H120" s="5">
        <f t="shared" si="17"/>
        <v>1</v>
      </c>
      <c r="I120" s="9">
        <f>INT((S$8*K120+I119)/(1+R$8*J120))</f>
        <v>8748</v>
      </c>
      <c r="J120" s="2">
        <f>S120</f>
        <v>88721</v>
      </c>
      <c r="K120" s="2">
        <f>INT((Q$8*J120+K119)/(1+P$8+S$8))</f>
        <v>1717</v>
      </c>
      <c r="L120" s="2">
        <f t="shared" si="21"/>
        <v>0</v>
      </c>
      <c r="M120" s="2">
        <f t="shared" si="22"/>
        <v>-378</v>
      </c>
      <c r="N120" s="41">
        <f t="shared" si="23"/>
        <v>-7</v>
      </c>
      <c r="P120" s="51">
        <f t="shared" si="18"/>
        <v>3.9220946483268753E-6</v>
      </c>
      <c r="Q120" s="50">
        <f>(1+P$8-Q$8)*(1+P$8+S$8)-R$8*((S$8*K119)+((I119+J119)*(1+P$8+S$8)))</f>
        <v>1.6023921555621063</v>
      </c>
      <c r="R120" s="50">
        <f>-J119*(1+P$8+S$8)</f>
        <v>-173039.63684210545</v>
      </c>
      <c r="S120" s="16">
        <f t="shared" si="24"/>
        <v>88721</v>
      </c>
    </row>
    <row r="121" spans="2:19" x14ac:dyDescent="0.25">
      <c r="B121" s="101">
        <v>117</v>
      </c>
      <c r="C121" s="102">
        <v>44010</v>
      </c>
      <c r="D121" s="11">
        <f t="shared" si="25"/>
        <v>112567</v>
      </c>
      <c r="E121" s="3">
        <f t="shared" si="19"/>
        <v>1710</v>
      </c>
      <c r="F121" s="66">
        <f t="shared" si="20"/>
        <v>4502.68</v>
      </c>
      <c r="G121" s="23">
        <f>D121/G$2</f>
        <v>0.83398438006459708</v>
      </c>
      <c r="H121" s="4">
        <f t="shared" si="17"/>
        <v>1</v>
      </c>
      <c r="I121" s="11">
        <f>INT((S$8*K121+I120)/(1+R$8*J121))</f>
        <v>8748</v>
      </c>
      <c r="J121" s="3">
        <f>S121</f>
        <v>88345</v>
      </c>
      <c r="K121" s="3">
        <f>INT((Q$8*J121+K120)/(1+P$8+S$8))</f>
        <v>1710</v>
      </c>
      <c r="L121" s="3">
        <f t="shared" si="21"/>
        <v>0</v>
      </c>
      <c r="M121" s="3">
        <f t="shared" si="22"/>
        <v>-376</v>
      </c>
      <c r="N121" s="46">
        <f t="shared" si="23"/>
        <v>-7</v>
      </c>
      <c r="P121" s="55">
        <f t="shared" si="18"/>
        <v>3.9220946483268753E-6</v>
      </c>
      <c r="Q121" s="56">
        <f>(1+P$8-Q$8)*(1+P$8+S$8)-R$8*((S$8*K120)+((I120+J120)*(1+P$8+S$8)))</f>
        <v>1.6038690108719076</v>
      </c>
      <c r="R121" s="56">
        <f>-J120*(1+P$8+S$8)</f>
        <v>-172305.52105263178</v>
      </c>
      <c r="S121" s="57">
        <f t="shared" si="24"/>
        <v>88345</v>
      </c>
    </row>
    <row r="122" spans="2:19" x14ac:dyDescent="0.25">
      <c r="B122" s="99">
        <v>118</v>
      </c>
      <c r="C122" s="100">
        <v>44011</v>
      </c>
      <c r="D122" s="9">
        <f t="shared" si="25"/>
        <v>112567</v>
      </c>
      <c r="E122" s="2">
        <f t="shared" si="19"/>
        <v>1702</v>
      </c>
      <c r="F122" s="65">
        <f t="shared" si="20"/>
        <v>4502.68</v>
      </c>
      <c r="G122" s="24">
        <f>D122/G$2</f>
        <v>0.83398438006459708</v>
      </c>
      <c r="H122" s="5">
        <f t="shared" si="17"/>
        <v>1</v>
      </c>
      <c r="I122" s="9">
        <f>INT((S$8*K122+I121)/(1+R$8*J122))</f>
        <v>8748</v>
      </c>
      <c r="J122" s="2">
        <f>S122</f>
        <v>87970</v>
      </c>
      <c r="K122" s="2">
        <f>INT((Q$8*J122+K121)/(1+P$8+S$8))</f>
        <v>1702</v>
      </c>
      <c r="L122" s="2">
        <f t="shared" si="21"/>
        <v>0</v>
      </c>
      <c r="M122" s="2">
        <f t="shared" si="22"/>
        <v>-375</v>
      </c>
      <c r="N122" s="41">
        <f t="shared" si="23"/>
        <v>-8</v>
      </c>
      <c r="P122" s="51">
        <f t="shared" si="18"/>
        <v>3.9220946483268753E-6</v>
      </c>
      <c r="Q122" s="50">
        <f>(1+P$8-Q$8)*(1+P$8+S$8)-R$8*((S$8*K121)+((I121+J121)*(1+P$8+S$8)))</f>
        <v>1.605338118774307</v>
      </c>
      <c r="R122" s="50">
        <f>-J121*(1+P$8+S$8)</f>
        <v>-171575.28947368442</v>
      </c>
      <c r="S122" s="16">
        <f t="shared" si="24"/>
        <v>87970</v>
      </c>
    </row>
    <row r="123" spans="2:19" x14ac:dyDescent="0.25">
      <c r="B123" s="101">
        <v>119</v>
      </c>
      <c r="C123" s="102">
        <v>44012</v>
      </c>
      <c r="D123" s="11">
        <f t="shared" si="25"/>
        <v>112567</v>
      </c>
      <c r="E123" s="3">
        <f t="shared" si="19"/>
        <v>1695</v>
      </c>
      <c r="F123" s="66">
        <f t="shared" si="20"/>
        <v>4502.68</v>
      </c>
      <c r="G123" s="23">
        <f>D123/G$2</f>
        <v>0.83398438006459708</v>
      </c>
      <c r="H123" s="4">
        <f t="shared" si="17"/>
        <v>1</v>
      </c>
      <c r="I123" s="11">
        <f>INT((S$8*K123+I122)/(1+R$8*J123))</f>
        <v>8748</v>
      </c>
      <c r="J123" s="3">
        <f>S123</f>
        <v>87597</v>
      </c>
      <c r="K123" s="3">
        <f>INT((Q$8*J123+K122)/(1+P$8+S$8))</f>
        <v>1695</v>
      </c>
      <c r="L123" s="3">
        <f t="shared" si="21"/>
        <v>0</v>
      </c>
      <c r="M123" s="3">
        <f t="shared" si="22"/>
        <v>-373</v>
      </c>
      <c r="N123" s="46">
        <f t="shared" si="23"/>
        <v>-7</v>
      </c>
      <c r="P123" s="55">
        <f t="shared" si="18"/>
        <v>3.9220946483268753E-6</v>
      </c>
      <c r="Q123" s="56">
        <f>(1+P$8-Q$8)*(1+P$8+S$8)-R$8*((S$8*K122)+((I122+J122)*(1+P$8+S$8)))</f>
        <v>1.6068051523031253</v>
      </c>
      <c r="R123" s="56">
        <f>-J122*(1+P$8+S$8)</f>
        <v>-170847.0000000002</v>
      </c>
      <c r="S123" s="57">
        <f t="shared" si="24"/>
        <v>87597</v>
      </c>
    </row>
    <row r="124" spans="2:19" x14ac:dyDescent="0.25">
      <c r="B124" s="99">
        <v>120</v>
      </c>
      <c r="C124" s="100">
        <v>44013</v>
      </c>
      <c r="D124" s="9">
        <f t="shared" si="25"/>
        <v>112567</v>
      </c>
      <c r="E124" s="2">
        <f t="shared" si="19"/>
        <v>1688</v>
      </c>
      <c r="F124" s="65">
        <f t="shared" si="20"/>
        <v>4502.68</v>
      </c>
      <c r="G124" s="24">
        <f>D124/G$2</f>
        <v>0.83398438006459708</v>
      </c>
      <c r="H124" s="5">
        <f t="shared" si="17"/>
        <v>1</v>
      </c>
      <c r="I124" s="9">
        <f>INT((S$8*K124+I123)/(1+R$8*J124))</f>
        <v>8748</v>
      </c>
      <c r="J124" s="2">
        <f>S124</f>
        <v>87225</v>
      </c>
      <c r="K124" s="2">
        <f>INT((Q$8*J124+K123)/(1+P$8+S$8))</f>
        <v>1688</v>
      </c>
      <c r="L124" s="2">
        <f t="shared" si="21"/>
        <v>0</v>
      </c>
      <c r="M124" s="2">
        <f t="shared" si="22"/>
        <v>-372</v>
      </c>
      <c r="N124" s="41">
        <f t="shared" si="23"/>
        <v>-7</v>
      </c>
      <c r="P124" s="51">
        <f t="shared" si="18"/>
        <v>3.9220946483268753E-6</v>
      </c>
      <c r="Q124" s="50">
        <f>(1+P$8-Q$8)*(1+P$8+S$8)-R$8*((S$8*K123)+((I123+J123)*(1+P$8+S$8)))</f>
        <v>1.6082626390944217</v>
      </c>
      <c r="R124" s="50">
        <f>-J123*(1+P$8+S$8)</f>
        <v>-170122.59473684229</v>
      </c>
      <c r="S124" s="16">
        <f t="shared" si="24"/>
        <v>87225</v>
      </c>
    </row>
    <row r="125" spans="2:19" x14ac:dyDescent="0.25">
      <c r="B125" s="101">
        <v>121</v>
      </c>
      <c r="C125" s="102">
        <v>44014</v>
      </c>
      <c r="D125" s="11">
        <f t="shared" si="25"/>
        <v>112567</v>
      </c>
      <c r="E125" s="3">
        <f t="shared" si="19"/>
        <v>1681</v>
      </c>
      <c r="F125" s="66">
        <f t="shared" si="20"/>
        <v>4502.68</v>
      </c>
      <c r="G125" s="23">
        <f>D125/G$2</f>
        <v>0.83398438006459708</v>
      </c>
      <c r="H125" s="4">
        <f t="shared" ref="H125:H188" si="26">D125/D124</f>
        <v>1</v>
      </c>
      <c r="I125" s="11">
        <f>INT((S$8*K125+I124)/(1+R$8*J125))</f>
        <v>8748</v>
      </c>
      <c r="J125" s="3">
        <f>S125</f>
        <v>86855</v>
      </c>
      <c r="K125" s="3">
        <f>INT((Q$8*J125+K124)/(1+P$8+S$8))</f>
        <v>1681</v>
      </c>
      <c r="L125" s="3">
        <f t="shared" si="21"/>
        <v>0</v>
      </c>
      <c r="M125" s="3">
        <f t="shared" si="22"/>
        <v>-370</v>
      </c>
      <c r="N125" s="46">
        <f t="shared" si="23"/>
        <v>-7</v>
      </c>
      <c r="P125" s="55">
        <f t="shared" si="18"/>
        <v>3.9220946483268753E-6</v>
      </c>
      <c r="Q125" s="56">
        <f>(1+P$8-Q$8)*(1+P$8+S$8)-R$8*((S$8*K124)+((I124+J124)*(1+P$8+S$8)))</f>
        <v>1.6097162521820172</v>
      </c>
      <c r="R125" s="56">
        <f>-J124*(1+P$8+S$8)</f>
        <v>-169400.13157894756</v>
      </c>
      <c r="S125" s="57">
        <f t="shared" si="24"/>
        <v>86855</v>
      </c>
    </row>
    <row r="126" spans="2:19" x14ac:dyDescent="0.25">
      <c r="B126" s="99">
        <v>122</v>
      </c>
      <c r="C126" s="100">
        <v>44015</v>
      </c>
      <c r="D126" s="9">
        <f t="shared" si="25"/>
        <v>112567</v>
      </c>
      <c r="E126" s="2">
        <f t="shared" si="19"/>
        <v>1674</v>
      </c>
      <c r="F126" s="65">
        <f t="shared" si="20"/>
        <v>4502.68</v>
      </c>
      <c r="G126" s="24">
        <f>D126/G$2</f>
        <v>0.83398438006459708</v>
      </c>
      <c r="H126" s="5">
        <f t="shared" si="26"/>
        <v>1</v>
      </c>
      <c r="I126" s="9">
        <f>INT((S$8*K126+I125)/(1+R$8*J126))</f>
        <v>8748</v>
      </c>
      <c r="J126" s="2">
        <f>S126</f>
        <v>86486</v>
      </c>
      <c r="K126" s="2">
        <f>INT((Q$8*J126+K125)/(1+P$8+S$8))</f>
        <v>1674</v>
      </c>
      <c r="L126" s="2">
        <f t="shared" si="21"/>
        <v>0</v>
      </c>
      <c r="M126" s="2">
        <f t="shared" si="22"/>
        <v>-369</v>
      </c>
      <c r="N126" s="41">
        <f t="shared" si="23"/>
        <v>-7</v>
      </c>
      <c r="P126" s="51">
        <f t="shared" si="18"/>
        <v>3.9220946483268753E-6</v>
      </c>
      <c r="Q126" s="50">
        <f>(1+P$8-Q$8)*(1+P$8+S$8)-R$8*((S$8*K125)+((I125+J125)*(1+P$8+S$8)))</f>
        <v>1.6111621178622109</v>
      </c>
      <c r="R126" s="50">
        <f>-J125*(1+P$8+S$8)</f>
        <v>-168681.55263157914</v>
      </c>
      <c r="S126" s="16">
        <f t="shared" si="24"/>
        <v>86486</v>
      </c>
    </row>
    <row r="127" spans="2:19" x14ac:dyDescent="0.25">
      <c r="B127" s="101">
        <v>123</v>
      </c>
      <c r="C127" s="102">
        <v>44016</v>
      </c>
      <c r="D127" s="11">
        <f t="shared" si="25"/>
        <v>112567</v>
      </c>
      <c r="E127" s="3">
        <f t="shared" si="19"/>
        <v>1667</v>
      </c>
      <c r="F127" s="66">
        <f t="shared" si="20"/>
        <v>4502.68</v>
      </c>
      <c r="G127" s="23">
        <f>D127/G$2</f>
        <v>0.83398438006459708</v>
      </c>
      <c r="H127" s="4">
        <f t="shared" si="26"/>
        <v>1</v>
      </c>
      <c r="I127" s="11">
        <f>INT((S$8*K127+I126)/(1+R$8*J127))</f>
        <v>8748</v>
      </c>
      <c r="J127" s="3">
        <f>S127</f>
        <v>86119</v>
      </c>
      <c r="K127" s="3">
        <f>INT((Q$8*J127+K126)/(1+P$8+S$8))</f>
        <v>1667</v>
      </c>
      <c r="L127" s="3">
        <f t="shared" si="21"/>
        <v>0</v>
      </c>
      <c r="M127" s="3">
        <f t="shared" si="22"/>
        <v>-367</v>
      </c>
      <c r="N127" s="46">
        <f t="shared" si="23"/>
        <v>-7</v>
      </c>
      <c r="P127" s="55">
        <f t="shared" si="18"/>
        <v>3.9220946483268753E-6</v>
      </c>
      <c r="Q127" s="56">
        <f>(1+P$8-Q$8)*(1+P$8+S$8)-R$8*((S$8*K126)+((I126+J126)*(1+P$8+S$8)))</f>
        <v>1.6126041098387034</v>
      </c>
      <c r="R127" s="56">
        <f>-J126*(1+P$8+S$8)</f>
        <v>-167964.91578947389</v>
      </c>
      <c r="S127" s="57">
        <f t="shared" si="24"/>
        <v>86119</v>
      </c>
    </row>
    <row r="128" spans="2:19" x14ac:dyDescent="0.25">
      <c r="B128" s="99">
        <v>124</v>
      </c>
      <c r="C128" s="100">
        <v>44017</v>
      </c>
      <c r="D128" s="9">
        <f t="shared" si="25"/>
        <v>112567</v>
      </c>
      <c r="E128" s="2">
        <f t="shared" si="19"/>
        <v>1660</v>
      </c>
      <c r="F128" s="65">
        <f t="shared" si="20"/>
        <v>4502.68</v>
      </c>
      <c r="G128" s="24">
        <f>D128/G$2</f>
        <v>0.83398438006459708</v>
      </c>
      <c r="H128" s="5">
        <f t="shared" si="26"/>
        <v>1</v>
      </c>
      <c r="I128" s="9">
        <f>INT((S$8*K128+I127)/(1+R$8*J128))</f>
        <v>8749</v>
      </c>
      <c r="J128" s="2">
        <f>S128</f>
        <v>85753</v>
      </c>
      <c r="K128" s="2">
        <f>INT((Q$8*J128+K127)/(1+P$8+S$8))</f>
        <v>1660</v>
      </c>
      <c r="L128" s="2">
        <f t="shared" si="21"/>
        <v>1</v>
      </c>
      <c r="M128" s="2">
        <f t="shared" si="22"/>
        <v>-366</v>
      </c>
      <c r="N128" s="41">
        <f t="shared" si="23"/>
        <v>-7</v>
      </c>
      <c r="P128" s="51">
        <f t="shared" si="18"/>
        <v>3.9220946483268753E-6</v>
      </c>
      <c r="Q128" s="50">
        <f>(1+P$8-Q$8)*(1+P$8+S$8)-R$8*((S$8*K127)+((I127+J127)*(1+P$8+S$8)))</f>
        <v>1.6140383544077941</v>
      </c>
      <c r="R128" s="50">
        <f>-J127*(1+P$8+S$8)</f>
        <v>-167252.16315789495</v>
      </c>
      <c r="S128" s="16">
        <f t="shared" si="24"/>
        <v>85753</v>
      </c>
    </row>
    <row r="129" spans="2:19" x14ac:dyDescent="0.25">
      <c r="B129" s="101">
        <v>125</v>
      </c>
      <c r="C129" s="102">
        <v>44018</v>
      </c>
      <c r="D129" s="11">
        <f t="shared" si="25"/>
        <v>112567</v>
      </c>
      <c r="E129" s="3">
        <f t="shared" si="19"/>
        <v>1653</v>
      </c>
      <c r="F129" s="66">
        <f t="shared" si="20"/>
        <v>4502.68</v>
      </c>
      <c r="G129" s="23">
        <f>D129/G$2</f>
        <v>0.83398438006459708</v>
      </c>
      <c r="H129" s="4">
        <f t="shared" si="26"/>
        <v>1</v>
      </c>
      <c r="I129" s="11">
        <f>INT((S$8*K129+I128)/(1+R$8*J129))</f>
        <v>8749</v>
      </c>
      <c r="J129" s="3">
        <f>S129</f>
        <v>85389</v>
      </c>
      <c r="K129" s="3">
        <f>INT((Q$8*J129+K128)/(1+P$8+S$8))</f>
        <v>1653</v>
      </c>
      <c r="L129" s="3">
        <f t="shared" si="21"/>
        <v>0</v>
      </c>
      <c r="M129" s="3">
        <f t="shared" si="22"/>
        <v>-364</v>
      </c>
      <c r="N129" s="46">
        <f t="shared" si="23"/>
        <v>-7</v>
      </c>
      <c r="P129" s="55">
        <f t="shared" si="18"/>
        <v>3.9220946483268753E-6</v>
      </c>
      <c r="Q129" s="56">
        <f>(1+P$8-Q$8)*(1+P$8+S$8)-R$8*((S$8*K128)+((I128+J128)*(1+P$8+S$8)))</f>
        <v>1.6154648515694827</v>
      </c>
      <c r="R129" s="56">
        <f>-J128*(1+P$8+S$8)</f>
        <v>-166541.35263157915</v>
      </c>
      <c r="S129" s="57">
        <f t="shared" si="24"/>
        <v>85389</v>
      </c>
    </row>
    <row r="130" spans="2:19" x14ac:dyDescent="0.25">
      <c r="B130" s="99">
        <v>126</v>
      </c>
      <c r="C130" s="100">
        <v>44019</v>
      </c>
      <c r="D130" s="9">
        <f t="shared" si="25"/>
        <v>112567</v>
      </c>
      <c r="E130" s="2">
        <f t="shared" si="19"/>
        <v>1646</v>
      </c>
      <c r="F130" s="65">
        <f t="shared" si="20"/>
        <v>4502.68</v>
      </c>
      <c r="G130" s="24">
        <f>D130/G$2</f>
        <v>0.83398438006459708</v>
      </c>
      <c r="H130" s="5">
        <f t="shared" si="26"/>
        <v>1</v>
      </c>
      <c r="I130" s="9">
        <f>INT((S$8*K130+I129)/(1+R$8*J130))</f>
        <v>8749</v>
      </c>
      <c r="J130" s="2">
        <f>S130</f>
        <v>85027</v>
      </c>
      <c r="K130" s="2">
        <f>INT((Q$8*J130+K129)/(1+P$8+S$8))</f>
        <v>1646</v>
      </c>
      <c r="L130" s="2">
        <f t="shared" si="21"/>
        <v>0</v>
      </c>
      <c r="M130" s="2">
        <f t="shared" si="22"/>
        <v>-362</v>
      </c>
      <c r="N130" s="41">
        <f t="shared" si="23"/>
        <v>-7</v>
      </c>
      <c r="P130" s="51">
        <f t="shared" si="18"/>
        <v>3.9220946483268753E-6</v>
      </c>
      <c r="Q130" s="50">
        <f>(1+P$8-Q$8)*(1+P$8+S$8)-R$8*((S$8*K129)+((I129+J129)*(1+P$8+S$8)))</f>
        <v>1.6168874750274707</v>
      </c>
      <c r="R130" s="50">
        <f>-J129*(1+P$8+S$8)</f>
        <v>-165834.42631578966</v>
      </c>
      <c r="S130" s="16">
        <f t="shared" si="24"/>
        <v>85027</v>
      </c>
    </row>
    <row r="131" spans="2:19" x14ac:dyDescent="0.25">
      <c r="B131" s="101">
        <v>127</v>
      </c>
      <c r="C131" s="102">
        <v>44020</v>
      </c>
      <c r="D131" s="11">
        <f t="shared" si="25"/>
        <v>112567</v>
      </c>
      <c r="E131" s="3">
        <f t="shared" si="19"/>
        <v>1639</v>
      </c>
      <c r="F131" s="66">
        <f t="shared" si="20"/>
        <v>4502.68</v>
      </c>
      <c r="G131" s="23">
        <f>D131/G$2</f>
        <v>0.83398438006459708</v>
      </c>
      <c r="H131" s="4">
        <f t="shared" si="26"/>
        <v>1</v>
      </c>
      <c r="I131" s="11">
        <f>INT((S$8*K131+I130)/(1+R$8*J131))</f>
        <v>8749</v>
      </c>
      <c r="J131" s="3">
        <f>S131</f>
        <v>84666</v>
      </c>
      <c r="K131" s="3">
        <f>INT((Q$8*J131+K130)/(1+P$8+S$8))</f>
        <v>1639</v>
      </c>
      <c r="L131" s="3">
        <f t="shared" si="21"/>
        <v>0</v>
      </c>
      <c r="M131" s="3">
        <f t="shared" si="22"/>
        <v>-361</v>
      </c>
      <c r="N131" s="46">
        <f t="shared" si="23"/>
        <v>-7</v>
      </c>
      <c r="P131" s="55">
        <f t="shared" si="18"/>
        <v>3.9220946483268753E-6</v>
      </c>
      <c r="Q131" s="56">
        <f>(1+P$8-Q$8)*(1+P$8+S$8)-R$8*((S$8*K130)+((I130+J130)*(1+P$8+S$8)))</f>
        <v>1.6183023510780565</v>
      </c>
      <c r="R131" s="56">
        <f>-J130*(1+P$8+S$8)</f>
        <v>-165131.38421052651</v>
      </c>
      <c r="S131" s="57">
        <f t="shared" si="24"/>
        <v>84666</v>
      </c>
    </row>
    <row r="132" spans="2:19" x14ac:dyDescent="0.25">
      <c r="B132" s="99">
        <v>128</v>
      </c>
      <c r="C132" s="100">
        <v>44021</v>
      </c>
      <c r="D132" s="9">
        <f t="shared" si="25"/>
        <v>112567</v>
      </c>
      <c r="E132" s="2">
        <f t="shared" si="19"/>
        <v>1632</v>
      </c>
      <c r="F132" s="65">
        <f t="shared" si="20"/>
        <v>4502.68</v>
      </c>
      <c r="G132" s="24">
        <f>D132/G$2</f>
        <v>0.83398438006459708</v>
      </c>
      <c r="H132" s="5">
        <f t="shared" si="26"/>
        <v>1</v>
      </c>
      <c r="I132" s="9">
        <f>INT((S$8*K132+I131)/(1+R$8*J132))</f>
        <v>8749</v>
      </c>
      <c r="J132" s="2">
        <f>S132</f>
        <v>84307</v>
      </c>
      <c r="K132" s="2">
        <f>INT((Q$8*J132+K131)/(1+P$8+S$8))</f>
        <v>1632</v>
      </c>
      <c r="L132" s="2">
        <f t="shared" si="21"/>
        <v>0</v>
      </c>
      <c r="M132" s="2">
        <f t="shared" si="22"/>
        <v>-359</v>
      </c>
      <c r="N132" s="41">
        <f t="shared" si="23"/>
        <v>-7</v>
      </c>
      <c r="P132" s="51">
        <f t="shared" si="18"/>
        <v>3.9220946483268753E-6</v>
      </c>
      <c r="Q132" s="50">
        <f>(1+P$8-Q$8)*(1+P$8+S$8)-R$8*((S$8*K131)+((I131+J131)*(1+P$8+S$8)))</f>
        <v>1.6197133534249415</v>
      </c>
      <c r="R132" s="50">
        <f>-J131*(1+P$8+S$8)</f>
        <v>-164430.2842105265</v>
      </c>
      <c r="S132" s="16">
        <f t="shared" si="24"/>
        <v>84307</v>
      </c>
    </row>
    <row r="133" spans="2:19" x14ac:dyDescent="0.25">
      <c r="B133" s="101">
        <v>129</v>
      </c>
      <c r="C133" s="102">
        <v>44022</v>
      </c>
      <c r="D133" s="11">
        <f t="shared" si="25"/>
        <v>112567</v>
      </c>
      <c r="E133" s="3">
        <f t="shared" si="19"/>
        <v>1625</v>
      </c>
      <c r="F133" s="66">
        <f t="shared" si="20"/>
        <v>4502.68</v>
      </c>
      <c r="G133" s="23">
        <f>D133/G$2</f>
        <v>0.83398438006459708</v>
      </c>
      <c r="H133" s="4">
        <f t="shared" si="26"/>
        <v>1</v>
      </c>
      <c r="I133" s="11">
        <f>INT((S$8*K133+I132)/(1+R$8*J133))</f>
        <v>8749</v>
      </c>
      <c r="J133" s="3">
        <f>S133</f>
        <v>83949</v>
      </c>
      <c r="K133" s="3">
        <f>INT((Q$8*J133+K132)/(1+P$8+S$8))</f>
        <v>1625</v>
      </c>
      <c r="L133" s="3">
        <f t="shared" si="21"/>
        <v>0</v>
      </c>
      <c r="M133" s="3">
        <f t="shared" si="22"/>
        <v>-358</v>
      </c>
      <c r="N133" s="46">
        <f t="shared" si="23"/>
        <v>-7</v>
      </c>
      <c r="P133" s="55">
        <f t="shared" si="18"/>
        <v>3.9220946483268753E-6</v>
      </c>
      <c r="Q133" s="56">
        <f>(1+P$8-Q$8)*(1+P$8+S$8)-R$8*((S$8*K132)+((I132+J132)*(1+P$8+S$8)))</f>
        <v>1.6211166083644244</v>
      </c>
      <c r="R133" s="56">
        <f>-J132*(1+P$8+S$8)</f>
        <v>-163733.06842105283</v>
      </c>
      <c r="S133" s="57">
        <f t="shared" si="24"/>
        <v>83949</v>
      </c>
    </row>
    <row r="134" spans="2:19" x14ac:dyDescent="0.25">
      <c r="B134" s="99">
        <v>130</v>
      </c>
      <c r="C134" s="100">
        <v>44023</v>
      </c>
      <c r="D134" s="9">
        <f t="shared" si="25"/>
        <v>112567</v>
      </c>
      <c r="E134" s="2">
        <f t="shared" si="19"/>
        <v>1618</v>
      </c>
      <c r="F134" s="65">
        <f t="shared" si="20"/>
        <v>4502.68</v>
      </c>
      <c r="G134" s="24">
        <f>D134/G$2</f>
        <v>0.83398438006459708</v>
      </c>
      <c r="H134" s="5">
        <f t="shared" si="26"/>
        <v>1</v>
      </c>
      <c r="I134" s="9">
        <f>INT((S$8*K134+I133)/(1+R$8*J134))</f>
        <v>8749</v>
      </c>
      <c r="J134" s="2">
        <f>S134</f>
        <v>83593</v>
      </c>
      <c r="K134" s="2">
        <f>INT((Q$8*J134+K133)/(1+P$8+S$8))</f>
        <v>1618</v>
      </c>
      <c r="L134" s="2">
        <f t="shared" si="21"/>
        <v>0</v>
      </c>
      <c r="M134" s="2">
        <f t="shared" si="22"/>
        <v>-356</v>
      </c>
      <c r="N134" s="41">
        <f t="shared" si="23"/>
        <v>-7</v>
      </c>
      <c r="P134" s="51">
        <f t="shared" si="18"/>
        <v>3.9220946483268753E-6</v>
      </c>
      <c r="Q134" s="50">
        <f>(1+P$8-Q$8)*(1+P$8+S$8)-R$8*((S$8*K133)+((I133+J133)*(1+P$8+S$8)))</f>
        <v>1.6225159896002066</v>
      </c>
      <c r="R134" s="50">
        <f>-J133*(1+P$8+S$8)</f>
        <v>-163037.7947368423</v>
      </c>
      <c r="S134" s="16">
        <f t="shared" si="24"/>
        <v>83593</v>
      </c>
    </row>
    <row r="135" spans="2:19" x14ac:dyDescent="0.25">
      <c r="B135" s="101">
        <v>131</v>
      </c>
      <c r="C135" s="102">
        <v>44024</v>
      </c>
      <c r="D135" s="11">
        <f t="shared" si="25"/>
        <v>112567</v>
      </c>
      <c r="E135" s="3">
        <f t="shared" si="19"/>
        <v>1611</v>
      </c>
      <c r="F135" s="66">
        <f t="shared" si="20"/>
        <v>4502.68</v>
      </c>
      <c r="G135" s="23">
        <f>D135/G$2</f>
        <v>0.83398438006459708</v>
      </c>
      <c r="H135" s="4">
        <f t="shared" si="26"/>
        <v>1</v>
      </c>
      <c r="I135" s="11">
        <f>INT((S$8*K135+I134)/(1+R$8*J135))</f>
        <v>8749</v>
      </c>
      <c r="J135" s="3">
        <f>S135</f>
        <v>83238</v>
      </c>
      <c r="K135" s="3">
        <f>INT((Q$8*J135+K134)/(1+P$8+S$8))</f>
        <v>1611</v>
      </c>
      <c r="L135" s="3">
        <f t="shared" si="21"/>
        <v>0</v>
      </c>
      <c r="M135" s="3">
        <f t="shared" si="22"/>
        <v>-355</v>
      </c>
      <c r="N135" s="46">
        <f t="shared" si="23"/>
        <v>-7</v>
      </c>
      <c r="P135" s="55">
        <f t="shared" si="18"/>
        <v>3.9220946483268753E-6</v>
      </c>
      <c r="Q135" s="56">
        <f>(1+P$8-Q$8)*(1+P$8+S$8)-R$8*((S$8*K134)+((I134+J134)*(1+P$8+S$8)))</f>
        <v>1.623907623428587</v>
      </c>
      <c r="R135" s="56">
        <f>-J134*(1+P$8+S$8)</f>
        <v>-162346.40526315809</v>
      </c>
      <c r="S135" s="57">
        <f t="shared" si="24"/>
        <v>83238</v>
      </c>
    </row>
    <row r="136" spans="2:19" x14ac:dyDescent="0.25">
      <c r="B136" s="99">
        <v>132</v>
      </c>
      <c r="C136" s="100">
        <v>44025</v>
      </c>
      <c r="D136" s="9">
        <f t="shared" si="25"/>
        <v>112567</v>
      </c>
      <c r="E136" s="2">
        <f t="shared" si="19"/>
        <v>1604</v>
      </c>
      <c r="F136" s="65">
        <f t="shared" si="20"/>
        <v>4502.68</v>
      </c>
      <c r="G136" s="24">
        <f>D136/G$2</f>
        <v>0.83398438006459708</v>
      </c>
      <c r="H136" s="5">
        <f t="shared" si="26"/>
        <v>1</v>
      </c>
      <c r="I136" s="9">
        <f>INT((S$8*K136+I135)/(1+R$8*J136))</f>
        <v>8749</v>
      </c>
      <c r="J136" s="2">
        <f>S136</f>
        <v>82884</v>
      </c>
      <c r="K136" s="2">
        <f>INT((Q$8*J136+K135)/(1+P$8+S$8))</f>
        <v>1604</v>
      </c>
      <c r="L136" s="2">
        <f t="shared" si="21"/>
        <v>0</v>
      </c>
      <c r="M136" s="2">
        <f t="shared" si="22"/>
        <v>-354</v>
      </c>
      <c r="N136" s="41">
        <f t="shared" si="23"/>
        <v>-7</v>
      </c>
      <c r="P136" s="51">
        <f t="shared" si="18"/>
        <v>3.9220946483268753E-6</v>
      </c>
      <c r="Q136" s="50">
        <f>(1+P$8-Q$8)*(1+P$8+S$8)-R$8*((S$8*K135)+((I135+J135)*(1+P$8+S$8)))</f>
        <v>1.6252953835532662</v>
      </c>
      <c r="R136" s="50">
        <f>-J135*(1+P$8+S$8)</f>
        <v>-161656.95789473702</v>
      </c>
      <c r="S136" s="16">
        <f t="shared" si="24"/>
        <v>82884</v>
      </c>
    </row>
    <row r="137" spans="2:19" x14ac:dyDescent="0.25">
      <c r="B137" s="101">
        <v>133</v>
      </c>
      <c r="C137" s="102">
        <v>44026</v>
      </c>
      <c r="D137" s="11">
        <f t="shared" si="25"/>
        <v>112567</v>
      </c>
      <c r="E137" s="3">
        <f t="shared" si="19"/>
        <v>1597</v>
      </c>
      <c r="F137" s="66">
        <f t="shared" si="20"/>
        <v>4502.68</v>
      </c>
      <c r="G137" s="23">
        <f>D137/G$2</f>
        <v>0.83398438006459708</v>
      </c>
      <c r="H137" s="4">
        <f t="shared" si="26"/>
        <v>1</v>
      </c>
      <c r="I137" s="11">
        <f>INT((S$8*K137+I136)/(1+R$8*J137))</f>
        <v>8749</v>
      </c>
      <c r="J137" s="3">
        <f>S137</f>
        <v>82532</v>
      </c>
      <c r="K137" s="3">
        <f>INT((Q$8*J137+K136)/(1+P$8+S$8))</f>
        <v>1597</v>
      </c>
      <c r="L137" s="3">
        <f t="shared" si="21"/>
        <v>0</v>
      </c>
      <c r="M137" s="3">
        <f t="shared" si="22"/>
        <v>-352</v>
      </c>
      <c r="N137" s="46">
        <f t="shared" si="23"/>
        <v>-7</v>
      </c>
      <c r="P137" s="55">
        <f t="shared" si="18"/>
        <v>3.9220946483268753E-6</v>
      </c>
      <c r="Q137" s="56">
        <f>(1+P$8-Q$8)*(1+P$8+S$8)-R$8*((S$8*K136)+((I136+J136)*(1+P$8+S$8)))</f>
        <v>1.6266792699742445</v>
      </c>
      <c r="R137" s="56">
        <f>-J136*(1+P$8+S$8)</f>
        <v>-160969.45263157913</v>
      </c>
      <c r="S137" s="57">
        <f t="shared" si="24"/>
        <v>82532</v>
      </c>
    </row>
    <row r="138" spans="2:19" x14ac:dyDescent="0.25">
      <c r="B138" s="99">
        <v>134</v>
      </c>
      <c r="C138" s="100">
        <v>44027</v>
      </c>
      <c r="D138" s="9">
        <f t="shared" si="25"/>
        <v>112567</v>
      </c>
      <c r="E138" s="2">
        <f t="shared" si="19"/>
        <v>1590</v>
      </c>
      <c r="F138" s="65">
        <f t="shared" si="20"/>
        <v>4502.68</v>
      </c>
      <c r="G138" s="24">
        <f>D138/G$2</f>
        <v>0.83398438006459708</v>
      </c>
      <c r="H138" s="5">
        <f t="shared" si="26"/>
        <v>1</v>
      </c>
      <c r="I138" s="9">
        <f>INT((S$8*K138+I137)/(1+R$8*J138))</f>
        <v>8749</v>
      </c>
      <c r="J138" s="2">
        <f>S138</f>
        <v>82181</v>
      </c>
      <c r="K138" s="2">
        <f>INT((Q$8*J138+K137)/(1+P$8+S$8))</f>
        <v>1590</v>
      </c>
      <c r="L138" s="2">
        <f t="shared" si="21"/>
        <v>0</v>
      </c>
      <c r="M138" s="2">
        <f t="shared" si="22"/>
        <v>-351</v>
      </c>
      <c r="N138" s="41">
        <f t="shared" si="23"/>
        <v>-7</v>
      </c>
      <c r="P138" s="51">
        <f t="shared" si="18"/>
        <v>3.9220946483268753E-6</v>
      </c>
      <c r="Q138" s="50">
        <f>(1+P$8-Q$8)*(1+P$8+S$8)-R$8*((S$8*K137)+((I137+J137)*(1+P$8+S$8)))</f>
        <v>1.6280554089878208</v>
      </c>
      <c r="R138" s="50">
        <f>-J137*(1+P$8+S$8)</f>
        <v>-160285.83157894755</v>
      </c>
      <c r="S138" s="16">
        <f t="shared" si="24"/>
        <v>82181</v>
      </c>
    </row>
    <row r="139" spans="2:19" x14ac:dyDescent="0.25">
      <c r="B139" s="101">
        <v>135</v>
      </c>
      <c r="C139" s="102">
        <v>44028</v>
      </c>
      <c r="D139" s="11">
        <f t="shared" si="25"/>
        <v>112567</v>
      </c>
      <c r="E139" s="3">
        <f t="shared" si="19"/>
        <v>1583</v>
      </c>
      <c r="F139" s="66">
        <f t="shared" si="20"/>
        <v>4502.68</v>
      </c>
      <c r="G139" s="23">
        <f>D139/G$2</f>
        <v>0.83398438006459708</v>
      </c>
      <c r="H139" s="4">
        <f t="shared" si="26"/>
        <v>1</v>
      </c>
      <c r="I139" s="11">
        <f>INT((S$8*K139+I138)/(1+R$8*J139))</f>
        <v>8749</v>
      </c>
      <c r="J139" s="3">
        <f>S139</f>
        <v>81832</v>
      </c>
      <c r="K139" s="3">
        <f>INT((Q$8*J139+K138)/(1+P$8+S$8))</f>
        <v>1583</v>
      </c>
      <c r="L139" s="3">
        <f t="shared" si="21"/>
        <v>0</v>
      </c>
      <c r="M139" s="3">
        <f t="shared" si="22"/>
        <v>-349</v>
      </c>
      <c r="N139" s="46">
        <f t="shared" si="23"/>
        <v>-7</v>
      </c>
      <c r="P139" s="55">
        <f t="shared" si="18"/>
        <v>3.9220946483268753E-6</v>
      </c>
      <c r="Q139" s="56">
        <f>(1+P$8-Q$8)*(1+P$8+S$8)-R$8*((S$8*K138)+((I138+J138)*(1+P$8+S$8)))</f>
        <v>1.6294276742976963</v>
      </c>
      <c r="R139" s="56">
        <f>-J138*(1+P$8+S$8)</f>
        <v>-159604.15263157914</v>
      </c>
      <c r="S139" s="57">
        <f t="shared" si="24"/>
        <v>81832</v>
      </c>
    </row>
    <row r="140" spans="2:19" x14ac:dyDescent="0.25">
      <c r="B140" s="99">
        <v>136</v>
      </c>
      <c r="C140" s="100">
        <v>44029</v>
      </c>
      <c r="D140" s="9">
        <f t="shared" si="25"/>
        <v>112567</v>
      </c>
      <c r="E140" s="2">
        <f t="shared" si="19"/>
        <v>1576</v>
      </c>
      <c r="F140" s="65">
        <f t="shared" si="20"/>
        <v>4502.68</v>
      </c>
      <c r="G140" s="24">
        <f>D140/G$2</f>
        <v>0.83398438006459708</v>
      </c>
      <c r="H140" s="5">
        <f t="shared" si="26"/>
        <v>1</v>
      </c>
      <c r="I140" s="9">
        <f>INT((S$8*K140+I139)/(1+R$8*J140))</f>
        <v>8748</v>
      </c>
      <c r="J140" s="2">
        <f>S140</f>
        <v>81484</v>
      </c>
      <c r="K140" s="2">
        <f>INT((Q$8*J140+K139)/(1+P$8+S$8))</f>
        <v>1576</v>
      </c>
      <c r="L140" s="2">
        <f t="shared" si="21"/>
        <v>-1</v>
      </c>
      <c r="M140" s="2">
        <f t="shared" si="22"/>
        <v>-348</v>
      </c>
      <c r="N140" s="41">
        <f t="shared" si="23"/>
        <v>-7</v>
      </c>
      <c r="P140" s="51">
        <f t="shared" si="18"/>
        <v>3.9220946483268753E-6</v>
      </c>
      <c r="Q140" s="50">
        <f>(1+P$8-Q$8)*(1+P$8+S$8)-R$8*((S$8*K139)+((I139+J139)*(1+P$8+S$8)))</f>
        <v>1.6307921922001698</v>
      </c>
      <c r="R140" s="50">
        <f>-J139*(1+P$8+S$8)</f>
        <v>-158926.35789473704</v>
      </c>
      <c r="S140" s="16">
        <f t="shared" si="24"/>
        <v>81484</v>
      </c>
    </row>
    <row r="141" spans="2:19" x14ac:dyDescent="0.25">
      <c r="B141" s="101">
        <v>137</v>
      </c>
      <c r="C141" s="102">
        <v>44030</v>
      </c>
      <c r="D141" s="11">
        <f t="shared" si="25"/>
        <v>112567</v>
      </c>
      <c r="E141" s="3">
        <f t="shared" si="19"/>
        <v>1570</v>
      </c>
      <c r="F141" s="66">
        <f t="shared" si="20"/>
        <v>4502.68</v>
      </c>
      <c r="G141" s="23">
        <f>D141/G$2</f>
        <v>0.83398438006459708</v>
      </c>
      <c r="H141" s="4">
        <f t="shared" si="26"/>
        <v>1</v>
      </c>
      <c r="I141" s="11">
        <f>INT((S$8*K141+I140)/(1+R$8*J141))</f>
        <v>8748</v>
      </c>
      <c r="J141" s="3">
        <f>S141</f>
        <v>81137</v>
      </c>
      <c r="K141" s="3">
        <f>INT((Q$8*J141+K140)/(1+P$8+S$8))</f>
        <v>1570</v>
      </c>
      <c r="L141" s="3">
        <f t="shared" si="21"/>
        <v>0</v>
      </c>
      <c r="M141" s="3">
        <f t="shared" si="22"/>
        <v>-347</v>
      </c>
      <c r="N141" s="46">
        <f t="shared" si="23"/>
        <v>-6</v>
      </c>
      <c r="P141" s="55">
        <f t="shared" si="18"/>
        <v>3.9220946483268753E-6</v>
      </c>
      <c r="Q141" s="56">
        <f>(1+P$8-Q$8)*(1+P$8+S$8)-R$8*((S$8*K140)+((I140+J140)*(1+P$8+S$8)))</f>
        <v>1.6321567101026433</v>
      </c>
      <c r="R141" s="56">
        <f>-J140*(1+P$8+S$8)</f>
        <v>-158250.50526315809</v>
      </c>
      <c r="S141" s="57">
        <f t="shared" si="24"/>
        <v>81137</v>
      </c>
    </row>
    <row r="142" spans="2:19" x14ac:dyDescent="0.25">
      <c r="B142" s="99">
        <v>138</v>
      </c>
      <c r="C142" s="100">
        <v>44031</v>
      </c>
      <c r="D142" s="9">
        <f t="shared" si="25"/>
        <v>112567</v>
      </c>
      <c r="E142" s="2">
        <f t="shared" si="19"/>
        <v>1563</v>
      </c>
      <c r="F142" s="65">
        <f t="shared" si="20"/>
        <v>4502.68</v>
      </c>
      <c r="G142" s="24">
        <f>D142/G$2</f>
        <v>0.83398438006459708</v>
      </c>
      <c r="H142" s="5">
        <f t="shared" si="26"/>
        <v>1</v>
      </c>
      <c r="I142" s="9">
        <f>INT((S$8*K142+I141)/(1+R$8*J142))</f>
        <v>8748</v>
      </c>
      <c r="J142" s="2">
        <f>S142</f>
        <v>80792</v>
      </c>
      <c r="K142" s="2">
        <f>INT((Q$8*J142+K141)/(1+P$8+S$8))</f>
        <v>1563</v>
      </c>
      <c r="L142" s="2">
        <f t="shared" si="21"/>
        <v>0</v>
      </c>
      <c r="M142" s="2">
        <f t="shared" si="22"/>
        <v>-345</v>
      </c>
      <c r="N142" s="41">
        <f t="shared" si="23"/>
        <v>-7</v>
      </c>
      <c r="P142" s="51">
        <f t="shared" si="18"/>
        <v>3.9220946483268753E-6</v>
      </c>
      <c r="Q142" s="50">
        <f>(1+P$8-Q$8)*(1+P$8+S$8)-R$8*((S$8*K141)+((I141+J141)*(1+P$8+S$8)))</f>
        <v>1.6335116812675947</v>
      </c>
      <c r="R142" s="50">
        <f>-J141*(1+P$8+S$8)</f>
        <v>-157576.59473684229</v>
      </c>
      <c r="S142" s="16">
        <f t="shared" si="24"/>
        <v>80792</v>
      </c>
    </row>
    <row r="143" spans="2:19" x14ac:dyDescent="0.25">
      <c r="B143" s="101">
        <v>139</v>
      </c>
      <c r="C143" s="102">
        <v>44032</v>
      </c>
      <c r="D143" s="11">
        <f t="shared" si="25"/>
        <v>112567</v>
      </c>
      <c r="E143" s="3">
        <f t="shared" si="19"/>
        <v>1556</v>
      </c>
      <c r="F143" s="66">
        <f t="shared" si="20"/>
        <v>4502.68</v>
      </c>
      <c r="G143" s="23">
        <f>D143/G$2</f>
        <v>0.83398438006459708</v>
      </c>
      <c r="H143" s="4">
        <f t="shared" si="26"/>
        <v>1</v>
      </c>
      <c r="I143" s="11">
        <f>INT((S$8*K143+I142)/(1+R$8*J143))</f>
        <v>8747</v>
      </c>
      <c r="J143" s="3">
        <f>S143</f>
        <v>80448</v>
      </c>
      <c r="K143" s="3">
        <f>INT((Q$8*J143+K142)/(1+P$8+S$8))</f>
        <v>1556</v>
      </c>
      <c r="L143" s="3">
        <f t="shared" si="21"/>
        <v>-1</v>
      </c>
      <c r="M143" s="3">
        <f t="shared" si="22"/>
        <v>-344</v>
      </c>
      <c r="N143" s="46">
        <f t="shared" si="23"/>
        <v>-7</v>
      </c>
      <c r="P143" s="55">
        <f t="shared" si="18"/>
        <v>3.9220946483268753E-6</v>
      </c>
      <c r="Q143" s="56">
        <f>(1+P$8-Q$8)*(1+P$8+S$8)-R$8*((S$8*K142)+((I142+J142)*(1+P$8+S$8)))</f>
        <v>1.6348607043552645</v>
      </c>
      <c r="R143" s="56">
        <f>-J142*(1+P$8+S$8)</f>
        <v>-156906.56842105283</v>
      </c>
      <c r="S143" s="57">
        <f t="shared" si="24"/>
        <v>80448</v>
      </c>
    </row>
    <row r="144" spans="2:19" x14ac:dyDescent="0.25">
      <c r="B144" s="99">
        <v>140</v>
      </c>
      <c r="C144" s="100">
        <v>44033</v>
      </c>
      <c r="D144" s="9">
        <f t="shared" si="25"/>
        <v>112567</v>
      </c>
      <c r="E144" s="2">
        <f t="shared" si="19"/>
        <v>1550</v>
      </c>
      <c r="F144" s="65">
        <f t="shared" si="20"/>
        <v>4502.68</v>
      </c>
      <c r="G144" s="24">
        <f>D144/G$2</f>
        <v>0.83398438006459708</v>
      </c>
      <c r="H144" s="5">
        <f t="shared" si="26"/>
        <v>1</v>
      </c>
      <c r="I144" s="9">
        <f>INT((S$8*K144+I143)/(1+R$8*J144))</f>
        <v>8747</v>
      </c>
      <c r="J144" s="2">
        <f>S144</f>
        <v>80106</v>
      </c>
      <c r="K144" s="2">
        <f>INT((Q$8*J144+K143)/(1+P$8+S$8))</f>
        <v>1550</v>
      </c>
      <c r="L144" s="2">
        <f t="shared" si="21"/>
        <v>0</v>
      </c>
      <c r="M144" s="2">
        <f t="shared" si="22"/>
        <v>-342</v>
      </c>
      <c r="N144" s="41">
        <f t="shared" si="23"/>
        <v>-6</v>
      </c>
      <c r="P144" s="51">
        <f t="shared" si="18"/>
        <v>3.9220946483268753E-6</v>
      </c>
      <c r="Q144" s="50">
        <f>(1+P$8-Q$8)*(1+P$8+S$8)-R$8*((S$8*K143)+((I143+J143)*(1+P$8+S$8)))</f>
        <v>1.6362097274429344</v>
      </c>
      <c r="R144" s="50">
        <f>-J143*(1+P$8+S$8)</f>
        <v>-156238.48421052648</v>
      </c>
      <c r="S144" s="16">
        <f t="shared" si="24"/>
        <v>80106</v>
      </c>
    </row>
    <row r="145" spans="2:19" x14ac:dyDescent="0.25">
      <c r="B145" s="101">
        <v>141</v>
      </c>
      <c r="C145" s="102">
        <v>44034</v>
      </c>
      <c r="D145" s="11">
        <f t="shared" si="25"/>
        <v>112567</v>
      </c>
      <c r="E145" s="3">
        <f t="shared" si="19"/>
        <v>1543</v>
      </c>
      <c r="F145" s="66">
        <f t="shared" si="20"/>
        <v>4502.68</v>
      </c>
      <c r="G145" s="23">
        <f>D145/G$2</f>
        <v>0.83398438006459708</v>
      </c>
      <c r="H145" s="4">
        <f t="shared" si="26"/>
        <v>1</v>
      </c>
      <c r="I145" s="11">
        <f>INT((S$8*K145+I144)/(1+R$8*J145))</f>
        <v>8747</v>
      </c>
      <c r="J145" s="3">
        <f>S145</f>
        <v>79765</v>
      </c>
      <c r="K145" s="3">
        <f>INT((Q$8*J145+K144)/(1+P$8+S$8))</f>
        <v>1543</v>
      </c>
      <c r="L145" s="3">
        <f t="shared" si="21"/>
        <v>0</v>
      </c>
      <c r="M145" s="3">
        <f t="shared" si="22"/>
        <v>-341</v>
      </c>
      <c r="N145" s="46">
        <f t="shared" si="23"/>
        <v>-7</v>
      </c>
      <c r="P145" s="55">
        <f t="shared" si="18"/>
        <v>3.9220946483268753E-6</v>
      </c>
      <c r="Q145" s="56">
        <f>(1+P$8-Q$8)*(1+P$8+S$8)-R$8*((S$8*K144)+((I144+J144)*(1+P$8+S$8)))</f>
        <v>1.637545330089381</v>
      </c>
      <c r="R145" s="56">
        <f>-J144*(1+P$8+S$8)</f>
        <v>-155574.2842105265</v>
      </c>
      <c r="S145" s="57">
        <f t="shared" si="24"/>
        <v>79765</v>
      </c>
    </row>
    <row r="146" spans="2:19" x14ac:dyDescent="0.25">
      <c r="B146" s="99">
        <v>142</v>
      </c>
      <c r="C146" s="100">
        <v>44035</v>
      </c>
      <c r="D146" s="9">
        <f t="shared" si="25"/>
        <v>112567</v>
      </c>
      <c r="E146" s="2">
        <f t="shared" si="19"/>
        <v>1537</v>
      </c>
      <c r="F146" s="65">
        <f t="shared" si="20"/>
        <v>4502.68</v>
      </c>
      <c r="G146" s="24">
        <f>D146/G$2</f>
        <v>0.83398438006459708</v>
      </c>
      <c r="H146" s="5">
        <f t="shared" si="26"/>
        <v>1</v>
      </c>
      <c r="I146" s="9">
        <f>INT((S$8*K146+I145)/(1+R$8*J146))</f>
        <v>8747</v>
      </c>
      <c r="J146" s="2">
        <f>S146</f>
        <v>79425</v>
      </c>
      <c r="K146" s="2">
        <f>INT((Q$8*J146+K145)/(1+P$8+S$8))</f>
        <v>1537</v>
      </c>
      <c r="L146" s="2">
        <f t="shared" si="21"/>
        <v>0</v>
      </c>
      <c r="M146" s="2">
        <f t="shared" si="22"/>
        <v>-340</v>
      </c>
      <c r="N146" s="41">
        <f t="shared" si="23"/>
        <v>-6</v>
      </c>
      <c r="P146" s="51">
        <f t="shared" si="18"/>
        <v>3.9220946483268753E-6</v>
      </c>
      <c r="Q146" s="50">
        <f>(1+P$8-Q$8)*(1+P$8+S$8)-R$8*((S$8*K145)+((I145+J145)*(1+P$8+S$8)))</f>
        <v>1.6388788583622469</v>
      </c>
      <c r="R146" s="50">
        <f>-J145*(1+P$8+S$8)</f>
        <v>-154912.02631578964</v>
      </c>
      <c r="S146" s="16">
        <f t="shared" si="24"/>
        <v>79425</v>
      </c>
    </row>
    <row r="147" spans="2:19" x14ac:dyDescent="0.25">
      <c r="B147" s="101">
        <v>143</v>
      </c>
      <c r="C147" s="102">
        <v>44036</v>
      </c>
      <c r="D147" s="11">
        <f t="shared" si="25"/>
        <v>112567</v>
      </c>
      <c r="E147" s="3">
        <f t="shared" si="19"/>
        <v>1530</v>
      </c>
      <c r="F147" s="66">
        <f t="shared" si="20"/>
        <v>4502.68</v>
      </c>
      <c r="G147" s="23">
        <f>D147/G$2</f>
        <v>0.83398438006459708</v>
      </c>
      <c r="H147" s="4">
        <f t="shared" si="26"/>
        <v>1</v>
      </c>
      <c r="I147" s="11">
        <f>INT((S$8*K147+I146)/(1+R$8*J147))</f>
        <v>8747</v>
      </c>
      <c r="J147" s="3">
        <f>S147</f>
        <v>79087</v>
      </c>
      <c r="K147" s="3">
        <f>INT((Q$8*J147+K146)/(1+P$8+S$8))</f>
        <v>1530</v>
      </c>
      <c r="L147" s="3">
        <f t="shared" si="21"/>
        <v>0</v>
      </c>
      <c r="M147" s="3">
        <f t="shared" si="22"/>
        <v>-338</v>
      </c>
      <c r="N147" s="46">
        <f t="shared" si="23"/>
        <v>-7</v>
      </c>
      <c r="P147" s="55">
        <f t="shared" si="18"/>
        <v>3.9220946483268753E-6</v>
      </c>
      <c r="Q147" s="56">
        <f>(1+P$8-Q$8)*(1+P$8+S$8)-R$8*((S$8*K146)+((I146+J146)*(1+P$8+S$8)))</f>
        <v>1.6402067136012917</v>
      </c>
      <c r="R147" s="56">
        <f>-J146*(1+P$8+S$8)</f>
        <v>-154251.71052631596</v>
      </c>
      <c r="S147" s="57">
        <f t="shared" si="24"/>
        <v>79087</v>
      </c>
    </row>
    <row r="148" spans="2:19" x14ac:dyDescent="0.25">
      <c r="B148" s="99">
        <v>144</v>
      </c>
      <c r="C148" s="100">
        <v>44037</v>
      </c>
      <c r="D148" s="9">
        <f t="shared" si="25"/>
        <v>112567</v>
      </c>
      <c r="E148" s="2">
        <f t="shared" si="19"/>
        <v>1524</v>
      </c>
      <c r="F148" s="65">
        <f t="shared" si="20"/>
        <v>4502.68</v>
      </c>
      <c r="G148" s="24">
        <f>D148/G$2</f>
        <v>0.83398438006459708</v>
      </c>
      <c r="H148" s="5">
        <f t="shared" si="26"/>
        <v>1</v>
      </c>
      <c r="I148" s="9">
        <f>INT((S$8*K148+I147)/(1+R$8*J148))</f>
        <v>8747</v>
      </c>
      <c r="J148" s="2">
        <f>S148</f>
        <v>78750</v>
      </c>
      <c r="K148" s="2">
        <f>INT((Q$8*J148+K147)/(1+P$8+S$8))</f>
        <v>1524</v>
      </c>
      <c r="L148" s="2">
        <f t="shared" si="21"/>
        <v>0</v>
      </c>
      <c r="M148" s="2">
        <f t="shared" si="22"/>
        <v>-337</v>
      </c>
      <c r="N148" s="41">
        <f t="shared" si="23"/>
        <v>-6</v>
      </c>
      <c r="P148" s="51">
        <f t="shared" si="18"/>
        <v>3.9220946483268753E-6</v>
      </c>
      <c r="Q148" s="50">
        <f>(1+P$8-Q$8)*(1+P$8+S$8)-R$8*((S$8*K147)+((I147+J147)*(1+P$8+S$8)))</f>
        <v>1.6415286207630548</v>
      </c>
      <c r="R148" s="50">
        <f>-J147*(1+P$8+S$8)</f>
        <v>-153595.27894736861</v>
      </c>
      <c r="S148" s="16">
        <f t="shared" si="24"/>
        <v>78750</v>
      </c>
    </row>
    <row r="149" spans="2:19" x14ac:dyDescent="0.25">
      <c r="B149" s="101">
        <v>145</v>
      </c>
      <c r="C149" s="102">
        <v>44038</v>
      </c>
      <c r="D149" s="11">
        <f t="shared" si="25"/>
        <v>112567</v>
      </c>
      <c r="E149" s="3">
        <f t="shared" si="19"/>
        <v>1517</v>
      </c>
      <c r="F149" s="66">
        <f t="shared" si="20"/>
        <v>4502.68</v>
      </c>
      <c r="G149" s="23">
        <f>D149/G$2</f>
        <v>0.83398438006459708</v>
      </c>
      <c r="H149" s="4">
        <f t="shared" si="26"/>
        <v>1</v>
      </c>
      <c r="I149" s="11">
        <f>INT((S$8*K149+I148)/(1+R$8*J149))</f>
        <v>8747</v>
      </c>
      <c r="J149" s="3">
        <f>S149</f>
        <v>78415</v>
      </c>
      <c r="K149" s="3">
        <f>INT((Q$8*J149+K148)/(1+P$8+S$8))</f>
        <v>1517</v>
      </c>
      <c r="L149" s="3">
        <f t="shared" si="21"/>
        <v>0</v>
      </c>
      <c r="M149" s="3">
        <f t="shared" si="22"/>
        <v>-335</v>
      </c>
      <c r="N149" s="46">
        <f t="shared" si="23"/>
        <v>-7</v>
      </c>
      <c r="P149" s="55">
        <f t="shared" si="18"/>
        <v>3.9220946483268753E-6</v>
      </c>
      <c r="Q149" s="56">
        <f>(1+P$8-Q$8)*(1+P$8+S$8)-R$8*((S$8*K148)+((I148+J148)*(1+P$8+S$8)))</f>
        <v>1.6428448548909969</v>
      </c>
      <c r="R149" s="56">
        <f>-J148*(1+P$8+S$8)</f>
        <v>-152940.78947368439</v>
      </c>
      <c r="S149" s="57">
        <f t="shared" si="24"/>
        <v>78415</v>
      </c>
    </row>
    <row r="150" spans="2:19" x14ac:dyDescent="0.25">
      <c r="B150" s="99">
        <v>146</v>
      </c>
      <c r="C150" s="100">
        <v>44039</v>
      </c>
      <c r="D150" s="9">
        <f t="shared" si="25"/>
        <v>112567</v>
      </c>
      <c r="E150" s="2">
        <f t="shared" si="19"/>
        <v>1511</v>
      </c>
      <c r="F150" s="65">
        <f t="shared" si="20"/>
        <v>4502.68</v>
      </c>
      <c r="G150" s="24">
        <f>D150/G$2</f>
        <v>0.83398438006459708</v>
      </c>
      <c r="H150" s="5">
        <f t="shared" si="26"/>
        <v>1</v>
      </c>
      <c r="I150" s="9">
        <f>INT((S$8*K150+I149)/(1+R$8*J150))</f>
        <v>8747</v>
      </c>
      <c r="J150" s="2">
        <f>S150</f>
        <v>78081</v>
      </c>
      <c r="K150" s="2">
        <f>INT((Q$8*J150+K149)/(1+P$8+S$8))</f>
        <v>1511</v>
      </c>
      <c r="L150" s="2">
        <f t="shared" si="21"/>
        <v>0</v>
      </c>
      <c r="M150" s="2">
        <f t="shared" si="22"/>
        <v>-334</v>
      </c>
      <c r="N150" s="41">
        <f t="shared" si="23"/>
        <v>-6</v>
      </c>
      <c r="P150" s="51">
        <f t="shared" si="18"/>
        <v>3.9220946483268753E-6</v>
      </c>
      <c r="Q150" s="50">
        <f>(1+P$8-Q$8)*(1+P$8+S$8)-R$8*((S$8*K149)+((I149+J149)*(1+P$8+S$8)))</f>
        <v>1.644155140941657</v>
      </c>
      <c r="R150" s="50">
        <f>-J149*(1+P$8+S$8)</f>
        <v>-152290.1842105265</v>
      </c>
      <c r="S150" s="16">
        <f t="shared" si="24"/>
        <v>78081</v>
      </c>
    </row>
    <row r="151" spans="2:19" x14ac:dyDescent="0.25">
      <c r="B151" s="101">
        <v>147</v>
      </c>
      <c r="C151" s="102">
        <v>44040</v>
      </c>
      <c r="D151" s="11">
        <f t="shared" si="25"/>
        <v>112567</v>
      </c>
      <c r="E151" s="3">
        <f t="shared" si="19"/>
        <v>1504</v>
      </c>
      <c r="F151" s="66">
        <f t="shared" si="20"/>
        <v>4502.68</v>
      </c>
      <c r="G151" s="23">
        <f>D151/G$2</f>
        <v>0.83398438006459708</v>
      </c>
      <c r="H151" s="4">
        <f t="shared" si="26"/>
        <v>1</v>
      </c>
      <c r="I151" s="11">
        <f>INT((S$8*K151+I150)/(1+R$8*J151))</f>
        <v>8747</v>
      </c>
      <c r="J151" s="3">
        <f>S151</f>
        <v>77748</v>
      </c>
      <c r="K151" s="3">
        <f>INT((Q$8*J151+K150)/(1+P$8+S$8))</f>
        <v>1504</v>
      </c>
      <c r="L151" s="3">
        <f t="shared" si="21"/>
        <v>0</v>
      </c>
      <c r="M151" s="3">
        <f t="shared" si="22"/>
        <v>-333</v>
      </c>
      <c r="N151" s="46">
        <f t="shared" si="23"/>
        <v>-7</v>
      </c>
      <c r="P151" s="55">
        <f t="shared" si="18"/>
        <v>3.9220946483268753E-6</v>
      </c>
      <c r="Q151" s="56">
        <f>(1+P$8-Q$8)*(1+P$8+S$8)-R$8*((S$8*K150)+((I150+J150)*(1+P$8+S$8)))</f>
        <v>1.6454597539584961</v>
      </c>
      <c r="R151" s="56">
        <f>-J150*(1+P$8+S$8)</f>
        <v>-151641.52105263175</v>
      </c>
      <c r="S151" s="57">
        <f t="shared" si="24"/>
        <v>77748</v>
      </c>
    </row>
    <row r="152" spans="2:19" x14ac:dyDescent="0.25">
      <c r="B152" s="99">
        <v>148</v>
      </c>
      <c r="C152" s="100">
        <v>44041</v>
      </c>
      <c r="D152" s="9">
        <f t="shared" si="25"/>
        <v>112567</v>
      </c>
      <c r="E152" s="2">
        <f t="shared" si="19"/>
        <v>1498</v>
      </c>
      <c r="F152" s="65">
        <f t="shared" si="20"/>
        <v>4502.68</v>
      </c>
      <c r="G152" s="24">
        <f>D152/G$2</f>
        <v>0.83398438006459708</v>
      </c>
      <c r="H152" s="5">
        <f t="shared" si="26"/>
        <v>1</v>
      </c>
      <c r="I152" s="9">
        <f>INT((S$8*K152+I151)/(1+R$8*J152))</f>
        <v>8747</v>
      </c>
      <c r="J152" s="2">
        <f>S152</f>
        <v>77417</v>
      </c>
      <c r="K152" s="2">
        <f>INT((Q$8*J152+K151)/(1+P$8+S$8))</f>
        <v>1498</v>
      </c>
      <c r="L152" s="2">
        <f t="shared" si="21"/>
        <v>0</v>
      </c>
      <c r="M152" s="2">
        <f t="shared" si="22"/>
        <v>-331</v>
      </c>
      <c r="N152" s="41">
        <f t="shared" si="23"/>
        <v>-6</v>
      </c>
      <c r="P152" s="51">
        <f t="shared" si="18"/>
        <v>3.9220946483268753E-6</v>
      </c>
      <c r="Q152" s="50">
        <f>(1+P$8-Q$8)*(1+P$8+S$8)-R$8*((S$8*K151)+((I151+J151)*(1+P$8+S$8)))</f>
        <v>1.6467622926017542</v>
      </c>
      <c r="R152" s="50">
        <f>-J151*(1+P$8+S$8)</f>
        <v>-150994.80000000016</v>
      </c>
      <c r="S152" s="16">
        <f t="shared" si="24"/>
        <v>77417</v>
      </c>
    </row>
    <row r="153" spans="2:19" x14ac:dyDescent="0.25">
      <c r="B153" s="101">
        <v>149</v>
      </c>
      <c r="C153" s="102">
        <v>44042</v>
      </c>
      <c r="D153" s="11">
        <f t="shared" si="25"/>
        <v>112567</v>
      </c>
      <c r="E153" s="3">
        <f t="shared" si="19"/>
        <v>1492</v>
      </c>
      <c r="F153" s="66">
        <f t="shared" si="20"/>
        <v>4502.68</v>
      </c>
      <c r="G153" s="23">
        <f>D153/G$2</f>
        <v>0.83398438006459708</v>
      </c>
      <c r="H153" s="4">
        <f t="shared" si="26"/>
        <v>1</v>
      </c>
      <c r="I153" s="11">
        <f>INT((S$8*K153+I152)/(1+R$8*J153))</f>
        <v>8747</v>
      </c>
      <c r="J153" s="3">
        <f>S153</f>
        <v>77087</v>
      </c>
      <c r="K153" s="3">
        <f>INT((Q$8*J153+K152)/(1+P$8+S$8))</f>
        <v>1492</v>
      </c>
      <c r="L153" s="3">
        <f t="shared" si="21"/>
        <v>0</v>
      </c>
      <c r="M153" s="3">
        <f t="shared" si="22"/>
        <v>-330</v>
      </c>
      <c r="N153" s="46">
        <f t="shared" si="23"/>
        <v>-6</v>
      </c>
      <c r="P153" s="55">
        <f t="shared" ref="P153:P224" si="27">R$8*((1+P$8-Q$8)*(1+P$8+S$8)-Q$8)</f>
        <v>3.9220946483268753E-6</v>
      </c>
      <c r="Q153" s="56">
        <f>(1+P$8-Q$8)*(1+P$8+S$8)-R$8*((S$8*K152)+((I152+J152)*(1+P$8+S$8)))</f>
        <v>1.6480552845074905</v>
      </c>
      <c r="R153" s="56">
        <f>-J152*(1+P$8+S$8)</f>
        <v>-150351.9631578949</v>
      </c>
      <c r="S153" s="57">
        <f t="shared" si="24"/>
        <v>77087</v>
      </c>
    </row>
    <row r="154" spans="2:19" x14ac:dyDescent="0.25">
      <c r="B154" s="99">
        <v>150</v>
      </c>
      <c r="C154" s="100">
        <v>44043</v>
      </c>
      <c r="D154" s="9">
        <f t="shared" si="25"/>
        <v>112567</v>
      </c>
      <c r="E154" s="2">
        <f t="shared" ref="E154:E217" si="28">K154</f>
        <v>1485</v>
      </c>
      <c r="F154" s="65">
        <f t="shared" ref="F154:F217" si="29">D154*0.04</f>
        <v>4502.68</v>
      </c>
      <c r="G154" s="24">
        <f>D154/G$2</f>
        <v>0.83398438006459708</v>
      </c>
      <c r="H154" s="5">
        <f t="shared" si="26"/>
        <v>1</v>
      </c>
      <c r="I154" s="9">
        <f>INT((S$8*K154+I153)/(1+R$8*J154))</f>
        <v>8747</v>
      </c>
      <c r="J154" s="2">
        <f>S154</f>
        <v>76759</v>
      </c>
      <c r="K154" s="2">
        <f>INT((Q$8*J154+K153)/(1+P$8+S$8))</f>
        <v>1485</v>
      </c>
      <c r="L154" s="2">
        <f t="shared" ref="L154:L217" si="30">I154-I153</f>
        <v>0</v>
      </c>
      <c r="M154" s="2">
        <f t="shared" ref="M154:M217" si="31">J154-J153</f>
        <v>-328</v>
      </c>
      <c r="N154" s="41">
        <f t="shared" ref="N154:N217" si="32">K154-K153</f>
        <v>-7</v>
      </c>
      <c r="P154" s="51">
        <f t="shared" si="27"/>
        <v>3.9220946483268753E-6</v>
      </c>
      <c r="Q154" s="50">
        <f>(1+P$8-Q$8)*(1+P$8+S$8)-R$8*((S$8*K153)+((I153+J153)*(1+P$8+S$8)))</f>
        <v>1.6493444027095259</v>
      </c>
      <c r="R154" s="50">
        <f>-J153*(1+P$8+S$8)</f>
        <v>-149711.0684210528</v>
      </c>
      <c r="S154" s="16">
        <f t="shared" ref="S154:S217" si="33">INT((-Q154+SQRT((Q154^2)-(4*P154*R154)))/(2*P154))</f>
        <v>76759</v>
      </c>
    </row>
    <row r="155" spans="2:19" x14ac:dyDescent="0.25">
      <c r="B155" s="101">
        <v>151</v>
      </c>
      <c r="C155" s="102">
        <v>44044</v>
      </c>
      <c r="D155" s="11">
        <f t="shared" si="25"/>
        <v>112567</v>
      </c>
      <c r="E155" s="3">
        <f t="shared" si="28"/>
        <v>1479</v>
      </c>
      <c r="F155" s="66">
        <f t="shared" si="29"/>
        <v>4502.68</v>
      </c>
      <c r="G155" s="23">
        <f>D155/G$2</f>
        <v>0.83398438006459708</v>
      </c>
      <c r="H155" s="4">
        <f t="shared" si="26"/>
        <v>1</v>
      </c>
      <c r="I155" s="11">
        <f>INT((S$8*K155+I154)/(1+R$8*J155))</f>
        <v>8747</v>
      </c>
      <c r="J155" s="3">
        <f>S155</f>
        <v>76432</v>
      </c>
      <c r="K155" s="3">
        <f>INT((Q$8*J155+K154)/(1+P$8+S$8))</f>
        <v>1479</v>
      </c>
      <c r="L155" s="3">
        <f t="shared" si="30"/>
        <v>0</v>
      </c>
      <c r="M155" s="3">
        <f t="shared" si="31"/>
        <v>-327</v>
      </c>
      <c r="N155" s="46">
        <f t="shared" si="32"/>
        <v>-6</v>
      </c>
      <c r="P155" s="55">
        <f t="shared" si="27"/>
        <v>3.9220946483268753E-6</v>
      </c>
      <c r="Q155" s="56">
        <f>(1+P$8-Q$8)*(1+P$8+S$8)-R$8*((S$8*K154)+((I154+J154)*(1+P$8+S$8)))</f>
        <v>1.6506275728342794</v>
      </c>
      <c r="R155" s="56">
        <f>-J154*(1+P$8+S$8)</f>
        <v>-149074.05789473702</v>
      </c>
      <c r="S155" s="57">
        <f t="shared" si="33"/>
        <v>76432</v>
      </c>
    </row>
    <row r="156" spans="2:19" x14ac:dyDescent="0.25">
      <c r="B156" s="99">
        <v>152</v>
      </c>
      <c r="C156" s="100">
        <v>44045</v>
      </c>
      <c r="D156" s="9">
        <f t="shared" si="25"/>
        <v>112567</v>
      </c>
      <c r="E156" s="2">
        <f t="shared" si="28"/>
        <v>1473</v>
      </c>
      <c r="F156" s="65">
        <f t="shared" si="29"/>
        <v>4502.68</v>
      </c>
      <c r="G156" s="24">
        <f>D156/G$2</f>
        <v>0.83398438006459708</v>
      </c>
      <c r="H156" s="5">
        <f t="shared" si="26"/>
        <v>1</v>
      </c>
      <c r="I156" s="9">
        <f>INT((S$8*K156+I155)/(1+R$8*J156))</f>
        <v>8747</v>
      </c>
      <c r="J156" s="2">
        <f>S156</f>
        <v>76106</v>
      </c>
      <c r="K156" s="2">
        <f>INT((Q$8*J156+K155)/(1+P$8+S$8))</f>
        <v>1473</v>
      </c>
      <c r="L156" s="2">
        <f t="shared" si="30"/>
        <v>0</v>
      </c>
      <c r="M156" s="2">
        <f t="shared" si="31"/>
        <v>-326</v>
      </c>
      <c r="N156" s="41">
        <f t="shared" si="32"/>
        <v>-6</v>
      </c>
      <c r="P156" s="51">
        <f t="shared" si="27"/>
        <v>3.9220946483268753E-6</v>
      </c>
      <c r="Q156" s="50">
        <f>(1+P$8-Q$8)*(1+P$8+S$8)-R$8*((S$8*K155)+((I155+J155)*(1+P$8+S$8)))</f>
        <v>1.6519050699252118</v>
      </c>
      <c r="R156" s="50">
        <f>-J155*(1+P$8+S$8)</f>
        <v>-148438.98947368437</v>
      </c>
      <c r="S156" s="16">
        <f t="shared" si="33"/>
        <v>76106</v>
      </c>
    </row>
    <row r="157" spans="2:19" x14ac:dyDescent="0.25">
      <c r="B157" s="101">
        <v>153</v>
      </c>
      <c r="C157" s="102">
        <v>44046</v>
      </c>
      <c r="D157" s="11">
        <f t="shared" si="25"/>
        <v>112567</v>
      </c>
      <c r="E157" s="3">
        <f t="shared" si="28"/>
        <v>1466</v>
      </c>
      <c r="F157" s="66">
        <f t="shared" si="29"/>
        <v>4502.68</v>
      </c>
      <c r="G157" s="23">
        <f>D157/G$2</f>
        <v>0.83398438006459708</v>
      </c>
      <c r="H157" s="4">
        <f t="shared" si="26"/>
        <v>1</v>
      </c>
      <c r="I157" s="11">
        <f>INT((S$8*K157+I156)/(1+R$8*J157))</f>
        <v>8747</v>
      </c>
      <c r="J157" s="3">
        <f>S157</f>
        <v>75782</v>
      </c>
      <c r="K157" s="3">
        <f>INT((Q$8*J157+K156)/(1+P$8+S$8))</f>
        <v>1466</v>
      </c>
      <c r="L157" s="3">
        <f t="shared" si="30"/>
        <v>0</v>
      </c>
      <c r="M157" s="3">
        <f t="shared" si="31"/>
        <v>-324</v>
      </c>
      <c r="N157" s="46">
        <f t="shared" si="32"/>
        <v>-7</v>
      </c>
      <c r="P157" s="55">
        <f t="shared" si="27"/>
        <v>3.9220946483268753E-6</v>
      </c>
      <c r="Q157" s="56">
        <f>(1+P$8-Q$8)*(1+P$8+S$8)-R$8*((S$8*K156)+((I156+J156)*(1+P$8+S$8)))</f>
        <v>1.6531786933124433</v>
      </c>
      <c r="R157" s="56">
        <f>-J156*(1+P$8+S$8)</f>
        <v>-147805.8631578949</v>
      </c>
      <c r="S157" s="57">
        <f t="shared" si="33"/>
        <v>75782</v>
      </c>
    </row>
    <row r="158" spans="2:19" x14ac:dyDescent="0.25">
      <c r="B158" s="99">
        <v>154</v>
      </c>
      <c r="C158" s="100">
        <v>44047</v>
      </c>
      <c r="D158" s="9">
        <f t="shared" ref="D158:D221" si="34">D157+IF(M158&gt;0,M158,0)</f>
        <v>112567</v>
      </c>
      <c r="E158" s="2">
        <f t="shared" si="28"/>
        <v>1460</v>
      </c>
      <c r="F158" s="65">
        <f t="shared" si="29"/>
        <v>4502.68</v>
      </c>
      <c r="G158" s="24">
        <f>D158/G$2</f>
        <v>0.83398438006459708</v>
      </c>
      <c r="H158" s="5">
        <f t="shared" si="26"/>
        <v>1</v>
      </c>
      <c r="I158" s="9">
        <f>INT((S$8*K158+I157)/(1+R$8*J158))</f>
        <v>8747</v>
      </c>
      <c r="J158" s="2">
        <f>S158</f>
        <v>75459</v>
      </c>
      <c r="K158" s="2">
        <f>INT((Q$8*J158+K157)/(1+P$8+S$8))</f>
        <v>1460</v>
      </c>
      <c r="L158" s="2">
        <f t="shared" si="30"/>
        <v>0</v>
      </c>
      <c r="M158" s="2">
        <f t="shared" si="31"/>
        <v>-323</v>
      </c>
      <c r="N158" s="41">
        <f t="shared" si="32"/>
        <v>-6</v>
      </c>
      <c r="P158" s="51">
        <f t="shared" si="27"/>
        <v>3.9220946483268753E-6</v>
      </c>
      <c r="Q158" s="50">
        <f>(1+P$8-Q$8)*(1+P$8+S$8)-R$8*((S$8*K157)+((I157+J157)*(1+P$8+S$8)))</f>
        <v>1.6544463686223929</v>
      </c>
      <c r="R158" s="50">
        <f>-J157*(1+P$8+S$8)</f>
        <v>-147176.62105263176</v>
      </c>
      <c r="S158" s="16">
        <f t="shared" si="33"/>
        <v>75459</v>
      </c>
    </row>
    <row r="159" spans="2:19" x14ac:dyDescent="0.25">
      <c r="B159" s="101">
        <v>155</v>
      </c>
      <c r="C159" s="102">
        <v>44048</v>
      </c>
      <c r="D159" s="11">
        <f t="shared" si="34"/>
        <v>112567</v>
      </c>
      <c r="E159" s="3">
        <f t="shared" si="28"/>
        <v>1454</v>
      </c>
      <c r="F159" s="66">
        <f t="shared" si="29"/>
        <v>4502.68</v>
      </c>
      <c r="G159" s="23">
        <f>D159/G$2</f>
        <v>0.83398438006459708</v>
      </c>
      <c r="H159" s="4">
        <f t="shared" si="26"/>
        <v>1</v>
      </c>
      <c r="I159" s="11">
        <f>INT((S$8*K159+I158)/(1+R$8*J159))</f>
        <v>8747</v>
      </c>
      <c r="J159" s="3">
        <f>S159</f>
        <v>75137</v>
      </c>
      <c r="K159" s="3">
        <f>INT((Q$8*J159+K158)/(1+P$8+S$8))</f>
        <v>1454</v>
      </c>
      <c r="L159" s="3">
        <f t="shared" si="30"/>
        <v>0</v>
      </c>
      <c r="M159" s="3">
        <f t="shared" si="31"/>
        <v>-322</v>
      </c>
      <c r="N159" s="46">
        <f t="shared" si="32"/>
        <v>-6</v>
      </c>
      <c r="P159" s="55">
        <f t="shared" si="27"/>
        <v>3.9220946483268753E-6</v>
      </c>
      <c r="Q159" s="56">
        <f>(1+P$8-Q$8)*(1+P$8+S$8)-R$8*((S$8*K158)+((I158+J158)*(1+P$8+S$8)))</f>
        <v>1.6557083708985216</v>
      </c>
      <c r="R159" s="56">
        <f>-J158*(1+P$8+S$8)</f>
        <v>-146549.32105263174</v>
      </c>
      <c r="S159" s="57">
        <f t="shared" si="33"/>
        <v>75137</v>
      </c>
    </row>
    <row r="160" spans="2:19" x14ac:dyDescent="0.25">
      <c r="B160" s="99">
        <v>156</v>
      </c>
      <c r="C160" s="100">
        <v>44049</v>
      </c>
      <c r="D160" s="9">
        <f t="shared" si="34"/>
        <v>112567</v>
      </c>
      <c r="E160" s="2">
        <f t="shared" si="28"/>
        <v>1448</v>
      </c>
      <c r="F160" s="65">
        <f t="shared" si="29"/>
        <v>4502.68</v>
      </c>
      <c r="G160" s="24">
        <f>D160/G$2</f>
        <v>0.83398438006459708</v>
      </c>
      <c r="H160" s="5">
        <f t="shared" si="26"/>
        <v>1</v>
      </c>
      <c r="I160" s="9">
        <f>INT((S$8*K160+I159)/(1+R$8*J160))</f>
        <v>8747</v>
      </c>
      <c r="J160" s="2">
        <f>S160</f>
        <v>74817</v>
      </c>
      <c r="K160" s="2">
        <f>INT((Q$8*J160+K159)/(1+P$8+S$8))</f>
        <v>1448</v>
      </c>
      <c r="L160" s="2">
        <f t="shared" si="30"/>
        <v>0</v>
      </c>
      <c r="M160" s="2">
        <f t="shared" si="31"/>
        <v>-320</v>
      </c>
      <c r="N160" s="41">
        <f t="shared" si="32"/>
        <v>-6</v>
      </c>
      <c r="P160" s="51">
        <f t="shared" si="27"/>
        <v>3.9220946483268753E-6</v>
      </c>
      <c r="Q160" s="50">
        <f>(1+P$8-Q$8)*(1+P$8+S$8)-R$8*((S$8*K159)+((I159+J159)*(1+P$8+S$8)))</f>
        <v>1.6569664994709492</v>
      </c>
      <c r="R160" s="50">
        <f>-J159*(1+P$8+S$8)</f>
        <v>-145923.9631578949</v>
      </c>
      <c r="S160" s="16">
        <f t="shared" si="33"/>
        <v>74817</v>
      </c>
    </row>
    <row r="161" spans="2:19" x14ac:dyDescent="0.25">
      <c r="B161" s="101">
        <v>157</v>
      </c>
      <c r="C161" s="102">
        <v>44050</v>
      </c>
      <c r="D161" s="11">
        <f t="shared" si="34"/>
        <v>112567</v>
      </c>
      <c r="E161" s="3">
        <f t="shared" si="28"/>
        <v>1442</v>
      </c>
      <c r="F161" s="66">
        <f t="shared" si="29"/>
        <v>4502.68</v>
      </c>
      <c r="G161" s="23">
        <f>D161/G$2</f>
        <v>0.83398438006459708</v>
      </c>
      <c r="H161" s="4">
        <f t="shared" si="26"/>
        <v>1</v>
      </c>
      <c r="I161" s="11">
        <f>INT((S$8*K161+I160)/(1+R$8*J161))</f>
        <v>8747</v>
      </c>
      <c r="J161" s="3">
        <f>S161</f>
        <v>74498</v>
      </c>
      <c r="K161" s="3">
        <f>INT((Q$8*J161+K160)/(1+P$8+S$8))</f>
        <v>1442</v>
      </c>
      <c r="L161" s="3">
        <f t="shared" si="30"/>
        <v>0</v>
      </c>
      <c r="M161" s="3">
        <f t="shared" si="31"/>
        <v>-319</v>
      </c>
      <c r="N161" s="46">
        <f t="shared" si="32"/>
        <v>-6</v>
      </c>
      <c r="P161" s="55">
        <f t="shared" si="27"/>
        <v>3.9220946483268753E-6</v>
      </c>
      <c r="Q161" s="56">
        <f>(1+P$8-Q$8)*(1+P$8+S$8)-R$8*((S$8*K160)+((I160+J160)*(1+P$8+S$8)))</f>
        <v>1.6582168806359749</v>
      </c>
      <c r="R161" s="56">
        <f>-J160*(1+P$8+S$8)</f>
        <v>-145302.48947368437</v>
      </c>
      <c r="S161" s="57">
        <f t="shared" si="33"/>
        <v>74498</v>
      </c>
    </row>
    <row r="162" spans="2:19" x14ac:dyDescent="0.25">
      <c r="B162" s="99">
        <v>158</v>
      </c>
      <c r="C162" s="100">
        <v>44051</v>
      </c>
      <c r="D162" s="9">
        <f t="shared" si="34"/>
        <v>112567</v>
      </c>
      <c r="E162" s="2">
        <f t="shared" si="28"/>
        <v>1436</v>
      </c>
      <c r="F162" s="65">
        <f t="shared" si="29"/>
        <v>4502.68</v>
      </c>
      <c r="G162" s="24">
        <f>D162/G$2</f>
        <v>0.83398438006459708</v>
      </c>
      <c r="H162" s="5">
        <f t="shared" si="26"/>
        <v>1</v>
      </c>
      <c r="I162" s="9">
        <f>INT((S$8*K162+I161)/(1+R$8*J162))</f>
        <v>8748</v>
      </c>
      <c r="J162" s="2">
        <f>S162</f>
        <v>74180</v>
      </c>
      <c r="K162" s="2">
        <f>INT((Q$8*J162+K161)/(1+P$8+S$8))</f>
        <v>1436</v>
      </c>
      <c r="L162" s="2">
        <f t="shared" si="30"/>
        <v>1</v>
      </c>
      <c r="M162" s="2">
        <f t="shared" si="31"/>
        <v>-318</v>
      </c>
      <c r="N162" s="41">
        <f t="shared" si="32"/>
        <v>-6</v>
      </c>
      <c r="P162" s="51">
        <f t="shared" si="27"/>
        <v>3.9220946483268753E-6</v>
      </c>
      <c r="Q162" s="50">
        <f>(1+P$8-Q$8)*(1+P$8+S$8)-R$8*((S$8*K161)+((I161+J161)*(1+P$8+S$8)))</f>
        <v>1.6594633880972998</v>
      </c>
      <c r="R162" s="50">
        <f>-J161*(1+P$8+S$8)</f>
        <v>-144682.95789473702</v>
      </c>
      <c r="S162" s="16">
        <f t="shared" si="33"/>
        <v>74180</v>
      </c>
    </row>
    <row r="163" spans="2:19" x14ac:dyDescent="0.25">
      <c r="B163" s="101">
        <v>159</v>
      </c>
      <c r="C163" s="102">
        <v>44052</v>
      </c>
      <c r="D163" s="11">
        <f t="shared" si="34"/>
        <v>112567</v>
      </c>
      <c r="E163" s="3">
        <f t="shared" si="28"/>
        <v>1430</v>
      </c>
      <c r="F163" s="66">
        <f t="shared" si="29"/>
        <v>4502.68</v>
      </c>
      <c r="G163" s="23">
        <f>D163/G$2</f>
        <v>0.83398438006459708</v>
      </c>
      <c r="H163" s="4">
        <f t="shared" si="26"/>
        <v>1</v>
      </c>
      <c r="I163" s="11">
        <f>INT((S$8*K163+I162)/(1+R$8*J163))</f>
        <v>8749</v>
      </c>
      <c r="J163" s="3">
        <f>S163</f>
        <v>73864</v>
      </c>
      <c r="K163" s="3">
        <f>INT((Q$8*J163+K162)/(1+P$8+S$8))</f>
        <v>1430</v>
      </c>
      <c r="L163" s="3">
        <f t="shared" si="30"/>
        <v>1</v>
      </c>
      <c r="M163" s="3">
        <f t="shared" si="31"/>
        <v>-316</v>
      </c>
      <c r="N163" s="46">
        <f t="shared" si="32"/>
        <v>-6</v>
      </c>
      <c r="P163" s="55">
        <f t="shared" si="27"/>
        <v>3.9220946483268753E-6</v>
      </c>
      <c r="Q163" s="56">
        <f>(1+P$8-Q$8)*(1+P$8+S$8)-R$8*((S$8*K162)+((I162+J162)*(1+P$8+S$8)))</f>
        <v>1.6607021481512227</v>
      </c>
      <c r="R163" s="56">
        <f>-J162*(1+P$8+S$8)</f>
        <v>-144065.36842105279</v>
      </c>
      <c r="S163" s="57">
        <f t="shared" si="33"/>
        <v>73864</v>
      </c>
    </row>
    <row r="164" spans="2:19" x14ac:dyDescent="0.25">
      <c r="B164" s="99">
        <v>160</v>
      </c>
      <c r="C164" s="100">
        <v>44053</v>
      </c>
      <c r="D164" s="9">
        <f t="shared" si="34"/>
        <v>112567</v>
      </c>
      <c r="E164" s="2">
        <f t="shared" si="28"/>
        <v>1423</v>
      </c>
      <c r="F164" s="65">
        <f t="shared" si="29"/>
        <v>4502.68</v>
      </c>
      <c r="G164" s="24">
        <f>D164/G$2</f>
        <v>0.83398438006459708</v>
      </c>
      <c r="H164" s="5">
        <f t="shared" si="26"/>
        <v>1</v>
      </c>
      <c r="I164" s="9">
        <f>INT((S$8*K164+I163)/(1+R$8*J164))</f>
        <v>8749</v>
      </c>
      <c r="J164" s="2">
        <f>S164</f>
        <v>73549</v>
      </c>
      <c r="K164" s="2">
        <f>INT((Q$8*J164+K163)/(1+P$8+S$8))</f>
        <v>1423</v>
      </c>
      <c r="L164" s="2">
        <f t="shared" si="30"/>
        <v>0</v>
      </c>
      <c r="M164" s="2">
        <f t="shared" si="31"/>
        <v>-315</v>
      </c>
      <c r="N164" s="41">
        <f t="shared" si="32"/>
        <v>-7</v>
      </c>
      <c r="P164" s="51">
        <f t="shared" si="27"/>
        <v>3.9220946483268753E-6</v>
      </c>
      <c r="Q164" s="50">
        <f>(1+P$8-Q$8)*(1+P$8+S$8)-R$8*((S$8*K163)+((I163+J163)*(1+P$8+S$8)))</f>
        <v>1.6619331607977437</v>
      </c>
      <c r="R164" s="50">
        <f>-J163*(1+P$8+S$8)</f>
        <v>-143451.66315789492</v>
      </c>
      <c r="S164" s="16">
        <f t="shared" si="33"/>
        <v>73549</v>
      </c>
    </row>
    <row r="165" spans="2:19" x14ac:dyDescent="0.25">
      <c r="B165" s="101">
        <v>161</v>
      </c>
      <c r="C165" s="102">
        <v>44054</v>
      </c>
      <c r="D165" s="11">
        <f t="shared" si="34"/>
        <v>112567</v>
      </c>
      <c r="E165" s="3">
        <f t="shared" si="28"/>
        <v>1417</v>
      </c>
      <c r="F165" s="66">
        <f t="shared" si="29"/>
        <v>4502.68</v>
      </c>
      <c r="G165" s="23">
        <f>D165/G$2</f>
        <v>0.83398438006459708</v>
      </c>
      <c r="H165" s="4">
        <f t="shared" si="26"/>
        <v>1</v>
      </c>
      <c r="I165" s="11">
        <f>INT((S$8*K165+I164)/(1+R$8*J165))</f>
        <v>8749</v>
      </c>
      <c r="J165" s="3">
        <f>S165</f>
        <v>73236</v>
      </c>
      <c r="K165" s="3">
        <f>INT((Q$8*J165+K164)/(1+P$8+S$8))</f>
        <v>1417</v>
      </c>
      <c r="L165" s="3">
        <f t="shared" si="30"/>
        <v>0</v>
      </c>
      <c r="M165" s="3">
        <f t="shared" si="31"/>
        <v>-313</v>
      </c>
      <c r="N165" s="46">
        <f t="shared" si="32"/>
        <v>-6</v>
      </c>
      <c r="P165" s="55">
        <f t="shared" si="27"/>
        <v>3.9220946483268753E-6</v>
      </c>
      <c r="Q165" s="56">
        <f>(1+P$8-Q$8)*(1+P$8+S$8)-R$8*((S$8*K164)+((I164+J164)*(1+P$8+S$8)))</f>
        <v>1.6631659727743848</v>
      </c>
      <c r="R165" s="56">
        <f>-J164*(1+P$8+S$8)</f>
        <v>-142839.90000000017</v>
      </c>
      <c r="S165" s="57">
        <f t="shared" si="33"/>
        <v>73236</v>
      </c>
    </row>
    <row r="166" spans="2:19" x14ac:dyDescent="0.25">
      <c r="B166" s="99">
        <v>162</v>
      </c>
      <c r="C166" s="100">
        <v>44055</v>
      </c>
      <c r="D166" s="9">
        <f t="shared" si="34"/>
        <v>112567</v>
      </c>
      <c r="E166" s="2">
        <f t="shared" si="28"/>
        <v>1411</v>
      </c>
      <c r="F166" s="65">
        <f t="shared" si="29"/>
        <v>4502.68</v>
      </c>
      <c r="G166" s="24">
        <f>D166/G$2</f>
        <v>0.83398438006459708</v>
      </c>
      <c r="H166" s="5">
        <f t="shared" si="26"/>
        <v>1</v>
      </c>
      <c r="I166" s="9">
        <f>INT((S$8*K166+I165)/(1+R$8*J166))</f>
        <v>8749</v>
      </c>
      <c r="J166" s="2">
        <f>S166</f>
        <v>72924</v>
      </c>
      <c r="K166" s="2">
        <f>INT((Q$8*J166+K165)/(1+P$8+S$8))</f>
        <v>1411</v>
      </c>
      <c r="L166" s="2">
        <f t="shared" si="30"/>
        <v>0</v>
      </c>
      <c r="M166" s="2">
        <f t="shared" si="31"/>
        <v>-312</v>
      </c>
      <c r="N166" s="41">
        <f t="shared" si="32"/>
        <v>-6</v>
      </c>
      <c r="P166" s="51">
        <f t="shared" si="27"/>
        <v>3.9220946483268753E-6</v>
      </c>
      <c r="Q166" s="50">
        <f>(1+P$8-Q$8)*(1+P$8+S$8)-R$8*((S$8*K165)+((I165+J165)*(1+P$8+S$8)))</f>
        <v>1.6643892380135039</v>
      </c>
      <c r="R166" s="50">
        <f>-J165*(1+P$8+S$8)</f>
        <v>-142232.02105263175</v>
      </c>
      <c r="S166" s="16">
        <f t="shared" si="33"/>
        <v>72924</v>
      </c>
    </row>
    <row r="167" spans="2:19" x14ac:dyDescent="0.25">
      <c r="B167" s="101">
        <v>163</v>
      </c>
      <c r="C167" s="102">
        <v>44056</v>
      </c>
      <c r="D167" s="11">
        <f t="shared" si="34"/>
        <v>112567</v>
      </c>
      <c r="E167" s="3">
        <f t="shared" si="28"/>
        <v>1405</v>
      </c>
      <c r="F167" s="66">
        <f t="shared" si="29"/>
        <v>4502.68</v>
      </c>
      <c r="G167" s="23">
        <f>D167/G$2</f>
        <v>0.83398438006459708</v>
      </c>
      <c r="H167" s="4">
        <f t="shared" si="26"/>
        <v>1</v>
      </c>
      <c r="I167" s="11">
        <f>INT((S$8*K167+I166)/(1+R$8*J167))</f>
        <v>8749</v>
      </c>
      <c r="J167" s="3">
        <f>S167</f>
        <v>72613</v>
      </c>
      <c r="K167" s="3">
        <f>INT((Q$8*J167+K166)/(1+P$8+S$8))</f>
        <v>1405</v>
      </c>
      <c r="L167" s="3">
        <f t="shared" si="30"/>
        <v>0</v>
      </c>
      <c r="M167" s="3">
        <f t="shared" si="31"/>
        <v>-311</v>
      </c>
      <c r="N167" s="46">
        <f t="shared" si="32"/>
        <v>-6</v>
      </c>
      <c r="P167" s="55">
        <f t="shared" si="27"/>
        <v>3.9220946483268753E-6</v>
      </c>
      <c r="Q167" s="56">
        <f>(1+P$8-Q$8)*(1+P$8+S$8)-R$8*((S$8*K166)+((I166+J166)*(1+P$8+S$8)))</f>
        <v>1.6656086295489221</v>
      </c>
      <c r="R167" s="56">
        <f>-J166*(1+P$8+S$8)</f>
        <v>-141626.08421052649</v>
      </c>
      <c r="S167" s="57">
        <f t="shared" si="33"/>
        <v>72613</v>
      </c>
    </row>
    <row r="168" spans="2:19" x14ac:dyDescent="0.25">
      <c r="B168" s="99">
        <v>164</v>
      </c>
      <c r="C168" s="100">
        <v>44057</v>
      </c>
      <c r="D168" s="9">
        <f t="shared" si="34"/>
        <v>112567</v>
      </c>
      <c r="E168" s="2">
        <f t="shared" si="28"/>
        <v>1399</v>
      </c>
      <c r="F168" s="65">
        <f t="shared" si="29"/>
        <v>4502.68</v>
      </c>
      <c r="G168" s="24">
        <f>D168/G$2</f>
        <v>0.83398438006459708</v>
      </c>
      <c r="H168" s="5">
        <f t="shared" si="26"/>
        <v>1</v>
      </c>
      <c r="I168" s="9">
        <f>INT((S$8*K168+I167)/(1+R$8*J168))</f>
        <v>8749</v>
      </c>
      <c r="J168" s="2">
        <f>S168</f>
        <v>72303</v>
      </c>
      <c r="K168" s="2">
        <f>INT((Q$8*J168+K167)/(1+P$8+S$8))</f>
        <v>1399</v>
      </c>
      <c r="L168" s="2">
        <f t="shared" si="30"/>
        <v>0</v>
      </c>
      <c r="M168" s="2">
        <f t="shared" si="31"/>
        <v>-310</v>
      </c>
      <c r="N168" s="41">
        <f t="shared" si="32"/>
        <v>-6</v>
      </c>
      <c r="P168" s="51">
        <f t="shared" si="27"/>
        <v>3.9220946483268753E-6</v>
      </c>
      <c r="Q168" s="50">
        <f>(1+P$8-Q$8)*(1+P$8+S$8)-R$8*((S$8*K167)+((I167+J167)*(1+P$8+S$8)))</f>
        <v>1.6668241473806393</v>
      </c>
      <c r="R168" s="50">
        <f>-J167*(1+P$8+S$8)</f>
        <v>-141022.08947368438</v>
      </c>
      <c r="S168" s="16">
        <f t="shared" si="33"/>
        <v>72303</v>
      </c>
    </row>
    <row r="169" spans="2:19" x14ac:dyDescent="0.25">
      <c r="B169" s="101">
        <v>165</v>
      </c>
      <c r="C169" s="102">
        <v>44058</v>
      </c>
      <c r="D169" s="11">
        <f t="shared" si="34"/>
        <v>112567</v>
      </c>
      <c r="E169" s="3">
        <f t="shared" si="28"/>
        <v>1393</v>
      </c>
      <c r="F169" s="66">
        <f t="shared" si="29"/>
        <v>4502.68</v>
      </c>
      <c r="G169" s="23">
        <f>D169/G$2</f>
        <v>0.83398438006459708</v>
      </c>
      <c r="H169" s="4">
        <f t="shared" si="26"/>
        <v>1</v>
      </c>
      <c r="I169" s="11">
        <f>INT((S$8*K169+I168)/(1+R$8*J169))</f>
        <v>8749</v>
      </c>
      <c r="J169" s="3">
        <f>S169</f>
        <v>71995</v>
      </c>
      <c r="K169" s="3">
        <f>INT((Q$8*J169+K168)/(1+P$8+S$8))</f>
        <v>1393</v>
      </c>
      <c r="L169" s="3">
        <f t="shared" si="30"/>
        <v>0</v>
      </c>
      <c r="M169" s="3">
        <f t="shared" si="31"/>
        <v>-308</v>
      </c>
      <c r="N169" s="46">
        <f t="shared" si="32"/>
        <v>-6</v>
      </c>
      <c r="P169" s="55">
        <f t="shared" si="27"/>
        <v>3.9220946483268753E-6</v>
      </c>
      <c r="Q169" s="56">
        <f>(1+P$8-Q$8)*(1+P$8+S$8)-R$8*((S$8*K168)+((I168+J168)*(1+P$8+S$8)))</f>
        <v>1.6680357915086557</v>
      </c>
      <c r="R169" s="56">
        <f>-J168*(1+P$8+S$8)</f>
        <v>-140420.03684210542</v>
      </c>
      <c r="S169" s="57">
        <f t="shared" si="33"/>
        <v>71995</v>
      </c>
    </row>
    <row r="170" spans="2:19" x14ac:dyDescent="0.25">
      <c r="B170" s="99">
        <v>166</v>
      </c>
      <c r="C170" s="100">
        <v>44059</v>
      </c>
      <c r="D170" s="9">
        <f t="shared" si="34"/>
        <v>112567</v>
      </c>
      <c r="E170" s="2">
        <f t="shared" si="28"/>
        <v>1387</v>
      </c>
      <c r="F170" s="65">
        <f t="shared" si="29"/>
        <v>4502.68</v>
      </c>
      <c r="G170" s="24">
        <f>D170/G$2</f>
        <v>0.83398438006459708</v>
      </c>
      <c r="H170" s="5">
        <f t="shared" si="26"/>
        <v>1</v>
      </c>
      <c r="I170" s="9">
        <f>INT((S$8*K170+I169)/(1+R$8*J170))</f>
        <v>8749</v>
      </c>
      <c r="J170" s="2">
        <f>S170</f>
        <v>71688</v>
      </c>
      <c r="K170" s="2">
        <f>INT((Q$8*J170+K169)/(1+P$8+S$8))</f>
        <v>1387</v>
      </c>
      <c r="L170" s="2">
        <f t="shared" si="30"/>
        <v>0</v>
      </c>
      <c r="M170" s="2">
        <f t="shared" si="31"/>
        <v>-307</v>
      </c>
      <c r="N170" s="41">
        <f t="shared" si="32"/>
        <v>-6</v>
      </c>
      <c r="P170" s="51">
        <f t="shared" si="27"/>
        <v>3.9220946483268753E-6</v>
      </c>
      <c r="Q170" s="50">
        <f>(1+P$8-Q$8)*(1+P$8+S$8)-R$8*((S$8*K169)+((I169+J169)*(1+P$8+S$8)))</f>
        <v>1.6692396882292699</v>
      </c>
      <c r="R170" s="50">
        <f>-J169*(1+P$8+S$8)</f>
        <v>-139821.86842105279</v>
      </c>
      <c r="S170" s="16">
        <f t="shared" si="33"/>
        <v>71688</v>
      </c>
    </row>
    <row r="171" spans="2:19" x14ac:dyDescent="0.25">
      <c r="B171" s="101">
        <v>167</v>
      </c>
      <c r="C171" s="102">
        <v>44060</v>
      </c>
      <c r="D171" s="11">
        <f t="shared" si="34"/>
        <v>112567</v>
      </c>
      <c r="E171" s="3">
        <f t="shared" si="28"/>
        <v>1381</v>
      </c>
      <c r="F171" s="66">
        <f t="shared" si="29"/>
        <v>4502.68</v>
      </c>
      <c r="G171" s="23">
        <f>D171/G$2</f>
        <v>0.83398438006459708</v>
      </c>
      <c r="H171" s="4">
        <f t="shared" si="26"/>
        <v>1</v>
      </c>
      <c r="I171" s="11">
        <f>INT((S$8*K171+I170)/(1+R$8*J171))</f>
        <v>8749</v>
      </c>
      <c r="J171" s="3">
        <f>S171</f>
        <v>71382</v>
      </c>
      <c r="K171" s="3">
        <f>INT((Q$8*J171+K170)/(1+P$8+S$8))</f>
        <v>1381</v>
      </c>
      <c r="L171" s="3">
        <f t="shared" si="30"/>
        <v>0</v>
      </c>
      <c r="M171" s="3">
        <f t="shared" si="31"/>
        <v>-306</v>
      </c>
      <c r="N171" s="46">
        <f t="shared" si="32"/>
        <v>-6</v>
      </c>
      <c r="P171" s="55">
        <f t="shared" si="27"/>
        <v>3.9220946483268753E-6</v>
      </c>
      <c r="Q171" s="56">
        <f>(1+P$8-Q$8)*(1+P$8+S$8)-R$8*((S$8*K170)+((I170+J170)*(1+P$8+S$8)))</f>
        <v>1.6704397112461833</v>
      </c>
      <c r="R171" s="56">
        <f>-J170*(1+P$8+S$8)</f>
        <v>-139225.64210526331</v>
      </c>
      <c r="S171" s="57">
        <f t="shared" si="33"/>
        <v>71382</v>
      </c>
    </row>
    <row r="172" spans="2:19" x14ac:dyDescent="0.25">
      <c r="B172" s="99">
        <v>168</v>
      </c>
      <c r="C172" s="100">
        <v>44061</v>
      </c>
      <c r="D172" s="9">
        <f t="shared" si="34"/>
        <v>112567</v>
      </c>
      <c r="E172" s="2">
        <f t="shared" si="28"/>
        <v>1375</v>
      </c>
      <c r="F172" s="65">
        <f t="shared" si="29"/>
        <v>4502.68</v>
      </c>
      <c r="G172" s="24">
        <f>D172/G$2</f>
        <v>0.83398438006459708</v>
      </c>
      <c r="H172" s="5">
        <f t="shared" si="26"/>
        <v>1</v>
      </c>
      <c r="I172" s="9">
        <f>INT((S$8*K172+I171)/(1+R$8*J172))</f>
        <v>8749</v>
      </c>
      <c r="J172" s="2">
        <f>S172</f>
        <v>71078</v>
      </c>
      <c r="K172" s="2">
        <f>INT((Q$8*J172+K171)/(1+P$8+S$8))</f>
        <v>1375</v>
      </c>
      <c r="L172" s="2">
        <f t="shared" si="30"/>
        <v>0</v>
      </c>
      <c r="M172" s="2">
        <f t="shared" si="31"/>
        <v>-304</v>
      </c>
      <c r="N172" s="41">
        <f t="shared" si="32"/>
        <v>-6</v>
      </c>
      <c r="P172" s="51">
        <f t="shared" si="27"/>
        <v>3.9220946483268753E-6</v>
      </c>
      <c r="Q172" s="50">
        <f>(1+P$8-Q$8)*(1+P$8+S$8)-R$8*((S$8*K171)+((I171+J171)*(1+P$8+S$8)))</f>
        <v>1.6716358605593957</v>
      </c>
      <c r="R172" s="50">
        <f>-J171*(1+P$8+S$8)</f>
        <v>-138631.35789473701</v>
      </c>
      <c r="S172" s="16">
        <f t="shared" si="33"/>
        <v>71078</v>
      </c>
    </row>
    <row r="173" spans="2:19" x14ac:dyDescent="0.25">
      <c r="B173" s="101">
        <v>169</v>
      </c>
      <c r="C173" s="102">
        <v>44062</v>
      </c>
      <c r="D173" s="11">
        <f t="shared" si="34"/>
        <v>112567</v>
      </c>
      <c r="E173" s="3">
        <f t="shared" si="28"/>
        <v>1369</v>
      </c>
      <c r="F173" s="66">
        <f t="shared" si="29"/>
        <v>4502.68</v>
      </c>
      <c r="G173" s="23">
        <f>D173/G$2</f>
        <v>0.83398438006459708</v>
      </c>
      <c r="H173" s="4">
        <f t="shared" si="26"/>
        <v>1</v>
      </c>
      <c r="I173" s="11">
        <f>INT((S$8*K173+I172)/(1+R$8*J173))</f>
        <v>8748</v>
      </c>
      <c r="J173" s="3">
        <f>S173</f>
        <v>70775</v>
      </c>
      <c r="K173" s="3">
        <f>INT((Q$8*J173+K172)/(1+P$8+S$8))</f>
        <v>1369</v>
      </c>
      <c r="L173" s="3">
        <f t="shared" si="30"/>
        <v>-1</v>
      </c>
      <c r="M173" s="3">
        <f t="shared" si="31"/>
        <v>-303</v>
      </c>
      <c r="N173" s="46">
        <f t="shared" si="32"/>
        <v>-6</v>
      </c>
      <c r="P173" s="55">
        <f t="shared" si="27"/>
        <v>3.9220946483268753E-6</v>
      </c>
      <c r="Q173" s="56">
        <f>(1+P$8-Q$8)*(1+P$8+S$8)-R$8*((S$8*K172)+((I172+J172)*(1+P$8+S$8)))</f>
        <v>1.6728242624652063</v>
      </c>
      <c r="R173" s="56">
        <f>-J172*(1+P$8+S$8)</f>
        <v>-138040.95789473702</v>
      </c>
      <c r="S173" s="57">
        <f t="shared" si="33"/>
        <v>70775</v>
      </c>
    </row>
    <row r="174" spans="2:19" x14ac:dyDescent="0.25">
      <c r="B174" s="99">
        <v>170</v>
      </c>
      <c r="C174" s="100">
        <v>44063</v>
      </c>
      <c r="D174" s="9">
        <f t="shared" si="34"/>
        <v>112567</v>
      </c>
      <c r="E174" s="2">
        <f t="shared" si="28"/>
        <v>1363</v>
      </c>
      <c r="F174" s="65">
        <f t="shared" si="29"/>
        <v>4502.68</v>
      </c>
      <c r="G174" s="24">
        <f>D174/G$2</f>
        <v>0.83398438006459708</v>
      </c>
      <c r="H174" s="5">
        <f t="shared" si="26"/>
        <v>1</v>
      </c>
      <c r="I174" s="9">
        <f>INT((S$8*K174+I173)/(1+R$8*J174))</f>
        <v>8747</v>
      </c>
      <c r="J174" s="2">
        <f>S174</f>
        <v>70473</v>
      </c>
      <c r="K174" s="2">
        <f>INT((Q$8*J174+K173)/(1+P$8+S$8))</f>
        <v>1363</v>
      </c>
      <c r="L174" s="2">
        <f t="shared" si="30"/>
        <v>-1</v>
      </c>
      <c r="M174" s="2">
        <f t="shared" si="31"/>
        <v>-302</v>
      </c>
      <c r="N174" s="41">
        <f t="shared" si="32"/>
        <v>-6</v>
      </c>
      <c r="P174" s="51">
        <f t="shared" si="27"/>
        <v>3.9220946483268753E-6</v>
      </c>
      <c r="Q174" s="50">
        <f>(1+P$8-Q$8)*(1+P$8+S$8)-R$8*((S$8*K173)+((I173+J173)*(1+P$8+S$8)))</f>
        <v>1.6740126643710167</v>
      </c>
      <c r="R174" s="50">
        <f>-J173*(1+P$8+S$8)</f>
        <v>-137452.50000000017</v>
      </c>
      <c r="S174" s="16">
        <f t="shared" si="33"/>
        <v>70473</v>
      </c>
    </row>
    <row r="175" spans="2:19" x14ac:dyDescent="0.25">
      <c r="B175" s="101">
        <v>171</v>
      </c>
      <c r="C175" s="102">
        <v>44064</v>
      </c>
      <c r="D175" s="11">
        <f t="shared" si="34"/>
        <v>112567</v>
      </c>
      <c r="E175" s="3">
        <f t="shared" si="28"/>
        <v>1357</v>
      </c>
      <c r="F175" s="66">
        <f t="shared" si="29"/>
        <v>4502.68</v>
      </c>
      <c r="G175" s="23">
        <f>D175/G$2</f>
        <v>0.83398438006459708</v>
      </c>
      <c r="H175" s="4">
        <f t="shared" si="26"/>
        <v>1</v>
      </c>
      <c r="I175" s="11">
        <f>INT((S$8*K175+I174)/(1+R$8*J175))</f>
        <v>8746</v>
      </c>
      <c r="J175" s="3">
        <f>S175</f>
        <v>70172</v>
      </c>
      <c r="K175" s="3">
        <f>INT((Q$8*J175+K174)/(1+P$8+S$8))</f>
        <v>1357</v>
      </c>
      <c r="L175" s="3">
        <f t="shared" si="30"/>
        <v>-1</v>
      </c>
      <c r="M175" s="3">
        <f t="shared" si="31"/>
        <v>-301</v>
      </c>
      <c r="N175" s="46">
        <f t="shared" si="32"/>
        <v>-6</v>
      </c>
      <c r="P175" s="55">
        <f t="shared" si="27"/>
        <v>3.9220946483268753E-6</v>
      </c>
      <c r="Q175" s="56">
        <f>(1+P$8-Q$8)*(1+P$8+S$8)-R$8*((S$8*K174)+((I174+J174)*(1+P$8+S$8)))</f>
        <v>1.6751971925731262</v>
      </c>
      <c r="R175" s="56">
        <f>-J174*(1+P$8+S$8)</f>
        <v>-136865.98421052648</v>
      </c>
      <c r="S175" s="57">
        <f t="shared" si="33"/>
        <v>70172</v>
      </c>
    </row>
    <row r="176" spans="2:19" x14ac:dyDescent="0.25">
      <c r="B176" s="99">
        <v>172</v>
      </c>
      <c r="C176" s="100">
        <v>44065</v>
      </c>
      <c r="D176" s="9">
        <f t="shared" si="34"/>
        <v>112567</v>
      </c>
      <c r="E176" s="2">
        <f t="shared" si="28"/>
        <v>1352</v>
      </c>
      <c r="F176" s="65">
        <f t="shared" si="29"/>
        <v>4502.68</v>
      </c>
      <c r="G176" s="24">
        <f>D176/G$2</f>
        <v>0.83398438006459708</v>
      </c>
      <c r="H176" s="5">
        <f t="shared" si="26"/>
        <v>1</v>
      </c>
      <c r="I176" s="9">
        <f>INT((S$8*K176+I175)/(1+R$8*J176))</f>
        <v>8746</v>
      </c>
      <c r="J176" s="2">
        <f>S176</f>
        <v>69872</v>
      </c>
      <c r="K176" s="2">
        <f>INT((Q$8*J176+K175)/(1+P$8+S$8))</f>
        <v>1352</v>
      </c>
      <c r="L176" s="2">
        <f t="shared" si="30"/>
        <v>0</v>
      </c>
      <c r="M176" s="2">
        <f t="shared" si="31"/>
        <v>-300</v>
      </c>
      <c r="N176" s="41">
        <f t="shared" si="32"/>
        <v>-5</v>
      </c>
      <c r="P176" s="51">
        <f t="shared" si="27"/>
        <v>3.9220946483268753E-6</v>
      </c>
      <c r="Q176" s="50">
        <f>(1+P$8-Q$8)*(1+P$8+S$8)-R$8*((S$8*K175)+((I175+J175)*(1+P$8+S$8)))</f>
        <v>1.6763778470715349</v>
      </c>
      <c r="R176" s="50">
        <f>-J175*(1+P$8+S$8)</f>
        <v>-136281.41052631594</v>
      </c>
      <c r="S176" s="16">
        <f t="shared" si="33"/>
        <v>69872</v>
      </c>
    </row>
    <row r="177" spans="2:19" x14ac:dyDescent="0.25">
      <c r="B177" s="101">
        <v>173</v>
      </c>
      <c r="C177" s="102">
        <v>44066</v>
      </c>
      <c r="D177" s="11">
        <f t="shared" si="34"/>
        <v>112567</v>
      </c>
      <c r="E177" s="3">
        <f t="shared" si="28"/>
        <v>1346</v>
      </c>
      <c r="F177" s="66">
        <f t="shared" si="29"/>
        <v>4502.68</v>
      </c>
      <c r="G177" s="23">
        <f>D177/G$2</f>
        <v>0.83398438006459708</v>
      </c>
      <c r="H177" s="4">
        <f t="shared" si="26"/>
        <v>1</v>
      </c>
      <c r="I177" s="11">
        <f>INT((S$8*K177+I176)/(1+R$8*J177))</f>
        <v>8746</v>
      </c>
      <c r="J177" s="3">
        <f>S177</f>
        <v>69573</v>
      </c>
      <c r="K177" s="3">
        <f>INT((Q$8*J177+K176)/(1+P$8+S$8))</f>
        <v>1346</v>
      </c>
      <c r="L177" s="3">
        <f t="shared" si="30"/>
        <v>0</v>
      </c>
      <c r="M177" s="3">
        <f t="shared" si="31"/>
        <v>-299</v>
      </c>
      <c r="N177" s="46">
        <f t="shared" si="32"/>
        <v>-6</v>
      </c>
      <c r="P177" s="55">
        <f t="shared" si="27"/>
        <v>3.9220946483268753E-6</v>
      </c>
      <c r="Q177" s="56">
        <f>(1+P$8-Q$8)*(1+P$8+S$8)-R$8*((S$8*K176)+((I176+J176)*(1+P$8+S$8)))</f>
        <v>1.6775489548324214</v>
      </c>
      <c r="R177" s="56">
        <f>-J176*(1+P$8+S$8)</f>
        <v>-135698.77894736858</v>
      </c>
      <c r="S177" s="57">
        <f t="shared" si="33"/>
        <v>69573</v>
      </c>
    </row>
    <row r="178" spans="2:19" x14ac:dyDescent="0.25">
      <c r="B178" s="99">
        <v>174</v>
      </c>
      <c r="C178" s="100">
        <v>44067</v>
      </c>
      <c r="D178" s="9">
        <f t="shared" si="34"/>
        <v>112567</v>
      </c>
      <c r="E178" s="2">
        <f t="shared" si="28"/>
        <v>1340</v>
      </c>
      <c r="F178" s="65">
        <f t="shared" si="29"/>
        <v>4502.68</v>
      </c>
      <c r="G178" s="24">
        <f>D178/G$2</f>
        <v>0.83398438006459708</v>
      </c>
      <c r="H178" s="5">
        <f t="shared" si="26"/>
        <v>1</v>
      </c>
      <c r="I178" s="9">
        <f>INT((S$8*K178+I177)/(1+R$8*J178))</f>
        <v>8746</v>
      </c>
      <c r="J178" s="2">
        <f>S178</f>
        <v>69276</v>
      </c>
      <c r="K178" s="2">
        <f>INT((Q$8*J178+K177)/(1+P$8+S$8))</f>
        <v>1340</v>
      </c>
      <c r="L178" s="2">
        <f t="shared" si="30"/>
        <v>0</v>
      </c>
      <c r="M178" s="2">
        <f t="shared" si="31"/>
        <v>-297</v>
      </c>
      <c r="N178" s="41">
        <f t="shared" si="32"/>
        <v>-6</v>
      </c>
      <c r="P178" s="51">
        <f t="shared" si="27"/>
        <v>3.9220946483268753E-6</v>
      </c>
      <c r="Q178" s="50">
        <f>(1+P$8-Q$8)*(1+P$8+S$8)-R$8*((S$8*K177)+((I177+J177)*(1+P$8+S$8)))</f>
        <v>1.6787179882197272</v>
      </c>
      <c r="R178" s="50">
        <f>-J177*(1+P$8+S$8)</f>
        <v>-135118.08947368438</v>
      </c>
      <c r="S178" s="16">
        <f t="shared" si="33"/>
        <v>69276</v>
      </c>
    </row>
    <row r="179" spans="2:19" x14ac:dyDescent="0.25">
      <c r="B179" s="101">
        <v>175</v>
      </c>
      <c r="C179" s="102">
        <v>44068</v>
      </c>
      <c r="D179" s="11">
        <f t="shared" si="34"/>
        <v>112567</v>
      </c>
      <c r="E179" s="3">
        <f t="shared" si="28"/>
        <v>1334</v>
      </c>
      <c r="F179" s="66">
        <f t="shared" si="29"/>
        <v>4502.68</v>
      </c>
      <c r="G179" s="23">
        <f>D179/G$2</f>
        <v>0.83398438006459708</v>
      </c>
      <c r="H179" s="4">
        <f t="shared" si="26"/>
        <v>1</v>
      </c>
      <c r="I179" s="11">
        <f>INT((S$8*K179+I178)/(1+R$8*J179))</f>
        <v>8746</v>
      </c>
      <c r="J179" s="3">
        <f>S179</f>
        <v>68980</v>
      </c>
      <c r="K179" s="3">
        <f>INT((Q$8*J179+K178)/(1+P$8+S$8))</f>
        <v>1334</v>
      </c>
      <c r="L179" s="3">
        <f t="shared" si="30"/>
        <v>0</v>
      </c>
      <c r="M179" s="3">
        <f t="shared" si="31"/>
        <v>-296</v>
      </c>
      <c r="N179" s="46">
        <f t="shared" si="32"/>
        <v>-6</v>
      </c>
      <c r="P179" s="55">
        <f t="shared" si="27"/>
        <v>3.9220946483268753E-6</v>
      </c>
      <c r="Q179" s="56">
        <f>(1+P$8-Q$8)*(1+P$8+S$8)-R$8*((S$8*K178)+((I178+J178)*(1+P$8+S$8)))</f>
        <v>1.6798792741996311</v>
      </c>
      <c r="R179" s="56">
        <f>-J178*(1+P$8+S$8)</f>
        <v>-134541.28421052647</v>
      </c>
      <c r="S179" s="57">
        <f t="shared" si="33"/>
        <v>68980</v>
      </c>
    </row>
    <row r="180" spans="2:19" x14ac:dyDescent="0.25">
      <c r="B180" s="99">
        <v>176</v>
      </c>
      <c r="C180" s="100">
        <v>44069</v>
      </c>
      <c r="D180" s="9">
        <f t="shared" si="34"/>
        <v>112567</v>
      </c>
      <c r="E180" s="2">
        <f t="shared" si="28"/>
        <v>1329</v>
      </c>
      <c r="F180" s="65">
        <f t="shared" si="29"/>
        <v>4502.68</v>
      </c>
      <c r="G180" s="24">
        <f>D180/G$2</f>
        <v>0.83398438006459708</v>
      </c>
      <c r="H180" s="5">
        <f t="shared" si="26"/>
        <v>1</v>
      </c>
      <c r="I180" s="9">
        <f>INT((S$8*K180+I179)/(1+R$8*J180))</f>
        <v>8746</v>
      </c>
      <c r="J180" s="2">
        <f>S180</f>
        <v>68685</v>
      </c>
      <c r="K180" s="2">
        <f>INT((Q$8*J180+K179)/(1+P$8+S$8))</f>
        <v>1329</v>
      </c>
      <c r="L180" s="2">
        <f t="shared" si="30"/>
        <v>0</v>
      </c>
      <c r="M180" s="2">
        <f t="shared" si="31"/>
        <v>-295</v>
      </c>
      <c r="N180" s="41">
        <f t="shared" si="32"/>
        <v>-5</v>
      </c>
      <c r="P180" s="51">
        <f t="shared" si="27"/>
        <v>3.9220946483268753E-6</v>
      </c>
      <c r="Q180" s="50">
        <f>(1+P$8-Q$8)*(1+P$8+S$8)-R$8*((S$8*K179)+((I179+J179)*(1+P$8+S$8)))</f>
        <v>1.6810366864758339</v>
      </c>
      <c r="R180" s="50">
        <f>-J179*(1+P$8+S$8)</f>
        <v>-133966.42105263175</v>
      </c>
      <c r="S180" s="16">
        <f t="shared" si="33"/>
        <v>68685</v>
      </c>
    </row>
    <row r="181" spans="2:19" x14ac:dyDescent="0.25">
      <c r="B181" s="101">
        <v>177</v>
      </c>
      <c r="C181" s="102">
        <v>44070</v>
      </c>
      <c r="D181" s="11">
        <f t="shared" si="34"/>
        <v>112567</v>
      </c>
      <c r="E181" s="3">
        <f t="shared" si="28"/>
        <v>1323</v>
      </c>
      <c r="F181" s="66">
        <f t="shared" si="29"/>
        <v>4502.68</v>
      </c>
      <c r="G181" s="23">
        <f>D181/G$2</f>
        <v>0.83398438006459708</v>
      </c>
      <c r="H181" s="4">
        <f t="shared" si="26"/>
        <v>1</v>
      </c>
      <c r="I181" s="11">
        <f>INT((S$8*K181+I180)/(1+R$8*J181))</f>
        <v>8746</v>
      </c>
      <c r="J181" s="3">
        <f>S181</f>
        <v>68391</v>
      </c>
      <c r="K181" s="3">
        <f>INT((Q$8*J181+K180)/(1+P$8+S$8))</f>
        <v>1323</v>
      </c>
      <c r="L181" s="3">
        <f t="shared" si="30"/>
        <v>0</v>
      </c>
      <c r="M181" s="3">
        <f t="shared" si="31"/>
        <v>-294</v>
      </c>
      <c r="N181" s="46">
        <f t="shared" si="32"/>
        <v>-6</v>
      </c>
      <c r="P181" s="55">
        <f t="shared" si="27"/>
        <v>3.9220946483268753E-6</v>
      </c>
      <c r="Q181" s="56">
        <f>(1+P$8-Q$8)*(1+P$8+S$8)-R$8*((S$8*K180)+((I180+J180)*(1+P$8+S$8)))</f>
        <v>1.6821884257182158</v>
      </c>
      <c r="R181" s="56">
        <f>-J180*(1+P$8+S$8)</f>
        <v>-133393.50000000015</v>
      </c>
      <c r="S181" s="57">
        <f t="shared" si="33"/>
        <v>68391</v>
      </c>
    </row>
    <row r="182" spans="2:19" x14ac:dyDescent="0.25">
      <c r="B182" s="99">
        <v>178</v>
      </c>
      <c r="C182" s="100">
        <v>44071</v>
      </c>
      <c r="D182" s="9">
        <f t="shared" si="34"/>
        <v>112567</v>
      </c>
      <c r="E182" s="2">
        <f t="shared" si="28"/>
        <v>1317</v>
      </c>
      <c r="F182" s="65">
        <f t="shared" si="29"/>
        <v>4502.68</v>
      </c>
      <c r="G182" s="24">
        <f>D182/G$2</f>
        <v>0.83398438006459708</v>
      </c>
      <c r="H182" s="5">
        <f t="shared" si="26"/>
        <v>1</v>
      </c>
      <c r="I182" s="9">
        <f>INT((S$8*K182+I181)/(1+R$8*J182))</f>
        <v>8746</v>
      </c>
      <c r="J182" s="2">
        <f>S182</f>
        <v>68099</v>
      </c>
      <c r="K182" s="2">
        <f>INT((Q$8*J182+K181)/(1+P$8+S$8))</f>
        <v>1317</v>
      </c>
      <c r="L182" s="2">
        <f t="shared" si="30"/>
        <v>0</v>
      </c>
      <c r="M182" s="2">
        <f t="shared" si="31"/>
        <v>-292</v>
      </c>
      <c r="N182" s="41">
        <f t="shared" si="32"/>
        <v>-6</v>
      </c>
      <c r="P182" s="51">
        <f t="shared" si="27"/>
        <v>3.9220946483268753E-6</v>
      </c>
      <c r="Q182" s="50">
        <f>(1+P$8-Q$8)*(1+P$8+S$8)-R$8*((S$8*K181)+((I181+J181)*(1+P$8+S$8)))</f>
        <v>1.6833380905870168</v>
      </c>
      <c r="R182" s="50">
        <f>-J181*(1+P$8+S$8)</f>
        <v>-132822.52105263172</v>
      </c>
      <c r="S182" s="16">
        <f t="shared" si="33"/>
        <v>68099</v>
      </c>
    </row>
    <row r="183" spans="2:19" x14ac:dyDescent="0.25">
      <c r="B183" s="101">
        <v>179</v>
      </c>
      <c r="C183" s="102">
        <v>44072</v>
      </c>
      <c r="D183" s="11">
        <f t="shared" si="34"/>
        <v>112567</v>
      </c>
      <c r="E183" s="3">
        <f t="shared" si="28"/>
        <v>1312</v>
      </c>
      <c r="F183" s="66">
        <f t="shared" si="29"/>
        <v>4502.68</v>
      </c>
      <c r="G183" s="23">
        <f>D183/G$2</f>
        <v>0.83398438006459708</v>
      </c>
      <c r="H183" s="4">
        <f t="shared" si="26"/>
        <v>1</v>
      </c>
      <c r="I183" s="11">
        <f>INT((S$8*K183+I182)/(1+R$8*J183))</f>
        <v>8746</v>
      </c>
      <c r="J183" s="3">
        <f>S183</f>
        <v>67808</v>
      </c>
      <c r="K183" s="3">
        <f>INT((Q$8*J183+K182)/(1+P$8+S$8))</f>
        <v>1312</v>
      </c>
      <c r="L183" s="3">
        <f t="shared" si="30"/>
        <v>0</v>
      </c>
      <c r="M183" s="3">
        <f t="shared" si="31"/>
        <v>-291</v>
      </c>
      <c r="N183" s="46">
        <f t="shared" si="32"/>
        <v>-5</v>
      </c>
      <c r="P183" s="55">
        <f t="shared" si="27"/>
        <v>3.9220946483268753E-6</v>
      </c>
      <c r="Q183" s="56">
        <f>(1+P$8-Q$8)*(1+P$8+S$8)-R$8*((S$8*K182)+((I182+J182)*(1+P$8+S$8)))</f>
        <v>1.6844800080484159</v>
      </c>
      <c r="R183" s="56">
        <f>-J182*(1+P$8+S$8)</f>
        <v>-132255.42631578963</v>
      </c>
      <c r="S183" s="57">
        <f t="shared" si="33"/>
        <v>67808</v>
      </c>
    </row>
    <row r="184" spans="2:19" x14ac:dyDescent="0.25">
      <c r="B184" s="99">
        <v>180</v>
      </c>
      <c r="C184" s="100">
        <v>44073</v>
      </c>
      <c r="D184" s="9">
        <f t="shared" si="34"/>
        <v>112567</v>
      </c>
      <c r="E184" s="2">
        <f t="shared" si="28"/>
        <v>1306</v>
      </c>
      <c r="F184" s="65">
        <f t="shared" si="29"/>
        <v>4502.68</v>
      </c>
      <c r="G184" s="24">
        <f>D184/G$2</f>
        <v>0.83398438006459708</v>
      </c>
      <c r="H184" s="5">
        <f t="shared" si="26"/>
        <v>1</v>
      </c>
      <c r="I184" s="9">
        <f>INT((S$8*K184+I183)/(1+R$8*J184))</f>
        <v>8746</v>
      </c>
      <c r="J184" s="2">
        <f>S184</f>
        <v>67518</v>
      </c>
      <c r="K184" s="2">
        <f>INT((Q$8*J184+K183)/(1+P$8+S$8))</f>
        <v>1306</v>
      </c>
      <c r="L184" s="2">
        <f t="shared" si="30"/>
        <v>0</v>
      </c>
      <c r="M184" s="2">
        <f t="shared" si="31"/>
        <v>-290</v>
      </c>
      <c r="N184" s="41">
        <f t="shared" si="32"/>
        <v>-6</v>
      </c>
      <c r="P184" s="51">
        <f t="shared" si="27"/>
        <v>3.9220946483268753E-6</v>
      </c>
      <c r="Q184" s="50">
        <f>(1+P$8-Q$8)*(1+P$8+S$8)-R$8*((S$8*K183)+((I183+J183)*(1+P$8+S$8)))</f>
        <v>1.6856162524759939</v>
      </c>
      <c r="R184" s="50">
        <f>-J183*(1+P$8+S$8)</f>
        <v>-131690.27368421067</v>
      </c>
      <c r="S184" s="16">
        <f t="shared" si="33"/>
        <v>67518</v>
      </c>
    </row>
    <row r="185" spans="2:19" x14ac:dyDescent="0.25">
      <c r="B185" s="101">
        <v>181</v>
      </c>
      <c r="C185" s="102">
        <v>44074</v>
      </c>
      <c r="D185" s="11">
        <f t="shared" si="34"/>
        <v>112567</v>
      </c>
      <c r="E185" s="3">
        <f t="shared" si="28"/>
        <v>1301</v>
      </c>
      <c r="F185" s="66">
        <f t="shared" si="29"/>
        <v>4502.68</v>
      </c>
      <c r="G185" s="23">
        <f>D185/G$2</f>
        <v>0.83398438006459708</v>
      </c>
      <c r="H185" s="4">
        <f t="shared" si="26"/>
        <v>1</v>
      </c>
      <c r="I185" s="11">
        <f>INT((S$8*K185+I184)/(1+R$8*J185))</f>
        <v>8746</v>
      </c>
      <c r="J185" s="3">
        <f>S185</f>
        <v>67229</v>
      </c>
      <c r="K185" s="3">
        <f>INT((Q$8*J185+K184)/(1+P$8+S$8))</f>
        <v>1301</v>
      </c>
      <c r="L185" s="3">
        <f t="shared" si="30"/>
        <v>0</v>
      </c>
      <c r="M185" s="3">
        <f t="shared" si="31"/>
        <v>-289</v>
      </c>
      <c r="N185" s="46">
        <f t="shared" si="32"/>
        <v>-5</v>
      </c>
      <c r="P185" s="55">
        <f t="shared" si="27"/>
        <v>3.9220946483268753E-6</v>
      </c>
      <c r="Q185" s="56">
        <f>(1+P$8-Q$8)*(1+P$8+S$8)-R$8*((S$8*K184)+((I184+J184)*(1+P$8+S$8)))</f>
        <v>1.686750422529991</v>
      </c>
      <c r="R185" s="56">
        <f>-J184*(1+P$8+S$8)</f>
        <v>-131127.06315789488</v>
      </c>
      <c r="S185" s="57">
        <f t="shared" si="33"/>
        <v>67229</v>
      </c>
    </row>
    <row r="186" spans="2:19" x14ac:dyDescent="0.25">
      <c r="B186" s="99">
        <v>182</v>
      </c>
      <c r="C186" s="100">
        <v>44075</v>
      </c>
      <c r="D186" s="9">
        <f t="shared" si="34"/>
        <v>112567</v>
      </c>
      <c r="E186" s="2">
        <f t="shared" si="28"/>
        <v>1295</v>
      </c>
      <c r="F186" s="65">
        <f t="shared" si="29"/>
        <v>4502.68</v>
      </c>
      <c r="G186" s="24">
        <f>D186/G$2</f>
        <v>0.83398438006459708</v>
      </c>
      <c r="H186" s="5">
        <f t="shared" si="26"/>
        <v>1</v>
      </c>
      <c r="I186" s="9">
        <f>INT((S$8*K186+I185)/(1+R$8*J186))</f>
        <v>8746</v>
      </c>
      <c r="J186" s="2">
        <f>S186</f>
        <v>66941</v>
      </c>
      <c r="K186" s="2">
        <f>INT((Q$8*J186+K185)/(1+P$8+S$8))</f>
        <v>1295</v>
      </c>
      <c r="L186" s="2">
        <f t="shared" si="30"/>
        <v>0</v>
      </c>
      <c r="M186" s="2">
        <f t="shared" si="31"/>
        <v>-288</v>
      </c>
      <c r="N186" s="41">
        <f t="shared" si="32"/>
        <v>-6</v>
      </c>
      <c r="P186" s="51">
        <f t="shared" si="27"/>
        <v>3.9220946483268753E-6</v>
      </c>
      <c r="Q186" s="50">
        <f>(1+P$8-Q$8)*(1+P$8+S$8)-R$8*((S$8*K185)+((I185+J185)*(1+P$8+S$8)))</f>
        <v>1.6878789195501671</v>
      </c>
      <c r="R186" s="50">
        <f>-J185*(1+P$8+S$8)</f>
        <v>-130565.79473684226</v>
      </c>
      <c r="S186" s="16">
        <f t="shared" si="33"/>
        <v>66941</v>
      </c>
    </row>
    <row r="187" spans="2:19" x14ac:dyDescent="0.25">
      <c r="B187" s="101">
        <v>183</v>
      </c>
      <c r="C187" s="102">
        <v>44076</v>
      </c>
      <c r="D187" s="11">
        <f t="shared" si="34"/>
        <v>112567</v>
      </c>
      <c r="E187" s="3">
        <f t="shared" si="28"/>
        <v>1290</v>
      </c>
      <c r="F187" s="66">
        <f t="shared" si="29"/>
        <v>4502.68</v>
      </c>
      <c r="G187" s="23">
        <f>D187/G$2</f>
        <v>0.83398438006459708</v>
      </c>
      <c r="H187" s="4">
        <f t="shared" si="26"/>
        <v>1</v>
      </c>
      <c r="I187" s="11">
        <f>INT((S$8*K187+I186)/(1+R$8*J187))</f>
        <v>8746</v>
      </c>
      <c r="J187" s="3">
        <f>S187</f>
        <v>66655</v>
      </c>
      <c r="K187" s="3">
        <f>INT((Q$8*J187+K186)/(1+P$8+S$8))</f>
        <v>1290</v>
      </c>
      <c r="L187" s="3">
        <f t="shared" si="30"/>
        <v>0</v>
      </c>
      <c r="M187" s="3">
        <f t="shared" si="31"/>
        <v>-286</v>
      </c>
      <c r="N187" s="46">
        <f t="shared" si="32"/>
        <v>-5</v>
      </c>
      <c r="P187" s="55">
        <f t="shared" si="27"/>
        <v>3.9220946483268753E-6</v>
      </c>
      <c r="Q187" s="56">
        <f>(1+P$8-Q$8)*(1+P$8+S$8)-R$8*((S$8*K186)+((I186+J186)*(1+P$8+S$8)))</f>
        <v>1.6890053421967623</v>
      </c>
      <c r="R187" s="56">
        <f>-J186*(1+P$8+S$8)</f>
        <v>-130006.46842105278</v>
      </c>
      <c r="S187" s="57">
        <f t="shared" si="33"/>
        <v>66655</v>
      </c>
    </row>
    <row r="188" spans="2:19" x14ac:dyDescent="0.25">
      <c r="B188" s="99">
        <v>184</v>
      </c>
      <c r="C188" s="100">
        <v>44077</v>
      </c>
      <c r="D188" s="9">
        <f t="shared" si="34"/>
        <v>112567</v>
      </c>
      <c r="E188" s="2">
        <f t="shared" si="28"/>
        <v>1284</v>
      </c>
      <c r="F188" s="65">
        <f t="shared" si="29"/>
        <v>4502.68</v>
      </c>
      <c r="G188" s="24">
        <f>D188/G$2</f>
        <v>0.83398438006459708</v>
      </c>
      <c r="H188" s="5">
        <f t="shared" si="26"/>
        <v>1</v>
      </c>
      <c r="I188" s="9">
        <f>INT((S$8*K188+I187)/(1+R$8*J188))</f>
        <v>8746</v>
      </c>
      <c r="J188" s="2">
        <f>S188</f>
        <v>66370</v>
      </c>
      <c r="K188" s="2">
        <f>INT((Q$8*J188+K187)/(1+P$8+S$8))</f>
        <v>1284</v>
      </c>
      <c r="L188" s="2">
        <f t="shared" si="30"/>
        <v>0</v>
      </c>
      <c r="M188" s="2">
        <f t="shared" si="31"/>
        <v>-285</v>
      </c>
      <c r="N188" s="41">
        <f t="shared" si="32"/>
        <v>-6</v>
      </c>
      <c r="P188" s="51">
        <f t="shared" si="27"/>
        <v>3.9220946483268753E-6</v>
      </c>
      <c r="Q188" s="50">
        <f>(1+P$8-Q$8)*(1+P$8+S$8)-R$8*((S$8*K187)+((I187+J187)*(1+P$8+S$8)))</f>
        <v>1.6901222181058355</v>
      </c>
      <c r="R188" s="50">
        <f>-J187*(1+P$8+S$8)</f>
        <v>-129451.02631578963</v>
      </c>
      <c r="S188" s="16">
        <f t="shared" si="33"/>
        <v>66370</v>
      </c>
    </row>
    <row r="189" spans="2:19" x14ac:dyDescent="0.25">
      <c r="B189" s="101">
        <v>185</v>
      </c>
      <c r="C189" s="102">
        <v>44078</v>
      </c>
      <c r="D189" s="11">
        <f t="shared" si="34"/>
        <v>112567</v>
      </c>
      <c r="E189" s="3">
        <f t="shared" si="28"/>
        <v>1279</v>
      </c>
      <c r="F189" s="66">
        <f t="shared" si="29"/>
        <v>4502.68</v>
      </c>
      <c r="G189" s="23">
        <f>D189/G$2</f>
        <v>0.83398438006459708</v>
      </c>
      <c r="H189" s="4">
        <f t="shared" ref="H189:H252" si="35">D189/D188</f>
        <v>1</v>
      </c>
      <c r="I189" s="11">
        <f>INT((S$8*K189+I188)/(1+R$8*J189))</f>
        <v>8746</v>
      </c>
      <c r="J189" s="3">
        <f>S189</f>
        <v>66086</v>
      </c>
      <c r="K189" s="3">
        <f>INT((Q$8*J189+K188)/(1+P$8+S$8))</f>
        <v>1279</v>
      </c>
      <c r="L189" s="3">
        <f t="shared" si="30"/>
        <v>0</v>
      </c>
      <c r="M189" s="3">
        <f t="shared" si="31"/>
        <v>-284</v>
      </c>
      <c r="N189" s="46">
        <f t="shared" si="32"/>
        <v>-5</v>
      </c>
      <c r="P189" s="55">
        <f t="shared" si="27"/>
        <v>3.9220946483268753E-6</v>
      </c>
      <c r="Q189" s="56">
        <f>(1+P$8-Q$8)*(1+P$8+S$8)-R$8*((S$8*K188)+((I188+J188)*(1+P$8+S$8)))</f>
        <v>1.691237019641328</v>
      </c>
      <c r="R189" s="56">
        <f>-J188*(1+P$8+S$8)</f>
        <v>-128897.52631578963</v>
      </c>
      <c r="S189" s="57">
        <f t="shared" si="33"/>
        <v>66086</v>
      </c>
    </row>
    <row r="190" spans="2:19" x14ac:dyDescent="0.25">
      <c r="B190" s="99">
        <v>186</v>
      </c>
      <c r="C190" s="100">
        <v>44079</v>
      </c>
      <c r="D190" s="9">
        <f t="shared" si="34"/>
        <v>112567</v>
      </c>
      <c r="E190" s="2">
        <f t="shared" si="28"/>
        <v>1273</v>
      </c>
      <c r="F190" s="65">
        <f t="shared" si="29"/>
        <v>4502.68</v>
      </c>
      <c r="G190" s="24">
        <f>D190/G$2</f>
        <v>0.83398438006459708</v>
      </c>
      <c r="H190" s="5">
        <f t="shared" si="35"/>
        <v>1</v>
      </c>
      <c r="I190" s="9">
        <f>INT((S$8*K190+I189)/(1+R$8*J190))</f>
        <v>8746</v>
      </c>
      <c r="J190" s="2">
        <f>S190</f>
        <v>65803</v>
      </c>
      <c r="K190" s="2">
        <f>INT((Q$8*J190+K189)/(1+P$8+S$8))</f>
        <v>1273</v>
      </c>
      <c r="L190" s="2">
        <f t="shared" si="30"/>
        <v>0</v>
      </c>
      <c r="M190" s="2">
        <f t="shared" si="31"/>
        <v>-283</v>
      </c>
      <c r="N190" s="41">
        <f t="shared" si="32"/>
        <v>-6</v>
      </c>
      <c r="P190" s="51">
        <f t="shared" si="27"/>
        <v>3.9220946483268753E-6</v>
      </c>
      <c r="Q190" s="50">
        <f>(1+P$8-Q$8)*(1+P$8+S$8)-R$8*((S$8*K189)+((I189+J189)*(1+P$8+S$8)))</f>
        <v>1.6923461481429993</v>
      </c>
      <c r="R190" s="50">
        <f>-J189*(1+P$8+S$8)</f>
        <v>-128345.96842105278</v>
      </c>
      <c r="S190" s="16">
        <f t="shared" si="33"/>
        <v>65803</v>
      </c>
    </row>
    <row r="191" spans="2:19" x14ac:dyDescent="0.25">
      <c r="B191" s="101">
        <v>187</v>
      </c>
      <c r="C191" s="102">
        <v>44080</v>
      </c>
      <c r="D191" s="11">
        <f t="shared" si="34"/>
        <v>112567</v>
      </c>
      <c r="E191" s="3">
        <f t="shared" si="28"/>
        <v>1268</v>
      </c>
      <c r="F191" s="66">
        <f t="shared" si="29"/>
        <v>4502.68</v>
      </c>
      <c r="G191" s="23">
        <f>D191/G$2</f>
        <v>0.83398438006459708</v>
      </c>
      <c r="H191" s="4">
        <f t="shared" si="35"/>
        <v>1</v>
      </c>
      <c r="I191" s="11">
        <f>INT((S$8*K191+I190)/(1+R$8*J191))</f>
        <v>8746</v>
      </c>
      <c r="J191" s="3">
        <f>S191</f>
        <v>65521</v>
      </c>
      <c r="K191" s="3">
        <f>INT((Q$8*J191+K190)/(1+P$8+S$8))</f>
        <v>1268</v>
      </c>
      <c r="L191" s="3">
        <f t="shared" si="30"/>
        <v>0</v>
      </c>
      <c r="M191" s="3">
        <f t="shared" si="31"/>
        <v>-282</v>
      </c>
      <c r="N191" s="46">
        <f t="shared" si="32"/>
        <v>-5</v>
      </c>
      <c r="P191" s="55">
        <f t="shared" si="27"/>
        <v>3.9220946483268753E-6</v>
      </c>
      <c r="Q191" s="56">
        <f>(1+P$8-Q$8)*(1+P$8+S$8)-R$8*((S$8*K190)+((I190+J190)*(1+P$8+S$8)))</f>
        <v>1.6934532022710898</v>
      </c>
      <c r="R191" s="56">
        <f>-J190*(1+P$8+S$8)</f>
        <v>-127796.3526315791</v>
      </c>
      <c r="S191" s="57">
        <f t="shared" si="33"/>
        <v>65521</v>
      </c>
    </row>
    <row r="192" spans="2:19" x14ac:dyDescent="0.25">
      <c r="B192" s="99">
        <v>188</v>
      </c>
      <c r="C192" s="100">
        <v>44081</v>
      </c>
      <c r="D192" s="9">
        <f t="shared" si="34"/>
        <v>112567</v>
      </c>
      <c r="E192" s="2">
        <f t="shared" si="28"/>
        <v>1262</v>
      </c>
      <c r="F192" s="65">
        <f t="shared" si="29"/>
        <v>4502.68</v>
      </c>
      <c r="G192" s="24">
        <f>D192/G$2</f>
        <v>0.83398438006459708</v>
      </c>
      <c r="H192" s="5">
        <f t="shared" si="35"/>
        <v>1</v>
      </c>
      <c r="I192" s="9">
        <f>INT((S$8*K192+I191)/(1+R$8*J192))</f>
        <v>8746</v>
      </c>
      <c r="J192" s="2">
        <f>S192</f>
        <v>65241</v>
      </c>
      <c r="K192" s="2">
        <f>INT((Q$8*J192+K191)/(1+P$8+S$8))</f>
        <v>1262</v>
      </c>
      <c r="L192" s="2">
        <f t="shared" si="30"/>
        <v>0</v>
      </c>
      <c r="M192" s="2">
        <f t="shared" si="31"/>
        <v>-280</v>
      </c>
      <c r="N192" s="41">
        <f t="shared" si="32"/>
        <v>-6</v>
      </c>
      <c r="P192" s="51">
        <f t="shared" si="27"/>
        <v>3.9220946483268753E-6</v>
      </c>
      <c r="Q192" s="50">
        <f>(1+P$8-Q$8)*(1+P$8+S$8)-R$8*((S$8*K191)+((I191+J191)*(1+P$8+S$8)))</f>
        <v>1.6945545833653592</v>
      </c>
      <c r="R192" s="50">
        <f>-J191*(1+P$8+S$8)</f>
        <v>-127248.67894736856</v>
      </c>
      <c r="S192" s="16">
        <f t="shared" si="33"/>
        <v>65241</v>
      </c>
    </row>
    <row r="193" spans="2:19" x14ac:dyDescent="0.25">
      <c r="B193" s="101">
        <v>189</v>
      </c>
      <c r="C193" s="102">
        <v>44082</v>
      </c>
      <c r="D193" s="11">
        <f t="shared" si="34"/>
        <v>112567</v>
      </c>
      <c r="E193" s="3">
        <f t="shared" si="28"/>
        <v>1257</v>
      </c>
      <c r="F193" s="66">
        <f t="shared" si="29"/>
        <v>4502.68</v>
      </c>
      <c r="G193" s="23">
        <f>D193/G$2</f>
        <v>0.83398438006459708</v>
      </c>
      <c r="H193" s="4">
        <f t="shared" si="35"/>
        <v>1</v>
      </c>
      <c r="I193" s="11">
        <f>INT((S$8*K193+I192)/(1+R$8*J193))</f>
        <v>8746</v>
      </c>
      <c r="J193" s="3">
        <f>S193</f>
        <v>64962</v>
      </c>
      <c r="K193" s="3">
        <f>INT((Q$8*J193+K192)/(1+P$8+S$8))</f>
        <v>1257</v>
      </c>
      <c r="L193" s="3">
        <f t="shared" si="30"/>
        <v>0</v>
      </c>
      <c r="M193" s="3">
        <f t="shared" si="31"/>
        <v>-279</v>
      </c>
      <c r="N193" s="46">
        <f t="shared" si="32"/>
        <v>-5</v>
      </c>
      <c r="P193" s="55">
        <f t="shared" si="27"/>
        <v>3.9220946483268753E-6</v>
      </c>
      <c r="Q193" s="56">
        <f>(1+P$8-Q$8)*(1+P$8+S$8)-R$8*((S$8*K192)+((I192+J192)*(1+P$8+S$8)))</f>
        <v>1.6956500163823467</v>
      </c>
      <c r="R193" s="56">
        <f>-J192*(1+P$8+S$8)</f>
        <v>-126704.88947368436</v>
      </c>
      <c r="S193" s="57">
        <f t="shared" si="33"/>
        <v>64962</v>
      </c>
    </row>
    <row r="194" spans="2:19" x14ac:dyDescent="0.25">
      <c r="B194" s="99">
        <v>190</v>
      </c>
      <c r="C194" s="100">
        <v>44083</v>
      </c>
      <c r="D194" s="9">
        <f t="shared" si="34"/>
        <v>112567</v>
      </c>
      <c r="E194" s="2">
        <f t="shared" si="28"/>
        <v>1252</v>
      </c>
      <c r="F194" s="65">
        <f t="shared" si="29"/>
        <v>4502.68</v>
      </c>
      <c r="G194" s="24">
        <f>D194/G$2</f>
        <v>0.83398438006459708</v>
      </c>
      <c r="H194" s="5">
        <f t="shared" si="35"/>
        <v>1</v>
      </c>
      <c r="I194" s="9">
        <f>INT((S$8*K194+I193)/(1+R$8*J194))</f>
        <v>8746</v>
      </c>
      <c r="J194" s="2">
        <f>S194</f>
        <v>64684</v>
      </c>
      <c r="K194" s="2">
        <f>INT((Q$8*J194+K193)/(1+P$8+S$8))</f>
        <v>1252</v>
      </c>
      <c r="L194" s="2">
        <f t="shared" si="30"/>
        <v>0</v>
      </c>
      <c r="M194" s="2">
        <f t="shared" si="31"/>
        <v>-278</v>
      </c>
      <c r="N194" s="41">
        <f t="shared" si="32"/>
        <v>-5</v>
      </c>
      <c r="P194" s="51">
        <f t="shared" si="27"/>
        <v>3.9220946483268753E-6</v>
      </c>
      <c r="Q194" s="50">
        <f>(1+P$8-Q$8)*(1+P$8+S$8)-R$8*((S$8*K193)+((I193+J193)*(1+P$8+S$8)))</f>
        <v>1.6967397763655132</v>
      </c>
      <c r="R194" s="50">
        <f>-J193*(1+P$8+S$8)</f>
        <v>-126163.0421052633</v>
      </c>
      <c r="S194" s="16">
        <f t="shared" si="33"/>
        <v>64684</v>
      </c>
    </row>
    <row r="195" spans="2:19" x14ac:dyDescent="0.25">
      <c r="B195" s="101">
        <v>191</v>
      </c>
      <c r="C195" s="102">
        <v>44084</v>
      </c>
      <c r="D195" s="11">
        <f t="shared" si="34"/>
        <v>112567</v>
      </c>
      <c r="E195" s="3">
        <f t="shared" si="28"/>
        <v>1246</v>
      </c>
      <c r="F195" s="66">
        <f t="shared" si="29"/>
        <v>4502.68</v>
      </c>
      <c r="G195" s="23">
        <f>D195/G$2</f>
        <v>0.83398438006459708</v>
      </c>
      <c r="H195" s="4">
        <f t="shared" si="35"/>
        <v>1</v>
      </c>
      <c r="I195" s="11">
        <f>INT((S$8*K195+I194)/(1+R$8*J195))</f>
        <v>8746</v>
      </c>
      <c r="J195" s="3">
        <f>S195</f>
        <v>64407</v>
      </c>
      <c r="K195" s="3">
        <f>INT((Q$8*J195+K194)/(1+P$8+S$8))</f>
        <v>1246</v>
      </c>
      <c r="L195" s="3">
        <f t="shared" si="30"/>
        <v>0</v>
      </c>
      <c r="M195" s="3">
        <f t="shared" si="31"/>
        <v>-277</v>
      </c>
      <c r="N195" s="46">
        <f t="shared" si="32"/>
        <v>-6</v>
      </c>
      <c r="P195" s="55">
        <f t="shared" si="27"/>
        <v>3.9220946483268753E-6</v>
      </c>
      <c r="Q195" s="56">
        <f>(1+P$8-Q$8)*(1+P$8+S$8)-R$8*((S$8*K194)+((I194+J194)*(1+P$8+S$8)))</f>
        <v>1.6978256626449788</v>
      </c>
      <c r="R195" s="56">
        <f>-J194*(1+P$8+S$8)</f>
        <v>-125623.13684210541</v>
      </c>
      <c r="S195" s="57">
        <f t="shared" si="33"/>
        <v>64407</v>
      </c>
    </row>
    <row r="196" spans="2:19" x14ac:dyDescent="0.25">
      <c r="B196" s="99">
        <v>192</v>
      </c>
      <c r="C196" s="100">
        <v>44085</v>
      </c>
      <c r="D196" s="9">
        <f t="shared" si="34"/>
        <v>112567</v>
      </c>
      <c r="E196" s="2">
        <f t="shared" si="28"/>
        <v>1241</v>
      </c>
      <c r="F196" s="65">
        <f t="shared" si="29"/>
        <v>4502.68</v>
      </c>
      <c r="G196" s="24">
        <f>D196/G$2</f>
        <v>0.83398438006459708</v>
      </c>
      <c r="H196" s="5">
        <f t="shared" si="35"/>
        <v>1</v>
      </c>
      <c r="I196" s="9">
        <f>INT((S$8*K196+I195)/(1+R$8*J196))</f>
        <v>8746</v>
      </c>
      <c r="J196" s="2">
        <f>S196</f>
        <v>64131</v>
      </c>
      <c r="K196" s="2">
        <f>INT((Q$8*J196+K195)/(1+P$8+S$8))</f>
        <v>1241</v>
      </c>
      <c r="L196" s="2">
        <f t="shared" si="30"/>
        <v>0</v>
      </c>
      <c r="M196" s="2">
        <f t="shared" si="31"/>
        <v>-276</v>
      </c>
      <c r="N196" s="41">
        <f t="shared" si="32"/>
        <v>-5</v>
      </c>
      <c r="P196" s="51">
        <f t="shared" si="27"/>
        <v>3.9220946483268753E-6</v>
      </c>
      <c r="Q196" s="50">
        <f>(1+P$8-Q$8)*(1+P$8+S$8)-R$8*((S$8*K195)+((I195+J195)*(1+P$8+S$8)))</f>
        <v>1.6989094745508637</v>
      </c>
      <c r="R196" s="50">
        <f>-J195*(1+P$8+S$8)</f>
        <v>-125085.17368421068</v>
      </c>
      <c r="S196" s="16">
        <f t="shared" si="33"/>
        <v>64131</v>
      </c>
    </row>
    <row r="197" spans="2:19" x14ac:dyDescent="0.25">
      <c r="B197" s="101">
        <v>193</v>
      </c>
      <c r="C197" s="102">
        <v>44086</v>
      </c>
      <c r="D197" s="11">
        <f t="shared" si="34"/>
        <v>112567</v>
      </c>
      <c r="E197" s="3">
        <f t="shared" si="28"/>
        <v>1236</v>
      </c>
      <c r="F197" s="66">
        <f t="shared" si="29"/>
        <v>4502.68</v>
      </c>
      <c r="G197" s="23">
        <f>D197/G$2</f>
        <v>0.83398438006459708</v>
      </c>
      <c r="H197" s="4">
        <f t="shared" si="35"/>
        <v>1</v>
      </c>
      <c r="I197" s="11">
        <f>INT((S$8*K197+I196)/(1+R$8*J197))</f>
        <v>8746</v>
      </c>
      <c r="J197" s="3">
        <f>S197</f>
        <v>63856</v>
      </c>
      <c r="K197" s="3">
        <f>INT((Q$8*J197+K196)/(1+P$8+S$8))</f>
        <v>1236</v>
      </c>
      <c r="L197" s="3">
        <f t="shared" si="30"/>
        <v>0</v>
      </c>
      <c r="M197" s="3">
        <f t="shared" si="31"/>
        <v>-275</v>
      </c>
      <c r="N197" s="46">
        <f t="shared" si="32"/>
        <v>-5</v>
      </c>
      <c r="P197" s="55">
        <f t="shared" si="27"/>
        <v>3.9220946483268753E-6</v>
      </c>
      <c r="Q197" s="56">
        <f>(1+P$8-Q$8)*(1+P$8+S$8)-R$8*((S$8*K196)+((I196+J196)*(1+P$8+S$8)))</f>
        <v>1.6999876134229275</v>
      </c>
      <c r="R197" s="56">
        <f>-J196*(1+P$8+S$8)</f>
        <v>-124549.1526315791</v>
      </c>
      <c r="S197" s="57">
        <f t="shared" si="33"/>
        <v>63856</v>
      </c>
    </row>
    <row r="198" spans="2:19" x14ac:dyDescent="0.25">
      <c r="B198" s="99">
        <v>194</v>
      </c>
      <c r="C198" s="100">
        <v>44087</v>
      </c>
      <c r="D198" s="9">
        <f t="shared" si="34"/>
        <v>112567</v>
      </c>
      <c r="E198" s="2">
        <f t="shared" si="28"/>
        <v>1230</v>
      </c>
      <c r="F198" s="65">
        <f t="shared" si="29"/>
        <v>4502.68</v>
      </c>
      <c r="G198" s="24">
        <f>D198/G$2</f>
        <v>0.83398438006459708</v>
      </c>
      <c r="H198" s="5">
        <f t="shared" si="35"/>
        <v>1</v>
      </c>
      <c r="I198" s="9">
        <f>INT((S$8*K198+I197)/(1+R$8*J198))</f>
        <v>8746</v>
      </c>
      <c r="J198" s="2">
        <f>S198</f>
        <v>63583</v>
      </c>
      <c r="K198" s="2">
        <f>INT((Q$8*J198+K197)/(1+P$8+S$8))</f>
        <v>1230</v>
      </c>
      <c r="L198" s="2">
        <f t="shared" si="30"/>
        <v>0</v>
      </c>
      <c r="M198" s="2">
        <f t="shared" si="31"/>
        <v>-273</v>
      </c>
      <c r="N198" s="41">
        <f t="shared" si="32"/>
        <v>-6</v>
      </c>
      <c r="P198" s="51">
        <f t="shared" si="27"/>
        <v>3.9220946483268753E-6</v>
      </c>
      <c r="Q198" s="50">
        <f>(1+P$8-Q$8)*(1+P$8+S$8)-R$8*((S$8*K197)+((I197+J197)*(1+P$8+S$8)))</f>
        <v>1.7010618785912901</v>
      </c>
      <c r="R198" s="50">
        <f>-J197*(1+P$8+S$8)</f>
        <v>-124015.07368421067</v>
      </c>
      <c r="S198" s="16">
        <f t="shared" si="33"/>
        <v>63583</v>
      </c>
    </row>
    <row r="199" spans="2:19" x14ac:dyDescent="0.25">
      <c r="B199" s="101">
        <v>195</v>
      </c>
      <c r="C199" s="102">
        <v>44088</v>
      </c>
      <c r="D199" s="11">
        <f t="shared" si="34"/>
        <v>112567</v>
      </c>
      <c r="E199" s="3">
        <f t="shared" si="28"/>
        <v>1225</v>
      </c>
      <c r="F199" s="66">
        <f t="shared" si="29"/>
        <v>4502.68</v>
      </c>
      <c r="G199" s="23">
        <f>D199/G$2</f>
        <v>0.83398438006459708</v>
      </c>
      <c r="H199" s="4">
        <f t="shared" si="35"/>
        <v>1</v>
      </c>
      <c r="I199" s="11">
        <f>INT((S$8*K199+I198)/(1+R$8*J199))</f>
        <v>8746</v>
      </c>
      <c r="J199" s="3">
        <f>S199</f>
        <v>63311</v>
      </c>
      <c r="K199" s="3">
        <f>INT((Q$8*J199+K198)/(1+P$8+S$8))</f>
        <v>1225</v>
      </c>
      <c r="L199" s="3">
        <f t="shared" si="30"/>
        <v>0</v>
      </c>
      <c r="M199" s="3">
        <f t="shared" si="31"/>
        <v>-272</v>
      </c>
      <c r="N199" s="46">
        <f t="shared" si="32"/>
        <v>-5</v>
      </c>
      <c r="P199" s="55">
        <f t="shared" si="27"/>
        <v>3.9220946483268753E-6</v>
      </c>
      <c r="Q199" s="56">
        <f>(1+P$8-Q$8)*(1+P$8+S$8)-R$8*((S$8*K198)+((I198+J198)*(1+P$8+S$8)))</f>
        <v>1.7021301956823711</v>
      </c>
      <c r="R199" s="56">
        <f>-J198*(1+P$8+S$8)</f>
        <v>-123484.87894736856</v>
      </c>
      <c r="S199" s="57">
        <f t="shared" si="33"/>
        <v>63311</v>
      </c>
    </row>
    <row r="200" spans="2:19" x14ac:dyDescent="0.25">
      <c r="B200" s="99">
        <v>196</v>
      </c>
      <c r="C200" s="100">
        <v>44089</v>
      </c>
      <c r="D200" s="9">
        <f t="shared" si="34"/>
        <v>112567</v>
      </c>
      <c r="E200" s="2">
        <f t="shared" si="28"/>
        <v>1220</v>
      </c>
      <c r="F200" s="65">
        <f t="shared" si="29"/>
        <v>4502.68</v>
      </c>
      <c r="G200" s="24">
        <f>D200/G$2</f>
        <v>0.83398438006459708</v>
      </c>
      <c r="H200" s="5">
        <f t="shared" si="35"/>
        <v>1</v>
      </c>
      <c r="I200" s="9">
        <f>INT((S$8*K200+I199)/(1+R$8*J200))</f>
        <v>8746</v>
      </c>
      <c r="J200" s="2">
        <f>S200</f>
        <v>63040</v>
      </c>
      <c r="K200" s="2">
        <f>INT((Q$8*J200+K199)/(1+P$8+S$8))</f>
        <v>1220</v>
      </c>
      <c r="L200" s="2">
        <f t="shared" si="30"/>
        <v>0</v>
      </c>
      <c r="M200" s="2">
        <f t="shared" si="31"/>
        <v>-271</v>
      </c>
      <c r="N200" s="41">
        <f t="shared" si="32"/>
        <v>-5</v>
      </c>
      <c r="P200" s="51">
        <f t="shared" si="27"/>
        <v>3.9220946483268753E-6</v>
      </c>
      <c r="Q200" s="50">
        <f>(1+P$8-Q$8)*(1+P$8+S$8)-R$8*((S$8*K199)+((I199+J199)*(1+P$8+S$8)))</f>
        <v>1.703192839739631</v>
      </c>
      <c r="R200" s="50">
        <f>-J199*(1+P$8+S$8)</f>
        <v>-122956.62631578962</v>
      </c>
      <c r="S200" s="16">
        <f t="shared" si="33"/>
        <v>63040</v>
      </c>
    </row>
    <row r="201" spans="2:19" x14ac:dyDescent="0.25">
      <c r="B201" s="101">
        <v>197</v>
      </c>
      <c r="C201" s="102">
        <v>44090</v>
      </c>
      <c r="D201" s="11">
        <f t="shared" si="34"/>
        <v>112567</v>
      </c>
      <c r="E201" s="3">
        <f t="shared" si="28"/>
        <v>1215</v>
      </c>
      <c r="F201" s="66">
        <f t="shared" si="29"/>
        <v>4502.68</v>
      </c>
      <c r="G201" s="23">
        <f>D201/G$2</f>
        <v>0.83398438006459708</v>
      </c>
      <c r="H201" s="4">
        <f t="shared" si="35"/>
        <v>1</v>
      </c>
      <c r="I201" s="11">
        <f>INT((S$8*K201+I200)/(1+R$8*J201))</f>
        <v>8746</v>
      </c>
      <c r="J201" s="3">
        <f>S201</f>
        <v>62770</v>
      </c>
      <c r="K201" s="3">
        <f>INT((Q$8*J201+K200)/(1+P$8+S$8))</f>
        <v>1215</v>
      </c>
      <c r="L201" s="3">
        <f t="shared" si="30"/>
        <v>0</v>
      </c>
      <c r="M201" s="3">
        <f t="shared" si="31"/>
        <v>-270</v>
      </c>
      <c r="N201" s="46">
        <f t="shared" si="32"/>
        <v>-5</v>
      </c>
      <c r="P201" s="55">
        <f t="shared" si="27"/>
        <v>3.9220946483268753E-6</v>
      </c>
      <c r="Q201" s="56">
        <f>(1+P$8-Q$8)*(1+P$8+S$8)-R$8*((S$8*K200)+((I200+J200)*(1+P$8+S$8)))</f>
        <v>1.7042516100931899</v>
      </c>
      <c r="R201" s="56">
        <f>-J200*(1+P$8+S$8)</f>
        <v>-122430.31578947383</v>
      </c>
      <c r="S201" s="57">
        <f t="shared" si="33"/>
        <v>62770</v>
      </c>
    </row>
    <row r="202" spans="2:19" x14ac:dyDescent="0.25">
      <c r="B202" s="99">
        <v>198</v>
      </c>
      <c r="C202" s="100">
        <v>44091</v>
      </c>
      <c r="D202" s="9">
        <f t="shared" si="34"/>
        <v>112567</v>
      </c>
      <c r="E202" s="2">
        <f t="shared" si="28"/>
        <v>1209</v>
      </c>
      <c r="F202" s="65">
        <f t="shared" si="29"/>
        <v>4502.68</v>
      </c>
      <c r="G202" s="24">
        <f>D202/G$2</f>
        <v>0.83398438006459708</v>
      </c>
      <c r="H202" s="5">
        <f t="shared" si="35"/>
        <v>1</v>
      </c>
      <c r="I202" s="9">
        <f>INT((S$8*K202+I201)/(1+R$8*J202))</f>
        <v>8746</v>
      </c>
      <c r="J202" s="2">
        <f>S202</f>
        <v>62501</v>
      </c>
      <c r="K202" s="2">
        <f>INT((Q$8*J202+K201)/(1+P$8+S$8))</f>
        <v>1209</v>
      </c>
      <c r="L202" s="2">
        <f t="shared" si="30"/>
        <v>0</v>
      </c>
      <c r="M202" s="2">
        <f t="shared" si="31"/>
        <v>-269</v>
      </c>
      <c r="N202" s="41">
        <f t="shared" si="32"/>
        <v>-6</v>
      </c>
      <c r="P202" s="51">
        <f t="shared" si="27"/>
        <v>3.9220946483268753E-6</v>
      </c>
      <c r="Q202" s="50">
        <f>(1+P$8-Q$8)*(1+P$8+S$8)-R$8*((S$8*K201)+((I201+J201)*(1+P$8+S$8)))</f>
        <v>1.705306506743048</v>
      </c>
      <c r="R202" s="50">
        <f>-J201*(1+P$8+S$8)</f>
        <v>-121905.9473684212</v>
      </c>
      <c r="S202" s="16">
        <f t="shared" si="33"/>
        <v>62501</v>
      </c>
    </row>
    <row r="203" spans="2:19" x14ac:dyDescent="0.25">
      <c r="B203" s="101">
        <v>199</v>
      </c>
      <c r="C203" s="102">
        <v>44092</v>
      </c>
      <c r="D203" s="11">
        <f t="shared" si="34"/>
        <v>112567</v>
      </c>
      <c r="E203" s="3">
        <f t="shared" si="28"/>
        <v>1204</v>
      </c>
      <c r="F203" s="66">
        <f t="shared" si="29"/>
        <v>4502.68</v>
      </c>
      <c r="G203" s="23">
        <f>D203/G$2</f>
        <v>0.83398438006459708</v>
      </c>
      <c r="H203" s="4">
        <f t="shared" si="35"/>
        <v>1</v>
      </c>
      <c r="I203" s="11">
        <f>INT((S$8*K203+I202)/(1+R$8*J203))</f>
        <v>8746</v>
      </c>
      <c r="J203" s="3">
        <f>S203</f>
        <v>62233</v>
      </c>
      <c r="K203" s="3">
        <f>INT((Q$8*J203+K202)/(1+P$8+S$8))</f>
        <v>1204</v>
      </c>
      <c r="L203" s="3">
        <f t="shared" si="30"/>
        <v>0</v>
      </c>
      <c r="M203" s="3">
        <f t="shared" si="31"/>
        <v>-268</v>
      </c>
      <c r="N203" s="46">
        <f t="shared" si="32"/>
        <v>-5</v>
      </c>
      <c r="P203" s="55">
        <f t="shared" si="27"/>
        <v>3.9220946483268753E-6</v>
      </c>
      <c r="Q203" s="56">
        <f>(1+P$8-Q$8)*(1+P$8+S$8)-R$8*((S$8*K202)+((I202+J202)*(1+P$8+S$8)))</f>
        <v>1.7063593290193251</v>
      </c>
      <c r="R203" s="56">
        <f>-J202*(1+P$8+S$8)</f>
        <v>-121383.52105263172</v>
      </c>
      <c r="S203" s="57">
        <f t="shared" si="33"/>
        <v>62233</v>
      </c>
    </row>
    <row r="204" spans="2:19" x14ac:dyDescent="0.25">
      <c r="B204" s="99">
        <v>200</v>
      </c>
      <c r="C204" s="100">
        <v>44093</v>
      </c>
      <c r="D204" s="9">
        <f t="shared" si="34"/>
        <v>112567</v>
      </c>
      <c r="E204" s="2">
        <f t="shared" si="28"/>
        <v>1199</v>
      </c>
      <c r="F204" s="65">
        <f t="shared" si="29"/>
        <v>4502.68</v>
      </c>
      <c r="G204" s="24">
        <f>D204/G$2</f>
        <v>0.83398438006459708</v>
      </c>
      <c r="H204" s="5">
        <f t="shared" si="35"/>
        <v>1</v>
      </c>
      <c r="I204" s="9">
        <f>INT((S$8*K204+I203)/(1+R$8*J204))</f>
        <v>8746</v>
      </c>
      <c r="J204" s="2">
        <f>S204</f>
        <v>61966</v>
      </c>
      <c r="K204" s="2">
        <f>INT((Q$8*J204+K203)/(1+P$8+S$8))</f>
        <v>1199</v>
      </c>
      <c r="L204" s="2">
        <f t="shared" si="30"/>
        <v>0</v>
      </c>
      <c r="M204" s="2">
        <f t="shared" si="31"/>
        <v>-267</v>
      </c>
      <c r="N204" s="41">
        <f t="shared" si="32"/>
        <v>-5</v>
      </c>
      <c r="P204" s="51">
        <f t="shared" si="27"/>
        <v>3.9220946483268753E-6</v>
      </c>
      <c r="Q204" s="50">
        <f>(1+P$8-Q$8)*(1+P$8+S$8)-R$8*((S$8*K203)+((I203+J203)*(1+P$8+S$8)))</f>
        <v>1.707406478261781</v>
      </c>
      <c r="R204" s="50">
        <f>-J203*(1+P$8+S$8)</f>
        <v>-120863.0368421054</v>
      </c>
      <c r="S204" s="16">
        <f t="shared" si="33"/>
        <v>61966</v>
      </c>
    </row>
    <row r="205" spans="2:19" x14ac:dyDescent="0.25">
      <c r="B205" s="101">
        <v>201</v>
      </c>
      <c r="C205" s="102">
        <v>44094</v>
      </c>
      <c r="D205" s="11">
        <f t="shared" si="34"/>
        <v>112567</v>
      </c>
      <c r="E205" s="3">
        <f t="shared" si="28"/>
        <v>1194</v>
      </c>
      <c r="F205" s="66">
        <f t="shared" si="29"/>
        <v>4502.68</v>
      </c>
      <c r="G205" s="23">
        <f>D205/G$2</f>
        <v>0.83398438006459708</v>
      </c>
      <c r="H205" s="4">
        <f t="shared" si="35"/>
        <v>1</v>
      </c>
      <c r="I205" s="11">
        <f>INT((S$8*K205+I204)/(1+R$8*J205))</f>
        <v>8746</v>
      </c>
      <c r="J205" s="3">
        <f>S205</f>
        <v>61700</v>
      </c>
      <c r="K205" s="3">
        <f>INT((Q$8*J205+K204)/(1+P$8+S$8))</f>
        <v>1194</v>
      </c>
      <c r="L205" s="3">
        <f t="shared" si="30"/>
        <v>0</v>
      </c>
      <c r="M205" s="3">
        <f t="shared" si="31"/>
        <v>-266</v>
      </c>
      <c r="N205" s="46">
        <f t="shared" si="32"/>
        <v>-5</v>
      </c>
      <c r="P205" s="55">
        <f t="shared" si="27"/>
        <v>3.9220946483268753E-6</v>
      </c>
      <c r="Q205" s="56">
        <f>(1+P$8-Q$8)*(1+P$8+S$8)-R$8*((S$8*K204)+((I204+J204)*(1+P$8+S$8)))</f>
        <v>1.7084497538005363</v>
      </c>
      <c r="R205" s="56">
        <f>-J204*(1+P$8+S$8)</f>
        <v>-120344.49473684224</v>
      </c>
      <c r="S205" s="57">
        <f t="shared" si="33"/>
        <v>61700</v>
      </c>
    </row>
    <row r="206" spans="2:19" x14ac:dyDescent="0.25">
      <c r="B206" s="99">
        <v>202</v>
      </c>
      <c r="C206" s="100">
        <v>44095</v>
      </c>
      <c r="D206" s="9">
        <f t="shared" si="34"/>
        <v>112567</v>
      </c>
      <c r="E206" s="2">
        <f t="shared" si="28"/>
        <v>1189</v>
      </c>
      <c r="F206" s="65">
        <f t="shared" si="29"/>
        <v>4502.68</v>
      </c>
      <c r="G206" s="24">
        <f>D206/G$2</f>
        <v>0.83398438006459708</v>
      </c>
      <c r="H206" s="5">
        <f t="shared" si="35"/>
        <v>1</v>
      </c>
      <c r="I206" s="9">
        <f>INT((S$8*K206+I205)/(1+R$8*J206))</f>
        <v>8746</v>
      </c>
      <c r="J206" s="2">
        <f>S206</f>
        <v>61436</v>
      </c>
      <c r="K206" s="2">
        <f>INT((Q$8*J206+K205)/(1+P$8+S$8))</f>
        <v>1189</v>
      </c>
      <c r="L206" s="2">
        <f t="shared" si="30"/>
        <v>0</v>
      </c>
      <c r="M206" s="2">
        <f t="shared" si="31"/>
        <v>-264</v>
      </c>
      <c r="N206" s="41">
        <f t="shared" si="32"/>
        <v>-5</v>
      </c>
      <c r="P206" s="51">
        <f t="shared" si="27"/>
        <v>3.9220946483268753E-6</v>
      </c>
      <c r="Q206" s="50">
        <f>(1+P$8-Q$8)*(1+P$8+S$8)-R$8*((S$8*K205)+((I205+J205)*(1+P$8+S$8)))</f>
        <v>1.7094891556355905</v>
      </c>
      <c r="R206" s="50">
        <f>-J205*(1+P$8+S$8)</f>
        <v>-119827.89473684224</v>
      </c>
      <c r="S206" s="16">
        <f t="shared" si="33"/>
        <v>61436</v>
      </c>
    </row>
    <row r="207" spans="2:19" x14ac:dyDescent="0.25">
      <c r="B207" s="101">
        <v>203</v>
      </c>
      <c r="C207" s="102">
        <v>44096</v>
      </c>
      <c r="D207" s="11">
        <f t="shared" si="34"/>
        <v>112567</v>
      </c>
      <c r="E207" s="3">
        <f t="shared" si="28"/>
        <v>1184</v>
      </c>
      <c r="F207" s="66">
        <f t="shared" si="29"/>
        <v>4502.68</v>
      </c>
      <c r="G207" s="23">
        <f>D207/G$2</f>
        <v>0.83398438006459708</v>
      </c>
      <c r="H207" s="4">
        <f t="shared" si="35"/>
        <v>1</v>
      </c>
      <c r="I207" s="11">
        <f>INT((S$8*K207+I206)/(1+R$8*J207))</f>
        <v>8746</v>
      </c>
      <c r="J207" s="3">
        <f>S207</f>
        <v>61173</v>
      </c>
      <c r="K207" s="3">
        <f>INT((Q$8*J207+K206)/(1+P$8+S$8))</f>
        <v>1184</v>
      </c>
      <c r="L207" s="3">
        <f t="shared" si="30"/>
        <v>0</v>
      </c>
      <c r="M207" s="3">
        <f t="shared" si="31"/>
        <v>-263</v>
      </c>
      <c r="N207" s="46">
        <f t="shared" si="32"/>
        <v>-5</v>
      </c>
      <c r="P207" s="55">
        <f t="shared" si="27"/>
        <v>3.9220946483268753E-6</v>
      </c>
      <c r="Q207" s="56">
        <f>(1+P$8-Q$8)*(1+P$8+S$8)-R$8*((S$8*K206)+((I206+J206)*(1+P$8+S$8)))</f>
        <v>1.7105208100632427</v>
      </c>
      <c r="R207" s="56">
        <f>-J206*(1+P$8+S$8)</f>
        <v>-119315.17894736856</v>
      </c>
      <c r="S207" s="57">
        <f t="shared" si="33"/>
        <v>61173</v>
      </c>
    </row>
    <row r="208" spans="2:19" x14ac:dyDescent="0.25">
      <c r="B208" s="99">
        <v>204</v>
      </c>
      <c r="C208" s="100">
        <v>44097</v>
      </c>
      <c r="D208" s="9">
        <f t="shared" si="34"/>
        <v>112567</v>
      </c>
      <c r="E208" s="2">
        <f t="shared" si="28"/>
        <v>1179</v>
      </c>
      <c r="F208" s="65">
        <f t="shared" si="29"/>
        <v>4502.68</v>
      </c>
      <c r="G208" s="24">
        <f>D208/G$2</f>
        <v>0.83398438006459708</v>
      </c>
      <c r="H208" s="5">
        <f t="shared" si="35"/>
        <v>1</v>
      </c>
      <c r="I208" s="9">
        <f>INT((S$8*K208+I207)/(1+R$8*J208))</f>
        <v>8746</v>
      </c>
      <c r="J208" s="2">
        <f>S208</f>
        <v>60911</v>
      </c>
      <c r="K208" s="2">
        <f>INT((Q$8*J208+K207)/(1+P$8+S$8))</f>
        <v>1179</v>
      </c>
      <c r="L208" s="2">
        <f t="shared" si="30"/>
        <v>0</v>
      </c>
      <c r="M208" s="2">
        <f t="shared" si="31"/>
        <v>-262</v>
      </c>
      <c r="N208" s="41">
        <f t="shared" si="32"/>
        <v>-5</v>
      </c>
      <c r="P208" s="51">
        <f t="shared" si="27"/>
        <v>3.9220946483268753E-6</v>
      </c>
      <c r="Q208" s="50">
        <f>(1+P$8-Q$8)*(1+P$8+S$8)-R$8*((S$8*K207)+((I207+J207)*(1+P$8+S$8)))</f>
        <v>1.7115485907871941</v>
      </c>
      <c r="R208" s="50">
        <f>-J207*(1+P$8+S$8)</f>
        <v>-118804.40526315803</v>
      </c>
      <c r="S208" s="16">
        <f t="shared" si="33"/>
        <v>60911</v>
      </c>
    </row>
    <row r="209" spans="2:19" x14ac:dyDescent="0.25">
      <c r="B209" s="101">
        <v>205</v>
      </c>
      <c r="C209" s="102">
        <v>44098</v>
      </c>
      <c r="D209" s="11">
        <f t="shared" si="34"/>
        <v>112567</v>
      </c>
      <c r="E209" s="3">
        <f t="shared" si="28"/>
        <v>1174</v>
      </c>
      <c r="F209" s="66">
        <f t="shared" si="29"/>
        <v>4502.68</v>
      </c>
      <c r="G209" s="23">
        <f>D209/G$2</f>
        <v>0.83398438006459708</v>
      </c>
      <c r="H209" s="4">
        <f t="shared" si="35"/>
        <v>1</v>
      </c>
      <c r="I209" s="11">
        <f>INT((S$8*K209+I208)/(1+R$8*J209))</f>
        <v>8746</v>
      </c>
      <c r="J209" s="3">
        <f>S209</f>
        <v>60650</v>
      </c>
      <c r="K209" s="3">
        <f>INT((Q$8*J209+K208)/(1+P$8+S$8))</f>
        <v>1174</v>
      </c>
      <c r="L209" s="3">
        <f t="shared" si="30"/>
        <v>0</v>
      </c>
      <c r="M209" s="3">
        <f t="shared" si="31"/>
        <v>-261</v>
      </c>
      <c r="N209" s="46">
        <f t="shared" si="32"/>
        <v>-5</v>
      </c>
      <c r="P209" s="55">
        <f t="shared" si="27"/>
        <v>3.9220946483268753E-6</v>
      </c>
      <c r="Q209" s="56">
        <f>(1+P$8-Q$8)*(1+P$8+S$8)-R$8*((S$8*K208)+((I208+J208)*(1+P$8+S$8)))</f>
        <v>1.7125724978074444</v>
      </c>
      <c r="R209" s="56">
        <f>-J208*(1+P$8+S$8)</f>
        <v>-118295.57368421067</v>
      </c>
      <c r="S209" s="57">
        <f t="shared" si="33"/>
        <v>60650</v>
      </c>
    </row>
    <row r="210" spans="2:19" x14ac:dyDescent="0.25">
      <c r="B210" s="99">
        <v>206</v>
      </c>
      <c r="C210" s="100">
        <v>44099</v>
      </c>
      <c r="D210" s="9">
        <f t="shared" si="34"/>
        <v>112567</v>
      </c>
      <c r="E210" s="2">
        <f t="shared" si="28"/>
        <v>1169</v>
      </c>
      <c r="F210" s="65">
        <f t="shared" si="29"/>
        <v>4502.68</v>
      </c>
      <c r="G210" s="24">
        <f>D210/G$2</f>
        <v>0.83398438006459708</v>
      </c>
      <c r="H210" s="5">
        <f t="shared" si="35"/>
        <v>1</v>
      </c>
      <c r="I210" s="9">
        <f>INT((S$8*K210+I209)/(1+R$8*J210))</f>
        <v>8746</v>
      </c>
      <c r="J210" s="2">
        <f>S210</f>
        <v>60390</v>
      </c>
      <c r="K210" s="2">
        <f>INT((Q$8*J210+K209)/(1+P$8+S$8))</f>
        <v>1169</v>
      </c>
      <c r="L210" s="2">
        <f t="shared" si="30"/>
        <v>0</v>
      </c>
      <c r="M210" s="2">
        <f t="shared" si="31"/>
        <v>-260</v>
      </c>
      <c r="N210" s="41">
        <f t="shared" si="32"/>
        <v>-5</v>
      </c>
      <c r="P210" s="51">
        <f t="shared" si="27"/>
        <v>3.9220946483268753E-6</v>
      </c>
      <c r="Q210" s="50">
        <f>(1+P$8-Q$8)*(1+P$8+S$8)-R$8*((S$8*K209)+((I209+J209)*(1+P$8+S$8)))</f>
        <v>1.7135925311239937</v>
      </c>
      <c r="R210" s="50">
        <f>-J209*(1+P$8+S$8)</f>
        <v>-117788.68421052645</v>
      </c>
      <c r="S210" s="16">
        <f t="shared" si="33"/>
        <v>60390</v>
      </c>
    </row>
    <row r="211" spans="2:19" x14ac:dyDescent="0.25">
      <c r="B211" s="101">
        <v>207</v>
      </c>
      <c r="C211" s="102">
        <v>44100</v>
      </c>
      <c r="D211" s="11">
        <f t="shared" si="34"/>
        <v>112567</v>
      </c>
      <c r="E211" s="3">
        <f t="shared" si="28"/>
        <v>1164</v>
      </c>
      <c r="F211" s="66">
        <f t="shared" si="29"/>
        <v>4502.68</v>
      </c>
      <c r="G211" s="23">
        <f>D211/G$2</f>
        <v>0.83398438006459708</v>
      </c>
      <c r="H211" s="4">
        <f t="shared" si="35"/>
        <v>1</v>
      </c>
      <c r="I211" s="11">
        <f>INT((S$8*K211+I210)/(1+R$8*J211))</f>
        <v>8746</v>
      </c>
      <c r="J211" s="3">
        <f>S211</f>
        <v>60131</v>
      </c>
      <c r="K211" s="3">
        <f>INT((Q$8*J211+K210)/(1+P$8+S$8))</f>
        <v>1164</v>
      </c>
      <c r="L211" s="3">
        <f t="shared" si="30"/>
        <v>0</v>
      </c>
      <c r="M211" s="3">
        <f t="shared" si="31"/>
        <v>-259</v>
      </c>
      <c r="N211" s="46">
        <f t="shared" si="32"/>
        <v>-5</v>
      </c>
      <c r="P211" s="55">
        <f t="shared" si="27"/>
        <v>3.9220946483268753E-6</v>
      </c>
      <c r="Q211" s="56">
        <f>(1+P$8-Q$8)*(1+P$8+S$8)-R$8*((S$8*K210)+((I210+J210)*(1+P$8+S$8)))</f>
        <v>1.7146086907368421</v>
      </c>
      <c r="R211" s="56">
        <f>-J210*(1+P$8+S$8)</f>
        <v>-117283.7368421054</v>
      </c>
      <c r="S211" s="57">
        <f t="shared" si="33"/>
        <v>60131</v>
      </c>
    </row>
    <row r="212" spans="2:19" x14ac:dyDescent="0.25">
      <c r="B212" s="99">
        <v>208</v>
      </c>
      <c r="C212" s="100">
        <v>44101</v>
      </c>
      <c r="D212" s="9">
        <f t="shared" si="34"/>
        <v>112567</v>
      </c>
      <c r="E212" s="2">
        <f t="shared" si="28"/>
        <v>1159</v>
      </c>
      <c r="F212" s="65">
        <f t="shared" si="29"/>
        <v>4502.68</v>
      </c>
      <c r="G212" s="24">
        <f>D212/G$2</f>
        <v>0.83398438006459708</v>
      </c>
      <c r="H212" s="5">
        <f t="shared" si="35"/>
        <v>1</v>
      </c>
      <c r="I212" s="9">
        <f>INT((S$8*K212+I211)/(1+R$8*J212))</f>
        <v>8746</v>
      </c>
      <c r="J212" s="2">
        <f>S212</f>
        <v>59873</v>
      </c>
      <c r="K212" s="2">
        <f>INT((Q$8*J212+K211)/(1+P$8+S$8))</f>
        <v>1159</v>
      </c>
      <c r="L212" s="2">
        <f t="shared" si="30"/>
        <v>0</v>
      </c>
      <c r="M212" s="2">
        <f t="shared" si="31"/>
        <v>-258</v>
      </c>
      <c r="N212" s="41">
        <f t="shared" si="32"/>
        <v>-5</v>
      </c>
      <c r="P212" s="51">
        <f t="shared" si="27"/>
        <v>3.9220946483268753E-6</v>
      </c>
      <c r="Q212" s="50">
        <f>(1+P$8-Q$8)*(1+P$8+S$8)-R$8*((S$8*K211)+((I211+J211)*(1+P$8+S$8)))</f>
        <v>1.7156209766459898</v>
      </c>
      <c r="R212" s="50">
        <f>-J211*(1+P$8+S$8)</f>
        <v>-116780.73157894751</v>
      </c>
      <c r="S212" s="16">
        <f t="shared" si="33"/>
        <v>59873</v>
      </c>
    </row>
    <row r="213" spans="2:19" x14ac:dyDescent="0.25">
      <c r="B213" s="101">
        <v>209</v>
      </c>
      <c r="C213" s="102">
        <v>44102</v>
      </c>
      <c r="D213" s="11">
        <f t="shared" si="34"/>
        <v>112567</v>
      </c>
      <c r="E213" s="3">
        <f t="shared" si="28"/>
        <v>1154</v>
      </c>
      <c r="F213" s="66">
        <f t="shared" si="29"/>
        <v>4502.68</v>
      </c>
      <c r="G213" s="23">
        <f>D213/G$2</f>
        <v>0.83398438006459708</v>
      </c>
      <c r="H213" s="4">
        <f t="shared" si="35"/>
        <v>1</v>
      </c>
      <c r="I213" s="11">
        <f>INT((S$8*K213+I212)/(1+R$8*J213))</f>
        <v>8746</v>
      </c>
      <c r="J213" s="3">
        <f>S213</f>
        <v>59616</v>
      </c>
      <c r="K213" s="3">
        <f>INT((Q$8*J213+K212)/(1+P$8+S$8))</f>
        <v>1154</v>
      </c>
      <c r="L213" s="3">
        <f t="shared" si="30"/>
        <v>0</v>
      </c>
      <c r="M213" s="3">
        <f t="shared" si="31"/>
        <v>-257</v>
      </c>
      <c r="N213" s="46">
        <f t="shared" si="32"/>
        <v>-5</v>
      </c>
      <c r="P213" s="55">
        <f t="shared" si="27"/>
        <v>3.9220946483268753E-6</v>
      </c>
      <c r="Q213" s="56">
        <f>(1+P$8-Q$8)*(1+P$8+S$8)-R$8*((S$8*K212)+((I212+J212)*(1+P$8+S$8)))</f>
        <v>1.7166293888514361</v>
      </c>
      <c r="R213" s="56">
        <f>-J212*(1+P$8+S$8)</f>
        <v>-116279.66842105276</v>
      </c>
      <c r="S213" s="57">
        <f t="shared" si="33"/>
        <v>59616</v>
      </c>
    </row>
    <row r="214" spans="2:19" x14ac:dyDescent="0.25">
      <c r="B214" s="99">
        <v>210</v>
      </c>
      <c r="C214" s="100">
        <v>44103</v>
      </c>
      <c r="D214" s="9">
        <f t="shared" si="34"/>
        <v>112567</v>
      </c>
      <c r="E214" s="2">
        <f t="shared" si="28"/>
        <v>1149</v>
      </c>
      <c r="F214" s="65">
        <f t="shared" si="29"/>
        <v>4502.68</v>
      </c>
      <c r="G214" s="24">
        <f>D214/G$2</f>
        <v>0.83398438006459708</v>
      </c>
      <c r="H214" s="5">
        <f t="shared" si="35"/>
        <v>1</v>
      </c>
      <c r="I214" s="9">
        <f>INT((S$8*K214+I213)/(1+R$8*J214))</f>
        <v>8746</v>
      </c>
      <c r="J214" s="2">
        <f>S214</f>
        <v>59360</v>
      </c>
      <c r="K214" s="2">
        <f>INT((Q$8*J214+K213)/(1+P$8+S$8))</f>
        <v>1149</v>
      </c>
      <c r="L214" s="2">
        <f t="shared" si="30"/>
        <v>0</v>
      </c>
      <c r="M214" s="2">
        <f t="shared" si="31"/>
        <v>-256</v>
      </c>
      <c r="N214" s="41">
        <f t="shared" si="32"/>
        <v>-5</v>
      </c>
      <c r="P214" s="51">
        <f t="shared" si="27"/>
        <v>3.9220946483268753E-6</v>
      </c>
      <c r="Q214" s="50">
        <f>(1+P$8-Q$8)*(1+P$8+S$8)-R$8*((S$8*K213)+((I213+J213)*(1+P$8+S$8)))</f>
        <v>1.7176339273531818</v>
      </c>
      <c r="R214" s="50">
        <f>-J213*(1+P$8+S$8)</f>
        <v>-115780.54736842119</v>
      </c>
      <c r="S214" s="16">
        <f t="shared" si="33"/>
        <v>59360</v>
      </c>
    </row>
    <row r="215" spans="2:19" x14ac:dyDescent="0.25">
      <c r="B215" s="101">
        <v>211</v>
      </c>
      <c r="C215" s="102">
        <v>44104</v>
      </c>
      <c r="D215" s="11">
        <f t="shared" si="34"/>
        <v>112567</v>
      </c>
      <c r="E215" s="3">
        <f t="shared" si="28"/>
        <v>1144</v>
      </c>
      <c r="F215" s="66">
        <f t="shared" si="29"/>
        <v>4502.68</v>
      </c>
      <c r="G215" s="23">
        <f>D215/G$2</f>
        <v>0.83398438006459708</v>
      </c>
      <c r="H215" s="4">
        <f t="shared" si="35"/>
        <v>1</v>
      </c>
      <c r="I215" s="11">
        <f>INT((S$8*K215+I214)/(1+R$8*J215))</f>
        <v>8746</v>
      </c>
      <c r="J215" s="3">
        <f>S215</f>
        <v>59105</v>
      </c>
      <c r="K215" s="3">
        <f>INT((Q$8*J215+K214)/(1+P$8+S$8))</f>
        <v>1144</v>
      </c>
      <c r="L215" s="3">
        <f t="shared" si="30"/>
        <v>0</v>
      </c>
      <c r="M215" s="3">
        <f t="shared" si="31"/>
        <v>-255</v>
      </c>
      <c r="N215" s="46">
        <f t="shared" si="32"/>
        <v>-5</v>
      </c>
      <c r="P215" s="55">
        <f t="shared" si="27"/>
        <v>3.9220946483268753E-6</v>
      </c>
      <c r="Q215" s="56">
        <f>(1+P$8-Q$8)*(1+P$8+S$8)-R$8*((S$8*K214)+((I214+J214)*(1+P$8+S$8)))</f>
        <v>1.7186345921512265</v>
      </c>
      <c r="R215" s="56">
        <f>-J214*(1+P$8+S$8)</f>
        <v>-115283.36842105277</v>
      </c>
      <c r="S215" s="57">
        <f t="shared" si="33"/>
        <v>59105</v>
      </c>
    </row>
    <row r="216" spans="2:19" x14ac:dyDescent="0.25">
      <c r="B216" s="99">
        <v>212</v>
      </c>
      <c r="C216" s="100">
        <v>44105</v>
      </c>
      <c r="D216" s="9">
        <f t="shared" si="34"/>
        <v>112567</v>
      </c>
      <c r="E216" s="2">
        <f t="shared" si="28"/>
        <v>1139</v>
      </c>
      <c r="F216" s="65">
        <f t="shared" si="29"/>
        <v>4502.68</v>
      </c>
      <c r="G216" s="24">
        <f>D216/G$2</f>
        <v>0.83398438006459708</v>
      </c>
      <c r="H216" s="5">
        <f t="shared" si="35"/>
        <v>1</v>
      </c>
      <c r="I216" s="9">
        <f>INT((S$8*K216+I215)/(1+R$8*J216))</f>
        <v>8746</v>
      </c>
      <c r="J216" s="2">
        <f>S216</f>
        <v>58851</v>
      </c>
      <c r="K216" s="2">
        <f>INT((Q$8*J216+K215)/(1+P$8+S$8))</f>
        <v>1139</v>
      </c>
      <c r="L216" s="2">
        <f t="shared" si="30"/>
        <v>0</v>
      </c>
      <c r="M216" s="2">
        <f t="shared" si="31"/>
        <v>-254</v>
      </c>
      <c r="N216" s="41">
        <f t="shared" si="32"/>
        <v>-5</v>
      </c>
      <c r="P216" s="51">
        <f t="shared" si="27"/>
        <v>3.9220946483268753E-6</v>
      </c>
      <c r="Q216" s="50">
        <f>(1+P$8-Q$8)*(1+P$8+S$8)-R$8*((S$8*K215)+((I215+J215)*(1+P$8+S$8)))</f>
        <v>1.7196313832455701</v>
      </c>
      <c r="R216" s="50">
        <f>-J215*(1+P$8+S$8)</f>
        <v>-114788.1315789475</v>
      </c>
      <c r="S216" s="16">
        <f t="shared" si="33"/>
        <v>58851</v>
      </c>
    </row>
    <row r="217" spans="2:19" x14ac:dyDescent="0.25">
      <c r="B217" s="101">
        <v>213</v>
      </c>
      <c r="C217" s="102">
        <v>44106</v>
      </c>
      <c r="D217" s="11">
        <f t="shared" si="34"/>
        <v>112567</v>
      </c>
      <c r="E217" s="3">
        <f t="shared" si="28"/>
        <v>1134</v>
      </c>
      <c r="F217" s="66">
        <f t="shared" si="29"/>
        <v>4502.68</v>
      </c>
      <c r="G217" s="23">
        <f>D217/G$2</f>
        <v>0.83398438006459708</v>
      </c>
      <c r="H217" s="4">
        <f t="shared" si="35"/>
        <v>1</v>
      </c>
      <c r="I217" s="11">
        <f>INT((S$8*K217+I216)/(1+R$8*J217))</f>
        <v>8746</v>
      </c>
      <c r="J217" s="3">
        <f>S217</f>
        <v>58599</v>
      </c>
      <c r="K217" s="3">
        <f>INT((Q$8*J217+K216)/(1+P$8+S$8))</f>
        <v>1134</v>
      </c>
      <c r="L217" s="3">
        <f t="shared" si="30"/>
        <v>0</v>
      </c>
      <c r="M217" s="3">
        <f t="shared" si="31"/>
        <v>-252</v>
      </c>
      <c r="N217" s="46">
        <f t="shared" si="32"/>
        <v>-5</v>
      </c>
      <c r="P217" s="55">
        <f t="shared" ref="P217:P288" si="36">R$8*((1+P$8-Q$8)*(1+P$8+S$8)-Q$8)</f>
        <v>3.9220946483268753E-6</v>
      </c>
      <c r="Q217" s="56">
        <f>(1+P$8-Q$8)*(1+P$8+S$8)-R$8*((S$8*K216)+((I216+J216)*(1+P$8+S$8)))</f>
        <v>1.7206243006362127</v>
      </c>
      <c r="R217" s="56">
        <f>-J216*(1+P$8+S$8)</f>
        <v>-114294.83684210539</v>
      </c>
      <c r="S217" s="57">
        <f t="shared" si="33"/>
        <v>58599</v>
      </c>
    </row>
    <row r="218" spans="2:19" x14ac:dyDescent="0.25">
      <c r="B218" s="99">
        <v>214</v>
      </c>
      <c r="C218" s="100">
        <v>44107</v>
      </c>
      <c r="D218" s="9">
        <f t="shared" si="34"/>
        <v>112567</v>
      </c>
      <c r="E218" s="2">
        <f t="shared" ref="E218:E281" si="37">K218</f>
        <v>1129</v>
      </c>
      <c r="F218" s="65">
        <f t="shared" ref="F218:F281" si="38">D218*0.04</f>
        <v>4502.68</v>
      </c>
      <c r="G218" s="24">
        <f>D218/G$2</f>
        <v>0.83398438006459708</v>
      </c>
      <c r="H218" s="5">
        <f t="shared" si="35"/>
        <v>1</v>
      </c>
      <c r="I218" s="9">
        <f>INT((S$8*K218+I217)/(1+R$8*J218))</f>
        <v>8746</v>
      </c>
      <c r="J218" s="2">
        <f>S218</f>
        <v>58348</v>
      </c>
      <c r="K218" s="2">
        <f>INT((Q$8*J218+K217)/(1+P$8+S$8))</f>
        <v>1129</v>
      </c>
      <c r="L218" s="2">
        <f t="shared" ref="L218:L281" si="39">I218-I217</f>
        <v>0</v>
      </c>
      <c r="M218" s="2">
        <f t="shared" ref="M218:M281" si="40">J218-J217</f>
        <v>-251</v>
      </c>
      <c r="N218" s="41">
        <f t="shared" ref="N218:N281" si="41">K218-K217</f>
        <v>-5</v>
      </c>
      <c r="P218" s="51">
        <f t="shared" si="36"/>
        <v>3.9220946483268753E-6</v>
      </c>
      <c r="Q218" s="50">
        <f>(1+P$8-Q$8)*(1+P$8+S$8)-R$8*((S$8*K217)+((I217+J217)*(1+P$8+S$8)))</f>
        <v>1.7216094706194538</v>
      </c>
      <c r="R218" s="50">
        <f>-J217*(1+P$8+S$8)</f>
        <v>-113805.42631578961</v>
      </c>
      <c r="S218" s="16">
        <f t="shared" ref="S218:S281" si="42">INT((-Q218+SQRT((Q218^2)-(4*P218*R218)))/(2*P218))</f>
        <v>58348</v>
      </c>
    </row>
    <row r="219" spans="2:19" x14ac:dyDescent="0.25">
      <c r="B219" s="101">
        <v>215</v>
      </c>
      <c r="C219" s="102">
        <v>44108</v>
      </c>
      <c r="D219" s="11">
        <f t="shared" si="34"/>
        <v>112567</v>
      </c>
      <c r="E219" s="3">
        <f t="shared" si="37"/>
        <v>1124</v>
      </c>
      <c r="F219" s="66">
        <f t="shared" si="38"/>
        <v>4502.68</v>
      </c>
      <c r="G219" s="23">
        <f>D219/G$2</f>
        <v>0.83398438006459708</v>
      </c>
      <c r="H219" s="4">
        <f t="shared" si="35"/>
        <v>1</v>
      </c>
      <c r="I219" s="11">
        <f>INT((S$8*K219+I218)/(1+R$8*J219))</f>
        <v>8746</v>
      </c>
      <c r="J219" s="3">
        <f>S219</f>
        <v>58098</v>
      </c>
      <c r="K219" s="3">
        <f>INT((Q$8*J219+K218)/(1+P$8+S$8))</f>
        <v>1124</v>
      </c>
      <c r="L219" s="3">
        <f t="shared" si="39"/>
        <v>0</v>
      </c>
      <c r="M219" s="3">
        <f t="shared" si="40"/>
        <v>-250</v>
      </c>
      <c r="N219" s="46">
        <f t="shared" si="41"/>
        <v>-5</v>
      </c>
      <c r="P219" s="55">
        <f t="shared" si="36"/>
        <v>3.9220946483268753E-6</v>
      </c>
      <c r="Q219" s="56">
        <f>(1+P$8-Q$8)*(1+P$8+S$8)-R$8*((S$8*K218)+((I218+J218)*(1+P$8+S$8)))</f>
        <v>1.7225907668989935</v>
      </c>
      <c r="R219" s="56">
        <f>-J218*(1+P$8+S$8)</f>
        <v>-113317.95789473697</v>
      </c>
      <c r="S219" s="57">
        <f t="shared" si="42"/>
        <v>58098</v>
      </c>
    </row>
    <row r="220" spans="2:19" x14ac:dyDescent="0.25">
      <c r="B220" s="99">
        <v>216</v>
      </c>
      <c r="C220" s="100">
        <v>44109</v>
      </c>
      <c r="D220" s="9">
        <f t="shared" si="34"/>
        <v>112567</v>
      </c>
      <c r="E220" s="2">
        <f t="shared" si="37"/>
        <v>1119</v>
      </c>
      <c r="F220" s="65">
        <f t="shared" si="38"/>
        <v>4502.68</v>
      </c>
      <c r="G220" s="24">
        <f>D220/G$2</f>
        <v>0.83398438006459708</v>
      </c>
      <c r="H220" s="5">
        <f t="shared" si="35"/>
        <v>1</v>
      </c>
      <c r="I220" s="9">
        <f>INT((S$8*K220+I219)/(1+R$8*J220))</f>
        <v>8746</v>
      </c>
      <c r="J220" s="2">
        <f>S220</f>
        <v>57849</v>
      </c>
      <c r="K220" s="2">
        <f>INT((Q$8*J220+K219)/(1+P$8+S$8))</f>
        <v>1119</v>
      </c>
      <c r="L220" s="2">
        <f t="shared" si="39"/>
        <v>0</v>
      </c>
      <c r="M220" s="2">
        <f t="shared" si="40"/>
        <v>-249</v>
      </c>
      <c r="N220" s="41">
        <f t="shared" si="41"/>
        <v>-5</v>
      </c>
      <c r="P220" s="51">
        <f t="shared" si="36"/>
        <v>3.9220946483268753E-6</v>
      </c>
      <c r="Q220" s="50">
        <f>(1+P$8-Q$8)*(1+P$8+S$8)-R$8*((S$8*K219)+((I219+J219)*(1+P$8+S$8)))</f>
        <v>1.7235681894748325</v>
      </c>
      <c r="R220" s="50">
        <f>-J219*(1+P$8+S$8)</f>
        <v>-112832.43157894749</v>
      </c>
      <c r="S220" s="16">
        <f t="shared" si="42"/>
        <v>57849</v>
      </c>
    </row>
    <row r="221" spans="2:19" x14ac:dyDescent="0.25">
      <c r="B221" s="101">
        <v>217</v>
      </c>
      <c r="C221" s="102">
        <v>44110</v>
      </c>
      <c r="D221" s="11">
        <f t="shared" si="34"/>
        <v>112567</v>
      </c>
      <c r="E221" s="3">
        <f t="shared" si="37"/>
        <v>1114</v>
      </c>
      <c r="F221" s="66">
        <f t="shared" si="38"/>
        <v>4502.68</v>
      </c>
      <c r="G221" s="23">
        <f>D221/G$2</f>
        <v>0.83398438006459708</v>
      </c>
      <c r="H221" s="4">
        <f t="shared" si="35"/>
        <v>1</v>
      </c>
      <c r="I221" s="11">
        <f>INT((S$8*K221+I220)/(1+R$8*J221))</f>
        <v>8746</v>
      </c>
      <c r="J221" s="3">
        <f>S221</f>
        <v>57601</v>
      </c>
      <c r="K221" s="3">
        <f>INT((Q$8*J221+K220)/(1+P$8+S$8))</f>
        <v>1114</v>
      </c>
      <c r="L221" s="3">
        <f t="shared" si="39"/>
        <v>0</v>
      </c>
      <c r="M221" s="3">
        <f t="shared" si="40"/>
        <v>-248</v>
      </c>
      <c r="N221" s="46">
        <f t="shared" si="41"/>
        <v>-5</v>
      </c>
      <c r="P221" s="55">
        <f t="shared" si="36"/>
        <v>3.9220946483268753E-6</v>
      </c>
      <c r="Q221" s="56">
        <f>(1+P$8-Q$8)*(1+P$8+S$8)-R$8*((S$8*K220)+((I220+J220)*(1+P$8+S$8)))</f>
        <v>1.7245417383469706</v>
      </c>
      <c r="R221" s="56">
        <f>-J220*(1+P$8+S$8)</f>
        <v>-112348.84736842118</v>
      </c>
      <c r="S221" s="57">
        <f t="shared" si="42"/>
        <v>57601</v>
      </c>
    </row>
    <row r="222" spans="2:19" x14ac:dyDescent="0.25">
      <c r="B222" s="99">
        <v>218</v>
      </c>
      <c r="C222" s="100">
        <v>44111</v>
      </c>
      <c r="D222" s="9">
        <f t="shared" ref="D222:D285" si="43">D221+IF(M222&gt;0,M222,0)</f>
        <v>112567</v>
      </c>
      <c r="E222" s="2">
        <f t="shared" si="37"/>
        <v>1109</v>
      </c>
      <c r="F222" s="65">
        <f t="shared" si="38"/>
        <v>4502.68</v>
      </c>
      <c r="G222" s="24">
        <f>D222/G$2</f>
        <v>0.83398438006459708</v>
      </c>
      <c r="H222" s="5">
        <f t="shared" si="35"/>
        <v>1</v>
      </c>
      <c r="I222" s="9">
        <f>INT((S$8*K222+I221)/(1+R$8*J222))</f>
        <v>8745</v>
      </c>
      <c r="J222" s="2">
        <f>S222</f>
        <v>57354</v>
      </c>
      <c r="K222" s="2">
        <f>INT((Q$8*J222+K221)/(1+P$8+S$8))</f>
        <v>1109</v>
      </c>
      <c r="L222" s="2">
        <f t="shared" si="39"/>
        <v>-1</v>
      </c>
      <c r="M222" s="2">
        <f t="shared" si="40"/>
        <v>-247</v>
      </c>
      <c r="N222" s="41">
        <f t="shared" si="41"/>
        <v>-5</v>
      </c>
      <c r="P222" s="51">
        <f t="shared" si="36"/>
        <v>3.9220946483268753E-6</v>
      </c>
      <c r="Q222" s="50">
        <f>(1+P$8-Q$8)*(1+P$8+S$8)-R$8*((S$8*K221)+((I221+J221)*(1+P$8+S$8)))</f>
        <v>1.7255114135154075</v>
      </c>
      <c r="R222" s="50">
        <f>-J221*(1+P$8+S$8)</f>
        <v>-111867.20526315803</v>
      </c>
      <c r="S222" s="16">
        <f t="shared" si="42"/>
        <v>57354</v>
      </c>
    </row>
    <row r="223" spans="2:19" x14ac:dyDescent="0.25">
      <c r="B223" s="101">
        <v>219</v>
      </c>
      <c r="C223" s="102">
        <v>44112</v>
      </c>
      <c r="D223" s="11">
        <f t="shared" si="43"/>
        <v>112567</v>
      </c>
      <c r="E223" s="3">
        <f t="shared" si="37"/>
        <v>1104</v>
      </c>
      <c r="F223" s="66">
        <f t="shared" si="38"/>
        <v>4502.68</v>
      </c>
      <c r="G223" s="23">
        <f>D223/G$2</f>
        <v>0.83398438006459708</v>
      </c>
      <c r="H223" s="4">
        <f t="shared" si="35"/>
        <v>1</v>
      </c>
      <c r="I223" s="11">
        <f>INT((S$8*K223+I222)/(1+R$8*J223))</f>
        <v>8744</v>
      </c>
      <c r="J223" s="3">
        <f>S223</f>
        <v>57108</v>
      </c>
      <c r="K223" s="3">
        <f>INT((Q$8*J223+K222)/(1+P$8+S$8))</f>
        <v>1104</v>
      </c>
      <c r="L223" s="3">
        <f t="shared" si="39"/>
        <v>-1</v>
      </c>
      <c r="M223" s="3">
        <f t="shared" si="40"/>
        <v>-246</v>
      </c>
      <c r="N223" s="46">
        <f t="shared" si="41"/>
        <v>-5</v>
      </c>
      <c r="P223" s="55">
        <f t="shared" si="36"/>
        <v>3.9220946483268753E-6</v>
      </c>
      <c r="Q223" s="56">
        <f>(1+P$8-Q$8)*(1+P$8+S$8)-R$8*((S$8*K222)+((I222+J222)*(1+P$8+S$8)))</f>
        <v>1.7264810886838444</v>
      </c>
      <c r="R223" s="56">
        <f>-J222*(1+P$8+S$8)</f>
        <v>-111387.50526315802</v>
      </c>
      <c r="S223" s="57">
        <f t="shared" si="42"/>
        <v>57108</v>
      </c>
    </row>
    <row r="224" spans="2:19" x14ac:dyDescent="0.25">
      <c r="B224" s="99">
        <v>220</v>
      </c>
      <c r="C224" s="100">
        <v>44113</v>
      </c>
      <c r="D224" s="9">
        <f t="shared" si="43"/>
        <v>112567</v>
      </c>
      <c r="E224" s="2">
        <f t="shared" si="37"/>
        <v>1100</v>
      </c>
      <c r="F224" s="65">
        <f t="shared" si="38"/>
        <v>4502.68</v>
      </c>
      <c r="G224" s="24">
        <f>D224/G$2</f>
        <v>0.83398438006459708</v>
      </c>
      <c r="H224" s="5">
        <f t="shared" si="35"/>
        <v>1</v>
      </c>
      <c r="I224" s="9">
        <f>INT((S$8*K224+I223)/(1+R$8*J224))</f>
        <v>8744</v>
      </c>
      <c r="J224" s="2">
        <f>S224</f>
        <v>56863</v>
      </c>
      <c r="K224" s="2">
        <f>INT((Q$8*J224+K223)/(1+P$8+S$8))</f>
        <v>1100</v>
      </c>
      <c r="L224" s="2">
        <f t="shared" si="39"/>
        <v>0</v>
      </c>
      <c r="M224" s="2">
        <f t="shared" si="40"/>
        <v>-245</v>
      </c>
      <c r="N224" s="41">
        <f t="shared" si="41"/>
        <v>-4</v>
      </c>
      <c r="P224" s="51">
        <f t="shared" si="36"/>
        <v>3.9220946483268753E-6</v>
      </c>
      <c r="Q224" s="50">
        <f>(1+P$8-Q$8)*(1+P$8+S$8)-R$8*((S$8*K223)+((I223+J223)*(1+P$8+S$8)))</f>
        <v>1.7274468901485807</v>
      </c>
      <c r="R224" s="50">
        <f>-J223*(1+P$8+S$8)</f>
        <v>-110909.74736842119</v>
      </c>
      <c r="S224" s="16">
        <f t="shared" si="42"/>
        <v>56863</v>
      </c>
    </row>
    <row r="225" spans="2:19" x14ac:dyDescent="0.25">
      <c r="B225" s="101">
        <v>221</v>
      </c>
      <c r="C225" s="102">
        <v>44114</v>
      </c>
      <c r="D225" s="11">
        <f t="shared" si="43"/>
        <v>112567</v>
      </c>
      <c r="E225" s="3">
        <f t="shared" si="37"/>
        <v>1095</v>
      </c>
      <c r="F225" s="66">
        <f t="shared" si="38"/>
        <v>4502.68</v>
      </c>
      <c r="G225" s="23">
        <f>D225/G$2</f>
        <v>0.83398438006459708</v>
      </c>
      <c r="H225" s="4">
        <f t="shared" si="35"/>
        <v>1</v>
      </c>
      <c r="I225" s="11">
        <f>INT((S$8*K225+I224)/(1+R$8*J225))</f>
        <v>8744</v>
      </c>
      <c r="J225" s="3">
        <f>S225</f>
        <v>56619</v>
      </c>
      <c r="K225" s="3">
        <f>INT((Q$8*J225+K224)/(1+P$8+S$8))</f>
        <v>1095</v>
      </c>
      <c r="L225" s="3">
        <f t="shared" si="39"/>
        <v>0</v>
      </c>
      <c r="M225" s="3">
        <f t="shared" si="40"/>
        <v>-244</v>
      </c>
      <c r="N225" s="46">
        <f t="shared" si="41"/>
        <v>-5</v>
      </c>
      <c r="P225" s="55">
        <f t="shared" si="36"/>
        <v>3.9220946483268753E-6</v>
      </c>
      <c r="Q225" s="56">
        <f>(1+P$8-Q$8)*(1+P$8+S$8)-R$8*((S$8*K224)+((I224+J224)*(1+P$8+S$8)))</f>
        <v>1.7284031448757946</v>
      </c>
      <c r="R225" s="56">
        <f>-J224*(1+P$8+S$8)</f>
        <v>-110433.93157894749</v>
      </c>
      <c r="S225" s="57">
        <f t="shared" si="42"/>
        <v>56619</v>
      </c>
    </row>
    <row r="226" spans="2:19" x14ac:dyDescent="0.25">
      <c r="B226" s="99">
        <v>222</v>
      </c>
      <c r="C226" s="100">
        <v>44115</v>
      </c>
      <c r="D226" s="9">
        <f t="shared" si="43"/>
        <v>112567</v>
      </c>
      <c r="E226" s="2">
        <f t="shared" si="37"/>
        <v>1090</v>
      </c>
      <c r="F226" s="65">
        <f t="shared" si="38"/>
        <v>4502.68</v>
      </c>
      <c r="G226" s="24">
        <f>D226/G$2</f>
        <v>0.83398438006459708</v>
      </c>
      <c r="H226" s="5">
        <f t="shared" si="35"/>
        <v>1</v>
      </c>
      <c r="I226" s="9">
        <f>INT((S$8*K226+I225)/(1+R$8*J226))</f>
        <v>8744</v>
      </c>
      <c r="J226" s="2">
        <f>S226</f>
        <v>56376</v>
      </c>
      <c r="K226" s="2">
        <f>INT((Q$8*J226+K225)/(1+P$8+S$8))</f>
        <v>1090</v>
      </c>
      <c r="L226" s="2">
        <f t="shared" si="39"/>
        <v>0</v>
      </c>
      <c r="M226" s="2">
        <f t="shared" si="40"/>
        <v>-243</v>
      </c>
      <c r="N226" s="41">
        <f t="shared" si="41"/>
        <v>-5</v>
      </c>
      <c r="P226" s="51">
        <f t="shared" si="36"/>
        <v>3.9220946483268753E-6</v>
      </c>
      <c r="Q226" s="50">
        <f>(1+P$8-Q$8)*(1+P$8+S$8)-R$8*((S$8*K225)+((I225+J225)*(1+P$8+S$8)))</f>
        <v>1.7293573252294279</v>
      </c>
      <c r="R226" s="50">
        <f>-J225*(1+P$8+S$8)</f>
        <v>-109960.05789473696</v>
      </c>
      <c r="S226" s="16">
        <f t="shared" si="42"/>
        <v>56376</v>
      </c>
    </row>
    <row r="227" spans="2:19" x14ac:dyDescent="0.25">
      <c r="B227" s="101">
        <v>223</v>
      </c>
      <c r="C227" s="102">
        <v>44116</v>
      </c>
      <c r="D227" s="11">
        <f t="shared" si="43"/>
        <v>112567</v>
      </c>
      <c r="E227" s="3">
        <f t="shared" si="37"/>
        <v>1086</v>
      </c>
      <c r="F227" s="66">
        <f t="shared" si="38"/>
        <v>4502.68</v>
      </c>
      <c r="G227" s="23">
        <f>D227/G$2</f>
        <v>0.83398438006459708</v>
      </c>
      <c r="H227" s="4">
        <f t="shared" si="35"/>
        <v>1</v>
      </c>
      <c r="I227" s="11">
        <f>INT((S$8*K227+I226)/(1+R$8*J227))</f>
        <v>8744</v>
      </c>
      <c r="J227" s="3">
        <f>S227</f>
        <v>56134</v>
      </c>
      <c r="K227" s="3">
        <f>INT((Q$8*J227+K226)/(1+P$8+S$8))</f>
        <v>1086</v>
      </c>
      <c r="L227" s="3">
        <f t="shared" si="39"/>
        <v>0</v>
      </c>
      <c r="M227" s="3">
        <f t="shared" si="40"/>
        <v>-242</v>
      </c>
      <c r="N227" s="46">
        <f t="shared" si="41"/>
        <v>-4</v>
      </c>
      <c r="P227" s="55">
        <f t="shared" si="36"/>
        <v>3.9220946483268753E-6</v>
      </c>
      <c r="Q227" s="56">
        <f>(1+P$8-Q$8)*(1+P$8+S$8)-R$8*((S$8*K226)+((I226+J226)*(1+P$8+S$8)))</f>
        <v>1.7303076318793602</v>
      </c>
      <c r="R227" s="56">
        <f>-J226*(1+P$8+S$8)</f>
        <v>-109488.1263157896</v>
      </c>
      <c r="S227" s="57">
        <f t="shared" si="42"/>
        <v>56134</v>
      </c>
    </row>
    <row r="228" spans="2:19" x14ac:dyDescent="0.25">
      <c r="B228" s="99">
        <v>224</v>
      </c>
      <c r="C228" s="100">
        <v>44117</v>
      </c>
      <c r="D228" s="9">
        <f t="shared" si="43"/>
        <v>112567</v>
      </c>
      <c r="E228" s="2">
        <f t="shared" si="37"/>
        <v>1081</v>
      </c>
      <c r="F228" s="65">
        <f t="shared" si="38"/>
        <v>4502.68</v>
      </c>
      <c r="G228" s="24">
        <f>D228/G$2</f>
        <v>0.83398438006459708</v>
      </c>
      <c r="H228" s="5">
        <f t="shared" si="35"/>
        <v>1</v>
      </c>
      <c r="I228" s="9">
        <f>INT((S$8*K228+I227)/(1+R$8*J228))</f>
        <v>8744</v>
      </c>
      <c r="J228" s="2">
        <f>S228</f>
        <v>55893</v>
      </c>
      <c r="K228" s="2">
        <f>INT((Q$8*J228+K227)/(1+P$8+S$8))</f>
        <v>1081</v>
      </c>
      <c r="L228" s="2">
        <f t="shared" si="39"/>
        <v>0</v>
      </c>
      <c r="M228" s="2">
        <f t="shared" si="40"/>
        <v>-241</v>
      </c>
      <c r="N228" s="41">
        <f t="shared" si="41"/>
        <v>-5</v>
      </c>
      <c r="P228" s="51">
        <f t="shared" si="36"/>
        <v>3.9220946483268753E-6</v>
      </c>
      <c r="Q228" s="50">
        <f>(1+P$8-Q$8)*(1+P$8+S$8)-R$8*((S$8*K227)+((I227+J227)*(1+P$8+S$8)))</f>
        <v>1.7312522654954712</v>
      </c>
      <c r="R228" s="50">
        <f>-J227*(1+P$8+S$8)</f>
        <v>-109018.13684210539</v>
      </c>
      <c r="S228" s="16">
        <f t="shared" si="42"/>
        <v>55893</v>
      </c>
    </row>
    <row r="229" spans="2:19" x14ac:dyDescent="0.25">
      <c r="B229" s="101">
        <v>225</v>
      </c>
      <c r="C229" s="102">
        <v>44118</v>
      </c>
      <c r="D229" s="11">
        <f t="shared" si="43"/>
        <v>112567</v>
      </c>
      <c r="E229" s="3">
        <f t="shared" si="37"/>
        <v>1076</v>
      </c>
      <c r="F229" s="66">
        <f t="shared" si="38"/>
        <v>4502.68</v>
      </c>
      <c r="G229" s="23">
        <f>D229/G$2</f>
        <v>0.83398438006459708</v>
      </c>
      <c r="H229" s="4">
        <f t="shared" si="35"/>
        <v>1</v>
      </c>
      <c r="I229" s="11">
        <f>INT((S$8*K229+I228)/(1+R$8*J229))</f>
        <v>8744</v>
      </c>
      <c r="J229" s="3">
        <f>S229</f>
        <v>55653</v>
      </c>
      <c r="K229" s="3">
        <f>INT((Q$8*J229+K228)/(1+P$8+S$8))</f>
        <v>1076</v>
      </c>
      <c r="L229" s="3">
        <f t="shared" si="39"/>
        <v>0</v>
      </c>
      <c r="M229" s="3">
        <f t="shared" si="40"/>
        <v>-240</v>
      </c>
      <c r="N229" s="46">
        <f t="shared" si="41"/>
        <v>-5</v>
      </c>
      <c r="P229" s="55">
        <f t="shared" si="36"/>
        <v>3.9220946483268753E-6</v>
      </c>
      <c r="Q229" s="56">
        <f>(1+P$8-Q$8)*(1+P$8+S$8)-R$8*((S$8*K228)+((I228+J228)*(1+P$8+S$8)))</f>
        <v>1.7321948247380017</v>
      </c>
      <c r="R229" s="56">
        <f>-J228*(1+P$8+S$8)</f>
        <v>-108550.08947368433</v>
      </c>
      <c r="S229" s="57">
        <f t="shared" si="42"/>
        <v>55653</v>
      </c>
    </row>
    <row r="230" spans="2:19" x14ac:dyDescent="0.25">
      <c r="B230" s="99">
        <v>226</v>
      </c>
      <c r="C230" s="100">
        <v>44119</v>
      </c>
      <c r="D230" s="9">
        <f t="shared" si="43"/>
        <v>112567</v>
      </c>
      <c r="E230" s="2">
        <f t="shared" si="37"/>
        <v>1072</v>
      </c>
      <c r="F230" s="65">
        <f t="shared" si="38"/>
        <v>4502.68</v>
      </c>
      <c r="G230" s="24">
        <f>D230/G$2</f>
        <v>0.83398438006459708</v>
      </c>
      <c r="H230" s="5">
        <f t="shared" si="35"/>
        <v>1</v>
      </c>
      <c r="I230" s="9">
        <f>INT((S$8*K230+I229)/(1+R$8*J230))</f>
        <v>8744</v>
      </c>
      <c r="J230" s="2">
        <f>S230</f>
        <v>55414</v>
      </c>
      <c r="K230" s="2">
        <f>INT((Q$8*J230+K229)/(1+P$8+S$8))</f>
        <v>1072</v>
      </c>
      <c r="L230" s="2">
        <f t="shared" si="39"/>
        <v>0</v>
      </c>
      <c r="M230" s="2">
        <f t="shared" si="40"/>
        <v>-239</v>
      </c>
      <c r="N230" s="41">
        <f t="shared" si="41"/>
        <v>-4</v>
      </c>
      <c r="P230" s="51">
        <f t="shared" si="36"/>
        <v>3.9220946483268753E-6</v>
      </c>
      <c r="Q230" s="50">
        <f>(1+P$8-Q$8)*(1+P$8+S$8)-R$8*((S$8*K229)+((I229+J229)*(1+P$8+S$8)))</f>
        <v>1.733133510276831</v>
      </c>
      <c r="R230" s="50">
        <f>-J229*(1+P$8+S$8)</f>
        <v>-108083.98421052644</v>
      </c>
      <c r="S230" s="16">
        <f t="shared" si="42"/>
        <v>55414</v>
      </c>
    </row>
    <row r="231" spans="2:19" x14ac:dyDescent="0.25">
      <c r="B231" s="101">
        <v>227</v>
      </c>
      <c r="C231" s="102">
        <v>44120</v>
      </c>
      <c r="D231" s="11">
        <f t="shared" si="43"/>
        <v>112567</v>
      </c>
      <c r="E231" s="3">
        <f t="shared" si="37"/>
        <v>1067</v>
      </c>
      <c r="F231" s="66">
        <f t="shared" si="38"/>
        <v>4502.68</v>
      </c>
      <c r="G231" s="23">
        <f>D231/G$2</f>
        <v>0.83398438006459708</v>
      </c>
      <c r="H231" s="4">
        <f t="shared" si="35"/>
        <v>1</v>
      </c>
      <c r="I231" s="11">
        <f>INT((S$8*K231+I230)/(1+R$8*J231))</f>
        <v>8744</v>
      </c>
      <c r="J231" s="3">
        <f>S231</f>
        <v>55176</v>
      </c>
      <c r="K231" s="3">
        <f>INT((Q$8*J231+K230)/(1+P$8+S$8))</f>
        <v>1067</v>
      </c>
      <c r="L231" s="3">
        <f t="shared" si="39"/>
        <v>0</v>
      </c>
      <c r="M231" s="3">
        <f t="shared" si="40"/>
        <v>-238</v>
      </c>
      <c r="N231" s="46">
        <f t="shared" si="41"/>
        <v>-5</v>
      </c>
      <c r="P231" s="55">
        <f t="shared" si="36"/>
        <v>3.9220946483268753E-6</v>
      </c>
      <c r="Q231" s="56">
        <f>(1+P$8-Q$8)*(1+P$8+S$8)-R$8*((S$8*K230)+((I230+J230)*(1+P$8+S$8)))</f>
        <v>1.7340665227818393</v>
      </c>
      <c r="R231" s="56">
        <f>-J230*(1+P$8+S$8)</f>
        <v>-107619.8210526317</v>
      </c>
      <c r="S231" s="57">
        <f t="shared" si="42"/>
        <v>55176</v>
      </c>
    </row>
    <row r="232" spans="2:19" x14ac:dyDescent="0.25">
      <c r="B232" s="99">
        <v>228</v>
      </c>
      <c r="C232" s="100">
        <v>44121</v>
      </c>
      <c r="D232" s="9">
        <f t="shared" si="43"/>
        <v>112567</v>
      </c>
      <c r="E232" s="2">
        <f t="shared" si="37"/>
        <v>1063</v>
      </c>
      <c r="F232" s="65">
        <f t="shared" si="38"/>
        <v>4502.68</v>
      </c>
      <c r="G232" s="24">
        <f>D232/G$2</f>
        <v>0.83398438006459708</v>
      </c>
      <c r="H232" s="5">
        <f t="shared" si="35"/>
        <v>1</v>
      </c>
      <c r="I232" s="9">
        <f>INT((S$8*K232+I231)/(1+R$8*J232))</f>
        <v>8744</v>
      </c>
      <c r="J232" s="2">
        <f>S232</f>
        <v>54939</v>
      </c>
      <c r="K232" s="2">
        <f>INT((Q$8*J232+K231)/(1+P$8+S$8))</f>
        <v>1063</v>
      </c>
      <c r="L232" s="2">
        <f t="shared" si="39"/>
        <v>0</v>
      </c>
      <c r="M232" s="2">
        <f t="shared" si="40"/>
        <v>-237</v>
      </c>
      <c r="N232" s="41">
        <f t="shared" si="41"/>
        <v>-4</v>
      </c>
      <c r="P232" s="51">
        <f t="shared" si="36"/>
        <v>3.9220946483268753E-6</v>
      </c>
      <c r="Q232" s="50">
        <f>(1+P$8-Q$8)*(1+P$8+S$8)-R$8*((S$8*K231)+((I231+J231)*(1+P$8+S$8)))</f>
        <v>1.7349974609132668</v>
      </c>
      <c r="R232" s="50">
        <f>-J231*(1+P$8+S$8)</f>
        <v>-107157.60000000012</v>
      </c>
      <c r="S232" s="16">
        <f t="shared" si="42"/>
        <v>54939</v>
      </c>
    </row>
    <row r="233" spans="2:19" x14ac:dyDescent="0.25">
      <c r="B233" s="101">
        <v>229</v>
      </c>
      <c r="C233" s="102">
        <v>44122</v>
      </c>
      <c r="D233" s="11">
        <f t="shared" si="43"/>
        <v>112567</v>
      </c>
      <c r="E233" s="3">
        <f t="shared" si="37"/>
        <v>1058</v>
      </c>
      <c r="F233" s="66">
        <f t="shared" si="38"/>
        <v>4502.68</v>
      </c>
      <c r="G233" s="23">
        <f>D233/G$2</f>
        <v>0.83398438006459708</v>
      </c>
      <c r="H233" s="4">
        <f t="shared" si="35"/>
        <v>1</v>
      </c>
      <c r="I233" s="11">
        <f>INT((S$8*K233+I232)/(1+R$8*J233))</f>
        <v>8744</v>
      </c>
      <c r="J233" s="3">
        <f>S233</f>
        <v>54703</v>
      </c>
      <c r="K233" s="3">
        <f>INT((Q$8*J233+K232)/(1+P$8+S$8))</f>
        <v>1058</v>
      </c>
      <c r="L233" s="3">
        <f t="shared" si="39"/>
        <v>0</v>
      </c>
      <c r="M233" s="3">
        <f t="shared" si="40"/>
        <v>-236</v>
      </c>
      <c r="N233" s="46">
        <f t="shared" si="41"/>
        <v>-5</v>
      </c>
      <c r="P233" s="55">
        <f t="shared" si="36"/>
        <v>3.9220946483268753E-6</v>
      </c>
      <c r="Q233" s="56">
        <f>(1+P$8-Q$8)*(1+P$8+S$8)-R$8*((S$8*K232)+((I232+J232)*(1+P$8+S$8)))</f>
        <v>1.7359227260108732</v>
      </c>
      <c r="R233" s="56">
        <f>-J232*(1+P$8+S$8)</f>
        <v>-106697.3210526317</v>
      </c>
      <c r="S233" s="57">
        <f t="shared" si="42"/>
        <v>54703</v>
      </c>
    </row>
    <row r="234" spans="2:19" x14ac:dyDescent="0.25">
      <c r="B234" s="99">
        <v>230</v>
      </c>
      <c r="C234" s="100">
        <v>44123</v>
      </c>
      <c r="D234" s="9">
        <f t="shared" si="43"/>
        <v>112567</v>
      </c>
      <c r="E234" s="2">
        <f t="shared" si="37"/>
        <v>1054</v>
      </c>
      <c r="F234" s="65">
        <f t="shared" si="38"/>
        <v>4502.68</v>
      </c>
      <c r="G234" s="24">
        <f>D234/G$2</f>
        <v>0.83398438006459708</v>
      </c>
      <c r="H234" s="5">
        <f t="shared" si="35"/>
        <v>1</v>
      </c>
      <c r="I234" s="9">
        <f>INT((S$8*K234+I233)/(1+R$8*J234))</f>
        <v>8744</v>
      </c>
      <c r="J234" s="2">
        <f>S234</f>
        <v>54468</v>
      </c>
      <c r="K234" s="2">
        <f>INT((Q$8*J234+K233)/(1+P$8+S$8))</f>
        <v>1054</v>
      </c>
      <c r="L234" s="2">
        <f t="shared" si="39"/>
        <v>0</v>
      </c>
      <c r="M234" s="2">
        <f t="shared" si="40"/>
        <v>-235</v>
      </c>
      <c r="N234" s="41">
        <f t="shared" si="41"/>
        <v>-4</v>
      </c>
      <c r="P234" s="51">
        <f t="shared" si="36"/>
        <v>3.9220946483268753E-6</v>
      </c>
      <c r="Q234" s="50">
        <f>(1+P$8-Q$8)*(1+P$8+S$8)-R$8*((S$8*K233)+((I233+J233)*(1+P$8+S$8)))</f>
        <v>1.7368459167348986</v>
      </c>
      <c r="R234" s="50">
        <f>-J233*(1+P$8+S$8)</f>
        <v>-106238.98421052644</v>
      </c>
      <c r="S234" s="16">
        <f t="shared" si="42"/>
        <v>54468</v>
      </c>
    </row>
    <row r="235" spans="2:19" x14ac:dyDescent="0.25">
      <c r="B235" s="101">
        <v>231</v>
      </c>
      <c r="C235" s="102">
        <v>44124</v>
      </c>
      <c r="D235" s="11">
        <f t="shared" si="43"/>
        <v>112567</v>
      </c>
      <c r="E235" s="3">
        <f t="shared" si="37"/>
        <v>1049</v>
      </c>
      <c r="F235" s="66">
        <f t="shared" si="38"/>
        <v>4502.68</v>
      </c>
      <c r="G235" s="23">
        <f>D235/G$2</f>
        <v>0.83398438006459708</v>
      </c>
      <c r="H235" s="4">
        <f t="shared" si="35"/>
        <v>1</v>
      </c>
      <c r="I235" s="11">
        <f>INT((S$8*K235+I234)/(1+R$8*J235))</f>
        <v>8744</v>
      </c>
      <c r="J235" s="3">
        <f>S235</f>
        <v>54234</v>
      </c>
      <c r="K235" s="3">
        <f>INT((Q$8*J235+K234)/(1+P$8+S$8))</f>
        <v>1049</v>
      </c>
      <c r="L235" s="3">
        <f t="shared" si="39"/>
        <v>0</v>
      </c>
      <c r="M235" s="3">
        <f t="shared" si="40"/>
        <v>-234</v>
      </c>
      <c r="N235" s="46">
        <f t="shared" si="41"/>
        <v>-5</v>
      </c>
      <c r="P235" s="55">
        <f t="shared" si="36"/>
        <v>3.9220946483268753E-6</v>
      </c>
      <c r="Q235" s="56">
        <f>(1+P$8-Q$8)*(1+P$8+S$8)-R$8*((S$8*K234)+((I234+J234)*(1+P$8+S$8)))</f>
        <v>1.7377634344251032</v>
      </c>
      <c r="R235" s="56">
        <f>-J234*(1+P$8+S$8)</f>
        <v>-105782.58947368433</v>
      </c>
      <c r="S235" s="57">
        <f t="shared" si="42"/>
        <v>54234</v>
      </c>
    </row>
    <row r="236" spans="2:19" x14ac:dyDescent="0.25">
      <c r="B236" s="99">
        <v>232</v>
      </c>
      <c r="C236" s="100">
        <v>44125</v>
      </c>
      <c r="D236" s="9">
        <f t="shared" si="43"/>
        <v>112567</v>
      </c>
      <c r="E236" s="2">
        <f t="shared" si="37"/>
        <v>1045</v>
      </c>
      <c r="F236" s="65">
        <f t="shared" si="38"/>
        <v>4502.68</v>
      </c>
      <c r="G236" s="24">
        <f>D236/G$2</f>
        <v>0.83398438006459708</v>
      </c>
      <c r="H236" s="5">
        <f t="shared" si="35"/>
        <v>1</v>
      </c>
      <c r="I236" s="9">
        <f>INT((S$8*K236+I235)/(1+R$8*J236))</f>
        <v>8744</v>
      </c>
      <c r="J236" s="2">
        <f>S236</f>
        <v>54001</v>
      </c>
      <c r="K236" s="2">
        <f>INT((Q$8*J236+K235)/(1+P$8+S$8))</f>
        <v>1045</v>
      </c>
      <c r="L236" s="2">
        <f t="shared" si="39"/>
        <v>0</v>
      </c>
      <c r="M236" s="2">
        <f t="shared" si="40"/>
        <v>-233</v>
      </c>
      <c r="N236" s="41">
        <f t="shared" si="41"/>
        <v>-4</v>
      </c>
      <c r="P236" s="51">
        <f t="shared" si="36"/>
        <v>3.9220946483268753E-6</v>
      </c>
      <c r="Q236" s="50">
        <f>(1+P$8-Q$8)*(1+P$8+S$8)-R$8*((S$8*K235)+((I235+J235)*(1+P$8+S$8)))</f>
        <v>1.7386788777417268</v>
      </c>
      <c r="R236" s="50">
        <f>-J235*(1+P$8+S$8)</f>
        <v>-105328.13684210539</v>
      </c>
      <c r="S236" s="16">
        <f t="shared" si="42"/>
        <v>54001</v>
      </c>
    </row>
    <row r="237" spans="2:19" x14ac:dyDescent="0.25">
      <c r="B237" s="101">
        <v>233</v>
      </c>
      <c r="C237" s="102">
        <v>44126</v>
      </c>
      <c r="D237" s="11">
        <f t="shared" si="43"/>
        <v>112567</v>
      </c>
      <c r="E237" s="3">
        <f t="shared" si="37"/>
        <v>1040</v>
      </c>
      <c r="F237" s="66">
        <f t="shared" si="38"/>
        <v>4502.68</v>
      </c>
      <c r="G237" s="23">
        <f>D237/G$2</f>
        <v>0.83398438006459708</v>
      </c>
      <c r="H237" s="4">
        <f t="shared" si="35"/>
        <v>1</v>
      </c>
      <c r="I237" s="11">
        <f>INT((S$8*K237+I236)/(1+R$8*J237))</f>
        <v>8744</v>
      </c>
      <c r="J237" s="3">
        <f>S237</f>
        <v>53769</v>
      </c>
      <c r="K237" s="3">
        <f>INT((Q$8*J237+K236)/(1+P$8+S$8))</f>
        <v>1040</v>
      </c>
      <c r="L237" s="3">
        <f t="shared" si="39"/>
        <v>0</v>
      </c>
      <c r="M237" s="3">
        <f t="shared" si="40"/>
        <v>-232</v>
      </c>
      <c r="N237" s="46">
        <f t="shared" si="41"/>
        <v>-5</v>
      </c>
      <c r="P237" s="55">
        <f t="shared" si="36"/>
        <v>3.9220946483268753E-6</v>
      </c>
      <c r="Q237" s="56">
        <f>(1+P$8-Q$8)*(1+P$8+S$8)-R$8*((S$8*K236)+((I236+J236)*(1+P$8+S$8)))</f>
        <v>1.7395886480245295</v>
      </c>
      <c r="R237" s="56">
        <f>-J236*(1+P$8+S$8)</f>
        <v>-104875.6263157896</v>
      </c>
      <c r="S237" s="57">
        <f t="shared" si="42"/>
        <v>53769</v>
      </c>
    </row>
    <row r="238" spans="2:19" x14ac:dyDescent="0.25">
      <c r="B238" s="99">
        <v>234</v>
      </c>
      <c r="C238" s="100">
        <v>44127</v>
      </c>
      <c r="D238" s="9">
        <f t="shared" si="43"/>
        <v>112567</v>
      </c>
      <c r="E238" s="2">
        <f t="shared" si="37"/>
        <v>1036</v>
      </c>
      <c r="F238" s="65">
        <f t="shared" si="38"/>
        <v>4502.68</v>
      </c>
      <c r="G238" s="24">
        <f>D238/G$2</f>
        <v>0.83398438006459708</v>
      </c>
      <c r="H238" s="5">
        <f t="shared" si="35"/>
        <v>1</v>
      </c>
      <c r="I238" s="9">
        <f>INT((S$8*K238+I237)/(1+R$8*J238))</f>
        <v>8744</v>
      </c>
      <c r="J238" s="2">
        <f>S238</f>
        <v>53538</v>
      </c>
      <c r="K238" s="2">
        <f>INT((Q$8*J238+K237)/(1+P$8+S$8))</f>
        <v>1036</v>
      </c>
      <c r="L238" s="2">
        <f t="shared" si="39"/>
        <v>0</v>
      </c>
      <c r="M238" s="2">
        <f t="shared" si="40"/>
        <v>-231</v>
      </c>
      <c r="N238" s="41">
        <f t="shared" si="41"/>
        <v>-4</v>
      </c>
      <c r="P238" s="51">
        <f t="shared" si="36"/>
        <v>3.9220946483268753E-6</v>
      </c>
      <c r="Q238" s="50">
        <f>(1+P$8-Q$8)*(1+P$8+S$8)-R$8*((S$8*K237)+((I237+J237)*(1+P$8+S$8)))</f>
        <v>1.7404963439337513</v>
      </c>
      <c r="R238" s="50">
        <f>-J237*(1+P$8+S$8)</f>
        <v>-104425.05789473696</v>
      </c>
      <c r="S238" s="16">
        <f t="shared" si="42"/>
        <v>53538</v>
      </c>
    </row>
    <row r="239" spans="2:19" x14ac:dyDescent="0.25">
      <c r="B239" s="101">
        <v>235</v>
      </c>
      <c r="C239" s="102">
        <v>44128</v>
      </c>
      <c r="D239" s="11">
        <f t="shared" si="43"/>
        <v>112567</v>
      </c>
      <c r="E239" s="3">
        <f t="shared" si="37"/>
        <v>1031</v>
      </c>
      <c r="F239" s="66">
        <f t="shared" si="38"/>
        <v>4502.68</v>
      </c>
      <c r="G239" s="23">
        <f>D239/G$2</f>
        <v>0.83398438006459708</v>
      </c>
      <c r="H239" s="4">
        <f t="shared" si="35"/>
        <v>1</v>
      </c>
      <c r="I239" s="11">
        <f>INT((S$8*K239+I238)/(1+R$8*J239))</f>
        <v>8744</v>
      </c>
      <c r="J239" s="3">
        <f>S239</f>
        <v>53308</v>
      </c>
      <c r="K239" s="3">
        <f>INT((Q$8*J239+K238)/(1+P$8+S$8))</f>
        <v>1031</v>
      </c>
      <c r="L239" s="3">
        <f t="shared" si="39"/>
        <v>0</v>
      </c>
      <c r="M239" s="3">
        <f t="shared" si="40"/>
        <v>-230</v>
      </c>
      <c r="N239" s="46">
        <f t="shared" si="41"/>
        <v>-5</v>
      </c>
      <c r="P239" s="55">
        <f t="shared" si="36"/>
        <v>3.9220946483268753E-6</v>
      </c>
      <c r="Q239" s="56">
        <f>(1+P$8-Q$8)*(1+P$8+S$8)-R$8*((S$8*K238)+((I238+J238)*(1+P$8+S$8)))</f>
        <v>1.7413983668091519</v>
      </c>
      <c r="R239" s="56">
        <f>-J238*(1+P$8+S$8)</f>
        <v>-103976.43157894749</v>
      </c>
      <c r="S239" s="57">
        <f t="shared" si="42"/>
        <v>53308</v>
      </c>
    </row>
    <row r="240" spans="2:19" x14ac:dyDescent="0.25">
      <c r="B240" s="99">
        <v>236</v>
      </c>
      <c r="C240" s="100">
        <v>44129</v>
      </c>
      <c r="D240" s="9">
        <f t="shared" si="43"/>
        <v>112567</v>
      </c>
      <c r="E240" s="2">
        <f t="shared" si="37"/>
        <v>1027</v>
      </c>
      <c r="F240" s="65">
        <f t="shared" si="38"/>
        <v>4502.68</v>
      </c>
      <c r="G240" s="24">
        <f>D240/G$2</f>
        <v>0.83398438006459708</v>
      </c>
      <c r="H240" s="5">
        <f t="shared" si="35"/>
        <v>1</v>
      </c>
      <c r="I240" s="9">
        <f>INT((S$8*K240+I239)/(1+R$8*J240))</f>
        <v>8744</v>
      </c>
      <c r="J240" s="2">
        <f>S240</f>
        <v>53079</v>
      </c>
      <c r="K240" s="2">
        <f>INT((Q$8*J240+K239)/(1+P$8+S$8))</f>
        <v>1027</v>
      </c>
      <c r="L240" s="2">
        <f t="shared" si="39"/>
        <v>0</v>
      </c>
      <c r="M240" s="2">
        <f t="shared" si="40"/>
        <v>-229</v>
      </c>
      <c r="N240" s="41">
        <f t="shared" si="41"/>
        <v>-4</v>
      </c>
      <c r="P240" s="51">
        <f t="shared" si="36"/>
        <v>3.9220946483268753E-6</v>
      </c>
      <c r="Q240" s="50">
        <f>(1+P$8-Q$8)*(1+P$8+S$8)-R$8*((S$8*K239)+((I239+J239)*(1+P$8+S$8)))</f>
        <v>1.7422983153109717</v>
      </c>
      <c r="R240" s="50">
        <f>-J239*(1+P$8+S$8)</f>
        <v>-103529.74736842117</v>
      </c>
      <c r="S240" s="16">
        <f t="shared" si="42"/>
        <v>53079</v>
      </c>
    </row>
    <row r="241" spans="2:19" x14ac:dyDescent="0.25">
      <c r="B241" s="101">
        <v>237</v>
      </c>
      <c r="C241" s="102">
        <v>44130</v>
      </c>
      <c r="D241" s="11">
        <f t="shared" si="43"/>
        <v>112567</v>
      </c>
      <c r="E241" s="3">
        <f t="shared" si="37"/>
        <v>1022</v>
      </c>
      <c r="F241" s="66">
        <f t="shared" si="38"/>
        <v>4502.68</v>
      </c>
      <c r="G241" s="23">
        <f>D241/G$2</f>
        <v>0.83398438006459708</v>
      </c>
      <c r="H241" s="4">
        <f t="shared" si="35"/>
        <v>1</v>
      </c>
      <c r="I241" s="11">
        <f>INT((S$8*K241+I240)/(1+R$8*J241))</f>
        <v>8744</v>
      </c>
      <c r="J241" s="3">
        <f>S241</f>
        <v>52851</v>
      </c>
      <c r="K241" s="3">
        <f>INT((Q$8*J241+K240)/(1+P$8+S$8))</f>
        <v>1022</v>
      </c>
      <c r="L241" s="3">
        <f t="shared" si="39"/>
        <v>0</v>
      </c>
      <c r="M241" s="3">
        <f t="shared" si="40"/>
        <v>-228</v>
      </c>
      <c r="N241" s="46">
        <f t="shared" si="41"/>
        <v>-5</v>
      </c>
      <c r="P241" s="55">
        <f t="shared" si="36"/>
        <v>3.9220946483268753E-6</v>
      </c>
      <c r="Q241" s="56">
        <f>(1+P$8-Q$8)*(1+P$8+S$8)-R$8*((S$8*K240)+((I240+J240)*(1+P$8+S$8)))</f>
        <v>1.7431925907789705</v>
      </c>
      <c r="R241" s="56">
        <f>-J240*(1+P$8+S$8)</f>
        <v>-103085.00526315802</v>
      </c>
      <c r="S241" s="57">
        <f t="shared" si="42"/>
        <v>52851</v>
      </c>
    </row>
    <row r="242" spans="2:19" x14ac:dyDescent="0.25">
      <c r="B242" s="99">
        <v>238</v>
      </c>
      <c r="C242" s="100">
        <v>44131</v>
      </c>
      <c r="D242" s="9">
        <f t="shared" si="43"/>
        <v>112567</v>
      </c>
      <c r="E242" s="2">
        <f t="shared" si="37"/>
        <v>1018</v>
      </c>
      <c r="F242" s="65">
        <f t="shared" si="38"/>
        <v>4502.68</v>
      </c>
      <c r="G242" s="24">
        <f>D242/G$2</f>
        <v>0.83398438006459708</v>
      </c>
      <c r="H242" s="5">
        <f t="shared" si="35"/>
        <v>1</v>
      </c>
      <c r="I242" s="9">
        <f>INT((S$8*K242+I241)/(1+R$8*J242))</f>
        <v>8744</v>
      </c>
      <c r="J242" s="2">
        <f>S242</f>
        <v>52624</v>
      </c>
      <c r="K242" s="2">
        <f>INT((Q$8*J242+K241)/(1+P$8+S$8))</f>
        <v>1018</v>
      </c>
      <c r="L242" s="2">
        <f t="shared" si="39"/>
        <v>0</v>
      </c>
      <c r="M242" s="2">
        <f t="shared" si="40"/>
        <v>-227</v>
      </c>
      <c r="N242" s="41">
        <f t="shared" si="41"/>
        <v>-4</v>
      </c>
      <c r="P242" s="51">
        <f t="shared" si="36"/>
        <v>3.9220946483268753E-6</v>
      </c>
      <c r="Q242" s="50">
        <f>(1+P$8-Q$8)*(1+P$8+S$8)-R$8*((S$8*K241)+((I241+J241)*(1+P$8+S$8)))</f>
        <v>1.7440847918733886</v>
      </c>
      <c r="R242" s="50">
        <f>-J241*(1+P$8+S$8)</f>
        <v>-102642.20526315802</v>
      </c>
      <c r="S242" s="16">
        <f t="shared" si="42"/>
        <v>52624</v>
      </c>
    </row>
    <row r="243" spans="2:19" x14ac:dyDescent="0.25">
      <c r="B243" s="101">
        <v>239</v>
      </c>
      <c r="C243" s="102">
        <v>44132</v>
      </c>
      <c r="D243" s="11">
        <f t="shared" si="43"/>
        <v>112567</v>
      </c>
      <c r="E243" s="3">
        <f t="shared" si="37"/>
        <v>1014</v>
      </c>
      <c r="F243" s="66">
        <f t="shared" si="38"/>
        <v>4502.68</v>
      </c>
      <c r="G243" s="23">
        <f>D243/G$2</f>
        <v>0.83398438006459708</v>
      </c>
      <c r="H243" s="4">
        <f t="shared" si="35"/>
        <v>1</v>
      </c>
      <c r="I243" s="11">
        <f>INT((S$8*K243+I242)/(1+R$8*J243))</f>
        <v>8744</v>
      </c>
      <c r="J243" s="3">
        <f>S243</f>
        <v>52398</v>
      </c>
      <c r="K243" s="3">
        <f>INT((Q$8*J243+K242)/(1+P$8+S$8))</f>
        <v>1014</v>
      </c>
      <c r="L243" s="3">
        <f t="shared" si="39"/>
        <v>0</v>
      </c>
      <c r="M243" s="3">
        <f t="shared" si="40"/>
        <v>-226</v>
      </c>
      <c r="N243" s="46">
        <f t="shared" si="41"/>
        <v>-4</v>
      </c>
      <c r="P243" s="55">
        <f t="shared" si="36"/>
        <v>3.9220946483268753E-6</v>
      </c>
      <c r="Q243" s="56">
        <f>(1+P$8-Q$8)*(1+P$8+S$8)-R$8*((S$8*K242)+((I242+J242)*(1+P$8+S$8)))</f>
        <v>1.7449713199339854</v>
      </c>
      <c r="R243" s="56">
        <f>-J242*(1+P$8+S$8)</f>
        <v>-102201.34736842118</v>
      </c>
      <c r="S243" s="57">
        <f t="shared" si="42"/>
        <v>52398</v>
      </c>
    </row>
    <row r="244" spans="2:19" x14ac:dyDescent="0.25">
      <c r="B244" s="99">
        <v>240</v>
      </c>
      <c r="C244" s="100">
        <v>44133</v>
      </c>
      <c r="D244" s="9">
        <f t="shared" si="43"/>
        <v>112567</v>
      </c>
      <c r="E244" s="2">
        <f t="shared" si="37"/>
        <v>1009</v>
      </c>
      <c r="F244" s="65">
        <f t="shared" si="38"/>
        <v>4502.68</v>
      </c>
      <c r="G244" s="24">
        <f>D244/G$2</f>
        <v>0.83398438006459708</v>
      </c>
      <c r="H244" s="5">
        <f t="shared" si="35"/>
        <v>1</v>
      </c>
      <c r="I244" s="9">
        <f>INT((S$8*K244+I243)/(1+R$8*J244))</f>
        <v>8744</v>
      </c>
      <c r="J244" s="2">
        <f>S244</f>
        <v>52172</v>
      </c>
      <c r="K244" s="2">
        <f>INT((Q$8*J244+K243)/(1+P$8+S$8))</f>
        <v>1009</v>
      </c>
      <c r="L244" s="2">
        <f t="shared" si="39"/>
        <v>0</v>
      </c>
      <c r="M244" s="2">
        <f t="shared" si="40"/>
        <v>-226</v>
      </c>
      <c r="N244" s="41">
        <f t="shared" si="41"/>
        <v>-5</v>
      </c>
      <c r="P244" s="51">
        <f t="shared" si="36"/>
        <v>3.9220946483268753E-6</v>
      </c>
      <c r="Q244" s="50">
        <f>(1+P$8-Q$8)*(1+P$8+S$8)-R$8*((S$8*K243)+((I243+J243)*(1+P$8+S$8)))</f>
        <v>1.7458539742908812</v>
      </c>
      <c r="R244" s="50">
        <f>-J243*(1+P$8+S$8)</f>
        <v>-101762.43157894749</v>
      </c>
      <c r="S244" s="16">
        <f t="shared" si="42"/>
        <v>52172</v>
      </c>
    </row>
    <row r="245" spans="2:19" x14ac:dyDescent="0.25">
      <c r="B245" s="101">
        <v>241</v>
      </c>
      <c r="C245" s="102">
        <v>44134</v>
      </c>
      <c r="D245" s="11">
        <f t="shared" si="43"/>
        <v>112567</v>
      </c>
      <c r="E245" s="3">
        <f t="shared" si="37"/>
        <v>1005</v>
      </c>
      <c r="F245" s="66">
        <f t="shared" si="38"/>
        <v>4502.68</v>
      </c>
      <c r="G245" s="23">
        <f>D245/G$2</f>
        <v>0.83398438006459708</v>
      </c>
      <c r="H245" s="4">
        <f t="shared" si="35"/>
        <v>1</v>
      </c>
      <c r="I245" s="11">
        <f>INT((S$8*K245+I244)/(1+R$8*J245))</f>
        <v>8744</v>
      </c>
      <c r="J245" s="3">
        <f>S245</f>
        <v>51947</v>
      </c>
      <c r="K245" s="3">
        <f>INT((Q$8*J245+K244)/(1+P$8+S$8))</f>
        <v>1005</v>
      </c>
      <c r="L245" s="3">
        <f t="shared" si="39"/>
        <v>0</v>
      </c>
      <c r="M245" s="3">
        <f t="shared" si="40"/>
        <v>-225</v>
      </c>
      <c r="N245" s="46">
        <f t="shared" si="41"/>
        <v>-4</v>
      </c>
      <c r="P245" s="55">
        <f t="shared" si="36"/>
        <v>3.9220946483268753E-6</v>
      </c>
      <c r="Q245" s="56">
        <f>(1+P$8-Q$8)*(1+P$8+S$8)-R$8*((S$8*K244)+((I244+J244)*(1+P$8+S$8)))</f>
        <v>1.7467384279778972</v>
      </c>
      <c r="R245" s="56">
        <f>-J244*(1+P$8+S$8)</f>
        <v>-101323.51578947381</v>
      </c>
      <c r="S245" s="57">
        <f t="shared" si="42"/>
        <v>51947</v>
      </c>
    </row>
    <row r="246" spans="2:19" x14ac:dyDescent="0.25">
      <c r="B246" s="99">
        <v>242</v>
      </c>
      <c r="C246" s="100">
        <v>44135</v>
      </c>
      <c r="D246" s="9">
        <f t="shared" si="43"/>
        <v>112567</v>
      </c>
      <c r="E246" s="2">
        <f t="shared" si="37"/>
        <v>1001</v>
      </c>
      <c r="F246" s="65">
        <f t="shared" si="38"/>
        <v>4502.68</v>
      </c>
      <c r="G246" s="24">
        <f>D246/G$2</f>
        <v>0.83398438006459708</v>
      </c>
      <c r="H246" s="5">
        <f t="shared" si="35"/>
        <v>1</v>
      </c>
      <c r="I246" s="9">
        <f>INT((S$8*K246+I245)/(1+R$8*J246))</f>
        <v>8744</v>
      </c>
      <c r="J246" s="2">
        <f>S246</f>
        <v>51723</v>
      </c>
      <c r="K246" s="2">
        <f>INT((Q$8*J246+K245)/(1+P$8+S$8))</f>
        <v>1001</v>
      </c>
      <c r="L246" s="2">
        <f t="shared" si="39"/>
        <v>0</v>
      </c>
      <c r="M246" s="2">
        <f t="shared" si="40"/>
        <v>-224</v>
      </c>
      <c r="N246" s="41">
        <f t="shared" si="41"/>
        <v>-4</v>
      </c>
      <c r="P246" s="51">
        <f t="shared" si="36"/>
        <v>3.9220946483268753E-6</v>
      </c>
      <c r="Q246" s="50">
        <f>(1+P$8-Q$8)*(1+P$8+S$8)-R$8*((S$8*K245)+((I245+J245)*(1+P$8+S$8)))</f>
        <v>1.7476172086310922</v>
      </c>
      <c r="R246" s="50">
        <f>-J245*(1+P$8+S$8)</f>
        <v>-100886.54210526327</v>
      </c>
      <c r="S246" s="16">
        <f t="shared" si="42"/>
        <v>51723</v>
      </c>
    </row>
    <row r="247" spans="2:19" x14ac:dyDescent="0.25">
      <c r="B247" s="101">
        <v>243</v>
      </c>
      <c r="C247" s="102">
        <v>44136</v>
      </c>
      <c r="D247" s="11">
        <f t="shared" si="43"/>
        <v>112567</v>
      </c>
      <c r="E247" s="3">
        <f t="shared" si="37"/>
        <v>996</v>
      </c>
      <c r="F247" s="66">
        <f t="shared" si="38"/>
        <v>4502.68</v>
      </c>
      <c r="G247" s="23">
        <f>D247/G$2</f>
        <v>0.83398438006459708</v>
      </c>
      <c r="H247" s="4">
        <f t="shared" si="35"/>
        <v>1</v>
      </c>
      <c r="I247" s="11">
        <f>INT((S$8*K247+I246)/(1+R$8*J247))</f>
        <v>8744</v>
      </c>
      <c r="J247" s="3">
        <f>S247</f>
        <v>51500</v>
      </c>
      <c r="K247" s="3">
        <f>INT((Q$8*J247+K246)/(1+P$8+S$8))</f>
        <v>996</v>
      </c>
      <c r="L247" s="3">
        <f t="shared" si="39"/>
        <v>0</v>
      </c>
      <c r="M247" s="3">
        <f t="shared" si="40"/>
        <v>-223</v>
      </c>
      <c r="N247" s="46">
        <f t="shared" si="41"/>
        <v>-5</v>
      </c>
      <c r="P247" s="55">
        <f t="shared" si="36"/>
        <v>3.9220946483268753E-6</v>
      </c>
      <c r="Q247" s="56">
        <f>(1+P$8-Q$8)*(1+P$8+S$8)-R$8*((S$8*K246)+((I246+J246)*(1+P$8+S$8)))</f>
        <v>1.7484921155805861</v>
      </c>
      <c r="R247" s="56">
        <f>-J246*(1+P$8+S$8)</f>
        <v>-100451.51052631591</v>
      </c>
      <c r="S247" s="57">
        <f t="shared" si="42"/>
        <v>51500</v>
      </c>
    </row>
    <row r="248" spans="2:19" x14ac:dyDescent="0.25">
      <c r="B248" s="99">
        <v>244</v>
      </c>
      <c r="C248" s="100">
        <v>44137</v>
      </c>
      <c r="D248" s="9">
        <f t="shared" si="43"/>
        <v>112567</v>
      </c>
      <c r="E248" s="2">
        <f t="shared" si="37"/>
        <v>992</v>
      </c>
      <c r="F248" s="65">
        <f t="shared" si="38"/>
        <v>4502.68</v>
      </c>
      <c r="G248" s="24">
        <f>D248/G$2</f>
        <v>0.83398438006459708</v>
      </c>
      <c r="H248" s="5">
        <f t="shared" si="35"/>
        <v>1</v>
      </c>
      <c r="I248" s="9">
        <f>INT((S$8*K248+I247)/(1+R$8*J248))</f>
        <v>8744</v>
      </c>
      <c r="J248" s="2">
        <f>S248</f>
        <v>51278</v>
      </c>
      <c r="K248" s="2">
        <f>INT((Q$8*J248+K247)/(1+P$8+S$8))</f>
        <v>992</v>
      </c>
      <c r="L248" s="2">
        <f t="shared" si="39"/>
        <v>0</v>
      </c>
      <c r="M248" s="2">
        <f t="shared" si="40"/>
        <v>-222</v>
      </c>
      <c r="N248" s="41">
        <f t="shared" si="41"/>
        <v>-4</v>
      </c>
      <c r="P248" s="51">
        <f t="shared" si="36"/>
        <v>3.9220946483268753E-6</v>
      </c>
      <c r="Q248" s="50">
        <f>(1+P$8-Q$8)*(1+P$8+S$8)-R$8*((S$8*K247)+((I247+J247)*(1+P$8+S$8)))</f>
        <v>1.7493649481564995</v>
      </c>
      <c r="R248" s="50">
        <f>-J247*(1+P$8+S$8)</f>
        <v>-100018.42105263169</v>
      </c>
      <c r="S248" s="16">
        <f t="shared" si="42"/>
        <v>51278</v>
      </c>
    </row>
    <row r="249" spans="2:19" x14ac:dyDescent="0.25">
      <c r="B249" s="101">
        <v>245</v>
      </c>
      <c r="C249" s="102">
        <v>44138</v>
      </c>
      <c r="D249" s="11">
        <f t="shared" si="43"/>
        <v>112567</v>
      </c>
      <c r="E249" s="3">
        <f t="shared" si="37"/>
        <v>988</v>
      </c>
      <c r="F249" s="66">
        <f t="shared" si="38"/>
        <v>4502.68</v>
      </c>
      <c r="G249" s="23">
        <f>D249/G$2</f>
        <v>0.83398438006459708</v>
      </c>
      <c r="H249" s="4">
        <f t="shared" si="35"/>
        <v>1</v>
      </c>
      <c r="I249" s="11">
        <f>INT((S$8*K249+I248)/(1+R$8*J249))</f>
        <v>8744</v>
      </c>
      <c r="J249" s="3">
        <f>S249</f>
        <v>51057</v>
      </c>
      <c r="K249" s="3">
        <f>INT((Q$8*J249+K248)/(1+P$8+S$8))</f>
        <v>988</v>
      </c>
      <c r="L249" s="3">
        <f t="shared" si="39"/>
        <v>0</v>
      </c>
      <c r="M249" s="3">
        <f t="shared" si="40"/>
        <v>-221</v>
      </c>
      <c r="N249" s="46">
        <f t="shared" si="41"/>
        <v>-4</v>
      </c>
      <c r="P249" s="55">
        <f t="shared" si="36"/>
        <v>3.9220946483268753E-6</v>
      </c>
      <c r="Q249" s="56">
        <f>(1+P$8-Q$8)*(1+P$8+S$8)-R$8*((S$8*K248)+((I248+J248)*(1+P$8+S$8)))</f>
        <v>1.7502321076985916</v>
      </c>
      <c r="R249" s="56">
        <f>-J248*(1+P$8+S$8)</f>
        <v>-99587.273684210639</v>
      </c>
      <c r="S249" s="57">
        <f t="shared" si="42"/>
        <v>51057</v>
      </c>
    </row>
    <row r="250" spans="2:19" x14ac:dyDescent="0.25">
      <c r="B250" s="99">
        <v>246</v>
      </c>
      <c r="C250" s="100">
        <v>44139</v>
      </c>
      <c r="D250" s="9">
        <f t="shared" si="43"/>
        <v>112567</v>
      </c>
      <c r="E250" s="2">
        <f t="shared" si="37"/>
        <v>984</v>
      </c>
      <c r="F250" s="65">
        <f t="shared" si="38"/>
        <v>4502.68</v>
      </c>
      <c r="G250" s="24">
        <f>D250/G$2</f>
        <v>0.83398438006459708</v>
      </c>
      <c r="H250" s="5">
        <f t="shared" si="35"/>
        <v>1</v>
      </c>
      <c r="I250" s="9">
        <f>INT((S$8*K250+I249)/(1+R$8*J250))</f>
        <v>8744</v>
      </c>
      <c r="J250" s="2">
        <f>S250</f>
        <v>50837</v>
      </c>
      <c r="K250" s="2">
        <f>INT((Q$8*J250+K249)/(1+P$8+S$8))</f>
        <v>984</v>
      </c>
      <c r="L250" s="2">
        <f t="shared" si="39"/>
        <v>0</v>
      </c>
      <c r="M250" s="2">
        <f t="shared" si="40"/>
        <v>-220</v>
      </c>
      <c r="N250" s="41">
        <f t="shared" si="41"/>
        <v>-4</v>
      </c>
      <c r="P250" s="51">
        <f t="shared" si="36"/>
        <v>3.9220946483268753E-6</v>
      </c>
      <c r="Q250" s="50">
        <f>(1+P$8-Q$8)*(1+P$8+S$8)-R$8*((S$8*K249)+((I249+J249)*(1+P$8+S$8)))</f>
        <v>1.7510953935369826</v>
      </c>
      <c r="R250" s="50">
        <f>-J249*(1+P$8+S$8)</f>
        <v>-99158.068421052754</v>
      </c>
      <c r="S250" s="16">
        <f t="shared" si="42"/>
        <v>50837</v>
      </c>
    </row>
    <row r="251" spans="2:19" x14ac:dyDescent="0.25">
      <c r="B251" s="101">
        <v>247</v>
      </c>
      <c r="C251" s="102">
        <v>44140</v>
      </c>
      <c r="D251" s="11">
        <f t="shared" si="43"/>
        <v>112567</v>
      </c>
      <c r="E251" s="3">
        <f t="shared" si="37"/>
        <v>979</v>
      </c>
      <c r="F251" s="66">
        <f t="shared" si="38"/>
        <v>4502.68</v>
      </c>
      <c r="G251" s="23">
        <f>D251/G$2</f>
        <v>0.83398438006459708</v>
      </c>
      <c r="H251" s="4">
        <f t="shared" si="35"/>
        <v>1</v>
      </c>
      <c r="I251" s="11">
        <f>INT((S$8*K251+I250)/(1+R$8*J251))</f>
        <v>8744</v>
      </c>
      <c r="J251" s="3">
        <f>S251</f>
        <v>50618</v>
      </c>
      <c r="K251" s="3">
        <f>INT((Q$8*J251+K250)/(1+P$8+S$8))</f>
        <v>979</v>
      </c>
      <c r="L251" s="3">
        <f t="shared" si="39"/>
        <v>0</v>
      </c>
      <c r="M251" s="3">
        <f t="shared" si="40"/>
        <v>-219</v>
      </c>
      <c r="N251" s="46">
        <f t="shared" si="41"/>
        <v>-5</v>
      </c>
      <c r="P251" s="55">
        <f t="shared" si="36"/>
        <v>3.9220946483268753E-6</v>
      </c>
      <c r="Q251" s="56">
        <f>(1+P$8-Q$8)*(1+P$8+S$8)-R$8*((S$8*K250)+((I250+J250)*(1+P$8+S$8)))</f>
        <v>1.7519548056716729</v>
      </c>
      <c r="R251" s="56">
        <f>-J250*(1+P$8+S$8)</f>
        <v>-98730.805263158007</v>
      </c>
      <c r="S251" s="57">
        <f t="shared" si="42"/>
        <v>50618</v>
      </c>
    </row>
    <row r="252" spans="2:19" x14ac:dyDescent="0.25">
      <c r="B252" s="99">
        <v>248</v>
      </c>
      <c r="C252" s="100">
        <v>44141</v>
      </c>
      <c r="D252" s="9">
        <f t="shared" si="43"/>
        <v>112567</v>
      </c>
      <c r="E252" s="2">
        <f t="shared" si="37"/>
        <v>975</v>
      </c>
      <c r="F252" s="65">
        <f t="shared" si="38"/>
        <v>4502.68</v>
      </c>
      <c r="G252" s="24">
        <f>D252/G$2</f>
        <v>0.83398438006459708</v>
      </c>
      <c r="H252" s="5">
        <f t="shared" si="35"/>
        <v>1</v>
      </c>
      <c r="I252" s="9">
        <f>INT((S$8*K252+I251)/(1+R$8*J252))</f>
        <v>8744</v>
      </c>
      <c r="J252" s="2">
        <f>S252</f>
        <v>50400</v>
      </c>
      <c r="K252" s="2">
        <f>INT((Q$8*J252+K251)/(1+P$8+S$8))</f>
        <v>975</v>
      </c>
      <c r="L252" s="2">
        <f t="shared" si="39"/>
        <v>0</v>
      </c>
      <c r="M252" s="2">
        <f t="shared" si="40"/>
        <v>-218</v>
      </c>
      <c r="N252" s="41">
        <f t="shared" si="41"/>
        <v>-4</v>
      </c>
      <c r="P252" s="51">
        <f t="shared" si="36"/>
        <v>3.9220946483268753E-6</v>
      </c>
      <c r="Q252" s="50">
        <f>(1+P$8-Q$8)*(1+P$8+S$8)-R$8*((S$8*K251)+((I251+J251)*(1+P$8+S$8)))</f>
        <v>1.7528121434327824</v>
      </c>
      <c r="R252" s="50">
        <f>-J251*(1+P$8+S$8)</f>
        <v>-98305.484210526425</v>
      </c>
      <c r="S252" s="16">
        <f t="shared" si="42"/>
        <v>50400</v>
      </c>
    </row>
    <row r="253" spans="2:19" x14ac:dyDescent="0.25">
      <c r="B253" s="101">
        <v>249</v>
      </c>
      <c r="C253" s="102">
        <v>44142</v>
      </c>
      <c r="D253" s="11">
        <f t="shared" si="43"/>
        <v>112567</v>
      </c>
      <c r="E253" s="3">
        <f t="shared" si="37"/>
        <v>971</v>
      </c>
      <c r="F253" s="66">
        <f t="shared" si="38"/>
        <v>4502.68</v>
      </c>
      <c r="G253" s="23">
        <f>D253/G$2</f>
        <v>0.83398438006459708</v>
      </c>
      <c r="H253" s="4">
        <f t="shared" ref="H253:H316" si="44">D253/D252</f>
        <v>1</v>
      </c>
      <c r="I253" s="11">
        <f>INT((S$8*K253+I252)/(1+R$8*J253))</f>
        <v>8744</v>
      </c>
      <c r="J253" s="3">
        <f>S253</f>
        <v>50183</v>
      </c>
      <c r="K253" s="3">
        <f>INT((Q$8*J253+K252)/(1+P$8+S$8))</f>
        <v>971</v>
      </c>
      <c r="L253" s="3">
        <f t="shared" si="39"/>
        <v>0</v>
      </c>
      <c r="M253" s="3">
        <f t="shared" si="40"/>
        <v>-217</v>
      </c>
      <c r="N253" s="46">
        <f t="shared" si="41"/>
        <v>-4</v>
      </c>
      <c r="P253" s="55">
        <f t="shared" si="36"/>
        <v>3.9220946483268753E-6</v>
      </c>
      <c r="Q253" s="56">
        <f>(1+P$8-Q$8)*(1+P$8+S$8)-R$8*((S$8*K252)+((I252+J252)*(1+P$8+S$8)))</f>
        <v>1.7536638081600706</v>
      </c>
      <c r="R253" s="56">
        <f>-J252*(1+P$8+S$8)</f>
        <v>-97882.10526315801</v>
      </c>
      <c r="S253" s="57">
        <f t="shared" si="42"/>
        <v>50183</v>
      </c>
    </row>
    <row r="254" spans="2:19" x14ac:dyDescent="0.25">
      <c r="B254" s="99">
        <v>250</v>
      </c>
      <c r="C254" s="100">
        <v>44143</v>
      </c>
      <c r="D254" s="9">
        <f t="shared" si="43"/>
        <v>112567</v>
      </c>
      <c r="E254" s="2">
        <f t="shared" si="37"/>
        <v>967</v>
      </c>
      <c r="F254" s="65">
        <f t="shared" si="38"/>
        <v>4502.68</v>
      </c>
      <c r="G254" s="24">
        <f>D254/G$2</f>
        <v>0.83398438006459708</v>
      </c>
      <c r="H254" s="5">
        <f t="shared" si="44"/>
        <v>1</v>
      </c>
      <c r="I254" s="9">
        <f>INT((S$8*K254+I253)/(1+R$8*J254))</f>
        <v>8744</v>
      </c>
      <c r="J254" s="2">
        <f>S254</f>
        <v>49967</v>
      </c>
      <c r="K254" s="2">
        <f>INT((Q$8*J254+K253)/(1+P$8+S$8))</f>
        <v>967</v>
      </c>
      <c r="L254" s="2">
        <f t="shared" si="39"/>
        <v>0</v>
      </c>
      <c r="M254" s="2">
        <f t="shared" si="40"/>
        <v>-216</v>
      </c>
      <c r="N254" s="41">
        <f t="shared" si="41"/>
        <v>-4</v>
      </c>
      <c r="P254" s="51">
        <f t="shared" si="36"/>
        <v>3.9220946483268753E-6</v>
      </c>
      <c r="Q254" s="50">
        <f>(1+P$8-Q$8)*(1+P$8+S$8)-R$8*((S$8*K253)+((I253+J253)*(1+P$8+S$8)))</f>
        <v>1.754511599183658</v>
      </c>
      <c r="R254" s="50">
        <f>-J253*(1+P$8+S$8)</f>
        <v>-97460.668421052746</v>
      </c>
      <c r="S254" s="16">
        <f t="shared" si="42"/>
        <v>49967</v>
      </c>
    </row>
    <row r="255" spans="2:19" x14ac:dyDescent="0.25">
      <c r="B255" s="101">
        <v>251</v>
      </c>
      <c r="C255" s="102">
        <v>44144</v>
      </c>
      <c r="D255" s="11">
        <f t="shared" si="43"/>
        <v>112567</v>
      </c>
      <c r="E255" s="3">
        <f t="shared" si="37"/>
        <v>963</v>
      </c>
      <c r="F255" s="66">
        <f t="shared" si="38"/>
        <v>4502.68</v>
      </c>
      <c r="G255" s="23">
        <f>D255/G$2</f>
        <v>0.83398438006459708</v>
      </c>
      <c r="H255" s="4">
        <f t="shared" si="44"/>
        <v>1</v>
      </c>
      <c r="I255" s="11">
        <f>INT((S$8*K255+I254)/(1+R$8*J255))</f>
        <v>8744</v>
      </c>
      <c r="J255" s="3">
        <f>S255</f>
        <v>49752</v>
      </c>
      <c r="K255" s="3">
        <f>INT((Q$8*J255+K254)/(1+P$8+S$8))</f>
        <v>963</v>
      </c>
      <c r="L255" s="3">
        <f t="shared" si="39"/>
        <v>0</v>
      </c>
      <c r="M255" s="3">
        <f t="shared" si="40"/>
        <v>-215</v>
      </c>
      <c r="N255" s="46">
        <f t="shared" si="41"/>
        <v>-4</v>
      </c>
      <c r="P255" s="55">
        <f t="shared" si="36"/>
        <v>3.9220946483268753E-6</v>
      </c>
      <c r="Q255" s="56">
        <f>(1+P$8-Q$8)*(1+P$8+S$8)-R$8*((S$8*K254)+((I254+J254)*(1+P$8+S$8)))</f>
        <v>1.7553555165035442</v>
      </c>
      <c r="R255" s="56">
        <f>-J254*(1+P$8+S$8)</f>
        <v>-97041.173684210633</v>
      </c>
      <c r="S255" s="57">
        <f t="shared" si="42"/>
        <v>49752</v>
      </c>
    </row>
    <row r="256" spans="2:19" x14ac:dyDescent="0.25">
      <c r="B256" s="99">
        <v>252</v>
      </c>
      <c r="C256" s="100">
        <v>44145</v>
      </c>
      <c r="D256" s="9">
        <f t="shared" si="43"/>
        <v>112567</v>
      </c>
      <c r="E256" s="2">
        <f t="shared" si="37"/>
        <v>959</v>
      </c>
      <c r="F256" s="65">
        <f t="shared" si="38"/>
        <v>4502.68</v>
      </c>
      <c r="G256" s="24">
        <f>D256/G$2</f>
        <v>0.83398438006459708</v>
      </c>
      <c r="H256" s="5">
        <f t="shared" si="44"/>
        <v>1</v>
      </c>
      <c r="I256" s="9">
        <f>INT((S$8*K256+I255)/(1+R$8*J256))</f>
        <v>8745</v>
      </c>
      <c r="J256" s="2">
        <f>S256</f>
        <v>49538</v>
      </c>
      <c r="K256" s="2">
        <f>INT((Q$8*J256+K255)/(1+P$8+S$8))</f>
        <v>959</v>
      </c>
      <c r="L256" s="2">
        <f t="shared" si="39"/>
        <v>1</v>
      </c>
      <c r="M256" s="2">
        <f t="shared" si="40"/>
        <v>-214</v>
      </c>
      <c r="N256" s="41">
        <f t="shared" si="41"/>
        <v>-4</v>
      </c>
      <c r="P256" s="51">
        <f t="shared" si="36"/>
        <v>3.9220946483268753E-6</v>
      </c>
      <c r="Q256" s="50">
        <f>(1+P$8-Q$8)*(1+P$8+S$8)-R$8*((S$8*K255)+((I255+J255)*(1+P$8+S$8)))</f>
        <v>1.7561955601197297</v>
      </c>
      <c r="R256" s="50">
        <f>-J255*(1+P$8+S$8)</f>
        <v>-96623.621052631686</v>
      </c>
      <c r="S256" s="16">
        <f t="shared" si="42"/>
        <v>49538</v>
      </c>
    </row>
    <row r="257" spans="2:19" x14ac:dyDescent="0.25">
      <c r="B257" s="101">
        <v>253</v>
      </c>
      <c r="C257" s="102">
        <v>44146</v>
      </c>
      <c r="D257" s="11">
        <f t="shared" si="43"/>
        <v>112567</v>
      </c>
      <c r="E257" s="3">
        <f t="shared" si="37"/>
        <v>954</v>
      </c>
      <c r="F257" s="66">
        <f t="shared" si="38"/>
        <v>4502.68</v>
      </c>
      <c r="G257" s="23">
        <f>D257/G$2</f>
        <v>0.83398438006459708</v>
      </c>
      <c r="H257" s="4">
        <f t="shared" si="44"/>
        <v>1</v>
      </c>
      <c r="I257" s="11">
        <f>INT((S$8*K257+I256)/(1+R$8*J257))</f>
        <v>8745</v>
      </c>
      <c r="J257" s="3">
        <f>S257</f>
        <v>49325</v>
      </c>
      <c r="K257" s="3">
        <f>INT((Q$8*J257+K256)/(1+P$8+S$8))</f>
        <v>954</v>
      </c>
      <c r="L257" s="3">
        <f t="shared" si="39"/>
        <v>0</v>
      </c>
      <c r="M257" s="3">
        <f t="shared" si="40"/>
        <v>-213</v>
      </c>
      <c r="N257" s="46">
        <f t="shared" si="41"/>
        <v>-5</v>
      </c>
      <c r="P257" s="55">
        <f t="shared" si="36"/>
        <v>3.9220946483268753E-6</v>
      </c>
      <c r="Q257" s="56">
        <f>(1+P$8-Q$8)*(1+P$8+S$8)-R$8*((S$8*K256)+((I256+J256)*(1+P$8+S$8)))</f>
        <v>1.7570278563285131</v>
      </c>
      <c r="R257" s="56">
        <f>-J256*(1+P$8+S$8)</f>
        <v>-96208.010526315906</v>
      </c>
      <c r="S257" s="57">
        <f t="shared" si="42"/>
        <v>49325</v>
      </c>
    </row>
    <row r="258" spans="2:19" x14ac:dyDescent="0.25">
      <c r="B258" s="99">
        <v>254</v>
      </c>
      <c r="C258" s="100">
        <v>44147</v>
      </c>
      <c r="D258" s="9">
        <f t="shared" si="43"/>
        <v>112567</v>
      </c>
      <c r="E258" s="2">
        <f t="shared" si="37"/>
        <v>950</v>
      </c>
      <c r="F258" s="65">
        <f t="shared" si="38"/>
        <v>4502.68</v>
      </c>
      <c r="G258" s="24">
        <f>D258/G$2</f>
        <v>0.83398438006459708</v>
      </c>
      <c r="H258" s="5">
        <f t="shared" si="44"/>
        <v>1</v>
      </c>
      <c r="I258" s="9">
        <f>INT((S$8*K258+I257)/(1+R$8*J258))</f>
        <v>8745</v>
      </c>
      <c r="J258" s="2">
        <f>S258</f>
        <v>49113</v>
      </c>
      <c r="K258" s="2">
        <f>INT((Q$8*J258+K257)/(1+P$8+S$8))</f>
        <v>950</v>
      </c>
      <c r="L258" s="2">
        <f t="shared" si="39"/>
        <v>0</v>
      </c>
      <c r="M258" s="2">
        <f t="shared" si="40"/>
        <v>-212</v>
      </c>
      <c r="N258" s="41">
        <f t="shared" si="41"/>
        <v>-4</v>
      </c>
      <c r="P258" s="51">
        <f t="shared" si="36"/>
        <v>3.9220946483268753E-6</v>
      </c>
      <c r="Q258" s="50">
        <f>(1+P$8-Q$8)*(1+P$8+S$8)-R$8*((S$8*K257)+((I257+J257)*(1+P$8+S$8)))</f>
        <v>1.757861951867417</v>
      </c>
      <c r="R258" s="50">
        <f>-J257*(1+P$8+S$8)</f>
        <v>-95794.342105263277</v>
      </c>
      <c r="S258" s="16">
        <f t="shared" si="42"/>
        <v>49113</v>
      </c>
    </row>
    <row r="259" spans="2:19" x14ac:dyDescent="0.25">
      <c r="B259" s="101">
        <v>255</v>
      </c>
      <c r="C259" s="102">
        <v>44148</v>
      </c>
      <c r="D259" s="11">
        <f t="shared" si="43"/>
        <v>112567</v>
      </c>
      <c r="E259" s="3">
        <f t="shared" si="37"/>
        <v>946</v>
      </c>
      <c r="F259" s="66">
        <f t="shared" si="38"/>
        <v>4502.68</v>
      </c>
      <c r="G259" s="23">
        <f>D259/G$2</f>
        <v>0.83398438006459708</v>
      </c>
      <c r="H259" s="4">
        <f t="shared" si="44"/>
        <v>1</v>
      </c>
      <c r="I259" s="11">
        <f>INT((S$8*K259+I258)/(1+R$8*J259))</f>
        <v>8745</v>
      </c>
      <c r="J259" s="3">
        <f>S259</f>
        <v>48901</v>
      </c>
      <c r="K259" s="3">
        <f>INT((Q$8*J259+K258)/(1+P$8+S$8))</f>
        <v>946</v>
      </c>
      <c r="L259" s="3">
        <f t="shared" si="39"/>
        <v>0</v>
      </c>
      <c r="M259" s="3">
        <f t="shared" si="40"/>
        <v>-212</v>
      </c>
      <c r="N259" s="46">
        <f t="shared" si="41"/>
        <v>-4</v>
      </c>
      <c r="P259" s="55">
        <f t="shared" si="36"/>
        <v>3.9220946483268753E-6</v>
      </c>
      <c r="Q259" s="56">
        <f>(1+P$8-Q$8)*(1+P$8+S$8)-R$8*((S$8*K258)+((I258+J258)*(1+P$8+S$8)))</f>
        <v>1.7586903743724995</v>
      </c>
      <c r="R259" s="56">
        <f>-J258*(1+P$8+S$8)</f>
        <v>-95382.615789473799</v>
      </c>
      <c r="S259" s="57">
        <f t="shared" si="42"/>
        <v>48901</v>
      </c>
    </row>
    <row r="260" spans="2:19" x14ac:dyDescent="0.25">
      <c r="B260" s="99">
        <v>256</v>
      </c>
      <c r="C260" s="100">
        <v>44149</v>
      </c>
      <c r="D260" s="9">
        <f t="shared" si="43"/>
        <v>112567</v>
      </c>
      <c r="E260" s="2">
        <f t="shared" si="37"/>
        <v>942</v>
      </c>
      <c r="F260" s="65">
        <f t="shared" si="38"/>
        <v>4502.68</v>
      </c>
      <c r="G260" s="24">
        <f>D260/G$2</f>
        <v>0.83398438006459708</v>
      </c>
      <c r="H260" s="5">
        <f t="shared" si="44"/>
        <v>1</v>
      </c>
      <c r="I260" s="9">
        <f>INT((S$8*K260+I259)/(1+R$8*J260))</f>
        <v>8745</v>
      </c>
      <c r="J260" s="2">
        <f>S260</f>
        <v>48690</v>
      </c>
      <c r="K260" s="2">
        <f>INT((Q$8*J260+K259)/(1+P$8+S$8))</f>
        <v>942</v>
      </c>
      <c r="L260" s="2">
        <f t="shared" si="39"/>
        <v>0</v>
      </c>
      <c r="M260" s="2">
        <f t="shared" si="40"/>
        <v>-211</v>
      </c>
      <c r="N260" s="41">
        <f t="shared" si="41"/>
        <v>-4</v>
      </c>
      <c r="P260" s="51">
        <f t="shared" si="36"/>
        <v>3.9220946483268753E-6</v>
      </c>
      <c r="Q260" s="50">
        <f>(1+P$8-Q$8)*(1+P$8+S$8)-R$8*((S$8*K259)+((I259+J259)*(1+P$8+S$8)))</f>
        <v>1.7595187968775821</v>
      </c>
      <c r="R260" s="50">
        <f>-J259*(1+P$8+S$8)</f>
        <v>-94970.889473684321</v>
      </c>
      <c r="S260" s="16">
        <f t="shared" si="42"/>
        <v>48690</v>
      </c>
    </row>
    <row r="261" spans="2:19" x14ac:dyDescent="0.25">
      <c r="B261" s="101">
        <v>257</v>
      </c>
      <c r="C261" s="102">
        <v>44150</v>
      </c>
      <c r="D261" s="11">
        <f t="shared" si="43"/>
        <v>112567</v>
      </c>
      <c r="E261" s="3">
        <f t="shared" si="37"/>
        <v>938</v>
      </c>
      <c r="F261" s="66">
        <f t="shared" si="38"/>
        <v>4502.68</v>
      </c>
      <c r="G261" s="23">
        <f>D261/G$2</f>
        <v>0.83398438006459708</v>
      </c>
      <c r="H261" s="4">
        <f t="shared" si="44"/>
        <v>1</v>
      </c>
      <c r="I261" s="11">
        <f>INT((S$8*K261+I260)/(1+R$8*J261))</f>
        <v>8745</v>
      </c>
      <c r="J261" s="3">
        <f>S261</f>
        <v>48480</v>
      </c>
      <c r="K261" s="3">
        <f>INT((Q$8*J261+K260)/(1+P$8+S$8))</f>
        <v>938</v>
      </c>
      <c r="L261" s="3">
        <f t="shared" si="39"/>
        <v>0</v>
      </c>
      <c r="M261" s="3">
        <f t="shared" si="40"/>
        <v>-210</v>
      </c>
      <c r="N261" s="46">
        <f t="shared" si="41"/>
        <v>-4</v>
      </c>
      <c r="P261" s="55">
        <f t="shared" si="36"/>
        <v>3.9220946483268753E-6</v>
      </c>
      <c r="Q261" s="56">
        <f>(1+P$8-Q$8)*(1+P$8+S$8)-R$8*((S$8*K260)+((I260+J260)*(1+P$8+S$8)))</f>
        <v>1.7603433456789637</v>
      </c>
      <c r="R261" s="56">
        <f>-J260*(1+P$8+S$8)</f>
        <v>-94561.10526315801</v>
      </c>
      <c r="S261" s="57">
        <f t="shared" si="42"/>
        <v>48480</v>
      </c>
    </row>
    <row r="262" spans="2:19" x14ac:dyDescent="0.25">
      <c r="B262" s="99">
        <v>258</v>
      </c>
      <c r="C262" s="100">
        <v>44151</v>
      </c>
      <c r="D262" s="9">
        <f t="shared" si="43"/>
        <v>112567</v>
      </c>
      <c r="E262" s="2">
        <f t="shared" si="37"/>
        <v>934</v>
      </c>
      <c r="F262" s="65">
        <f t="shared" si="38"/>
        <v>4502.68</v>
      </c>
      <c r="G262" s="24">
        <f>D262/G$2</f>
        <v>0.83398438006459708</v>
      </c>
      <c r="H262" s="5">
        <f t="shared" si="44"/>
        <v>1</v>
      </c>
      <c r="I262" s="9">
        <f>INT((S$8*K262+I261)/(1+R$8*J262))</f>
        <v>8745</v>
      </c>
      <c r="J262" s="2">
        <f>S262</f>
        <v>48271</v>
      </c>
      <c r="K262" s="2">
        <f>INT((Q$8*J262+K261)/(1+P$8+S$8))</f>
        <v>934</v>
      </c>
      <c r="L262" s="2">
        <f t="shared" si="39"/>
        <v>0</v>
      </c>
      <c r="M262" s="2">
        <f t="shared" si="40"/>
        <v>-209</v>
      </c>
      <c r="N262" s="41">
        <f t="shared" si="41"/>
        <v>-4</v>
      </c>
      <c r="P262" s="51">
        <f t="shared" si="36"/>
        <v>3.9220946483268753E-6</v>
      </c>
      <c r="Q262" s="50">
        <f>(1+P$8-Q$8)*(1+P$8+S$8)-R$8*((S$8*K261)+((I261+J261)*(1+P$8+S$8)))</f>
        <v>1.7611640207766444</v>
      </c>
      <c r="R262" s="50">
        <f>-J261*(1+P$8+S$8)</f>
        <v>-94153.263157894849</v>
      </c>
      <c r="S262" s="16">
        <f t="shared" si="42"/>
        <v>48271</v>
      </c>
    </row>
    <row r="263" spans="2:19" x14ac:dyDescent="0.25">
      <c r="B263" s="101">
        <v>259</v>
      </c>
      <c r="C263" s="102">
        <v>44152</v>
      </c>
      <c r="D263" s="11">
        <f t="shared" si="43"/>
        <v>112567</v>
      </c>
      <c r="E263" s="3">
        <f t="shared" si="37"/>
        <v>930</v>
      </c>
      <c r="F263" s="66">
        <f t="shared" si="38"/>
        <v>4502.68</v>
      </c>
      <c r="G263" s="23">
        <f>D263/G$2</f>
        <v>0.83398438006459708</v>
      </c>
      <c r="H263" s="4">
        <f t="shared" si="44"/>
        <v>1</v>
      </c>
      <c r="I263" s="11">
        <f>INT((S$8*K263+I262)/(1+R$8*J263))</f>
        <v>8745</v>
      </c>
      <c r="J263" s="3">
        <f>S263</f>
        <v>48063</v>
      </c>
      <c r="K263" s="3">
        <f>INT((Q$8*J263+K262)/(1+P$8+S$8))</f>
        <v>930</v>
      </c>
      <c r="L263" s="3">
        <f t="shared" si="39"/>
        <v>0</v>
      </c>
      <c r="M263" s="3">
        <f t="shared" si="40"/>
        <v>-208</v>
      </c>
      <c r="N263" s="46">
        <f t="shared" si="41"/>
        <v>-4</v>
      </c>
      <c r="P263" s="55">
        <f t="shared" si="36"/>
        <v>3.9220946483268753E-6</v>
      </c>
      <c r="Q263" s="56">
        <f>(1+P$8-Q$8)*(1+P$8+S$8)-R$8*((S$8*K262)+((I262+J262)*(1+P$8+S$8)))</f>
        <v>1.7619808221706239</v>
      </c>
      <c r="R263" s="56">
        <f>-J262*(1+P$8+S$8)</f>
        <v>-93747.363157894841</v>
      </c>
      <c r="S263" s="57">
        <f t="shared" si="42"/>
        <v>48063</v>
      </c>
    </row>
    <row r="264" spans="2:19" x14ac:dyDescent="0.25">
      <c r="B264" s="99">
        <v>260</v>
      </c>
      <c r="C264" s="100">
        <v>44153</v>
      </c>
      <c r="D264" s="9">
        <f t="shared" si="43"/>
        <v>112567</v>
      </c>
      <c r="E264" s="2">
        <f t="shared" si="37"/>
        <v>926</v>
      </c>
      <c r="F264" s="65">
        <f t="shared" si="38"/>
        <v>4502.68</v>
      </c>
      <c r="G264" s="24">
        <f>D264/G$2</f>
        <v>0.83398438006459708</v>
      </c>
      <c r="H264" s="5">
        <f t="shared" si="44"/>
        <v>1</v>
      </c>
      <c r="I264" s="9">
        <f>INT((S$8*K264+I263)/(1+R$8*J264))</f>
        <v>8745</v>
      </c>
      <c r="J264" s="2">
        <f>S264</f>
        <v>47856</v>
      </c>
      <c r="K264" s="2">
        <f>INT((Q$8*J264+K263)/(1+P$8+S$8))</f>
        <v>926</v>
      </c>
      <c r="L264" s="2">
        <f t="shared" si="39"/>
        <v>0</v>
      </c>
      <c r="M264" s="2">
        <f t="shared" si="40"/>
        <v>-207</v>
      </c>
      <c r="N264" s="41">
        <f t="shared" si="41"/>
        <v>-4</v>
      </c>
      <c r="P264" s="51">
        <f t="shared" si="36"/>
        <v>3.9220946483268753E-6</v>
      </c>
      <c r="Q264" s="50">
        <f>(1+P$8-Q$8)*(1+P$8+S$8)-R$8*((S$8*K263)+((I263+J263)*(1+P$8+S$8)))</f>
        <v>1.7627937498609028</v>
      </c>
      <c r="R264" s="50">
        <f>-J263*(1+P$8+S$8)</f>
        <v>-93343.405263157998</v>
      </c>
      <c r="S264" s="16">
        <f t="shared" si="42"/>
        <v>47856</v>
      </c>
    </row>
    <row r="265" spans="2:19" x14ac:dyDescent="0.25">
      <c r="B265" s="101">
        <v>261</v>
      </c>
      <c r="C265" s="102">
        <v>44154</v>
      </c>
      <c r="D265" s="11">
        <f t="shared" si="43"/>
        <v>112567</v>
      </c>
      <c r="E265" s="3">
        <f t="shared" si="37"/>
        <v>922</v>
      </c>
      <c r="F265" s="66">
        <f t="shared" si="38"/>
        <v>4502.68</v>
      </c>
      <c r="G265" s="23">
        <f>D265/G$2</f>
        <v>0.83398438006459708</v>
      </c>
      <c r="H265" s="4">
        <f t="shared" si="44"/>
        <v>1</v>
      </c>
      <c r="I265" s="11">
        <f>INT((S$8*K265+I264)/(1+R$8*J265))</f>
        <v>8745</v>
      </c>
      <c r="J265" s="3">
        <f>S265</f>
        <v>47650</v>
      </c>
      <c r="K265" s="3">
        <f>INT((Q$8*J265+K264)/(1+P$8+S$8))</f>
        <v>922</v>
      </c>
      <c r="L265" s="3">
        <f t="shared" si="39"/>
        <v>0</v>
      </c>
      <c r="M265" s="3">
        <f t="shared" si="40"/>
        <v>-206</v>
      </c>
      <c r="N265" s="46">
        <f t="shared" si="41"/>
        <v>-4</v>
      </c>
      <c r="P265" s="55">
        <f t="shared" si="36"/>
        <v>3.9220946483268753E-6</v>
      </c>
      <c r="Q265" s="56">
        <f>(1+P$8-Q$8)*(1+P$8+S$8)-R$8*((S$8*K264)+((I264+J264)*(1+P$8+S$8)))</f>
        <v>1.7636028038474807</v>
      </c>
      <c r="R265" s="56">
        <f>-J264*(1+P$8+S$8)</f>
        <v>-92941.389473684321</v>
      </c>
      <c r="S265" s="57">
        <f t="shared" si="42"/>
        <v>47650</v>
      </c>
    </row>
    <row r="266" spans="2:19" x14ac:dyDescent="0.25">
      <c r="B266" s="99">
        <v>262</v>
      </c>
      <c r="C266" s="100">
        <v>44155</v>
      </c>
      <c r="D266" s="9">
        <f t="shared" si="43"/>
        <v>112567</v>
      </c>
      <c r="E266" s="2">
        <f t="shared" si="37"/>
        <v>918</v>
      </c>
      <c r="F266" s="65">
        <f t="shared" si="38"/>
        <v>4502.68</v>
      </c>
      <c r="G266" s="24">
        <f>D266/G$2</f>
        <v>0.83398438006459708</v>
      </c>
      <c r="H266" s="5">
        <f t="shared" si="44"/>
        <v>1</v>
      </c>
      <c r="I266" s="9">
        <f>INT((S$8*K266+I265)/(1+R$8*J266))</f>
        <v>8745</v>
      </c>
      <c r="J266" s="2">
        <f>S266</f>
        <v>47445</v>
      </c>
      <c r="K266" s="2">
        <f>INT((Q$8*J266+K265)/(1+P$8+S$8))</f>
        <v>918</v>
      </c>
      <c r="L266" s="2">
        <f t="shared" si="39"/>
        <v>0</v>
      </c>
      <c r="M266" s="2">
        <f t="shared" si="40"/>
        <v>-205</v>
      </c>
      <c r="N266" s="41">
        <f t="shared" si="41"/>
        <v>-4</v>
      </c>
      <c r="P266" s="51">
        <f t="shared" si="36"/>
        <v>3.9220946483268753E-6</v>
      </c>
      <c r="Q266" s="50">
        <f>(1+P$8-Q$8)*(1+P$8+S$8)-R$8*((S$8*K265)+((I265+J265)*(1+P$8+S$8)))</f>
        <v>1.7644079841303575</v>
      </c>
      <c r="R266" s="50">
        <f>-J265*(1+P$8+S$8)</f>
        <v>-92541.315789473796</v>
      </c>
      <c r="S266" s="16">
        <f t="shared" si="42"/>
        <v>47445</v>
      </c>
    </row>
    <row r="267" spans="2:19" x14ac:dyDescent="0.25">
      <c r="B267" s="101">
        <v>263</v>
      </c>
      <c r="C267" s="102">
        <v>44156</v>
      </c>
      <c r="D267" s="11">
        <f t="shared" si="43"/>
        <v>112567</v>
      </c>
      <c r="E267" s="3">
        <f t="shared" si="37"/>
        <v>914</v>
      </c>
      <c r="F267" s="66">
        <f t="shared" si="38"/>
        <v>4502.68</v>
      </c>
      <c r="G267" s="23">
        <f>D267/G$2</f>
        <v>0.83398438006459708</v>
      </c>
      <c r="H267" s="4">
        <f t="shared" si="44"/>
        <v>1</v>
      </c>
      <c r="I267" s="11">
        <f>INT((S$8*K267+I266)/(1+R$8*J267))</f>
        <v>8745</v>
      </c>
      <c r="J267" s="3">
        <f>S267</f>
        <v>47240</v>
      </c>
      <c r="K267" s="3">
        <f>INT((Q$8*J267+K266)/(1+P$8+S$8))</f>
        <v>914</v>
      </c>
      <c r="L267" s="3">
        <f t="shared" si="39"/>
        <v>0</v>
      </c>
      <c r="M267" s="3">
        <f t="shared" si="40"/>
        <v>-205</v>
      </c>
      <c r="N267" s="46">
        <f t="shared" si="41"/>
        <v>-4</v>
      </c>
      <c r="P267" s="55">
        <f t="shared" si="36"/>
        <v>3.9220946483268753E-6</v>
      </c>
      <c r="Q267" s="56">
        <f>(1+P$8-Q$8)*(1+P$8+S$8)-R$8*((S$8*K266)+((I266+J266)*(1+P$8+S$8)))</f>
        <v>1.7652092907095334</v>
      </c>
      <c r="R267" s="56">
        <f>-J266*(1+P$8+S$8)</f>
        <v>-92143.184210526422</v>
      </c>
      <c r="S267" s="57">
        <f t="shared" si="42"/>
        <v>47240</v>
      </c>
    </row>
    <row r="268" spans="2:19" x14ac:dyDescent="0.25">
      <c r="B268" s="99">
        <v>264</v>
      </c>
      <c r="C268" s="100">
        <v>44157</v>
      </c>
      <c r="D268" s="9">
        <f t="shared" si="43"/>
        <v>112567</v>
      </c>
      <c r="E268" s="2">
        <f t="shared" si="37"/>
        <v>910</v>
      </c>
      <c r="F268" s="65">
        <f t="shared" si="38"/>
        <v>4502.68</v>
      </c>
      <c r="G268" s="24">
        <f>D268/G$2</f>
        <v>0.83398438006459708</v>
      </c>
      <c r="H268" s="5">
        <f t="shared" si="44"/>
        <v>1</v>
      </c>
      <c r="I268" s="9">
        <f>INT((S$8*K268+I267)/(1+R$8*J268))</f>
        <v>8745</v>
      </c>
      <c r="J268" s="2">
        <f>S268</f>
        <v>47036</v>
      </c>
      <c r="K268" s="2">
        <f>INT((Q$8*J268+K267)/(1+P$8+S$8))</f>
        <v>910</v>
      </c>
      <c r="L268" s="2">
        <f t="shared" si="39"/>
        <v>0</v>
      </c>
      <c r="M268" s="2">
        <f t="shared" si="40"/>
        <v>-204</v>
      </c>
      <c r="N268" s="41">
        <f t="shared" si="41"/>
        <v>-4</v>
      </c>
      <c r="P268" s="51">
        <f t="shared" si="36"/>
        <v>3.9220946483268753E-6</v>
      </c>
      <c r="Q268" s="50">
        <f>(1+P$8-Q$8)*(1+P$8+S$8)-R$8*((S$8*K267)+((I267+J267)*(1+P$8+S$8)))</f>
        <v>1.7660105972887092</v>
      </c>
      <c r="R268" s="50">
        <f>-J267*(1+P$8+S$8)</f>
        <v>-91745.052631579048</v>
      </c>
      <c r="S268" s="16">
        <f t="shared" si="42"/>
        <v>47036</v>
      </c>
    </row>
    <row r="269" spans="2:19" x14ac:dyDescent="0.25">
      <c r="B269" s="101">
        <v>265</v>
      </c>
      <c r="C269" s="102">
        <v>44158</v>
      </c>
      <c r="D269" s="11">
        <f t="shared" si="43"/>
        <v>112567</v>
      </c>
      <c r="E269" s="3">
        <f t="shared" si="37"/>
        <v>906</v>
      </c>
      <c r="F269" s="66">
        <f t="shared" si="38"/>
        <v>4502.68</v>
      </c>
      <c r="G269" s="23">
        <f>D269/G$2</f>
        <v>0.83398438006459708</v>
      </c>
      <c r="H269" s="4">
        <f t="shared" si="44"/>
        <v>1</v>
      </c>
      <c r="I269" s="11">
        <f>INT((S$8*K269+I268)/(1+R$8*J269))</f>
        <v>8745</v>
      </c>
      <c r="J269" s="3">
        <f>S269</f>
        <v>46833</v>
      </c>
      <c r="K269" s="3">
        <f>INT((Q$8*J269+K268)/(1+P$8+S$8))</f>
        <v>906</v>
      </c>
      <c r="L269" s="3">
        <f t="shared" si="39"/>
        <v>0</v>
      </c>
      <c r="M269" s="3">
        <f t="shared" si="40"/>
        <v>-203</v>
      </c>
      <c r="N269" s="46">
        <f t="shared" si="41"/>
        <v>-4</v>
      </c>
      <c r="P269" s="55">
        <f t="shared" si="36"/>
        <v>3.9220946483268753E-6</v>
      </c>
      <c r="Q269" s="56">
        <f>(1+P$8-Q$8)*(1+P$8+S$8)-R$8*((S$8*K268)+((I268+J268)*(1+P$8+S$8)))</f>
        <v>1.7668080301641842</v>
      </c>
      <c r="R269" s="56">
        <f>-J268*(1+P$8+S$8)</f>
        <v>-91348.863157894841</v>
      </c>
      <c r="S269" s="57">
        <f t="shared" si="42"/>
        <v>46833</v>
      </c>
    </row>
    <row r="270" spans="2:19" x14ac:dyDescent="0.25">
      <c r="B270" s="99">
        <v>266</v>
      </c>
      <c r="C270" s="100">
        <v>44159</v>
      </c>
      <c r="D270" s="9">
        <f t="shared" si="43"/>
        <v>112567</v>
      </c>
      <c r="E270" s="2">
        <f t="shared" si="37"/>
        <v>902</v>
      </c>
      <c r="F270" s="65">
        <f t="shared" si="38"/>
        <v>4502.68</v>
      </c>
      <c r="G270" s="24">
        <f>D270/G$2</f>
        <v>0.83398438006459708</v>
      </c>
      <c r="H270" s="5">
        <f t="shared" si="44"/>
        <v>1</v>
      </c>
      <c r="I270" s="9">
        <f>INT((S$8*K270+I269)/(1+R$8*J270))</f>
        <v>8745</v>
      </c>
      <c r="J270" s="2">
        <f>S270</f>
        <v>46631</v>
      </c>
      <c r="K270" s="2">
        <f>INT((Q$8*J270+K269)/(1+P$8+S$8))</f>
        <v>902</v>
      </c>
      <c r="L270" s="2">
        <f t="shared" si="39"/>
        <v>0</v>
      </c>
      <c r="M270" s="2">
        <f t="shared" si="40"/>
        <v>-202</v>
      </c>
      <c r="N270" s="41">
        <f t="shared" si="41"/>
        <v>-4</v>
      </c>
      <c r="P270" s="51">
        <f t="shared" si="36"/>
        <v>3.9220946483268753E-6</v>
      </c>
      <c r="Q270" s="50">
        <f>(1+P$8-Q$8)*(1+P$8+S$8)-R$8*((S$8*K269)+((I269+J269)*(1+P$8+S$8)))</f>
        <v>1.7676015893359582</v>
      </c>
      <c r="R270" s="50">
        <f>-J269*(1+P$8+S$8)</f>
        <v>-90954.615789473784</v>
      </c>
      <c r="S270" s="16">
        <f t="shared" si="42"/>
        <v>46631</v>
      </c>
    </row>
    <row r="271" spans="2:19" x14ac:dyDescent="0.25">
      <c r="B271" s="101">
        <v>267</v>
      </c>
      <c r="C271" s="102">
        <v>44160</v>
      </c>
      <c r="D271" s="11">
        <f t="shared" si="43"/>
        <v>112567</v>
      </c>
      <c r="E271" s="3">
        <f t="shared" si="37"/>
        <v>898</v>
      </c>
      <c r="F271" s="66">
        <f t="shared" si="38"/>
        <v>4502.68</v>
      </c>
      <c r="G271" s="23">
        <f>D271/G$2</f>
        <v>0.83398438006459708</v>
      </c>
      <c r="H271" s="4">
        <f t="shared" si="44"/>
        <v>1</v>
      </c>
      <c r="I271" s="11">
        <f>INT((S$8*K271+I270)/(1+R$8*J271))</f>
        <v>8745</v>
      </c>
      <c r="J271" s="3">
        <f>S271</f>
        <v>46430</v>
      </c>
      <c r="K271" s="3">
        <f>INT((Q$8*J271+K270)/(1+P$8+S$8))</f>
        <v>898</v>
      </c>
      <c r="L271" s="3">
        <f t="shared" si="39"/>
        <v>0</v>
      </c>
      <c r="M271" s="3">
        <f t="shared" si="40"/>
        <v>-201</v>
      </c>
      <c r="N271" s="46">
        <f t="shared" si="41"/>
        <v>-4</v>
      </c>
      <c r="P271" s="55">
        <f t="shared" si="36"/>
        <v>3.9220946483268753E-6</v>
      </c>
      <c r="Q271" s="56">
        <f>(1+P$8-Q$8)*(1+P$8+S$8)-R$8*((S$8*K270)+((I270+J270)*(1+P$8+S$8)))</f>
        <v>1.7683912748040311</v>
      </c>
      <c r="R271" s="56">
        <f>-J270*(1+P$8+S$8)</f>
        <v>-90562.310526315894</v>
      </c>
      <c r="S271" s="57">
        <f t="shared" si="42"/>
        <v>46430</v>
      </c>
    </row>
    <row r="272" spans="2:19" x14ac:dyDescent="0.25">
      <c r="B272" s="99">
        <v>268</v>
      </c>
      <c r="C272" s="100">
        <v>44161</v>
      </c>
      <c r="D272" s="9">
        <f t="shared" si="43"/>
        <v>112567</v>
      </c>
      <c r="E272" s="2">
        <f t="shared" si="37"/>
        <v>894</v>
      </c>
      <c r="F272" s="65">
        <f t="shared" si="38"/>
        <v>4502.68</v>
      </c>
      <c r="G272" s="24">
        <f>D272/G$2</f>
        <v>0.83398438006459708</v>
      </c>
      <c r="H272" s="5">
        <f t="shared" si="44"/>
        <v>1</v>
      </c>
      <c r="I272" s="9">
        <f>INT((S$8*K272+I271)/(1+R$8*J272))</f>
        <v>8745</v>
      </c>
      <c r="J272" s="2">
        <f>S272</f>
        <v>46230</v>
      </c>
      <c r="K272" s="2">
        <f>INT((Q$8*J272+K271)/(1+P$8+S$8))</f>
        <v>894</v>
      </c>
      <c r="L272" s="2">
        <f t="shared" si="39"/>
        <v>0</v>
      </c>
      <c r="M272" s="2">
        <f t="shared" si="40"/>
        <v>-200</v>
      </c>
      <c r="N272" s="41">
        <f t="shared" si="41"/>
        <v>-4</v>
      </c>
      <c r="P272" s="51">
        <f t="shared" si="36"/>
        <v>3.9220946483268753E-6</v>
      </c>
      <c r="Q272" s="50">
        <f>(1+P$8-Q$8)*(1+P$8+S$8)-R$8*((S$8*K271)+((I271+J271)*(1+P$8+S$8)))</f>
        <v>1.7691770865684033</v>
      </c>
      <c r="R272" s="50">
        <f>-J271*(1+P$8+S$8)</f>
        <v>-90171.947368421155</v>
      </c>
      <c r="S272" s="16">
        <f t="shared" si="42"/>
        <v>46230</v>
      </c>
    </row>
    <row r="273" spans="2:19" x14ac:dyDescent="0.25">
      <c r="B273" s="101">
        <v>269</v>
      </c>
      <c r="C273" s="102">
        <v>44162</v>
      </c>
      <c r="D273" s="11">
        <f t="shared" si="43"/>
        <v>112567</v>
      </c>
      <c r="E273" s="3">
        <f t="shared" si="37"/>
        <v>890</v>
      </c>
      <c r="F273" s="66">
        <f t="shared" si="38"/>
        <v>4502.68</v>
      </c>
      <c r="G273" s="23">
        <f>D273/G$2</f>
        <v>0.83398438006459708</v>
      </c>
      <c r="H273" s="4">
        <f t="shared" si="44"/>
        <v>1</v>
      </c>
      <c r="I273" s="11">
        <f>INT((S$8*K273+I272)/(1+R$8*J273))</f>
        <v>8744</v>
      </c>
      <c r="J273" s="3">
        <f>S273</f>
        <v>46031</v>
      </c>
      <c r="K273" s="3">
        <f>INT((Q$8*J273+K272)/(1+P$8+S$8))</f>
        <v>890</v>
      </c>
      <c r="L273" s="3">
        <f t="shared" si="39"/>
        <v>-1</v>
      </c>
      <c r="M273" s="3">
        <f t="shared" si="40"/>
        <v>-199</v>
      </c>
      <c r="N273" s="46">
        <f t="shared" si="41"/>
        <v>-4</v>
      </c>
      <c r="P273" s="55">
        <f t="shared" si="36"/>
        <v>3.9220946483268753E-6</v>
      </c>
      <c r="Q273" s="56">
        <f>(1+P$8-Q$8)*(1+P$8+S$8)-R$8*((S$8*K272)+((I272+J272)*(1+P$8+S$8)))</f>
        <v>1.7699590246290744</v>
      </c>
      <c r="R273" s="56">
        <f>-J272*(1+P$8+S$8)</f>
        <v>-89783.526315789582</v>
      </c>
      <c r="S273" s="57">
        <f t="shared" si="42"/>
        <v>46031</v>
      </c>
    </row>
    <row r="274" spans="2:19" x14ac:dyDescent="0.25">
      <c r="B274" s="99">
        <v>270</v>
      </c>
      <c r="C274" s="100">
        <v>44163</v>
      </c>
      <c r="D274" s="9">
        <f t="shared" si="43"/>
        <v>112567</v>
      </c>
      <c r="E274" s="2">
        <f t="shared" si="37"/>
        <v>886</v>
      </c>
      <c r="F274" s="65">
        <f t="shared" si="38"/>
        <v>4502.68</v>
      </c>
      <c r="G274" s="24">
        <f>D274/G$2</f>
        <v>0.83398438006459708</v>
      </c>
      <c r="H274" s="5">
        <f t="shared" si="44"/>
        <v>1</v>
      </c>
      <c r="I274" s="9">
        <f>INT((S$8*K274+I273)/(1+R$8*J274))</f>
        <v>8743</v>
      </c>
      <c r="J274" s="2">
        <f>S274</f>
        <v>45832</v>
      </c>
      <c r="K274" s="2">
        <f>INT((Q$8*J274+K273)/(1+P$8+S$8))</f>
        <v>886</v>
      </c>
      <c r="L274" s="2">
        <f t="shared" si="39"/>
        <v>-1</v>
      </c>
      <c r="M274" s="2">
        <f t="shared" si="40"/>
        <v>-199</v>
      </c>
      <c r="N274" s="41">
        <f t="shared" si="41"/>
        <v>-4</v>
      </c>
      <c r="P274" s="51">
        <f t="shared" si="36"/>
        <v>3.9220946483268753E-6</v>
      </c>
      <c r="Q274" s="50">
        <f>(1+P$8-Q$8)*(1+P$8+S$8)-R$8*((S$8*K273)+((I273+J273)*(1+P$8+S$8)))</f>
        <v>1.7707409626897457</v>
      </c>
      <c r="R274" s="50">
        <f>-J273*(1+P$8+S$8)</f>
        <v>-89397.047368421161</v>
      </c>
      <c r="S274" s="16">
        <f t="shared" si="42"/>
        <v>45832</v>
      </c>
    </row>
    <row r="275" spans="2:19" x14ac:dyDescent="0.25">
      <c r="B275" s="101">
        <v>271</v>
      </c>
      <c r="C275" s="102">
        <v>44164</v>
      </c>
      <c r="D275" s="11">
        <f t="shared" si="43"/>
        <v>112567</v>
      </c>
      <c r="E275" s="3">
        <f t="shared" si="37"/>
        <v>882</v>
      </c>
      <c r="F275" s="66">
        <f t="shared" si="38"/>
        <v>4502.68</v>
      </c>
      <c r="G275" s="23">
        <f>D275/G$2</f>
        <v>0.83398438006459708</v>
      </c>
      <c r="H275" s="4">
        <f t="shared" si="44"/>
        <v>1</v>
      </c>
      <c r="I275" s="11">
        <f>INT((S$8*K275+I274)/(1+R$8*J275))</f>
        <v>8742</v>
      </c>
      <c r="J275" s="3">
        <f>S275</f>
        <v>45634</v>
      </c>
      <c r="K275" s="3">
        <f>INT((Q$8*J275+K274)/(1+P$8+S$8))</f>
        <v>882</v>
      </c>
      <c r="L275" s="3">
        <f t="shared" si="39"/>
        <v>-1</v>
      </c>
      <c r="M275" s="3">
        <f t="shared" si="40"/>
        <v>-198</v>
      </c>
      <c r="N275" s="46">
        <f t="shared" si="41"/>
        <v>-4</v>
      </c>
      <c r="P275" s="55">
        <f t="shared" si="36"/>
        <v>3.9220946483268753E-6</v>
      </c>
      <c r="Q275" s="56">
        <f>(1+P$8-Q$8)*(1+P$8+S$8)-R$8*((S$8*K274)+((I274+J274)*(1+P$8+S$8)))</f>
        <v>1.7715229007504167</v>
      </c>
      <c r="R275" s="56">
        <f>-J274*(1+P$8+S$8)</f>
        <v>-89010.56842105274</v>
      </c>
      <c r="S275" s="57">
        <f t="shared" si="42"/>
        <v>45634</v>
      </c>
    </row>
    <row r="276" spans="2:19" x14ac:dyDescent="0.25">
      <c r="B276" s="99">
        <v>272</v>
      </c>
      <c r="C276" s="100">
        <v>44165</v>
      </c>
      <c r="D276" s="9">
        <f t="shared" si="43"/>
        <v>112567</v>
      </c>
      <c r="E276" s="2">
        <f t="shared" si="37"/>
        <v>878</v>
      </c>
      <c r="F276" s="65">
        <f t="shared" si="38"/>
        <v>4502.68</v>
      </c>
      <c r="G276" s="24">
        <f>D276/G$2</f>
        <v>0.83398438006459708</v>
      </c>
      <c r="H276" s="5">
        <f t="shared" si="44"/>
        <v>1</v>
      </c>
      <c r="I276" s="9">
        <f>INT((S$8*K276+I275)/(1+R$8*J276))</f>
        <v>8741</v>
      </c>
      <c r="J276" s="2">
        <f>S276</f>
        <v>45437</v>
      </c>
      <c r="K276" s="2">
        <f>INT((Q$8*J276+K275)/(1+P$8+S$8))</f>
        <v>878</v>
      </c>
      <c r="L276" s="2">
        <f t="shared" si="39"/>
        <v>-1</v>
      </c>
      <c r="M276" s="2">
        <f t="shared" si="40"/>
        <v>-197</v>
      </c>
      <c r="N276" s="41">
        <f t="shared" si="41"/>
        <v>-4</v>
      </c>
      <c r="P276" s="51">
        <f t="shared" si="36"/>
        <v>3.9220946483268753E-6</v>
      </c>
      <c r="Q276" s="50">
        <f>(1+P$8-Q$8)*(1+P$8+S$8)-R$8*((S$8*K275)+((I275+J275)*(1+P$8+S$8)))</f>
        <v>1.7723009651073869</v>
      </c>
      <c r="R276" s="50">
        <f>-J275*(1+P$8+S$8)</f>
        <v>-88626.03157894747</v>
      </c>
      <c r="S276" s="16">
        <f t="shared" si="42"/>
        <v>45437</v>
      </c>
    </row>
    <row r="277" spans="2:19" x14ac:dyDescent="0.25">
      <c r="B277" s="101">
        <v>273</v>
      </c>
      <c r="C277" s="102">
        <v>44166</v>
      </c>
      <c r="D277" s="11">
        <f t="shared" si="43"/>
        <v>112567</v>
      </c>
      <c r="E277" s="3">
        <f t="shared" si="37"/>
        <v>875</v>
      </c>
      <c r="F277" s="66">
        <f t="shared" si="38"/>
        <v>4502.68</v>
      </c>
      <c r="G277" s="23">
        <f>D277/G$2</f>
        <v>0.83398438006459708</v>
      </c>
      <c r="H277" s="4">
        <f t="shared" si="44"/>
        <v>1</v>
      </c>
      <c r="I277" s="11">
        <f>INT((S$8*K277+I276)/(1+R$8*J277))</f>
        <v>8741</v>
      </c>
      <c r="J277" s="3">
        <f>S277</f>
        <v>45241</v>
      </c>
      <c r="K277" s="3">
        <f>INT((Q$8*J277+K276)/(1+P$8+S$8))</f>
        <v>875</v>
      </c>
      <c r="L277" s="3">
        <f t="shared" si="39"/>
        <v>0</v>
      </c>
      <c r="M277" s="3">
        <f t="shared" si="40"/>
        <v>-196</v>
      </c>
      <c r="N277" s="46">
        <f t="shared" si="41"/>
        <v>-3</v>
      </c>
      <c r="P277" s="55">
        <f t="shared" si="36"/>
        <v>3.9220946483268753E-6</v>
      </c>
      <c r="Q277" s="56">
        <f>(1+P$8-Q$8)*(1+P$8+S$8)-R$8*((S$8*K276)+((I276+J276)*(1+P$8+S$8)))</f>
        <v>1.7730751557606561</v>
      </c>
      <c r="R277" s="56">
        <f>-J276*(1+P$8+S$8)</f>
        <v>-88243.436842105366</v>
      </c>
      <c r="S277" s="57">
        <f t="shared" si="42"/>
        <v>45241</v>
      </c>
    </row>
    <row r="278" spans="2:19" x14ac:dyDescent="0.25">
      <c r="B278" s="99">
        <v>274</v>
      </c>
      <c r="C278" s="100">
        <v>44167</v>
      </c>
      <c r="D278" s="9">
        <f t="shared" si="43"/>
        <v>112567</v>
      </c>
      <c r="E278" s="2">
        <f t="shared" si="37"/>
        <v>871</v>
      </c>
      <c r="F278" s="65">
        <f t="shared" si="38"/>
        <v>4502.68</v>
      </c>
      <c r="G278" s="24">
        <f>D278/G$2</f>
        <v>0.83398438006459708</v>
      </c>
      <c r="H278" s="5">
        <f t="shared" si="44"/>
        <v>1</v>
      </c>
      <c r="I278" s="9">
        <f>INT((S$8*K278+I277)/(1+R$8*J278))</f>
        <v>8741</v>
      </c>
      <c r="J278" s="2">
        <f>S278</f>
        <v>45045</v>
      </c>
      <c r="K278" s="2">
        <f>INT((Q$8*J278+K277)/(1+P$8+S$8))</f>
        <v>871</v>
      </c>
      <c r="L278" s="2">
        <f t="shared" si="39"/>
        <v>0</v>
      </c>
      <c r="M278" s="2">
        <f t="shared" si="40"/>
        <v>-196</v>
      </c>
      <c r="N278" s="41">
        <f t="shared" si="41"/>
        <v>-4</v>
      </c>
      <c r="P278" s="51">
        <f t="shared" si="36"/>
        <v>3.9220946483268753E-6</v>
      </c>
      <c r="Q278" s="50">
        <f>(1+P$8-Q$8)*(1+P$8+S$8)-R$8*((S$8*K277)+((I277+J277)*(1+P$8+S$8)))</f>
        <v>1.7738397996764033</v>
      </c>
      <c r="R278" s="50">
        <f>-J277*(1+P$8+S$8)</f>
        <v>-87862.784210526414</v>
      </c>
      <c r="S278" s="16">
        <f t="shared" si="42"/>
        <v>45045</v>
      </c>
    </row>
    <row r="279" spans="2:19" x14ac:dyDescent="0.25">
      <c r="B279" s="101">
        <v>275</v>
      </c>
      <c r="C279" s="102">
        <v>44168</v>
      </c>
      <c r="D279" s="11">
        <f t="shared" si="43"/>
        <v>112567</v>
      </c>
      <c r="E279" s="3">
        <f t="shared" si="37"/>
        <v>867</v>
      </c>
      <c r="F279" s="66">
        <f t="shared" si="38"/>
        <v>4502.68</v>
      </c>
      <c r="G279" s="23">
        <f>D279/G$2</f>
        <v>0.83398438006459708</v>
      </c>
      <c r="H279" s="4">
        <f t="shared" si="44"/>
        <v>1</v>
      </c>
      <c r="I279" s="11">
        <f>INT((S$8*K279+I278)/(1+R$8*J279))</f>
        <v>8741</v>
      </c>
      <c r="J279" s="3">
        <f>S279</f>
        <v>44850</v>
      </c>
      <c r="K279" s="3">
        <f>INT((Q$8*J279+K278)/(1+P$8+S$8))</f>
        <v>867</v>
      </c>
      <c r="L279" s="3">
        <f t="shared" si="39"/>
        <v>0</v>
      </c>
      <c r="M279" s="3">
        <f t="shared" si="40"/>
        <v>-195</v>
      </c>
      <c r="N279" s="46">
        <f t="shared" si="41"/>
        <v>-4</v>
      </c>
      <c r="P279" s="55">
        <f t="shared" si="36"/>
        <v>3.9220946483268753E-6</v>
      </c>
      <c r="Q279" s="56">
        <f>(1+P$8-Q$8)*(1+P$8+S$8)-R$8*((S$8*K278)+((I278+J278)*(1+P$8+S$8)))</f>
        <v>1.7746062429222706</v>
      </c>
      <c r="R279" s="56">
        <f>-J278*(1+P$8+S$8)</f>
        <v>-87482.131578947476</v>
      </c>
      <c r="S279" s="57">
        <f t="shared" si="42"/>
        <v>44850</v>
      </c>
    </row>
    <row r="280" spans="2:19" x14ac:dyDescent="0.25">
      <c r="B280" s="99">
        <v>276</v>
      </c>
      <c r="C280" s="100">
        <v>44169</v>
      </c>
      <c r="D280" s="9">
        <f t="shared" si="43"/>
        <v>112567</v>
      </c>
      <c r="E280" s="2">
        <f t="shared" si="37"/>
        <v>863</v>
      </c>
      <c r="F280" s="65">
        <f t="shared" si="38"/>
        <v>4502.68</v>
      </c>
      <c r="G280" s="24">
        <f>D280/G$2</f>
        <v>0.83398438006459708</v>
      </c>
      <c r="H280" s="5">
        <f t="shared" si="44"/>
        <v>1</v>
      </c>
      <c r="I280" s="9">
        <f>INT((S$8*K280+I279)/(1+R$8*J280))</f>
        <v>8740</v>
      </c>
      <c r="J280" s="2">
        <f>S280</f>
        <v>44656</v>
      </c>
      <c r="K280" s="2">
        <f>INT((Q$8*J280+K279)/(1+P$8+S$8))</f>
        <v>863</v>
      </c>
      <c r="L280" s="2">
        <f t="shared" si="39"/>
        <v>-1</v>
      </c>
      <c r="M280" s="2">
        <f t="shared" si="40"/>
        <v>-194</v>
      </c>
      <c r="N280" s="41">
        <f t="shared" si="41"/>
        <v>-4</v>
      </c>
      <c r="P280" s="51">
        <f t="shared" si="36"/>
        <v>3.9220946483268753E-6</v>
      </c>
      <c r="Q280" s="50">
        <f>(1+P$8-Q$8)*(1+P$8+S$8)-R$8*((S$8*K279)+((I279+J279)*(1+P$8+S$8)))</f>
        <v>1.7753688124644369</v>
      </c>
      <c r="R280" s="50">
        <f>-J279*(1+P$8+S$8)</f>
        <v>-87103.421052631675</v>
      </c>
      <c r="S280" s="16">
        <f t="shared" si="42"/>
        <v>44656</v>
      </c>
    </row>
    <row r="281" spans="2:19" x14ac:dyDescent="0.25">
      <c r="B281" s="101">
        <v>277</v>
      </c>
      <c r="C281" s="102">
        <v>44170</v>
      </c>
      <c r="D281" s="11">
        <f t="shared" si="43"/>
        <v>112567</v>
      </c>
      <c r="E281" s="3">
        <f t="shared" si="37"/>
        <v>860</v>
      </c>
      <c r="F281" s="66">
        <f t="shared" si="38"/>
        <v>4502.68</v>
      </c>
      <c r="G281" s="23">
        <f>D281/G$2</f>
        <v>0.83398438006459708</v>
      </c>
      <c r="H281" s="4">
        <f t="shared" si="44"/>
        <v>1</v>
      </c>
      <c r="I281" s="11">
        <f>INT((S$8*K281+I280)/(1+R$8*J281))</f>
        <v>8740</v>
      </c>
      <c r="J281" s="3">
        <f>S281</f>
        <v>44463</v>
      </c>
      <c r="K281" s="3">
        <f>INT((Q$8*J281+K280)/(1+P$8+S$8))</f>
        <v>860</v>
      </c>
      <c r="L281" s="3">
        <f t="shared" si="39"/>
        <v>0</v>
      </c>
      <c r="M281" s="3">
        <f t="shared" si="40"/>
        <v>-193</v>
      </c>
      <c r="N281" s="46">
        <f t="shared" si="41"/>
        <v>-3</v>
      </c>
      <c r="P281" s="55">
        <f t="shared" ref="P281:P352" si="45">R$8*((1+P$8-Q$8)*(1+P$8+S$8)-Q$8)</f>
        <v>3.9220946483268753E-6</v>
      </c>
      <c r="Q281" s="56">
        <f>(1+P$8-Q$8)*(1+P$8+S$8)-R$8*((S$8*K280)+((I280+J280)*(1+P$8+S$8)))</f>
        <v>1.7761313820066034</v>
      </c>
      <c r="R281" s="56">
        <f>-J280*(1+P$8+S$8)</f>
        <v>-86726.652631579054</v>
      </c>
      <c r="S281" s="57">
        <f t="shared" si="42"/>
        <v>44463</v>
      </c>
    </row>
    <row r="282" spans="2:19" x14ac:dyDescent="0.25">
      <c r="B282" s="99">
        <v>278</v>
      </c>
      <c r="C282" s="100">
        <v>44171</v>
      </c>
      <c r="D282" s="9">
        <f t="shared" si="43"/>
        <v>112567</v>
      </c>
      <c r="E282" s="2">
        <f t="shared" ref="E282:E345" si="46">K282</f>
        <v>856</v>
      </c>
      <c r="F282" s="65">
        <f t="shared" ref="F282:F345" si="47">D282*0.04</f>
        <v>4502.68</v>
      </c>
      <c r="G282" s="24">
        <f>D282/G$2</f>
        <v>0.83398438006459708</v>
      </c>
      <c r="H282" s="5">
        <f t="shared" si="44"/>
        <v>1</v>
      </c>
      <c r="I282" s="9">
        <f>INT((S$8*K282+I281)/(1+R$8*J282))</f>
        <v>8740</v>
      </c>
      <c r="J282" s="2">
        <f>S282</f>
        <v>44271</v>
      </c>
      <c r="K282" s="2">
        <f>INT((Q$8*J282+K281)/(1+P$8+S$8))</f>
        <v>856</v>
      </c>
      <c r="L282" s="2">
        <f t="shared" ref="L282:L345" si="48">I282-I281</f>
        <v>0</v>
      </c>
      <c r="M282" s="2">
        <f t="shared" ref="M282:M345" si="49">J282-J281</f>
        <v>-192</v>
      </c>
      <c r="N282" s="41">
        <f t="shared" ref="N282:N345" si="50">K282-K281</f>
        <v>-4</v>
      </c>
      <c r="P282" s="51">
        <f t="shared" si="45"/>
        <v>3.9220946483268753E-6</v>
      </c>
      <c r="Q282" s="50">
        <f>(1+P$8-Q$8)*(1+P$8+S$8)-R$8*((S$8*K281)+((I281+J281)*(1+P$8+S$8)))</f>
        <v>1.7768844048112478</v>
      </c>
      <c r="R282" s="50">
        <f>-J281*(1+P$8+S$8)</f>
        <v>-86351.826315789571</v>
      </c>
      <c r="S282" s="16">
        <f t="shared" ref="S282:S345" si="51">INT((-Q282+SQRT((Q282^2)-(4*P282*R282)))/(2*P282))</f>
        <v>44271</v>
      </c>
    </row>
    <row r="283" spans="2:19" x14ac:dyDescent="0.25">
      <c r="B283" s="101">
        <v>279</v>
      </c>
      <c r="C283" s="102">
        <v>44172</v>
      </c>
      <c r="D283" s="11">
        <f t="shared" si="43"/>
        <v>112567</v>
      </c>
      <c r="E283" s="3">
        <f t="shared" si="46"/>
        <v>852</v>
      </c>
      <c r="F283" s="66">
        <f t="shared" si="47"/>
        <v>4502.68</v>
      </c>
      <c r="G283" s="23">
        <f>D283/G$2</f>
        <v>0.83398438006459708</v>
      </c>
      <c r="H283" s="4">
        <f t="shared" si="44"/>
        <v>1</v>
      </c>
      <c r="I283" s="11">
        <f>INT((S$8*K283+I282)/(1+R$8*J283))</f>
        <v>8740</v>
      </c>
      <c r="J283" s="3">
        <f>S283</f>
        <v>44079</v>
      </c>
      <c r="K283" s="3">
        <f>INT((Q$8*J283+K282)/(1+P$8+S$8))</f>
        <v>852</v>
      </c>
      <c r="L283" s="3">
        <f t="shared" si="48"/>
        <v>0</v>
      </c>
      <c r="M283" s="3">
        <f t="shared" si="49"/>
        <v>-192</v>
      </c>
      <c r="N283" s="46">
        <f t="shared" si="50"/>
        <v>-4</v>
      </c>
      <c r="P283" s="55">
        <f t="shared" si="45"/>
        <v>3.9220946483268753E-6</v>
      </c>
      <c r="Q283" s="56">
        <f>(1+P$8-Q$8)*(1+P$8+S$8)-R$8*((S$8*K282)+((I282+J282)*(1+P$8+S$8)))</f>
        <v>1.7776353532423113</v>
      </c>
      <c r="R283" s="56">
        <f>-J282*(1+P$8+S$8)</f>
        <v>-85978.942105263253</v>
      </c>
      <c r="S283" s="57">
        <f t="shared" si="51"/>
        <v>44079</v>
      </c>
    </row>
    <row r="284" spans="2:19" x14ac:dyDescent="0.25">
      <c r="B284" s="99">
        <v>280</v>
      </c>
      <c r="C284" s="100">
        <v>44173</v>
      </c>
      <c r="D284" s="9">
        <f t="shared" si="43"/>
        <v>112567</v>
      </c>
      <c r="E284" s="2">
        <f t="shared" si="46"/>
        <v>849</v>
      </c>
      <c r="F284" s="65">
        <f t="shared" si="47"/>
        <v>4502.68</v>
      </c>
      <c r="G284" s="24">
        <f>D284/G$2</f>
        <v>0.83398438006459708</v>
      </c>
      <c r="H284" s="5">
        <f t="shared" si="44"/>
        <v>1</v>
      </c>
      <c r="I284" s="9">
        <f>INT((S$8*K284+I283)/(1+R$8*J284))</f>
        <v>8740</v>
      </c>
      <c r="J284" s="2">
        <f>S284</f>
        <v>43888</v>
      </c>
      <c r="K284" s="2">
        <f>INT((Q$8*J284+K283)/(1+P$8+S$8))</f>
        <v>849</v>
      </c>
      <c r="L284" s="2">
        <f t="shared" si="48"/>
        <v>0</v>
      </c>
      <c r="M284" s="2">
        <f t="shared" si="49"/>
        <v>-191</v>
      </c>
      <c r="N284" s="41">
        <f t="shared" si="50"/>
        <v>-3</v>
      </c>
      <c r="P284" s="51">
        <f t="shared" si="45"/>
        <v>3.9220946483268753E-6</v>
      </c>
      <c r="Q284" s="50">
        <f>(1+P$8-Q$8)*(1+P$8+S$8)-R$8*((S$8*K283)+((I283+J283)*(1+P$8+S$8)))</f>
        <v>1.7783863016733747</v>
      </c>
      <c r="R284" s="50">
        <f>-J283*(1+P$8+S$8)</f>
        <v>-85606.057894736936</v>
      </c>
      <c r="S284" s="16">
        <f t="shared" si="51"/>
        <v>43888</v>
      </c>
    </row>
    <row r="285" spans="2:19" x14ac:dyDescent="0.25">
      <c r="B285" s="101">
        <v>281</v>
      </c>
      <c r="C285" s="102">
        <v>44174</v>
      </c>
      <c r="D285" s="11">
        <f t="shared" si="43"/>
        <v>112567</v>
      </c>
      <c r="E285" s="3">
        <f t="shared" si="46"/>
        <v>845</v>
      </c>
      <c r="F285" s="66">
        <f t="shared" si="47"/>
        <v>4502.68</v>
      </c>
      <c r="G285" s="23">
        <f>D285/G$2</f>
        <v>0.83398438006459708</v>
      </c>
      <c r="H285" s="4">
        <f t="shared" si="44"/>
        <v>1</v>
      </c>
      <c r="I285" s="11">
        <f>INT((S$8*K285+I284)/(1+R$8*J285))</f>
        <v>8740</v>
      </c>
      <c r="J285" s="3">
        <f>S285</f>
        <v>43698</v>
      </c>
      <c r="K285" s="3">
        <f>INT((Q$8*J285+K284)/(1+P$8+S$8))</f>
        <v>845</v>
      </c>
      <c r="L285" s="3">
        <f t="shared" si="48"/>
        <v>0</v>
      </c>
      <c r="M285" s="3">
        <f t="shared" si="49"/>
        <v>-190</v>
      </c>
      <c r="N285" s="46">
        <f t="shared" si="50"/>
        <v>-4</v>
      </c>
      <c r="P285" s="55">
        <f t="shared" si="45"/>
        <v>3.9220946483268753E-6</v>
      </c>
      <c r="Q285" s="56">
        <f>(1+P$8-Q$8)*(1+P$8+S$8)-R$8*((S$8*K284)+((I284+J284)*(1+P$8+S$8)))</f>
        <v>1.7791315770706171</v>
      </c>
      <c r="R285" s="56">
        <f>-J284*(1+P$8+S$8)</f>
        <v>-85235.115789473784</v>
      </c>
      <c r="S285" s="57">
        <f t="shared" si="51"/>
        <v>43698</v>
      </c>
    </row>
    <row r="286" spans="2:19" x14ac:dyDescent="0.25">
      <c r="B286" s="99">
        <v>282</v>
      </c>
      <c r="C286" s="100">
        <v>44175</v>
      </c>
      <c r="D286" s="9">
        <f t="shared" ref="D286:D349" si="52">D285+IF(M286&gt;0,M286,0)</f>
        <v>112567</v>
      </c>
      <c r="E286" s="2">
        <f t="shared" si="46"/>
        <v>841</v>
      </c>
      <c r="F286" s="65">
        <f t="shared" si="47"/>
        <v>4502.68</v>
      </c>
      <c r="G286" s="24">
        <f>D286/G$2</f>
        <v>0.83398438006459708</v>
      </c>
      <c r="H286" s="5">
        <f t="shared" si="44"/>
        <v>1</v>
      </c>
      <c r="I286" s="9">
        <f>INT((S$8*K286+I285)/(1+R$8*J286))</f>
        <v>8740</v>
      </c>
      <c r="J286" s="2">
        <f>S286</f>
        <v>43509</v>
      </c>
      <c r="K286" s="2">
        <f>INT((Q$8*J286+K285)/(1+P$8+S$8))</f>
        <v>841</v>
      </c>
      <c r="L286" s="2">
        <f t="shared" si="48"/>
        <v>0</v>
      </c>
      <c r="M286" s="2">
        <f t="shared" si="49"/>
        <v>-189</v>
      </c>
      <c r="N286" s="41">
        <f t="shared" si="50"/>
        <v>-4</v>
      </c>
      <c r="P286" s="51">
        <f t="shared" si="45"/>
        <v>3.9220946483268753E-6</v>
      </c>
      <c r="Q286" s="50">
        <f>(1+P$8-Q$8)*(1+P$8+S$8)-R$8*((S$8*K285)+((I285+J285)*(1+P$8+S$8)))</f>
        <v>1.7798747780942787</v>
      </c>
      <c r="R286" s="50">
        <f>-J285*(1+P$8+S$8)</f>
        <v>-84866.115789473784</v>
      </c>
      <c r="S286" s="16">
        <f t="shared" si="51"/>
        <v>43509</v>
      </c>
    </row>
    <row r="287" spans="2:19" x14ac:dyDescent="0.25">
      <c r="B287" s="101">
        <v>283</v>
      </c>
      <c r="C287" s="102">
        <v>44176</v>
      </c>
      <c r="D287" s="11">
        <f t="shared" si="52"/>
        <v>112567</v>
      </c>
      <c r="E287" s="3">
        <f t="shared" si="46"/>
        <v>838</v>
      </c>
      <c r="F287" s="66">
        <f t="shared" si="47"/>
        <v>4502.68</v>
      </c>
      <c r="G287" s="23">
        <f>D287/G$2</f>
        <v>0.83398438006459708</v>
      </c>
      <c r="H287" s="4">
        <f t="shared" si="44"/>
        <v>1</v>
      </c>
      <c r="I287" s="11">
        <f>INT((S$8*K287+I286)/(1+R$8*J287))</f>
        <v>8740</v>
      </c>
      <c r="J287" s="3">
        <f>S287</f>
        <v>43321</v>
      </c>
      <c r="K287" s="3">
        <f>INT((Q$8*J287+K286)/(1+P$8+S$8))</f>
        <v>838</v>
      </c>
      <c r="L287" s="3">
        <f t="shared" si="48"/>
        <v>0</v>
      </c>
      <c r="M287" s="3">
        <f t="shared" si="49"/>
        <v>-188</v>
      </c>
      <c r="N287" s="46">
        <f t="shared" si="50"/>
        <v>-3</v>
      </c>
      <c r="P287" s="55">
        <f t="shared" si="45"/>
        <v>3.9220946483268753E-6</v>
      </c>
      <c r="Q287" s="56">
        <f>(1+P$8-Q$8)*(1+P$8+S$8)-R$8*((S$8*K286)+((I286+J286)*(1+P$8+S$8)))</f>
        <v>1.7806141054142395</v>
      </c>
      <c r="R287" s="56">
        <f>-J286*(1+P$8+S$8)</f>
        <v>-84499.057894736936</v>
      </c>
      <c r="S287" s="57">
        <f t="shared" si="51"/>
        <v>43321</v>
      </c>
    </row>
    <row r="288" spans="2:19" x14ac:dyDescent="0.25">
      <c r="B288" s="99">
        <v>284</v>
      </c>
      <c r="C288" s="100">
        <v>44177</v>
      </c>
      <c r="D288" s="9">
        <f t="shared" si="52"/>
        <v>112567</v>
      </c>
      <c r="E288" s="2">
        <f t="shared" si="46"/>
        <v>834</v>
      </c>
      <c r="F288" s="65">
        <f t="shared" si="47"/>
        <v>4502.68</v>
      </c>
      <c r="G288" s="24">
        <f>D288/G$2</f>
        <v>0.83398438006459708</v>
      </c>
      <c r="H288" s="5">
        <f t="shared" si="44"/>
        <v>1</v>
      </c>
      <c r="I288" s="9">
        <f>INT((S$8*K288+I287)/(1+R$8*J288))</f>
        <v>8740</v>
      </c>
      <c r="J288" s="2">
        <f>S288</f>
        <v>43134</v>
      </c>
      <c r="K288" s="2">
        <f>INT((Q$8*J288+K287)/(1+P$8+S$8))</f>
        <v>834</v>
      </c>
      <c r="L288" s="2">
        <f t="shared" si="48"/>
        <v>0</v>
      </c>
      <c r="M288" s="2">
        <f t="shared" si="49"/>
        <v>-187</v>
      </c>
      <c r="N288" s="41">
        <f t="shared" si="50"/>
        <v>-4</v>
      </c>
      <c r="P288" s="51">
        <f t="shared" si="45"/>
        <v>3.9220946483268753E-6</v>
      </c>
      <c r="Q288" s="50">
        <f>(1+P$8-Q$8)*(1+P$8+S$8)-R$8*((S$8*K287)+((I287+J287)*(1+P$8+S$8)))</f>
        <v>1.7813477597003788</v>
      </c>
      <c r="R288" s="50">
        <f>-J287*(1+P$8+S$8)</f>
        <v>-84133.942105263253</v>
      </c>
      <c r="S288" s="16">
        <f t="shared" si="51"/>
        <v>43134</v>
      </c>
    </row>
    <row r="289" spans="2:19" x14ac:dyDescent="0.25">
      <c r="B289" s="101">
        <v>285</v>
      </c>
      <c r="C289" s="102">
        <v>44178</v>
      </c>
      <c r="D289" s="11">
        <f t="shared" si="52"/>
        <v>112567</v>
      </c>
      <c r="E289" s="3">
        <f t="shared" si="46"/>
        <v>830</v>
      </c>
      <c r="F289" s="66">
        <f t="shared" si="47"/>
        <v>4502.68</v>
      </c>
      <c r="G289" s="23">
        <f>D289/G$2</f>
        <v>0.83398438006459708</v>
      </c>
      <c r="H289" s="4">
        <f t="shared" si="44"/>
        <v>1</v>
      </c>
      <c r="I289" s="11">
        <f>INT((S$8*K289+I288)/(1+R$8*J289))</f>
        <v>8740</v>
      </c>
      <c r="J289" s="3">
        <f>S289</f>
        <v>42947</v>
      </c>
      <c r="K289" s="3">
        <f>INT((Q$8*J289+K288)/(1+P$8+S$8))</f>
        <v>830</v>
      </c>
      <c r="L289" s="3">
        <f t="shared" si="48"/>
        <v>0</v>
      </c>
      <c r="M289" s="3">
        <f t="shared" si="49"/>
        <v>-187</v>
      </c>
      <c r="N289" s="46">
        <f t="shared" si="50"/>
        <v>-4</v>
      </c>
      <c r="P289" s="55">
        <f t="shared" si="45"/>
        <v>3.9220946483268753E-6</v>
      </c>
      <c r="Q289" s="56">
        <f>(1+P$8-Q$8)*(1+P$8+S$8)-R$8*((S$8*K288)+((I288+J288)*(1+P$8+S$8)))</f>
        <v>1.7820793396129377</v>
      </c>
      <c r="R289" s="56">
        <f>-J288*(1+P$8+S$8)</f>
        <v>-83770.768421052722</v>
      </c>
      <c r="S289" s="57">
        <f t="shared" si="51"/>
        <v>42947</v>
      </c>
    </row>
    <row r="290" spans="2:19" x14ac:dyDescent="0.25">
      <c r="B290" s="99">
        <v>286</v>
      </c>
      <c r="C290" s="100">
        <v>44179</v>
      </c>
      <c r="D290" s="9">
        <f t="shared" si="52"/>
        <v>112567</v>
      </c>
      <c r="E290" s="2">
        <f t="shared" si="46"/>
        <v>827</v>
      </c>
      <c r="F290" s="65">
        <f t="shared" si="47"/>
        <v>4502.68</v>
      </c>
      <c r="G290" s="24">
        <f>D290/G$2</f>
        <v>0.83398438006459708</v>
      </c>
      <c r="H290" s="5">
        <f t="shared" si="44"/>
        <v>1</v>
      </c>
      <c r="I290" s="9">
        <f>INT((S$8*K290+I289)/(1+R$8*J290))</f>
        <v>8740</v>
      </c>
      <c r="J290" s="2">
        <f>S290</f>
        <v>42761</v>
      </c>
      <c r="K290" s="2">
        <f>INT((Q$8*J290+K289)/(1+P$8+S$8))</f>
        <v>827</v>
      </c>
      <c r="L290" s="2">
        <f t="shared" si="48"/>
        <v>0</v>
      </c>
      <c r="M290" s="2">
        <f t="shared" si="49"/>
        <v>-186</v>
      </c>
      <c r="N290" s="41">
        <f t="shared" si="50"/>
        <v>-3</v>
      </c>
      <c r="P290" s="51">
        <f t="shared" si="45"/>
        <v>3.9220946483268753E-6</v>
      </c>
      <c r="Q290" s="50">
        <f>(1+P$8-Q$8)*(1+P$8+S$8)-R$8*((S$8*K289)+((I289+J289)*(1+P$8+S$8)))</f>
        <v>1.7828109195254964</v>
      </c>
      <c r="R290" s="50">
        <f>-J289*(1+P$8+S$8)</f>
        <v>-83407.594736842206</v>
      </c>
      <c r="S290" s="16">
        <f t="shared" si="51"/>
        <v>42761</v>
      </c>
    </row>
    <row r="291" spans="2:19" x14ac:dyDescent="0.25">
      <c r="B291" s="101">
        <v>287</v>
      </c>
      <c r="C291" s="102">
        <v>44180</v>
      </c>
      <c r="D291" s="11">
        <f t="shared" si="52"/>
        <v>112567</v>
      </c>
      <c r="E291" s="3">
        <f t="shared" si="46"/>
        <v>823</v>
      </c>
      <c r="F291" s="66">
        <f t="shared" si="47"/>
        <v>4502.68</v>
      </c>
      <c r="G291" s="23">
        <f>D291/G$2</f>
        <v>0.83398438006459708</v>
      </c>
      <c r="H291" s="4">
        <f t="shared" si="44"/>
        <v>1</v>
      </c>
      <c r="I291" s="11">
        <f>INT((S$8*K291+I290)/(1+R$8*J291))</f>
        <v>8740</v>
      </c>
      <c r="J291" s="3">
        <f>S291</f>
        <v>42576</v>
      </c>
      <c r="K291" s="3">
        <f>INT((Q$8*J291+K290)/(1+P$8+S$8))</f>
        <v>823</v>
      </c>
      <c r="L291" s="3">
        <f t="shared" si="48"/>
        <v>0</v>
      </c>
      <c r="M291" s="3">
        <f t="shared" si="49"/>
        <v>-185</v>
      </c>
      <c r="N291" s="46">
        <f t="shared" si="50"/>
        <v>-4</v>
      </c>
      <c r="P291" s="55">
        <f t="shared" si="45"/>
        <v>3.9220946483268753E-6</v>
      </c>
      <c r="Q291" s="56">
        <f>(1+P$8-Q$8)*(1+P$8+S$8)-R$8*((S$8*K290)+((I290+J290)*(1+P$8+S$8)))</f>
        <v>1.7835368264042342</v>
      </c>
      <c r="R291" s="56">
        <f>-J290*(1+P$8+S$8)</f>
        <v>-83046.363157894841</v>
      </c>
      <c r="S291" s="57">
        <f t="shared" si="51"/>
        <v>42576</v>
      </c>
    </row>
    <row r="292" spans="2:19" x14ac:dyDescent="0.25">
      <c r="B292" s="99">
        <v>288</v>
      </c>
      <c r="C292" s="100">
        <v>44181</v>
      </c>
      <c r="D292" s="9">
        <f t="shared" si="52"/>
        <v>112567</v>
      </c>
      <c r="E292" s="2">
        <f t="shared" si="46"/>
        <v>820</v>
      </c>
      <c r="F292" s="65">
        <f t="shared" si="47"/>
        <v>4502.68</v>
      </c>
      <c r="G292" s="24">
        <f>D292/G$2</f>
        <v>0.83398438006459708</v>
      </c>
      <c r="H292" s="5">
        <f t="shared" si="44"/>
        <v>1</v>
      </c>
      <c r="I292" s="9">
        <f>INT((S$8*K292+I291)/(1+R$8*J292))</f>
        <v>8740</v>
      </c>
      <c r="J292" s="2">
        <f>S292</f>
        <v>42392</v>
      </c>
      <c r="K292" s="2">
        <f>INT((Q$8*J292+K291)/(1+P$8+S$8))</f>
        <v>820</v>
      </c>
      <c r="L292" s="2">
        <f t="shared" si="48"/>
        <v>0</v>
      </c>
      <c r="M292" s="2">
        <f t="shared" si="49"/>
        <v>-184</v>
      </c>
      <c r="N292" s="41">
        <f t="shared" si="50"/>
        <v>-3</v>
      </c>
      <c r="P292" s="51">
        <f t="shared" si="45"/>
        <v>3.9220946483268753E-6</v>
      </c>
      <c r="Q292" s="50">
        <f>(1+P$8-Q$8)*(1+P$8+S$8)-R$8*((S$8*K291)+((I291+J291)*(1+P$8+S$8)))</f>
        <v>1.784260658909391</v>
      </c>
      <c r="R292" s="50">
        <f>-J291*(1+P$8+S$8)</f>
        <v>-82687.073684210627</v>
      </c>
      <c r="S292" s="16">
        <f t="shared" si="51"/>
        <v>42392</v>
      </c>
    </row>
    <row r="293" spans="2:19" x14ac:dyDescent="0.25">
      <c r="B293" s="101">
        <v>289</v>
      </c>
      <c r="C293" s="102">
        <v>44182</v>
      </c>
      <c r="D293" s="11">
        <f t="shared" si="52"/>
        <v>112567</v>
      </c>
      <c r="E293" s="3">
        <f t="shared" si="46"/>
        <v>816</v>
      </c>
      <c r="F293" s="66">
        <f t="shared" si="47"/>
        <v>4502.68</v>
      </c>
      <c r="G293" s="23">
        <f>D293/G$2</f>
        <v>0.83398438006459708</v>
      </c>
      <c r="H293" s="4">
        <f t="shared" si="44"/>
        <v>1</v>
      </c>
      <c r="I293" s="11">
        <f>INT((S$8*K293+I292)/(1+R$8*J293))</f>
        <v>8740</v>
      </c>
      <c r="J293" s="3">
        <f>S293</f>
        <v>42208</v>
      </c>
      <c r="K293" s="3">
        <f>INT((Q$8*J293+K292)/(1+P$8+S$8))</f>
        <v>816</v>
      </c>
      <c r="L293" s="3">
        <f t="shared" si="48"/>
        <v>0</v>
      </c>
      <c r="M293" s="3">
        <f t="shared" si="49"/>
        <v>-184</v>
      </c>
      <c r="N293" s="46">
        <f t="shared" si="50"/>
        <v>-4</v>
      </c>
      <c r="P293" s="55">
        <f t="shared" si="45"/>
        <v>3.9220946483268753E-6</v>
      </c>
      <c r="Q293" s="56">
        <f>(1+P$8-Q$8)*(1+P$8+S$8)-R$8*((S$8*K292)+((I292+J292)*(1+P$8+S$8)))</f>
        <v>1.7849788183807267</v>
      </c>
      <c r="R293" s="56">
        <f>-J292*(1+P$8+S$8)</f>
        <v>-82329.726315789565</v>
      </c>
      <c r="S293" s="57">
        <f t="shared" si="51"/>
        <v>42208</v>
      </c>
    </row>
    <row r="294" spans="2:19" x14ac:dyDescent="0.25">
      <c r="B294" s="99">
        <v>290</v>
      </c>
      <c r="C294" s="100">
        <v>44183</v>
      </c>
      <c r="D294" s="9">
        <f t="shared" si="52"/>
        <v>112567</v>
      </c>
      <c r="E294" s="2">
        <f t="shared" si="46"/>
        <v>813</v>
      </c>
      <c r="F294" s="65">
        <f t="shared" si="47"/>
        <v>4502.68</v>
      </c>
      <c r="G294" s="24">
        <f>D294/G$2</f>
        <v>0.83398438006459708</v>
      </c>
      <c r="H294" s="5">
        <f t="shared" si="44"/>
        <v>1</v>
      </c>
      <c r="I294" s="9">
        <f>INT((S$8*K294+I293)/(1+R$8*J294))</f>
        <v>8740</v>
      </c>
      <c r="J294" s="2">
        <f>S294</f>
        <v>42025</v>
      </c>
      <c r="K294" s="2">
        <f>INT((Q$8*J294+K293)/(1+P$8+S$8))</f>
        <v>813</v>
      </c>
      <c r="L294" s="2">
        <f t="shared" si="48"/>
        <v>0</v>
      </c>
      <c r="M294" s="2">
        <f t="shared" si="49"/>
        <v>-183</v>
      </c>
      <c r="N294" s="41">
        <f t="shared" si="50"/>
        <v>-3</v>
      </c>
      <c r="P294" s="51">
        <f t="shared" si="45"/>
        <v>3.9220946483268753E-6</v>
      </c>
      <c r="Q294" s="50">
        <f>(1+P$8-Q$8)*(1+P$8+S$8)-R$8*((S$8*K293)+((I293+J293)*(1+P$8+S$8)))</f>
        <v>1.7856987771821826</v>
      </c>
      <c r="R294" s="50">
        <f>-J293*(1+P$8+S$8)</f>
        <v>-81972.378947368517</v>
      </c>
      <c r="S294" s="16">
        <f t="shared" si="51"/>
        <v>42025</v>
      </c>
    </row>
    <row r="295" spans="2:19" x14ac:dyDescent="0.25">
      <c r="B295" s="101">
        <v>291</v>
      </c>
      <c r="C295" s="102">
        <v>44184</v>
      </c>
      <c r="D295" s="11">
        <f t="shared" si="52"/>
        <v>112567</v>
      </c>
      <c r="E295" s="3">
        <f t="shared" si="46"/>
        <v>809</v>
      </c>
      <c r="F295" s="66">
        <f t="shared" si="47"/>
        <v>4502.68</v>
      </c>
      <c r="G295" s="23">
        <f>D295/G$2</f>
        <v>0.83398438006459708</v>
      </c>
      <c r="H295" s="4">
        <f t="shared" si="44"/>
        <v>1</v>
      </c>
      <c r="I295" s="11">
        <f>INT((S$8*K295+I294)/(1+R$8*J295))</f>
        <v>8740</v>
      </c>
      <c r="J295" s="3">
        <f>S295</f>
        <v>41843</v>
      </c>
      <c r="K295" s="3">
        <f>INT((Q$8*J295+K294)/(1+P$8+S$8))</f>
        <v>809</v>
      </c>
      <c r="L295" s="3">
        <f t="shared" si="48"/>
        <v>0</v>
      </c>
      <c r="M295" s="3">
        <f t="shared" si="49"/>
        <v>-182</v>
      </c>
      <c r="N295" s="46">
        <f t="shared" si="50"/>
        <v>-4</v>
      </c>
      <c r="P295" s="55">
        <f t="shared" si="45"/>
        <v>3.9220946483268753E-6</v>
      </c>
      <c r="Q295" s="56">
        <f>(1+P$8-Q$8)*(1+P$8+S$8)-R$8*((S$8*K294)+((I294+J294)*(1+P$8+S$8)))</f>
        <v>1.7864130629498174</v>
      </c>
      <c r="R295" s="56">
        <f>-J294*(1+P$8+S$8)</f>
        <v>-81616.973684210621</v>
      </c>
      <c r="S295" s="57">
        <f t="shared" si="51"/>
        <v>41843</v>
      </c>
    </row>
    <row r="296" spans="2:19" x14ac:dyDescent="0.25">
      <c r="B296" s="99">
        <v>292</v>
      </c>
      <c r="C296" s="100">
        <v>44185</v>
      </c>
      <c r="D296" s="9">
        <f t="shared" si="52"/>
        <v>112567</v>
      </c>
      <c r="E296" s="2">
        <f t="shared" si="46"/>
        <v>806</v>
      </c>
      <c r="F296" s="65">
        <f t="shared" si="47"/>
        <v>4502.68</v>
      </c>
      <c r="G296" s="24">
        <f>D296/G$2</f>
        <v>0.83398438006459708</v>
      </c>
      <c r="H296" s="5">
        <f t="shared" si="44"/>
        <v>1</v>
      </c>
      <c r="I296" s="9">
        <f>INT((S$8*K296+I295)/(1+R$8*J296))</f>
        <v>8740</v>
      </c>
      <c r="J296" s="2">
        <f>S296</f>
        <v>41662</v>
      </c>
      <c r="K296" s="2">
        <f>INT((Q$8*J296+K295)/(1+P$8+S$8))</f>
        <v>806</v>
      </c>
      <c r="L296" s="2">
        <f t="shared" si="48"/>
        <v>0</v>
      </c>
      <c r="M296" s="2">
        <f t="shared" si="49"/>
        <v>-181</v>
      </c>
      <c r="N296" s="41">
        <f t="shared" si="50"/>
        <v>-3</v>
      </c>
      <c r="P296" s="51">
        <f t="shared" si="45"/>
        <v>3.9220946483268753E-6</v>
      </c>
      <c r="Q296" s="50">
        <f>(1+P$8-Q$8)*(1+P$8+S$8)-R$8*((S$8*K295)+((I295+J295)*(1+P$8+S$8)))</f>
        <v>1.7871252743438713</v>
      </c>
      <c r="R296" s="50">
        <f>-J295*(1+P$8+S$8)</f>
        <v>-81263.510526315891</v>
      </c>
      <c r="S296" s="16">
        <f t="shared" si="51"/>
        <v>41662</v>
      </c>
    </row>
    <row r="297" spans="2:19" x14ac:dyDescent="0.25">
      <c r="B297" s="101">
        <v>293</v>
      </c>
      <c r="C297" s="102">
        <v>44186</v>
      </c>
      <c r="D297" s="11">
        <f t="shared" si="52"/>
        <v>112567</v>
      </c>
      <c r="E297" s="3">
        <f t="shared" si="46"/>
        <v>802</v>
      </c>
      <c r="F297" s="66">
        <f t="shared" si="47"/>
        <v>4502.68</v>
      </c>
      <c r="G297" s="23">
        <f>D297/G$2</f>
        <v>0.83398438006459708</v>
      </c>
      <c r="H297" s="4">
        <f t="shared" si="44"/>
        <v>1</v>
      </c>
      <c r="I297" s="11">
        <f>INT((S$8*K297+I296)/(1+R$8*J297))</f>
        <v>8740</v>
      </c>
      <c r="J297" s="3">
        <f>S297</f>
        <v>41482</v>
      </c>
      <c r="K297" s="3">
        <f>INT((Q$8*J297+K296)/(1+P$8+S$8))</f>
        <v>802</v>
      </c>
      <c r="L297" s="3">
        <f t="shared" si="48"/>
        <v>0</v>
      </c>
      <c r="M297" s="3">
        <f t="shared" si="49"/>
        <v>-180</v>
      </c>
      <c r="N297" s="46">
        <f t="shared" si="50"/>
        <v>-4</v>
      </c>
      <c r="P297" s="55">
        <f t="shared" si="45"/>
        <v>3.9220946483268753E-6</v>
      </c>
      <c r="Q297" s="56">
        <f>(1+P$8-Q$8)*(1+P$8+S$8)-R$8*((S$8*K296)+((I296+J296)*(1+P$8+S$8)))</f>
        <v>1.7878318127041042</v>
      </c>
      <c r="R297" s="56">
        <f>-J296*(1+P$8+S$8)</f>
        <v>-80911.989473684298</v>
      </c>
      <c r="S297" s="57">
        <f t="shared" si="51"/>
        <v>41482</v>
      </c>
    </row>
    <row r="298" spans="2:19" x14ac:dyDescent="0.25">
      <c r="B298" s="99">
        <v>294</v>
      </c>
      <c r="C298" s="100">
        <v>44187</v>
      </c>
      <c r="D298" s="9">
        <f t="shared" si="52"/>
        <v>112567</v>
      </c>
      <c r="E298" s="2">
        <f t="shared" si="46"/>
        <v>799</v>
      </c>
      <c r="F298" s="65">
        <f t="shared" si="47"/>
        <v>4502.68</v>
      </c>
      <c r="G298" s="24">
        <f>D298/G$2</f>
        <v>0.83398438006459708</v>
      </c>
      <c r="H298" s="5">
        <f t="shared" si="44"/>
        <v>1</v>
      </c>
      <c r="I298" s="9">
        <f>INT((S$8*K298+I297)/(1+R$8*J298))</f>
        <v>8740</v>
      </c>
      <c r="J298" s="2">
        <f>S298</f>
        <v>41302</v>
      </c>
      <c r="K298" s="2">
        <f>INT((Q$8*J298+K297)/(1+P$8+S$8))</f>
        <v>799</v>
      </c>
      <c r="L298" s="2">
        <f t="shared" si="48"/>
        <v>0</v>
      </c>
      <c r="M298" s="2">
        <f t="shared" si="49"/>
        <v>-180</v>
      </c>
      <c r="N298" s="41">
        <f t="shared" si="50"/>
        <v>-3</v>
      </c>
      <c r="P298" s="51">
        <f t="shared" si="45"/>
        <v>3.9220946483268753E-6</v>
      </c>
      <c r="Q298" s="50">
        <f>(1+P$8-Q$8)*(1+P$8+S$8)-R$8*((S$8*K297)+((I297+J297)*(1+P$8+S$8)))</f>
        <v>1.7885362766907564</v>
      </c>
      <c r="R298" s="50">
        <f>-J297*(1+P$8+S$8)</f>
        <v>-80562.410526315885</v>
      </c>
      <c r="S298" s="16">
        <f t="shared" si="51"/>
        <v>41302</v>
      </c>
    </row>
    <row r="299" spans="2:19" x14ac:dyDescent="0.25">
      <c r="B299" s="101">
        <v>295</v>
      </c>
      <c r="C299" s="102">
        <v>44188</v>
      </c>
      <c r="D299" s="11">
        <f t="shared" si="52"/>
        <v>112567</v>
      </c>
      <c r="E299" s="3">
        <f t="shared" si="46"/>
        <v>795</v>
      </c>
      <c r="F299" s="66">
        <f t="shared" si="47"/>
        <v>4502.68</v>
      </c>
      <c r="G299" s="23">
        <f>D299/G$2</f>
        <v>0.83398438006459708</v>
      </c>
      <c r="H299" s="4">
        <f t="shared" si="44"/>
        <v>1</v>
      </c>
      <c r="I299" s="11">
        <f>INT((S$8*K299+I298)/(1+R$8*J299))</f>
        <v>8740</v>
      </c>
      <c r="J299" s="3">
        <f>S299</f>
        <v>41123</v>
      </c>
      <c r="K299" s="3">
        <f>INT((Q$8*J299+K298)/(1+P$8+S$8))</f>
        <v>795</v>
      </c>
      <c r="L299" s="3">
        <f t="shared" si="48"/>
        <v>0</v>
      </c>
      <c r="M299" s="3">
        <f t="shared" si="49"/>
        <v>-179</v>
      </c>
      <c r="N299" s="46">
        <f t="shared" si="50"/>
        <v>-4</v>
      </c>
      <c r="P299" s="55">
        <f t="shared" si="45"/>
        <v>3.9220946483268753E-6</v>
      </c>
      <c r="Q299" s="56">
        <f>(1+P$8-Q$8)*(1+P$8+S$8)-R$8*((S$8*K298)+((I298+J298)*(1+P$8+S$8)))</f>
        <v>1.7892389413472882</v>
      </c>
      <c r="R299" s="56">
        <f>-J298*(1+P$8+S$8)</f>
        <v>-80212.831578947458</v>
      </c>
      <c r="S299" s="57">
        <f t="shared" si="51"/>
        <v>41123</v>
      </c>
    </row>
    <row r="300" spans="2:19" x14ac:dyDescent="0.25">
      <c r="B300" s="99">
        <v>296</v>
      </c>
      <c r="C300" s="100">
        <v>44189</v>
      </c>
      <c r="D300" s="9">
        <f t="shared" si="52"/>
        <v>112567</v>
      </c>
      <c r="E300" s="2">
        <f t="shared" si="46"/>
        <v>792</v>
      </c>
      <c r="F300" s="65">
        <f t="shared" si="47"/>
        <v>4502.68</v>
      </c>
      <c r="G300" s="24">
        <f>D300/G$2</f>
        <v>0.83398438006459708</v>
      </c>
      <c r="H300" s="5">
        <f t="shared" si="44"/>
        <v>1</v>
      </c>
      <c r="I300" s="9">
        <f>INT((S$8*K300+I299)/(1+R$8*J300))</f>
        <v>8740</v>
      </c>
      <c r="J300" s="2">
        <f>S300</f>
        <v>40945</v>
      </c>
      <c r="K300" s="2">
        <f>INT((Q$8*J300+K299)/(1+P$8+S$8))</f>
        <v>792</v>
      </c>
      <c r="L300" s="2">
        <f t="shared" si="48"/>
        <v>0</v>
      </c>
      <c r="M300" s="2">
        <f t="shared" si="49"/>
        <v>-178</v>
      </c>
      <c r="N300" s="41">
        <f t="shared" si="50"/>
        <v>-3</v>
      </c>
      <c r="P300" s="51">
        <f t="shared" si="45"/>
        <v>3.9220946483268753E-6</v>
      </c>
      <c r="Q300" s="50">
        <f>(1+P$8-Q$8)*(1+P$8+S$8)-R$8*((S$8*K299)+((I299+J299)*(1+P$8+S$8)))</f>
        <v>1.7899395316302393</v>
      </c>
      <c r="R300" s="50">
        <f>-J299*(1+P$8+S$8)</f>
        <v>-79865.194736842197</v>
      </c>
      <c r="S300" s="16">
        <f t="shared" si="51"/>
        <v>40945</v>
      </c>
    </row>
    <row r="301" spans="2:19" x14ac:dyDescent="0.25">
      <c r="B301" s="101">
        <v>297</v>
      </c>
      <c r="C301" s="102">
        <v>44190</v>
      </c>
      <c r="D301" s="11">
        <f t="shared" si="52"/>
        <v>112567</v>
      </c>
      <c r="E301" s="3">
        <f t="shared" si="46"/>
        <v>788</v>
      </c>
      <c r="F301" s="66">
        <f t="shared" si="47"/>
        <v>4502.68</v>
      </c>
      <c r="G301" s="23">
        <f>D301/G$2</f>
        <v>0.83398438006459708</v>
      </c>
      <c r="H301" s="4">
        <f t="shared" si="44"/>
        <v>1</v>
      </c>
      <c r="I301" s="11">
        <f>INT((S$8*K301+I300)/(1+R$8*J301))</f>
        <v>8740</v>
      </c>
      <c r="J301" s="3">
        <f>S301</f>
        <v>40768</v>
      </c>
      <c r="K301" s="3">
        <f>INT((Q$8*J301+K300)/(1+P$8+S$8))</f>
        <v>788</v>
      </c>
      <c r="L301" s="3">
        <f t="shared" si="48"/>
        <v>0</v>
      </c>
      <c r="M301" s="3">
        <f t="shared" si="49"/>
        <v>-177</v>
      </c>
      <c r="N301" s="46">
        <f t="shared" si="50"/>
        <v>-4</v>
      </c>
      <c r="P301" s="55">
        <f t="shared" si="45"/>
        <v>3.9220946483268753E-6</v>
      </c>
      <c r="Q301" s="56">
        <f>(1+P$8-Q$8)*(1+P$8+S$8)-R$8*((S$8*K300)+((I300+J300)*(1+P$8+S$8)))</f>
        <v>1.7906344488793695</v>
      </c>
      <c r="R301" s="56">
        <f>-J300*(1+P$8+S$8)</f>
        <v>-79519.500000000087</v>
      </c>
      <c r="S301" s="57">
        <f t="shared" si="51"/>
        <v>40768</v>
      </c>
    </row>
    <row r="302" spans="2:19" x14ac:dyDescent="0.25">
      <c r="B302" s="99">
        <v>298</v>
      </c>
      <c r="C302" s="100">
        <v>44191</v>
      </c>
      <c r="D302" s="9">
        <f t="shared" si="52"/>
        <v>112567</v>
      </c>
      <c r="E302" s="2">
        <f t="shared" si="46"/>
        <v>785</v>
      </c>
      <c r="F302" s="65">
        <f t="shared" si="47"/>
        <v>4502.68</v>
      </c>
      <c r="G302" s="24">
        <f>D302/G$2</f>
        <v>0.83398438006459708</v>
      </c>
      <c r="H302" s="5">
        <f t="shared" si="44"/>
        <v>1</v>
      </c>
      <c r="I302" s="9">
        <f>INT((S$8*K302+I301)/(1+R$8*J302))</f>
        <v>8740</v>
      </c>
      <c r="J302" s="2">
        <f>S302</f>
        <v>40591</v>
      </c>
      <c r="K302" s="2">
        <f>INT((Q$8*J302+K301)/(1+P$8+S$8))</f>
        <v>785</v>
      </c>
      <c r="L302" s="2">
        <f t="shared" si="48"/>
        <v>0</v>
      </c>
      <c r="M302" s="2">
        <f t="shared" si="49"/>
        <v>-177</v>
      </c>
      <c r="N302" s="41">
        <f t="shared" si="50"/>
        <v>-3</v>
      </c>
      <c r="P302" s="51">
        <f t="shared" si="45"/>
        <v>3.9220946483268753E-6</v>
      </c>
      <c r="Q302" s="50">
        <f>(1+P$8-Q$8)*(1+P$8+S$8)-R$8*((S$8*K301)+((I301+J301)*(1+P$8+S$8)))</f>
        <v>1.7913272917549188</v>
      </c>
      <c r="R302" s="50">
        <f>-J301*(1+P$8+S$8)</f>
        <v>-79175.747368421144</v>
      </c>
      <c r="S302" s="16">
        <f t="shared" si="51"/>
        <v>40591</v>
      </c>
    </row>
    <row r="303" spans="2:19" x14ac:dyDescent="0.25">
      <c r="B303" s="101">
        <v>299</v>
      </c>
      <c r="C303" s="102">
        <v>44192</v>
      </c>
      <c r="D303" s="11">
        <f t="shared" si="52"/>
        <v>112567</v>
      </c>
      <c r="E303" s="3">
        <f t="shared" si="46"/>
        <v>782</v>
      </c>
      <c r="F303" s="66">
        <f t="shared" si="47"/>
        <v>4502.68</v>
      </c>
      <c r="G303" s="23">
        <f>D303/G$2</f>
        <v>0.83398438006459708</v>
      </c>
      <c r="H303" s="4">
        <f t="shared" si="44"/>
        <v>1</v>
      </c>
      <c r="I303" s="11">
        <f>INT((S$8*K303+I302)/(1+R$8*J303))</f>
        <v>8740</v>
      </c>
      <c r="J303" s="3">
        <f>S303</f>
        <v>40415</v>
      </c>
      <c r="K303" s="3">
        <f>INT((Q$8*J303+K302)/(1+P$8+S$8))</f>
        <v>782</v>
      </c>
      <c r="L303" s="3">
        <f t="shared" si="48"/>
        <v>0</v>
      </c>
      <c r="M303" s="3">
        <f t="shared" si="49"/>
        <v>-176</v>
      </c>
      <c r="N303" s="46">
        <f t="shared" si="50"/>
        <v>-3</v>
      </c>
      <c r="P303" s="55">
        <f t="shared" si="45"/>
        <v>3.9220946483268753E-6</v>
      </c>
      <c r="Q303" s="56">
        <f>(1+P$8-Q$8)*(1+P$8+S$8)-R$8*((S$8*K302)+((I302+J302)*(1+P$8+S$8)))</f>
        <v>1.7920183353003478</v>
      </c>
      <c r="R303" s="56">
        <f>-J302*(1+P$8+S$8)</f>
        <v>-78831.9947368422</v>
      </c>
      <c r="S303" s="57">
        <f t="shared" si="51"/>
        <v>40415</v>
      </c>
    </row>
    <row r="304" spans="2:19" x14ac:dyDescent="0.25">
      <c r="B304" s="99">
        <v>300</v>
      </c>
      <c r="C304" s="100">
        <v>44193</v>
      </c>
      <c r="D304" s="9">
        <f t="shared" si="52"/>
        <v>112567</v>
      </c>
      <c r="E304" s="2">
        <f t="shared" si="46"/>
        <v>778</v>
      </c>
      <c r="F304" s="65">
        <f t="shared" si="47"/>
        <v>4502.68</v>
      </c>
      <c r="G304" s="24">
        <f>D304/G$2</f>
        <v>0.83398438006459708</v>
      </c>
      <c r="H304" s="5">
        <f t="shared" si="44"/>
        <v>1</v>
      </c>
      <c r="I304" s="9">
        <f>INT((S$8*K304+I303)/(1+R$8*J304))</f>
        <v>8740</v>
      </c>
      <c r="J304" s="2">
        <f>S304</f>
        <v>40240</v>
      </c>
      <c r="K304" s="2">
        <f>INT((Q$8*J304+K303)/(1+P$8+S$8))</f>
        <v>778</v>
      </c>
      <c r="L304" s="2">
        <f t="shared" si="48"/>
        <v>0</v>
      </c>
      <c r="M304" s="2">
        <f t="shared" si="49"/>
        <v>-175</v>
      </c>
      <c r="N304" s="41">
        <f t="shared" si="50"/>
        <v>-4</v>
      </c>
      <c r="P304" s="51">
        <f t="shared" si="45"/>
        <v>3.9220946483268753E-6</v>
      </c>
      <c r="Q304" s="50">
        <f>(1+P$8-Q$8)*(1+P$8+S$8)-R$8*((S$8*K303)+((I303+J303)*(1+P$8+S$8)))</f>
        <v>1.7927055051420759</v>
      </c>
      <c r="R304" s="50">
        <f>-J303*(1+P$8+S$8)</f>
        <v>-78490.184210526408</v>
      </c>
      <c r="S304" s="16">
        <f t="shared" si="51"/>
        <v>40240</v>
      </c>
    </row>
    <row r="305" spans="2:19" x14ac:dyDescent="0.25">
      <c r="B305" s="101">
        <v>301</v>
      </c>
      <c r="C305" s="102">
        <v>44194</v>
      </c>
      <c r="D305" s="11">
        <f t="shared" si="52"/>
        <v>112567</v>
      </c>
      <c r="E305" s="3">
        <f t="shared" si="46"/>
        <v>775</v>
      </c>
      <c r="F305" s="66">
        <f t="shared" si="47"/>
        <v>4502.68</v>
      </c>
      <c r="G305" s="23">
        <f>D305/G$2</f>
        <v>0.83398438006459708</v>
      </c>
      <c r="H305" s="4">
        <f t="shared" si="44"/>
        <v>1</v>
      </c>
      <c r="I305" s="11">
        <f>INT((S$8*K305+I304)/(1+R$8*J305))</f>
        <v>8740</v>
      </c>
      <c r="J305" s="3">
        <f>S305</f>
        <v>40066</v>
      </c>
      <c r="K305" s="3">
        <f>INT((Q$8*J305+K304)/(1+P$8+S$8))</f>
        <v>775</v>
      </c>
      <c r="L305" s="3">
        <f t="shared" si="48"/>
        <v>0</v>
      </c>
      <c r="M305" s="3">
        <f t="shared" si="49"/>
        <v>-174</v>
      </c>
      <c r="N305" s="46">
        <f t="shared" si="50"/>
        <v>-3</v>
      </c>
      <c r="P305" s="55">
        <f t="shared" si="45"/>
        <v>3.9220946483268753E-6</v>
      </c>
      <c r="Q305" s="56">
        <f>(1+P$8-Q$8)*(1+P$8+S$8)-R$8*((S$8*K304)+((I304+J304)*(1+P$8+S$8)))</f>
        <v>1.7933906006102232</v>
      </c>
      <c r="R305" s="56">
        <f>-J304*(1+P$8+S$8)</f>
        <v>-78150.315789473781</v>
      </c>
      <c r="S305" s="57">
        <f t="shared" si="51"/>
        <v>40066</v>
      </c>
    </row>
    <row r="306" spans="2:19" x14ac:dyDescent="0.25">
      <c r="B306" s="99">
        <v>302</v>
      </c>
      <c r="C306" s="100">
        <v>44195</v>
      </c>
      <c r="D306" s="9">
        <f t="shared" si="52"/>
        <v>112567</v>
      </c>
      <c r="E306" s="2">
        <f t="shared" si="46"/>
        <v>772</v>
      </c>
      <c r="F306" s="65">
        <f t="shared" si="47"/>
        <v>4502.68</v>
      </c>
      <c r="G306" s="24">
        <f>D306/G$2</f>
        <v>0.83398438006459708</v>
      </c>
      <c r="H306" s="5">
        <f t="shared" si="44"/>
        <v>1</v>
      </c>
      <c r="I306" s="9">
        <f>INT((S$8*K306+I305)/(1+R$8*J306))</f>
        <v>8740</v>
      </c>
      <c r="J306" s="2">
        <f>S306</f>
        <v>39892</v>
      </c>
      <c r="K306" s="2">
        <f>INT((Q$8*J306+K305)/(1+P$8+S$8))</f>
        <v>772</v>
      </c>
      <c r="L306" s="2">
        <f t="shared" si="48"/>
        <v>0</v>
      </c>
      <c r="M306" s="2">
        <f t="shared" si="49"/>
        <v>-174</v>
      </c>
      <c r="N306" s="41">
        <f t="shared" si="50"/>
        <v>-3</v>
      </c>
      <c r="P306" s="51">
        <f t="shared" si="45"/>
        <v>3.9220946483268753E-6</v>
      </c>
      <c r="Q306" s="50">
        <f>(1+P$8-Q$8)*(1+P$8+S$8)-R$8*((S$8*K305)+((I305+J305)*(1+P$8+S$8)))</f>
        <v>1.7940700230445494</v>
      </c>
      <c r="R306" s="50">
        <f>-J305*(1+P$8+S$8)</f>
        <v>-77812.389473684307</v>
      </c>
      <c r="S306" s="16">
        <f t="shared" si="51"/>
        <v>39892</v>
      </c>
    </row>
    <row r="307" spans="2:19" x14ac:dyDescent="0.25">
      <c r="B307" s="101">
        <v>303</v>
      </c>
      <c r="C307" s="102">
        <v>44196</v>
      </c>
      <c r="D307" s="11">
        <f t="shared" si="52"/>
        <v>112567</v>
      </c>
      <c r="E307" s="3">
        <f t="shared" si="46"/>
        <v>768</v>
      </c>
      <c r="F307" s="66">
        <f t="shared" si="47"/>
        <v>4502.68</v>
      </c>
      <c r="G307" s="23">
        <f>D307/G$2</f>
        <v>0.83398438006459708</v>
      </c>
      <c r="H307" s="4">
        <f t="shared" si="44"/>
        <v>1</v>
      </c>
      <c r="I307" s="11">
        <f>INT((S$8*K307+I306)/(1+R$8*J307))</f>
        <v>8740</v>
      </c>
      <c r="J307" s="3">
        <f>S307</f>
        <v>39719</v>
      </c>
      <c r="K307" s="3">
        <f>INT((Q$8*J307+K306)/(1+P$8+S$8))</f>
        <v>768</v>
      </c>
      <c r="L307" s="3">
        <f t="shared" si="48"/>
        <v>0</v>
      </c>
      <c r="M307" s="3">
        <f t="shared" si="49"/>
        <v>-173</v>
      </c>
      <c r="N307" s="46">
        <f t="shared" si="50"/>
        <v>-4</v>
      </c>
      <c r="P307" s="55">
        <f t="shared" si="45"/>
        <v>3.9220946483268753E-6</v>
      </c>
      <c r="Q307" s="56">
        <f>(1+P$8-Q$8)*(1+P$8+S$8)-R$8*((S$8*K306)+((I306+J306)*(1+P$8+S$8)))</f>
        <v>1.7947494454788755</v>
      </c>
      <c r="R307" s="56">
        <f>-J306*(1+P$8+S$8)</f>
        <v>-77474.463157894832</v>
      </c>
      <c r="S307" s="57">
        <f t="shared" si="51"/>
        <v>39719</v>
      </c>
    </row>
    <row r="308" spans="2:19" x14ac:dyDescent="0.25">
      <c r="B308" s="99">
        <v>304</v>
      </c>
      <c r="C308" s="100">
        <v>44197</v>
      </c>
      <c r="D308" s="9">
        <f t="shared" si="52"/>
        <v>112567</v>
      </c>
      <c r="E308" s="2">
        <f t="shared" si="46"/>
        <v>765</v>
      </c>
      <c r="F308" s="65">
        <f t="shared" si="47"/>
        <v>4502.68</v>
      </c>
      <c r="G308" s="24">
        <f>D308/G$2</f>
        <v>0.83398438006459708</v>
      </c>
      <c r="H308" s="5">
        <f t="shared" si="44"/>
        <v>1</v>
      </c>
      <c r="I308" s="9">
        <f>INT((S$8*K308+I307)/(1+R$8*J308))</f>
        <v>8740</v>
      </c>
      <c r="J308" s="2">
        <f>S308</f>
        <v>39547</v>
      </c>
      <c r="K308" s="2">
        <f>INT((Q$8*J308+K307)/(1+P$8+S$8))</f>
        <v>765</v>
      </c>
      <c r="L308" s="2">
        <f t="shared" si="48"/>
        <v>0</v>
      </c>
      <c r="M308" s="2">
        <f t="shared" si="49"/>
        <v>-172</v>
      </c>
      <c r="N308" s="41">
        <f t="shared" si="50"/>
        <v>-3</v>
      </c>
      <c r="P308" s="51">
        <f t="shared" si="45"/>
        <v>3.9220946483268753E-6</v>
      </c>
      <c r="Q308" s="50">
        <f>(1+P$8-Q$8)*(1+P$8+S$8)-R$8*((S$8*K307)+((I307+J307)*(1+P$8+S$8)))</f>
        <v>1.7954267935396211</v>
      </c>
      <c r="R308" s="50">
        <f>-J307*(1+P$8+S$8)</f>
        <v>-77138.478947368509</v>
      </c>
      <c r="S308" s="16">
        <f t="shared" si="51"/>
        <v>39547</v>
      </c>
    </row>
    <row r="309" spans="2:19" x14ac:dyDescent="0.25">
      <c r="B309" s="101">
        <v>305</v>
      </c>
      <c r="C309" s="102">
        <v>44198</v>
      </c>
      <c r="D309" s="11">
        <f t="shared" si="52"/>
        <v>112567</v>
      </c>
      <c r="E309" s="3">
        <f t="shared" si="46"/>
        <v>762</v>
      </c>
      <c r="F309" s="66">
        <f t="shared" si="47"/>
        <v>4502.68</v>
      </c>
      <c r="G309" s="23">
        <f>D309/G$2</f>
        <v>0.83398438006459708</v>
      </c>
      <c r="H309" s="4">
        <f t="shared" si="44"/>
        <v>1</v>
      </c>
      <c r="I309" s="11">
        <f>INT((S$8*K309+I308)/(1+R$8*J309))</f>
        <v>8740</v>
      </c>
      <c r="J309" s="3">
        <f>S309</f>
        <v>39376</v>
      </c>
      <c r="K309" s="3">
        <f>INT((Q$8*J309+K308)/(1+P$8+S$8))</f>
        <v>762</v>
      </c>
      <c r="L309" s="3">
        <f t="shared" si="48"/>
        <v>0</v>
      </c>
      <c r="M309" s="3">
        <f t="shared" si="49"/>
        <v>-171</v>
      </c>
      <c r="N309" s="46">
        <f t="shared" si="50"/>
        <v>-3</v>
      </c>
      <c r="P309" s="55">
        <f t="shared" si="45"/>
        <v>3.9220946483268753E-6</v>
      </c>
      <c r="Q309" s="56">
        <f>(1+P$8-Q$8)*(1+P$8+S$8)-R$8*((S$8*K308)+((I308+J308)*(1+P$8+S$8)))</f>
        <v>1.7960984685665453</v>
      </c>
      <c r="R309" s="56">
        <f>-J308*(1+P$8+S$8)</f>
        <v>-76804.436842105351</v>
      </c>
      <c r="S309" s="57">
        <f t="shared" si="51"/>
        <v>39376</v>
      </c>
    </row>
    <row r="310" spans="2:19" x14ac:dyDescent="0.25">
      <c r="B310" s="99">
        <v>306</v>
      </c>
      <c r="C310" s="100">
        <v>44199</v>
      </c>
      <c r="D310" s="9">
        <f t="shared" si="52"/>
        <v>112567</v>
      </c>
      <c r="E310" s="2">
        <f t="shared" si="46"/>
        <v>758</v>
      </c>
      <c r="F310" s="65">
        <f t="shared" si="47"/>
        <v>4502.68</v>
      </c>
      <c r="G310" s="24">
        <f>D310/G$2</f>
        <v>0.83398438006459708</v>
      </c>
      <c r="H310" s="5">
        <f t="shared" si="44"/>
        <v>1</v>
      </c>
      <c r="I310" s="9">
        <f>INT((S$8*K310+I309)/(1+R$8*J310))</f>
        <v>8740</v>
      </c>
      <c r="J310" s="2">
        <f>S310</f>
        <v>39205</v>
      </c>
      <c r="K310" s="2">
        <f>INT((Q$8*J310+K309)/(1+P$8+S$8))</f>
        <v>758</v>
      </c>
      <c r="L310" s="2">
        <f t="shared" si="48"/>
        <v>0</v>
      </c>
      <c r="M310" s="2">
        <f t="shared" si="49"/>
        <v>-171</v>
      </c>
      <c r="N310" s="41">
        <f t="shared" si="50"/>
        <v>-4</v>
      </c>
      <c r="P310" s="51">
        <f t="shared" si="45"/>
        <v>3.9220946483268753E-6</v>
      </c>
      <c r="Q310" s="50">
        <f>(1+P$8-Q$8)*(1+P$8+S$8)-R$8*((S$8*K309)+((I309+J309)*(1+P$8+S$8)))</f>
        <v>1.7967662698897686</v>
      </c>
      <c r="R310" s="50">
        <f>-J309*(1+P$8+S$8)</f>
        <v>-76472.336842105346</v>
      </c>
      <c r="S310" s="16">
        <f t="shared" si="51"/>
        <v>39205</v>
      </c>
    </row>
    <row r="311" spans="2:19" x14ac:dyDescent="0.25">
      <c r="B311" s="101">
        <v>307</v>
      </c>
      <c r="C311" s="102">
        <v>44200</v>
      </c>
      <c r="D311" s="11">
        <f t="shared" si="52"/>
        <v>112567</v>
      </c>
      <c r="E311" s="3">
        <f t="shared" si="46"/>
        <v>755</v>
      </c>
      <c r="F311" s="66">
        <f t="shared" si="47"/>
        <v>4502.68</v>
      </c>
      <c r="G311" s="23">
        <f>D311/G$2</f>
        <v>0.83398438006459708</v>
      </c>
      <c r="H311" s="4">
        <f t="shared" si="44"/>
        <v>1</v>
      </c>
      <c r="I311" s="11">
        <f>INT((S$8*K311+I310)/(1+R$8*J311))</f>
        <v>8740</v>
      </c>
      <c r="J311" s="3">
        <f>S311</f>
        <v>39035</v>
      </c>
      <c r="K311" s="3">
        <f>INT((Q$8*J311+K310)/(1+P$8+S$8))</f>
        <v>755</v>
      </c>
      <c r="L311" s="3">
        <f t="shared" si="48"/>
        <v>0</v>
      </c>
      <c r="M311" s="3">
        <f t="shared" si="49"/>
        <v>-170</v>
      </c>
      <c r="N311" s="46">
        <f t="shared" si="50"/>
        <v>-3</v>
      </c>
      <c r="P311" s="55">
        <f t="shared" si="45"/>
        <v>3.9220946483268753E-6</v>
      </c>
      <c r="Q311" s="56">
        <f>(1+P$8-Q$8)*(1+P$8+S$8)-R$8*((S$8*K310)+((I310+J310)*(1+P$8+S$8)))</f>
        <v>1.7974358705431122</v>
      </c>
      <c r="R311" s="56">
        <f>-J310*(1+P$8+S$8)</f>
        <v>-76140.236842105354</v>
      </c>
      <c r="S311" s="57">
        <f t="shared" si="51"/>
        <v>39035</v>
      </c>
    </row>
    <row r="312" spans="2:19" x14ac:dyDescent="0.25">
      <c r="B312" s="99">
        <v>308</v>
      </c>
      <c r="C312" s="100">
        <v>44201</v>
      </c>
      <c r="D312" s="9">
        <f t="shared" si="52"/>
        <v>112567</v>
      </c>
      <c r="E312" s="2">
        <f t="shared" si="46"/>
        <v>752</v>
      </c>
      <c r="F312" s="65">
        <f t="shared" si="47"/>
        <v>4502.68</v>
      </c>
      <c r="G312" s="24">
        <f>D312/G$2</f>
        <v>0.83398438006459708</v>
      </c>
      <c r="H312" s="5">
        <f t="shared" si="44"/>
        <v>1</v>
      </c>
      <c r="I312" s="9">
        <f>INT((S$8*K312+I311)/(1+R$8*J312))</f>
        <v>8740</v>
      </c>
      <c r="J312" s="2">
        <f>S312</f>
        <v>38866</v>
      </c>
      <c r="K312" s="2">
        <f>INT((Q$8*J312+K311)/(1+P$8+S$8))</f>
        <v>752</v>
      </c>
      <c r="L312" s="2">
        <f t="shared" si="48"/>
        <v>0</v>
      </c>
      <c r="M312" s="2">
        <f t="shared" si="49"/>
        <v>-169</v>
      </c>
      <c r="N312" s="41">
        <f t="shared" si="50"/>
        <v>-3</v>
      </c>
      <c r="P312" s="51">
        <f t="shared" si="45"/>
        <v>3.9220946483268753E-6</v>
      </c>
      <c r="Q312" s="50">
        <f>(1+P$8-Q$8)*(1+P$8+S$8)-R$8*((S$8*K311)+((I311+J311)*(1+P$8+S$8)))</f>
        <v>1.7980997981626345</v>
      </c>
      <c r="R312" s="50">
        <f>-J311*(1+P$8+S$8)</f>
        <v>-75810.078947368514</v>
      </c>
      <c r="S312" s="16">
        <f t="shared" si="51"/>
        <v>38866</v>
      </c>
    </row>
    <row r="313" spans="2:19" x14ac:dyDescent="0.25">
      <c r="B313" s="101">
        <v>309</v>
      </c>
      <c r="C313" s="102">
        <v>44202</v>
      </c>
      <c r="D313" s="11">
        <f t="shared" si="52"/>
        <v>112567</v>
      </c>
      <c r="E313" s="3">
        <f t="shared" si="46"/>
        <v>749</v>
      </c>
      <c r="F313" s="66">
        <f t="shared" si="47"/>
        <v>4502.68</v>
      </c>
      <c r="G313" s="23">
        <f>D313/G$2</f>
        <v>0.83398438006459708</v>
      </c>
      <c r="H313" s="4">
        <f t="shared" si="44"/>
        <v>1</v>
      </c>
      <c r="I313" s="11">
        <f>INT((S$8*K313+I312)/(1+R$8*J313))</f>
        <v>8741</v>
      </c>
      <c r="J313" s="3">
        <f>S313</f>
        <v>38697</v>
      </c>
      <c r="K313" s="3">
        <f>INT((Q$8*J313+K312)/(1+P$8+S$8))</f>
        <v>749</v>
      </c>
      <c r="L313" s="3">
        <f t="shared" si="48"/>
        <v>1</v>
      </c>
      <c r="M313" s="3">
        <f t="shared" si="49"/>
        <v>-169</v>
      </c>
      <c r="N313" s="46">
        <f t="shared" si="50"/>
        <v>-3</v>
      </c>
      <c r="P313" s="55">
        <f t="shared" si="45"/>
        <v>3.9220946483268753E-6</v>
      </c>
      <c r="Q313" s="56">
        <f>(1+P$8-Q$8)*(1+P$8+S$8)-R$8*((S$8*K312)+((I312+J312)*(1+P$8+S$8)))</f>
        <v>1.798759852078456</v>
      </c>
      <c r="R313" s="56">
        <f>-J312*(1+P$8+S$8)</f>
        <v>-75481.863157894826</v>
      </c>
      <c r="S313" s="57">
        <f t="shared" si="51"/>
        <v>38697</v>
      </c>
    </row>
    <row r="314" spans="2:19" x14ac:dyDescent="0.25">
      <c r="B314" s="99">
        <v>310</v>
      </c>
      <c r="C314" s="100">
        <v>44203</v>
      </c>
      <c r="D314" s="9">
        <f t="shared" si="52"/>
        <v>112567</v>
      </c>
      <c r="E314" s="2">
        <f t="shared" si="46"/>
        <v>745</v>
      </c>
      <c r="F314" s="65">
        <f t="shared" si="47"/>
        <v>4502.68</v>
      </c>
      <c r="G314" s="24">
        <f>D314/G$2</f>
        <v>0.83398438006459708</v>
      </c>
      <c r="H314" s="5">
        <f t="shared" si="44"/>
        <v>1</v>
      </c>
      <c r="I314" s="9">
        <f>INT((S$8*K314+I313)/(1+R$8*J314))</f>
        <v>8741</v>
      </c>
      <c r="J314" s="2">
        <f>S314</f>
        <v>38529</v>
      </c>
      <c r="K314" s="2">
        <f>INT((Q$8*J314+K313)/(1+P$8+S$8))</f>
        <v>745</v>
      </c>
      <c r="L314" s="2">
        <f t="shared" si="48"/>
        <v>0</v>
      </c>
      <c r="M314" s="2">
        <f t="shared" si="49"/>
        <v>-168</v>
      </c>
      <c r="N314" s="41">
        <f t="shared" si="50"/>
        <v>-4</v>
      </c>
      <c r="P314" s="51">
        <f t="shared" si="45"/>
        <v>3.9220946483268753E-6</v>
      </c>
      <c r="Q314" s="50">
        <f>(1+P$8-Q$8)*(1+P$8+S$8)-R$8*((S$8*K313)+((I313+J313)*(1+P$8+S$8)))</f>
        <v>1.7994160322905766</v>
      </c>
      <c r="R314" s="50">
        <f>-J313*(1+P$8+S$8)</f>
        <v>-75153.647368421138</v>
      </c>
      <c r="S314" s="16">
        <f t="shared" si="51"/>
        <v>38529</v>
      </c>
    </row>
    <row r="315" spans="2:19" x14ac:dyDescent="0.25">
      <c r="B315" s="101">
        <v>311</v>
      </c>
      <c r="C315" s="102">
        <v>44204</v>
      </c>
      <c r="D315" s="11">
        <f t="shared" si="52"/>
        <v>112567</v>
      </c>
      <c r="E315" s="3">
        <f t="shared" si="46"/>
        <v>742</v>
      </c>
      <c r="F315" s="66">
        <f t="shared" si="47"/>
        <v>4502.68</v>
      </c>
      <c r="G315" s="23">
        <f>D315/G$2</f>
        <v>0.83398438006459708</v>
      </c>
      <c r="H315" s="4">
        <f t="shared" si="44"/>
        <v>1</v>
      </c>
      <c r="I315" s="11">
        <f>INT((S$8*K315+I314)/(1+R$8*J315))</f>
        <v>8741</v>
      </c>
      <c r="J315" s="3">
        <f>S315</f>
        <v>38362</v>
      </c>
      <c r="K315" s="3">
        <f>INT((Q$8*J315+K314)/(1+P$8+S$8))</f>
        <v>742</v>
      </c>
      <c r="L315" s="3">
        <f t="shared" si="48"/>
        <v>0</v>
      </c>
      <c r="M315" s="3">
        <f t="shared" si="49"/>
        <v>-167</v>
      </c>
      <c r="N315" s="46">
        <f t="shared" si="50"/>
        <v>-3</v>
      </c>
      <c r="P315" s="55">
        <f t="shared" si="45"/>
        <v>3.9220946483268753E-6</v>
      </c>
      <c r="Q315" s="56">
        <f>(1+P$8-Q$8)*(1+P$8+S$8)-R$8*((S$8*K314)+((I314+J314)*(1+P$8+S$8)))</f>
        <v>1.8000740118328171</v>
      </c>
      <c r="R315" s="56">
        <f>-J314*(1+P$8+S$8)</f>
        <v>-74827.373684210615</v>
      </c>
      <c r="S315" s="57">
        <f t="shared" si="51"/>
        <v>38362</v>
      </c>
    </row>
    <row r="316" spans="2:19" x14ac:dyDescent="0.25">
      <c r="B316" s="99">
        <v>312</v>
      </c>
      <c r="C316" s="100">
        <v>44205</v>
      </c>
      <c r="D316" s="9">
        <f t="shared" si="52"/>
        <v>112567</v>
      </c>
      <c r="E316" s="2">
        <f t="shared" si="46"/>
        <v>739</v>
      </c>
      <c r="F316" s="65">
        <f t="shared" si="47"/>
        <v>4502.68</v>
      </c>
      <c r="G316" s="24">
        <f>D316/G$2</f>
        <v>0.83398438006459708</v>
      </c>
      <c r="H316" s="5">
        <f t="shared" si="44"/>
        <v>1</v>
      </c>
      <c r="I316" s="9">
        <f>INT((S$8*K316+I315)/(1+R$8*J316))</f>
        <v>8741</v>
      </c>
      <c r="J316" s="2">
        <f>S316</f>
        <v>38196</v>
      </c>
      <c r="K316" s="2">
        <f>INT((Q$8*J316+K315)/(1+P$8+S$8))</f>
        <v>739</v>
      </c>
      <c r="L316" s="2">
        <f t="shared" si="48"/>
        <v>0</v>
      </c>
      <c r="M316" s="2">
        <f t="shared" si="49"/>
        <v>-166</v>
      </c>
      <c r="N316" s="41">
        <f t="shared" si="50"/>
        <v>-3</v>
      </c>
      <c r="P316" s="51">
        <f t="shared" si="45"/>
        <v>3.9220946483268753E-6</v>
      </c>
      <c r="Q316" s="50">
        <f>(1+P$8-Q$8)*(1+P$8+S$8)-R$8*((S$8*K315)+((I315+J315)*(1+P$8+S$8)))</f>
        <v>1.8007263183412368</v>
      </c>
      <c r="R316" s="50">
        <f>-J315*(1+P$8+S$8)</f>
        <v>-74503.042105263245</v>
      </c>
      <c r="S316" s="16">
        <f t="shared" si="51"/>
        <v>38196</v>
      </c>
    </row>
    <row r="317" spans="2:19" x14ac:dyDescent="0.25">
      <c r="B317" s="101">
        <v>313</v>
      </c>
      <c r="C317" s="102">
        <v>44206</v>
      </c>
      <c r="D317" s="11">
        <f t="shared" si="52"/>
        <v>112567</v>
      </c>
      <c r="E317" s="3">
        <f t="shared" si="46"/>
        <v>736</v>
      </c>
      <c r="F317" s="66">
        <f t="shared" si="47"/>
        <v>4502.68</v>
      </c>
      <c r="G317" s="23">
        <f>D317/G$2</f>
        <v>0.83398438006459708</v>
      </c>
      <c r="H317" s="4">
        <f t="shared" ref="H317:H361" si="53">D317/D316</f>
        <v>1</v>
      </c>
      <c r="I317" s="11">
        <f>INT((S$8*K317+I316)/(1+R$8*J317))</f>
        <v>8741</v>
      </c>
      <c r="J317" s="3">
        <f>S317</f>
        <v>38030</v>
      </c>
      <c r="K317" s="3">
        <f>INT((Q$8*J317+K316)/(1+P$8+S$8))</f>
        <v>736</v>
      </c>
      <c r="L317" s="3">
        <f t="shared" si="48"/>
        <v>0</v>
      </c>
      <c r="M317" s="3">
        <f t="shared" si="49"/>
        <v>-166</v>
      </c>
      <c r="N317" s="46">
        <f t="shared" si="50"/>
        <v>-3</v>
      </c>
      <c r="P317" s="55">
        <f t="shared" si="45"/>
        <v>3.9220946483268753E-6</v>
      </c>
      <c r="Q317" s="56">
        <f>(1+P$8-Q$8)*(1+P$8+S$8)-R$8*((S$8*K316)+((I316+J316)*(1+P$8+S$8)))</f>
        <v>1.8013747511459552</v>
      </c>
      <c r="R317" s="56">
        <f>-J316*(1+P$8+S$8)</f>
        <v>-74180.65263157904</v>
      </c>
      <c r="S317" s="57">
        <f t="shared" si="51"/>
        <v>38030</v>
      </c>
    </row>
    <row r="318" spans="2:19" x14ac:dyDescent="0.25">
      <c r="B318" s="99">
        <v>314</v>
      </c>
      <c r="C318" s="100">
        <v>44207</v>
      </c>
      <c r="D318" s="9">
        <f t="shared" si="52"/>
        <v>112567</v>
      </c>
      <c r="E318" s="2">
        <f t="shared" si="46"/>
        <v>732</v>
      </c>
      <c r="F318" s="65">
        <f t="shared" si="47"/>
        <v>4502.68</v>
      </c>
      <c r="G318" s="24">
        <f>D318/G$2</f>
        <v>0.83398438006459708</v>
      </c>
      <c r="H318" s="5">
        <f t="shared" si="53"/>
        <v>1</v>
      </c>
      <c r="I318" s="9">
        <f>INT((S$8*K318+I317)/(1+R$8*J318))</f>
        <v>8741</v>
      </c>
      <c r="J318" s="2">
        <f>S318</f>
        <v>37865</v>
      </c>
      <c r="K318" s="2">
        <f>INT((Q$8*J318+K317)/(1+P$8+S$8))</f>
        <v>732</v>
      </c>
      <c r="L318" s="2">
        <f t="shared" si="48"/>
        <v>0</v>
      </c>
      <c r="M318" s="2">
        <f t="shared" si="49"/>
        <v>-165</v>
      </c>
      <c r="N318" s="41">
        <f t="shared" si="50"/>
        <v>-4</v>
      </c>
      <c r="P318" s="51">
        <f t="shared" si="45"/>
        <v>3.9220946483268753E-6</v>
      </c>
      <c r="Q318" s="50">
        <f>(1+P$8-Q$8)*(1+P$8+S$8)-R$8*((S$8*K317)+((I317+J317)*(1+P$8+S$8)))</f>
        <v>1.802023183950674</v>
      </c>
      <c r="R318" s="50">
        <f>-J317*(1+P$8+S$8)</f>
        <v>-73858.26315789482</v>
      </c>
      <c r="S318" s="16">
        <f t="shared" si="51"/>
        <v>37865</v>
      </c>
    </row>
    <row r="319" spans="2:19" x14ac:dyDescent="0.25">
      <c r="B319" s="101">
        <v>315</v>
      </c>
      <c r="C319" s="102">
        <v>44208</v>
      </c>
      <c r="D319" s="11">
        <f t="shared" si="52"/>
        <v>112567</v>
      </c>
      <c r="E319" s="3">
        <f t="shared" si="46"/>
        <v>729</v>
      </c>
      <c r="F319" s="66">
        <f t="shared" si="47"/>
        <v>4502.68</v>
      </c>
      <c r="G319" s="23">
        <f>D319/G$2</f>
        <v>0.83398438006459708</v>
      </c>
      <c r="H319" s="4">
        <f t="shared" si="53"/>
        <v>1</v>
      </c>
      <c r="I319" s="11">
        <f>INT((S$8*K319+I318)/(1+R$8*J319))</f>
        <v>8741</v>
      </c>
      <c r="J319" s="3">
        <f>S319</f>
        <v>37701</v>
      </c>
      <c r="K319" s="3">
        <f>INT((Q$8*J319+K318)/(1+P$8+S$8))</f>
        <v>729</v>
      </c>
      <c r="L319" s="3">
        <f t="shared" si="48"/>
        <v>0</v>
      </c>
      <c r="M319" s="3">
        <f t="shared" si="49"/>
        <v>-164</v>
      </c>
      <c r="N319" s="46">
        <f t="shared" si="50"/>
        <v>-3</v>
      </c>
      <c r="P319" s="55">
        <f t="shared" si="45"/>
        <v>3.9220946483268753E-6</v>
      </c>
      <c r="Q319" s="56">
        <f>(1+P$8-Q$8)*(1+P$8+S$8)-R$8*((S$8*K318)+((I318+J318)*(1+P$8+S$8)))</f>
        <v>1.8026695423818118</v>
      </c>
      <c r="R319" s="56">
        <f>-J318*(1+P$8+S$8)</f>
        <v>-73537.815789473767</v>
      </c>
      <c r="S319" s="57">
        <f t="shared" si="51"/>
        <v>37701</v>
      </c>
    </row>
    <row r="320" spans="2:19" x14ac:dyDescent="0.25">
      <c r="B320" s="99">
        <v>316</v>
      </c>
      <c r="C320" s="100">
        <v>44209</v>
      </c>
      <c r="D320" s="9">
        <f t="shared" si="52"/>
        <v>112567</v>
      </c>
      <c r="E320" s="2">
        <f t="shared" si="46"/>
        <v>726</v>
      </c>
      <c r="F320" s="65">
        <f t="shared" si="47"/>
        <v>4502.68</v>
      </c>
      <c r="G320" s="24">
        <f>D320/G$2</f>
        <v>0.83398438006459708</v>
      </c>
      <c r="H320" s="5">
        <f t="shared" si="53"/>
        <v>1</v>
      </c>
      <c r="I320" s="9">
        <f>INT((S$8*K320+I319)/(1+R$8*J320))</f>
        <v>8741</v>
      </c>
      <c r="J320" s="2">
        <f>S320</f>
        <v>37538</v>
      </c>
      <c r="K320" s="2">
        <f>INT((Q$8*J320+K319)/(1+P$8+S$8))</f>
        <v>726</v>
      </c>
      <c r="L320" s="2">
        <f t="shared" si="48"/>
        <v>0</v>
      </c>
      <c r="M320" s="2">
        <f t="shared" si="49"/>
        <v>-163</v>
      </c>
      <c r="N320" s="41">
        <f t="shared" si="50"/>
        <v>-3</v>
      </c>
      <c r="P320" s="51">
        <f t="shared" si="45"/>
        <v>3.9220946483268753E-6</v>
      </c>
      <c r="Q320" s="50">
        <f>(1+P$8-Q$8)*(1+P$8+S$8)-R$8*((S$8*K319)+((I319+J319)*(1+P$8+S$8)))</f>
        <v>1.8033102277791284</v>
      </c>
      <c r="R320" s="50">
        <f>-J319*(1+P$8+S$8)</f>
        <v>-73219.31052631588</v>
      </c>
      <c r="S320" s="16">
        <f t="shared" si="51"/>
        <v>37538</v>
      </c>
    </row>
    <row r="321" spans="2:19" x14ac:dyDescent="0.25">
      <c r="B321" s="101">
        <v>317</v>
      </c>
      <c r="C321" s="102">
        <v>44210</v>
      </c>
      <c r="D321" s="11">
        <f t="shared" si="52"/>
        <v>112567</v>
      </c>
      <c r="E321" s="3">
        <f t="shared" si="46"/>
        <v>723</v>
      </c>
      <c r="F321" s="66">
        <f t="shared" si="47"/>
        <v>4502.68</v>
      </c>
      <c r="G321" s="23">
        <f>D321/G$2</f>
        <v>0.83398438006459708</v>
      </c>
      <c r="H321" s="4">
        <f t="shared" si="53"/>
        <v>1</v>
      </c>
      <c r="I321" s="11">
        <f>INT((S$8*K321+I320)/(1+R$8*J321))</f>
        <v>8741</v>
      </c>
      <c r="J321" s="3">
        <f>S321</f>
        <v>37375</v>
      </c>
      <c r="K321" s="3">
        <f>INT((Q$8*J321+K320)/(1+P$8+S$8))</f>
        <v>723</v>
      </c>
      <c r="L321" s="3">
        <f t="shared" si="48"/>
        <v>0</v>
      </c>
      <c r="M321" s="3">
        <f t="shared" si="49"/>
        <v>-163</v>
      </c>
      <c r="N321" s="46">
        <f t="shared" si="50"/>
        <v>-3</v>
      </c>
      <c r="P321" s="55">
        <f t="shared" si="45"/>
        <v>3.9220946483268753E-6</v>
      </c>
      <c r="Q321" s="56">
        <f>(1+P$8-Q$8)*(1+P$8+S$8)-R$8*((S$8*K320)+((I320+J320)*(1+P$8+S$8)))</f>
        <v>1.8039470394727442</v>
      </c>
      <c r="R321" s="56">
        <f>-J320*(1+P$8+S$8)</f>
        <v>-72902.747368421144</v>
      </c>
      <c r="S321" s="57">
        <f t="shared" si="51"/>
        <v>37375</v>
      </c>
    </row>
    <row r="322" spans="2:19" x14ac:dyDescent="0.25">
      <c r="B322" s="99">
        <v>318</v>
      </c>
      <c r="C322" s="100">
        <v>44211</v>
      </c>
      <c r="D322" s="9">
        <f t="shared" si="52"/>
        <v>112567</v>
      </c>
      <c r="E322" s="2">
        <f t="shared" si="46"/>
        <v>720</v>
      </c>
      <c r="F322" s="65">
        <f t="shared" si="47"/>
        <v>4502.68</v>
      </c>
      <c r="G322" s="24">
        <f>D322/G$2</f>
        <v>0.83398438006459708</v>
      </c>
      <c r="H322" s="5">
        <f t="shared" si="53"/>
        <v>1</v>
      </c>
      <c r="I322" s="9">
        <f>INT((S$8*K322+I321)/(1+R$8*J322))</f>
        <v>8741</v>
      </c>
      <c r="J322" s="2">
        <f>S322</f>
        <v>37213</v>
      </c>
      <c r="K322" s="2">
        <f>INT((Q$8*J322+K321)/(1+P$8+S$8))</f>
        <v>720</v>
      </c>
      <c r="L322" s="2">
        <f t="shared" si="48"/>
        <v>0</v>
      </c>
      <c r="M322" s="2">
        <f t="shared" si="49"/>
        <v>-162</v>
      </c>
      <c r="N322" s="41">
        <f t="shared" si="50"/>
        <v>-3</v>
      </c>
      <c r="P322" s="51">
        <f t="shared" si="45"/>
        <v>3.9220946483268753E-6</v>
      </c>
      <c r="Q322" s="50">
        <f>(1+P$8-Q$8)*(1+P$8+S$8)-R$8*((S$8*K321)+((I321+J321)*(1+P$8+S$8)))</f>
        <v>1.8045838511663599</v>
      </c>
      <c r="R322" s="50">
        <f>-J321*(1+P$8+S$8)</f>
        <v>-72586.184210526393</v>
      </c>
      <c r="S322" s="16">
        <f t="shared" si="51"/>
        <v>37213</v>
      </c>
    </row>
    <row r="323" spans="2:19" x14ac:dyDescent="0.25">
      <c r="B323" s="101">
        <v>319</v>
      </c>
      <c r="C323" s="102">
        <v>44212</v>
      </c>
      <c r="D323" s="11">
        <f t="shared" si="52"/>
        <v>112567</v>
      </c>
      <c r="E323" s="3">
        <f t="shared" si="46"/>
        <v>717</v>
      </c>
      <c r="F323" s="66">
        <f t="shared" si="47"/>
        <v>4502.68</v>
      </c>
      <c r="G323" s="23">
        <f>D323/G$2</f>
        <v>0.83398438006459708</v>
      </c>
      <c r="H323" s="4">
        <f t="shared" si="53"/>
        <v>1</v>
      </c>
      <c r="I323" s="11">
        <f>INT((S$8*K323+I322)/(1+R$8*J323))</f>
        <v>8741</v>
      </c>
      <c r="J323" s="3">
        <f>S323</f>
        <v>37052</v>
      </c>
      <c r="K323" s="3">
        <f>INT((Q$8*J323+K322)/(1+P$8+S$8))</f>
        <v>717</v>
      </c>
      <c r="L323" s="3">
        <f t="shared" si="48"/>
        <v>0</v>
      </c>
      <c r="M323" s="3">
        <f t="shared" si="49"/>
        <v>-161</v>
      </c>
      <c r="N323" s="46">
        <f t="shared" si="50"/>
        <v>-3</v>
      </c>
      <c r="P323" s="55">
        <f t="shared" si="45"/>
        <v>3.9220946483268753E-6</v>
      </c>
      <c r="Q323" s="56">
        <f>(1+P$8-Q$8)*(1+P$8+S$8)-R$8*((S$8*K322)+((I322+J322)*(1+P$8+S$8)))</f>
        <v>1.8052167891562747</v>
      </c>
      <c r="R323" s="56">
        <f>-J322*(1+P$8+S$8)</f>
        <v>-72271.563157894823</v>
      </c>
      <c r="S323" s="57">
        <f t="shared" si="51"/>
        <v>37052</v>
      </c>
    </row>
    <row r="324" spans="2:19" x14ac:dyDescent="0.25">
      <c r="B324" s="99">
        <v>320</v>
      </c>
      <c r="C324" s="100">
        <v>44213</v>
      </c>
      <c r="D324" s="9">
        <f t="shared" si="52"/>
        <v>112567</v>
      </c>
      <c r="E324" s="2">
        <f t="shared" si="46"/>
        <v>714</v>
      </c>
      <c r="F324" s="65">
        <f t="shared" si="47"/>
        <v>4502.68</v>
      </c>
      <c r="G324" s="24">
        <f>D324/G$2</f>
        <v>0.83398438006459708</v>
      </c>
      <c r="H324" s="5">
        <f t="shared" si="53"/>
        <v>1</v>
      </c>
      <c r="I324" s="9">
        <f>INT((S$8*K324+I323)/(1+R$8*J324))</f>
        <v>8741</v>
      </c>
      <c r="J324" s="2">
        <f>S324</f>
        <v>36891</v>
      </c>
      <c r="K324" s="2">
        <f>INT((Q$8*J324+K323)/(1+P$8+S$8))</f>
        <v>714</v>
      </c>
      <c r="L324" s="2">
        <f t="shared" si="48"/>
        <v>0</v>
      </c>
      <c r="M324" s="2">
        <f t="shared" si="49"/>
        <v>-161</v>
      </c>
      <c r="N324" s="41">
        <f t="shared" si="50"/>
        <v>-3</v>
      </c>
      <c r="P324" s="51">
        <f t="shared" si="45"/>
        <v>3.9220946483268753E-6</v>
      </c>
      <c r="Q324" s="50">
        <f>(1+P$8-Q$8)*(1+P$8+S$8)-R$8*((S$8*K323)+((I323+J323)*(1+P$8+S$8)))</f>
        <v>1.8058458534424886</v>
      </c>
      <c r="R324" s="50">
        <f>-J323*(1+P$8+S$8)</f>
        <v>-71958.884210526405</v>
      </c>
      <c r="S324" s="16">
        <f t="shared" si="51"/>
        <v>36891</v>
      </c>
    </row>
    <row r="325" spans="2:19" x14ac:dyDescent="0.25">
      <c r="B325" s="101">
        <v>321</v>
      </c>
      <c r="C325" s="102">
        <v>44214</v>
      </c>
      <c r="D325" s="11">
        <f t="shared" si="52"/>
        <v>112567</v>
      </c>
      <c r="E325" s="3">
        <f t="shared" si="46"/>
        <v>711</v>
      </c>
      <c r="F325" s="66">
        <f t="shared" si="47"/>
        <v>4502.68</v>
      </c>
      <c r="G325" s="23">
        <f>D325/G$2</f>
        <v>0.83398438006459708</v>
      </c>
      <c r="H325" s="4">
        <f t="shared" si="53"/>
        <v>1</v>
      </c>
      <c r="I325" s="11">
        <f>INT((S$8*K325+I324)/(1+R$8*J325))</f>
        <v>8741</v>
      </c>
      <c r="J325" s="3">
        <f>S325</f>
        <v>36731</v>
      </c>
      <c r="K325" s="3">
        <f>INT((Q$8*J325+K324)/(1+P$8+S$8))</f>
        <v>711</v>
      </c>
      <c r="L325" s="3">
        <f t="shared" si="48"/>
        <v>0</v>
      </c>
      <c r="M325" s="3">
        <f t="shared" si="49"/>
        <v>-160</v>
      </c>
      <c r="N325" s="46">
        <f t="shared" si="50"/>
        <v>-3</v>
      </c>
      <c r="P325" s="55">
        <f t="shared" si="45"/>
        <v>3.9220946483268753E-6</v>
      </c>
      <c r="Q325" s="56">
        <f>(1+P$8-Q$8)*(1+P$8+S$8)-R$8*((S$8*K324)+((I324+J324)*(1+P$8+S$8)))</f>
        <v>1.8064749177287023</v>
      </c>
      <c r="R325" s="56">
        <f>-J324*(1+P$8+S$8)</f>
        <v>-71646.205263157972</v>
      </c>
      <c r="S325" s="57">
        <f t="shared" si="51"/>
        <v>36731</v>
      </c>
    </row>
    <row r="326" spans="2:19" x14ac:dyDescent="0.25">
      <c r="B326" s="99">
        <v>322</v>
      </c>
      <c r="C326" s="100">
        <v>44215</v>
      </c>
      <c r="D326" s="9">
        <f t="shared" si="52"/>
        <v>112567</v>
      </c>
      <c r="E326" s="2">
        <f t="shared" si="46"/>
        <v>708</v>
      </c>
      <c r="F326" s="65">
        <f t="shared" si="47"/>
        <v>4502.68</v>
      </c>
      <c r="G326" s="24">
        <f>D326/G$2</f>
        <v>0.83398438006459708</v>
      </c>
      <c r="H326" s="5">
        <f t="shared" si="53"/>
        <v>1</v>
      </c>
      <c r="I326" s="9">
        <f>INT((S$8*K326+I325)/(1+R$8*J326))</f>
        <v>8741</v>
      </c>
      <c r="J326" s="2">
        <f>S326</f>
        <v>36572</v>
      </c>
      <c r="K326" s="2">
        <f>INT((Q$8*J326+K325)/(1+P$8+S$8))</f>
        <v>708</v>
      </c>
      <c r="L326" s="2">
        <f t="shared" si="48"/>
        <v>0</v>
      </c>
      <c r="M326" s="2">
        <f t="shared" si="49"/>
        <v>-159</v>
      </c>
      <c r="N326" s="41">
        <f t="shared" si="50"/>
        <v>-3</v>
      </c>
      <c r="P326" s="51">
        <f t="shared" si="45"/>
        <v>3.9220946483268753E-6</v>
      </c>
      <c r="Q326" s="50">
        <f>(1+P$8-Q$8)*(1+P$8+S$8)-R$8*((S$8*K325)+((I325+J325)*(1+P$8+S$8)))</f>
        <v>1.8071001083112153</v>
      </c>
      <c r="R326" s="50">
        <f>-J325*(1+P$8+S$8)</f>
        <v>-71335.468421052719</v>
      </c>
      <c r="S326" s="16">
        <f t="shared" si="51"/>
        <v>36572</v>
      </c>
    </row>
    <row r="327" spans="2:19" x14ac:dyDescent="0.25">
      <c r="B327" s="101">
        <v>323</v>
      </c>
      <c r="C327" s="102">
        <v>44216</v>
      </c>
      <c r="D327" s="11">
        <f t="shared" si="52"/>
        <v>112567</v>
      </c>
      <c r="E327" s="3">
        <f t="shared" si="46"/>
        <v>705</v>
      </c>
      <c r="F327" s="66">
        <f t="shared" si="47"/>
        <v>4502.68</v>
      </c>
      <c r="G327" s="23">
        <f>D327/G$2</f>
        <v>0.83398438006459708</v>
      </c>
      <c r="H327" s="4">
        <f t="shared" si="53"/>
        <v>1</v>
      </c>
      <c r="I327" s="11">
        <f>INT((S$8*K327+I326)/(1+R$8*J327))</f>
        <v>8742</v>
      </c>
      <c r="J327" s="3">
        <f>S327</f>
        <v>36413</v>
      </c>
      <c r="K327" s="3">
        <f>INT((Q$8*J327+K326)/(1+P$8+S$8))</f>
        <v>705</v>
      </c>
      <c r="L327" s="3">
        <f t="shared" si="48"/>
        <v>1</v>
      </c>
      <c r="M327" s="3">
        <f t="shared" si="49"/>
        <v>-159</v>
      </c>
      <c r="N327" s="46">
        <f t="shared" si="50"/>
        <v>-3</v>
      </c>
      <c r="P327" s="55">
        <f t="shared" si="45"/>
        <v>3.9220946483268753E-6</v>
      </c>
      <c r="Q327" s="56">
        <f>(1+P$8-Q$8)*(1+P$8+S$8)-R$8*((S$8*K326)+((I326+J326)*(1+P$8+S$8)))</f>
        <v>1.8077214251900271</v>
      </c>
      <c r="R327" s="56">
        <f>-J326*(1+P$8+S$8)</f>
        <v>-71026.673684210604</v>
      </c>
      <c r="S327" s="57">
        <f t="shared" si="51"/>
        <v>36413</v>
      </c>
    </row>
    <row r="328" spans="2:19" x14ac:dyDescent="0.25">
      <c r="B328" s="99">
        <v>324</v>
      </c>
      <c r="C328" s="100">
        <v>44217</v>
      </c>
      <c r="D328" s="9">
        <f t="shared" si="52"/>
        <v>112567</v>
      </c>
      <c r="E328" s="2">
        <f t="shared" si="46"/>
        <v>701</v>
      </c>
      <c r="F328" s="65">
        <f t="shared" si="47"/>
        <v>4502.68</v>
      </c>
      <c r="G328" s="24">
        <f>D328/G$2</f>
        <v>0.83398438006459708</v>
      </c>
      <c r="H328" s="5">
        <f t="shared" si="53"/>
        <v>1</v>
      </c>
      <c r="I328" s="9">
        <f>INT((S$8*K328+I327)/(1+R$8*J328))</f>
        <v>8742</v>
      </c>
      <c r="J328" s="2">
        <f>S328</f>
        <v>36255</v>
      </c>
      <c r="K328" s="2">
        <f>INT((Q$8*J328+K327)/(1+P$8+S$8))</f>
        <v>701</v>
      </c>
      <c r="L328" s="2">
        <f t="shared" si="48"/>
        <v>0</v>
      </c>
      <c r="M328" s="2">
        <f t="shared" si="49"/>
        <v>-158</v>
      </c>
      <c r="N328" s="41">
        <f t="shared" si="50"/>
        <v>-4</v>
      </c>
      <c r="P328" s="51">
        <f t="shared" si="45"/>
        <v>3.9220946483268753E-6</v>
      </c>
      <c r="Q328" s="50">
        <f>(1+P$8-Q$8)*(1+P$8+S$8)-R$8*((S$8*K327)+((I327+J327)*(1+P$8+S$8)))</f>
        <v>1.808338868365138</v>
      </c>
      <c r="R328" s="50">
        <f>-J327*(1+P$8+S$8)</f>
        <v>-70717.878947368503</v>
      </c>
      <c r="S328" s="16">
        <f t="shared" si="51"/>
        <v>36255</v>
      </c>
    </row>
    <row r="329" spans="2:19" x14ac:dyDescent="0.25">
      <c r="B329" s="101">
        <v>325</v>
      </c>
      <c r="C329" s="102">
        <v>44218</v>
      </c>
      <c r="D329" s="11">
        <f t="shared" si="52"/>
        <v>112567</v>
      </c>
      <c r="E329" s="3">
        <f t="shared" si="46"/>
        <v>698</v>
      </c>
      <c r="F329" s="66">
        <f t="shared" si="47"/>
        <v>4502.68</v>
      </c>
      <c r="G329" s="23">
        <f>D329/G$2</f>
        <v>0.83398438006459708</v>
      </c>
      <c r="H329" s="4">
        <f t="shared" si="53"/>
        <v>1</v>
      </c>
      <c r="I329" s="11">
        <f>INT((S$8*K329+I328)/(1+R$8*J329))</f>
        <v>8742</v>
      </c>
      <c r="J329" s="3">
        <f>S329</f>
        <v>36098</v>
      </c>
      <c r="K329" s="3">
        <f>INT((Q$8*J329+K328)/(1+P$8+S$8))</f>
        <v>698</v>
      </c>
      <c r="L329" s="3">
        <f t="shared" si="48"/>
        <v>0</v>
      </c>
      <c r="M329" s="3">
        <f t="shared" si="49"/>
        <v>-157</v>
      </c>
      <c r="N329" s="46">
        <f t="shared" si="50"/>
        <v>-3</v>
      </c>
      <c r="P329" s="55">
        <f t="shared" si="45"/>
        <v>3.9220946483268753E-6</v>
      </c>
      <c r="Q329" s="56">
        <f>(1+P$8-Q$8)*(1+P$8+S$8)-R$8*((S$8*K328)+((I328+J328)*(1+P$8+S$8)))</f>
        <v>1.8089581108703692</v>
      </c>
      <c r="R329" s="56">
        <f>-J328*(1+P$8+S$8)</f>
        <v>-70411.026315789553</v>
      </c>
      <c r="S329" s="57">
        <f t="shared" si="51"/>
        <v>36098</v>
      </c>
    </row>
    <row r="330" spans="2:19" x14ac:dyDescent="0.25">
      <c r="B330" s="99">
        <v>326</v>
      </c>
      <c r="C330" s="100">
        <v>44219</v>
      </c>
      <c r="D330" s="9">
        <f t="shared" si="52"/>
        <v>112567</v>
      </c>
      <c r="E330" s="2">
        <f t="shared" si="46"/>
        <v>695</v>
      </c>
      <c r="F330" s="65">
        <f t="shared" si="47"/>
        <v>4502.68</v>
      </c>
      <c r="G330" s="24">
        <f>D330/G$2</f>
        <v>0.83398438006459708</v>
      </c>
      <c r="H330" s="5">
        <f t="shared" si="53"/>
        <v>1</v>
      </c>
      <c r="I330" s="9">
        <f>INT((S$8*K330+I329)/(1+R$8*J330))</f>
        <v>8742</v>
      </c>
      <c r="J330" s="2">
        <f>S330</f>
        <v>35941</v>
      </c>
      <c r="K330" s="2">
        <f>INT((Q$8*J330+K329)/(1+P$8+S$8))</f>
        <v>695</v>
      </c>
      <c r="L330" s="2">
        <f t="shared" si="48"/>
        <v>0</v>
      </c>
      <c r="M330" s="2">
        <f t="shared" si="49"/>
        <v>-157</v>
      </c>
      <c r="N330" s="41">
        <f t="shared" si="50"/>
        <v>-3</v>
      </c>
      <c r="P330" s="51">
        <f t="shared" si="45"/>
        <v>3.9220946483268753E-6</v>
      </c>
      <c r="Q330" s="50">
        <f>(1+P$8-Q$8)*(1+P$8+S$8)-R$8*((S$8*K329)+((I329+J329)*(1+P$8+S$8)))</f>
        <v>1.8095716803417794</v>
      </c>
      <c r="R330" s="50">
        <f>-J329*(1+P$8+S$8)</f>
        <v>-70106.11578947377</v>
      </c>
      <c r="S330" s="16">
        <f t="shared" si="51"/>
        <v>35941</v>
      </c>
    </row>
    <row r="331" spans="2:19" x14ac:dyDescent="0.25">
      <c r="B331" s="101">
        <v>327</v>
      </c>
      <c r="C331" s="102">
        <v>44220</v>
      </c>
      <c r="D331" s="11">
        <f t="shared" si="52"/>
        <v>112567</v>
      </c>
      <c r="E331" s="3">
        <f t="shared" si="46"/>
        <v>692</v>
      </c>
      <c r="F331" s="66">
        <f t="shared" si="47"/>
        <v>4502.68</v>
      </c>
      <c r="G331" s="23">
        <f>D331/G$2</f>
        <v>0.83398438006459708</v>
      </c>
      <c r="H331" s="4">
        <f t="shared" si="53"/>
        <v>1</v>
      </c>
      <c r="I331" s="11">
        <f>INT((S$8*K331+I330)/(1+R$8*J331))</f>
        <v>8742</v>
      </c>
      <c r="J331" s="3">
        <f>S331</f>
        <v>35785</v>
      </c>
      <c r="K331" s="3">
        <f>INT((Q$8*J331+K330)/(1+P$8+S$8))</f>
        <v>692</v>
      </c>
      <c r="L331" s="3">
        <f t="shared" si="48"/>
        <v>0</v>
      </c>
      <c r="M331" s="3">
        <f t="shared" si="49"/>
        <v>-156</v>
      </c>
      <c r="N331" s="46">
        <f t="shared" si="50"/>
        <v>-3</v>
      </c>
      <c r="P331" s="55">
        <f t="shared" si="45"/>
        <v>3.9220946483268753E-6</v>
      </c>
      <c r="Q331" s="56">
        <f>(1+P$8-Q$8)*(1+P$8+S$8)-R$8*((S$8*K330)+((I330+J330)*(1+P$8+S$8)))</f>
        <v>1.8101852498131894</v>
      </c>
      <c r="R331" s="56">
        <f>-J330*(1+P$8+S$8)</f>
        <v>-69801.205263157972</v>
      </c>
      <c r="S331" s="57">
        <f t="shared" si="51"/>
        <v>35785</v>
      </c>
    </row>
    <row r="332" spans="2:19" x14ac:dyDescent="0.25">
      <c r="B332" s="99">
        <v>328</v>
      </c>
      <c r="C332" s="100">
        <v>44221</v>
      </c>
      <c r="D332" s="9">
        <f t="shared" si="52"/>
        <v>112567</v>
      </c>
      <c r="E332" s="2">
        <f t="shared" si="46"/>
        <v>689</v>
      </c>
      <c r="F332" s="65">
        <f t="shared" si="47"/>
        <v>4502.68</v>
      </c>
      <c r="G332" s="24">
        <f>D332/G$2</f>
        <v>0.83398438006459708</v>
      </c>
      <c r="H332" s="5">
        <f t="shared" si="53"/>
        <v>1</v>
      </c>
      <c r="I332" s="9">
        <f>INT((S$8*K332+I331)/(1+R$8*J332))</f>
        <v>8742</v>
      </c>
      <c r="J332" s="2">
        <f>S332</f>
        <v>35630</v>
      </c>
      <c r="K332" s="2">
        <f>INT((Q$8*J332+K331)/(1+P$8+S$8))</f>
        <v>689</v>
      </c>
      <c r="L332" s="2">
        <f t="shared" si="48"/>
        <v>0</v>
      </c>
      <c r="M332" s="2">
        <f t="shared" si="49"/>
        <v>-155</v>
      </c>
      <c r="N332" s="41">
        <f t="shared" si="50"/>
        <v>-3</v>
      </c>
      <c r="P332" s="51">
        <f t="shared" si="45"/>
        <v>3.9220946483268753E-6</v>
      </c>
      <c r="Q332" s="50">
        <f>(1+P$8-Q$8)*(1+P$8+S$8)-R$8*((S$8*K331)+((I331+J331)*(1+P$8+S$8)))</f>
        <v>1.8107949455808983</v>
      </c>
      <c r="R332" s="50">
        <f>-J331*(1+P$8+S$8)</f>
        <v>-69498.23684210534</v>
      </c>
      <c r="S332" s="16">
        <f t="shared" si="51"/>
        <v>35630</v>
      </c>
    </row>
    <row r="333" spans="2:19" x14ac:dyDescent="0.25">
      <c r="B333" s="101">
        <v>329</v>
      </c>
      <c r="C333" s="102">
        <v>44222</v>
      </c>
      <c r="D333" s="11">
        <f t="shared" si="52"/>
        <v>112567</v>
      </c>
      <c r="E333" s="3">
        <f t="shared" si="46"/>
        <v>686</v>
      </c>
      <c r="F333" s="66">
        <f t="shared" si="47"/>
        <v>4502.68</v>
      </c>
      <c r="G333" s="23">
        <f>D333/G$2</f>
        <v>0.83398438006459708</v>
      </c>
      <c r="H333" s="4">
        <f t="shared" si="53"/>
        <v>1</v>
      </c>
      <c r="I333" s="11">
        <f>INT((S$8*K333+I332)/(1+R$8*J333))</f>
        <v>8742</v>
      </c>
      <c r="J333" s="3">
        <f>S333</f>
        <v>35475</v>
      </c>
      <c r="K333" s="3">
        <f>INT((Q$8*J333+K332)/(1+P$8+S$8))</f>
        <v>686</v>
      </c>
      <c r="L333" s="3">
        <f t="shared" si="48"/>
        <v>0</v>
      </c>
      <c r="M333" s="3">
        <f t="shared" si="49"/>
        <v>-155</v>
      </c>
      <c r="N333" s="46">
        <f t="shared" si="50"/>
        <v>-3</v>
      </c>
      <c r="P333" s="55">
        <f t="shared" si="45"/>
        <v>3.9220946483268753E-6</v>
      </c>
      <c r="Q333" s="56">
        <f>(1+P$8-Q$8)*(1+P$8+S$8)-R$8*((S$8*K332)+((I332+J332)*(1+P$8+S$8)))</f>
        <v>1.8114007676449064</v>
      </c>
      <c r="R333" s="56">
        <f>-J332*(1+P$8+S$8)</f>
        <v>-69197.210526315874</v>
      </c>
      <c r="S333" s="57">
        <f t="shared" si="51"/>
        <v>35475</v>
      </c>
    </row>
    <row r="334" spans="2:19" x14ac:dyDescent="0.25">
      <c r="B334" s="99">
        <v>330</v>
      </c>
      <c r="C334" s="100">
        <v>44223</v>
      </c>
      <c r="D334" s="9">
        <f t="shared" si="52"/>
        <v>112567</v>
      </c>
      <c r="E334" s="2">
        <f t="shared" si="46"/>
        <v>683</v>
      </c>
      <c r="F334" s="65">
        <f t="shared" si="47"/>
        <v>4502.68</v>
      </c>
      <c r="G334" s="24">
        <f>D334/G$2</f>
        <v>0.83398438006459708</v>
      </c>
      <c r="H334" s="5">
        <f t="shared" si="53"/>
        <v>1</v>
      </c>
      <c r="I334" s="9">
        <f>INT((S$8*K334+I333)/(1+R$8*J334))</f>
        <v>8742</v>
      </c>
      <c r="J334" s="2">
        <f>S334</f>
        <v>35321</v>
      </c>
      <c r="K334" s="2">
        <f>INT((Q$8*J334+K333)/(1+P$8+S$8))</f>
        <v>683</v>
      </c>
      <c r="L334" s="2">
        <f t="shared" si="48"/>
        <v>0</v>
      </c>
      <c r="M334" s="2">
        <f t="shared" si="49"/>
        <v>-154</v>
      </c>
      <c r="N334" s="41">
        <f t="shared" si="50"/>
        <v>-3</v>
      </c>
      <c r="P334" s="51">
        <f t="shared" si="45"/>
        <v>3.9220946483268753E-6</v>
      </c>
      <c r="Q334" s="50">
        <f>(1+P$8-Q$8)*(1+P$8+S$8)-R$8*((S$8*K333)+((I333+J333)*(1+P$8+S$8)))</f>
        <v>1.8120065897089146</v>
      </c>
      <c r="R334" s="50">
        <f>-J333*(1+P$8+S$8)</f>
        <v>-68896.184210526393</v>
      </c>
      <c r="S334" s="16">
        <f t="shared" si="51"/>
        <v>35321</v>
      </c>
    </row>
    <row r="335" spans="2:19" x14ac:dyDescent="0.25">
      <c r="B335" s="101">
        <v>331</v>
      </c>
      <c r="C335" s="102">
        <v>44224</v>
      </c>
      <c r="D335" s="11">
        <f t="shared" si="52"/>
        <v>112567</v>
      </c>
      <c r="E335" s="3">
        <f t="shared" si="46"/>
        <v>680</v>
      </c>
      <c r="F335" s="66">
        <f t="shared" si="47"/>
        <v>4502.68</v>
      </c>
      <c r="G335" s="23">
        <f>D335/G$2</f>
        <v>0.83398438006459708</v>
      </c>
      <c r="H335" s="4">
        <f t="shared" si="53"/>
        <v>1</v>
      </c>
      <c r="I335" s="11">
        <f>INT((S$8*K335+I334)/(1+R$8*J335))</f>
        <v>8742</v>
      </c>
      <c r="J335" s="3">
        <f>S335</f>
        <v>35168</v>
      </c>
      <c r="K335" s="3">
        <f>INT((Q$8*J335+K334)/(1+P$8+S$8))</f>
        <v>680</v>
      </c>
      <c r="L335" s="3">
        <f t="shared" si="48"/>
        <v>0</v>
      </c>
      <c r="M335" s="3">
        <f t="shared" si="49"/>
        <v>-153</v>
      </c>
      <c r="N335" s="46">
        <f t="shared" si="50"/>
        <v>-3</v>
      </c>
      <c r="P335" s="55">
        <f t="shared" si="45"/>
        <v>3.9220946483268753E-6</v>
      </c>
      <c r="Q335" s="56">
        <f>(1+P$8-Q$8)*(1+P$8+S$8)-R$8*((S$8*K334)+((I334+J334)*(1+P$8+S$8)))</f>
        <v>1.8126085380692218</v>
      </c>
      <c r="R335" s="56">
        <f>-J334*(1+P$8+S$8)</f>
        <v>-68597.100000000079</v>
      </c>
      <c r="S335" s="57">
        <f t="shared" si="51"/>
        <v>35168</v>
      </c>
    </row>
    <row r="336" spans="2:19" x14ac:dyDescent="0.25">
      <c r="B336" s="99">
        <v>332</v>
      </c>
      <c r="C336" s="100">
        <v>44225</v>
      </c>
      <c r="D336" s="9">
        <f t="shared" si="52"/>
        <v>112567</v>
      </c>
      <c r="E336" s="2">
        <f t="shared" si="46"/>
        <v>677</v>
      </c>
      <c r="F336" s="65">
        <f t="shared" si="47"/>
        <v>4502.68</v>
      </c>
      <c r="G336" s="24">
        <f>D336/G$2</f>
        <v>0.83398438006459708</v>
      </c>
      <c r="H336" s="5">
        <f t="shared" si="53"/>
        <v>1</v>
      </c>
      <c r="I336" s="9">
        <f>INT((S$8*K336+I335)/(1+R$8*J336))</f>
        <v>8742</v>
      </c>
      <c r="J336" s="2">
        <f>S336</f>
        <v>35015</v>
      </c>
      <c r="K336" s="2">
        <f>INT((Q$8*J336+K335)/(1+P$8+S$8))</f>
        <v>677</v>
      </c>
      <c r="L336" s="2">
        <f t="shared" si="48"/>
        <v>0</v>
      </c>
      <c r="M336" s="2">
        <f t="shared" si="49"/>
        <v>-153</v>
      </c>
      <c r="N336" s="41">
        <f t="shared" si="50"/>
        <v>-3</v>
      </c>
      <c r="P336" s="51">
        <f t="shared" si="45"/>
        <v>3.9220946483268753E-6</v>
      </c>
      <c r="Q336" s="50">
        <f>(1+P$8-Q$8)*(1+P$8+S$8)-R$8*((S$8*K335)+((I335+J335)*(1+P$8+S$8)))</f>
        <v>1.8132066127258279</v>
      </c>
      <c r="R336" s="50">
        <f>-J335*(1+P$8+S$8)</f>
        <v>-68299.957894736915</v>
      </c>
      <c r="S336" s="16">
        <f t="shared" si="51"/>
        <v>35015</v>
      </c>
    </row>
    <row r="337" spans="2:19" x14ac:dyDescent="0.25">
      <c r="B337" s="101">
        <v>333</v>
      </c>
      <c r="C337" s="102">
        <v>44226</v>
      </c>
      <c r="D337" s="11">
        <f t="shared" si="52"/>
        <v>112567</v>
      </c>
      <c r="E337" s="3">
        <f t="shared" si="46"/>
        <v>674</v>
      </c>
      <c r="F337" s="66">
        <f t="shared" si="47"/>
        <v>4502.68</v>
      </c>
      <c r="G337" s="23">
        <f>D337/G$2</f>
        <v>0.83398438006459708</v>
      </c>
      <c r="H337" s="4">
        <f t="shared" si="53"/>
        <v>1</v>
      </c>
      <c r="I337" s="11">
        <f>INT((S$8*K337+I336)/(1+R$8*J337))</f>
        <v>8742</v>
      </c>
      <c r="J337" s="3">
        <f>S337</f>
        <v>34863</v>
      </c>
      <c r="K337" s="3">
        <f>INT((Q$8*J337+K336)/(1+P$8+S$8))</f>
        <v>674</v>
      </c>
      <c r="L337" s="3">
        <f t="shared" si="48"/>
        <v>0</v>
      </c>
      <c r="M337" s="3">
        <f t="shared" si="49"/>
        <v>-152</v>
      </c>
      <c r="N337" s="46">
        <f t="shared" si="50"/>
        <v>-3</v>
      </c>
      <c r="P337" s="55">
        <f t="shared" si="45"/>
        <v>3.9220946483268753E-6</v>
      </c>
      <c r="Q337" s="56">
        <f>(1+P$8-Q$8)*(1+P$8+S$8)-R$8*((S$8*K336)+((I336+J336)*(1+P$8+S$8)))</f>
        <v>1.8138046873824343</v>
      </c>
      <c r="R337" s="56">
        <f>-J336*(1+P$8+S$8)</f>
        <v>-68002.815789473767</v>
      </c>
      <c r="S337" s="57">
        <f t="shared" si="51"/>
        <v>34863</v>
      </c>
    </row>
    <row r="338" spans="2:19" x14ac:dyDescent="0.25">
      <c r="B338" s="99">
        <v>334</v>
      </c>
      <c r="C338" s="100">
        <v>44227</v>
      </c>
      <c r="D338" s="9">
        <f t="shared" si="52"/>
        <v>112567</v>
      </c>
      <c r="E338" s="2">
        <f t="shared" si="46"/>
        <v>671</v>
      </c>
      <c r="F338" s="65">
        <f t="shared" si="47"/>
        <v>4502.68</v>
      </c>
      <c r="G338" s="24">
        <f>D338/G$2</f>
        <v>0.83398438006459708</v>
      </c>
      <c r="H338" s="5">
        <f t="shared" si="53"/>
        <v>1</v>
      </c>
      <c r="I338" s="9">
        <f>INT((S$8*K338+I337)/(1+R$8*J338))</f>
        <v>8742</v>
      </c>
      <c r="J338" s="2">
        <f>S338</f>
        <v>34712</v>
      </c>
      <c r="K338" s="2">
        <f>INT((Q$8*J338+K337)/(1+P$8+S$8))</f>
        <v>671</v>
      </c>
      <c r="L338" s="2">
        <f t="shared" si="48"/>
        <v>0</v>
      </c>
      <c r="M338" s="2">
        <f t="shared" si="49"/>
        <v>-151</v>
      </c>
      <c r="N338" s="41">
        <f t="shared" si="50"/>
        <v>-3</v>
      </c>
      <c r="P338" s="51">
        <f t="shared" si="45"/>
        <v>3.9220946483268753E-6</v>
      </c>
      <c r="Q338" s="50">
        <f>(1+P$8-Q$8)*(1+P$8+S$8)-R$8*((S$8*K337)+((I337+J337)*(1+P$8+S$8)))</f>
        <v>1.8143988883353395</v>
      </c>
      <c r="R338" s="50">
        <f>-J337*(1+P$8+S$8)</f>
        <v>-67707.61578947377</v>
      </c>
      <c r="S338" s="16">
        <f t="shared" si="51"/>
        <v>34712</v>
      </c>
    </row>
    <row r="339" spans="2:19" x14ac:dyDescent="0.25">
      <c r="B339" s="101">
        <v>335</v>
      </c>
      <c r="C339" s="102">
        <v>44228</v>
      </c>
      <c r="D339" s="11">
        <f t="shared" si="52"/>
        <v>112567</v>
      </c>
      <c r="E339" s="3">
        <f t="shared" si="46"/>
        <v>668</v>
      </c>
      <c r="F339" s="66">
        <f t="shared" si="47"/>
        <v>4502.68</v>
      </c>
      <c r="G339" s="23">
        <f>D339/G$2</f>
        <v>0.83398438006459708</v>
      </c>
      <c r="H339" s="4">
        <f t="shared" si="53"/>
        <v>1</v>
      </c>
      <c r="I339" s="11">
        <f>INT((S$8*K339+I338)/(1+R$8*J339))</f>
        <v>8741</v>
      </c>
      <c r="J339" s="3">
        <f>S339</f>
        <v>34561</v>
      </c>
      <c r="K339" s="3">
        <f>INT((Q$8*J339+K338)/(1+P$8+S$8))</f>
        <v>668</v>
      </c>
      <c r="L339" s="3">
        <f t="shared" si="48"/>
        <v>-1</v>
      </c>
      <c r="M339" s="3">
        <f t="shared" si="49"/>
        <v>-151</v>
      </c>
      <c r="N339" s="46">
        <f t="shared" si="50"/>
        <v>-3</v>
      </c>
      <c r="P339" s="55">
        <f t="shared" si="45"/>
        <v>3.9220946483268753E-6</v>
      </c>
      <c r="Q339" s="56">
        <f>(1+P$8-Q$8)*(1+P$8+S$8)-R$8*((S$8*K338)+((I338+J338)*(1+P$8+S$8)))</f>
        <v>1.8149892155845437</v>
      </c>
      <c r="R339" s="56">
        <f>-J338*(1+P$8+S$8)</f>
        <v>-67414.357894736924</v>
      </c>
      <c r="S339" s="57">
        <f t="shared" si="51"/>
        <v>34561</v>
      </c>
    </row>
    <row r="340" spans="2:19" x14ac:dyDescent="0.25">
      <c r="B340" s="99">
        <v>336</v>
      </c>
      <c r="C340" s="100">
        <v>44229</v>
      </c>
      <c r="D340" s="9">
        <f t="shared" si="52"/>
        <v>112567</v>
      </c>
      <c r="E340" s="2">
        <f t="shared" si="46"/>
        <v>665</v>
      </c>
      <c r="F340" s="65">
        <f t="shared" si="47"/>
        <v>4502.68</v>
      </c>
      <c r="G340" s="24">
        <f>D340/G$2</f>
        <v>0.83398438006459708</v>
      </c>
      <c r="H340" s="5">
        <f t="shared" si="53"/>
        <v>1</v>
      </c>
      <c r="I340" s="9">
        <f>INT((S$8*K340+I339)/(1+R$8*J340))</f>
        <v>8740</v>
      </c>
      <c r="J340" s="2">
        <f>S340</f>
        <v>34411</v>
      </c>
      <c r="K340" s="2">
        <f>INT((Q$8*J340+K339)/(1+P$8+S$8))</f>
        <v>665</v>
      </c>
      <c r="L340" s="2">
        <f t="shared" si="48"/>
        <v>-1</v>
      </c>
      <c r="M340" s="2">
        <f t="shared" si="49"/>
        <v>-150</v>
      </c>
      <c r="N340" s="41">
        <f t="shared" si="50"/>
        <v>-3</v>
      </c>
      <c r="P340" s="51">
        <f t="shared" si="45"/>
        <v>3.9220946483268753E-6</v>
      </c>
      <c r="Q340" s="50">
        <f>(1+P$8-Q$8)*(1+P$8+S$8)-R$8*((S$8*K339)+((I339+J339)*(1+P$8+S$8)))</f>
        <v>1.8155834165374489</v>
      </c>
      <c r="R340" s="50">
        <f>-J339*(1+P$8+S$8)</f>
        <v>-67121.100000000079</v>
      </c>
      <c r="S340" s="16">
        <f t="shared" si="51"/>
        <v>34411</v>
      </c>
    </row>
    <row r="341" spans="2:19" x14ac:dyDescent="0.25">
      <c r="B341" s="101">
        <v>337</v>
      </c>
      <c r="C341" s="102">
        <v>44230</v>
      </c>
      <c r="D341" s="11">
        <f t="shared" si="52"/>
        <v>112567</v>
      </c>
      <c r="E341" s="3">
        <f t="shared" si="46"/>
        <v>662</v>
      </c>
      <c r="F341" s="66">
        <f t="shared" si="47"/>
        <v>4502.68</v>
      </c>
      <c r="G341" s="23">
        <f>D341/G$2</f>
        <v>0.83398438006459708</v>
      </c>
      <c r="H341" s="4">
        <f t="shared" si="53"/>
        <v>1</v>
      </c>
      <c r="I341" s="11">
        <f>INT((S$8*K341+I340)/(1+R$8*J341))</f>
        <v>8739</v>
      </c>
      <c r="J341" s="3">
        <f>S341</f>
        <v>34261</v>
      </c>
      <c r="K341" s="3">
        <f>INT((Q$8*J341+K340)/(1+P$8+S$8))</f>
        <v>662</v>
      </c>
      <c r="L341" s="3">
        <f t="shared" si="48"/>
        <v>-1</v>
      </c>
      <c r="M341" s="3">
        <f t="shared" si="49"/>
        <v>-150</v>
      </c>
      <c r="N341" s="46">
        <f t="shared" si="50"/>
        <v>-3</v>
      </c>
      <c r="P341" s="55">
        <f t="shared" si="45"/>
        <v>3.9220946483268753E-6</v>
      </c>
      <c r="Q341" s="56">
        <f>(1+P$8-Q$8)*(1+P$8+S$8)-R$8*((S$8*K340)+((I340+J340)*(1+P$8+S$8)))</f>
        <v>1.8161737437866534</v>
      </c>
      <c r="R341" s="56">
        <f>-J340*(1+P$8+S$8)</f>
        <v>-66829.784210526399</v>
      </c>
      <c r="S341" s="57">
        <f t="shared" si="51"/>
        <v>34261</v>
      </c>
    </row>
    <row r="342" spans="2:19" x14ac:dyDescent="0.25">
      <c r="B342" s="99">
        <v>338</v>
      </c>
      <c r="C342" s="100">
        <v>44231</v>
      </c>
      <c r="D342" s="9">
        <f t="shared" si="52"/>
        <v>112567</v>
      </c>
      <c r="E342" s="2">
        <f t="shared" si="46"/>
        <v>659</v>
      </c>
      <c r="F342" s="65">
        <f t="shared" si="47"/>
        <v>4502.68</v>
      </c>
      <c r="G342" s="24">
        <f>D342/G$2</f>
        <v>0.83398438006459708</v>
      </c>
      <c r="H342" s="5">
        <f t="shared" si="53"/>
        <v>1</v>
      </c>
      <c r="I342" s="9">
        <f>INT((S$8*K342+I341)/(1+R$8*J342))</f>
        <v>8738</v>
      </c>
      <c r="J342" s="2">
        <f>S342</f>
        <v>34112</v>
      </c>
      <c r="K342" s="2">
        <f>INT((Q$8*J342+K341)/(1+P$8+S$8))</f>
        <v>659</v>
      </c>
      <c r="L342" s="2">
        <f t="shared" si="48"/>
        <v>-1</v>
      </c>
      <c r="M342" s="2">
        <f t="shared" si="49"/>
        <v>-149</v>
      </c>
      <c r="N342" s="41">
        <f t="shared" si="50"/>
        <v>-3</v>
      </c>
      <c r="P342" s="51">
        <f t="shared" si="45"/>
        <v>3.9220946483268753E-6</v>
      </c>
      <c r="Q342" s="50">
        <f>(1+P$8-Q$8)*(1+P$8+S$8)-R$8*((S$8*K341)+((I341+J341)*(1+P$8+S$8)))</f>
        <v>1.8167640710358577</v>
      </c>
      <c r="R342" s="50">
        <f>-J341*(1+P$8+S$8)</f>
        <v>-66538.468421052705</v>
      </c>
      <c r="S342" s="16">
        <f t="shared" si="51"/>
        <v>34112</v>
      </c>
    </row>
    <row r="343" spans="2:19" x14ac:dyDescent="0.25">
      <c r="B343" s="101">
        <v>339</v>
      </c>
      <c r="C343" s="102">
        <v>44232</v>
      </c>
      <c r="D343" s="11">
        <f t="shared" si="52"/>
        <v>112567</v>
      </c>
      <c r="E343" s="3">
        <f t="shared" si="46"/>
        <v>656</v>
      </c>
      <c r="F343" s="66">
        <f t="shared" si="47"/>
        <v>4502.68</v>
      </c>
      <c r="G343" s="23">
        <f>D343/G$2</f>
        <v>0.83398438006459708</v>
      </c>
      <c r="H343" s="4">
        <f t="shared" si="53"/>
        <v>1</v>
      </c>
      <c r="I343" s="11">
        <f>INT((S$8*K343+I342)/(1+R$8*J343))</f>
        <v>8737</v>
      </c>
      <c r="J343" s="3">
        <f>S343</f>
        <v>33964</v>
      </c>
      <c r="K343" s="3">
        <f>INT((Q$8*J343+K342)/(1+P$8+S$8))</f>
        <v>656</v>
      </c>
      <c r="L343" s="3">
        <f t="shared" si="48"/>
        <v>-1</v>
      </c>
      <c r="M343" s="3">
        <f t="shared" si="49"/>
        <v>-148</v>
      </c>
      <c r="N343" s="46">
        <f t="shared" si="50"/>
        <v>-3</v>
      </c>
      <c r="P343" s="55">
        <f t="shared" si="45"/>
        <v>3.9220946483268753E-6</v>
      </c>
      <c r="Q343" s="56">
        <f>(1+P$8-Q$8)*(1+P$8+S$8)-R$8*((S$8*K342)+((I342+J342)*(1+P$8+S$8)))</f>
        <v>1.817350524581361</v>
      </c>
      <c r="R343" s="56">
        <f>-J342*(1+P$8+S$8)</f>
        <v>-66249.094736842177</v>
      </c>
      <c r="S343" s="57">
        <f t="shared" si="51"/>
        <v>33964</v>
      </c>
    </row>
    <row r="344" spans="2:19" x14ac:dyDescent="0.25">
      <c r="B344" s="99">
        <v>340</v>
      </c>
      <c r="C344" s="100">
        <v>44233</v>
      </c>
      <c r="D344" s="9">
        <f t="shared" si="52"/>
        <v>112567</v>
      </c>
      <c r="E344" s="2">
        <f t="shared" si="46"/>
        <v>653</v>
      </c>
      <c r="F344" s="65">
        <f t="shared" si="47"/>
        <v>4502.68</v>
      </c>
      <c r="G344" s="24">
        <f>D344/G$2</f>
        <v>0.83398438006459708</v>
      </c>
      <c r="H344" s="5">
        <f t="shared" si="53"/>
        <v>1</v>
      </c>
      <c r="I344" s="9">
        <f>INT((S$8*K344+I343)/(1+R$8*J344))</f>
        <v>8736</v>
      </c>
      <c r="J344" s="2">
        <f>S344</f>
        <v>33816</v>
      </c>
      <c r="K344" s="2">
        <f>INT((Q$8*J344+K343)/(1+P$8+S$8))</f>
        <v>653</v>
      </c>
      <c r="L344" s="2">
        <f t="shared" si="48"/>
        <v>-1</v>
      </c>
      <c r="M344" s="2">
        <f t="shared" si="49"/>
        <v>-148</v>
      </c>
      <c r="N344" s="41">
        <f t="shared" si="50"/>
        <v>-3</v>
      </c>
      <c r="P344" s="51">
        <f t="shared" si="45"/>
        <v>3.9220946483268753E-6</v>
      </c>
      <c r="Q344" s="50">
        <f>(1+P$8-Q$8)*(1+P$8+S$8)-R$8*((S$8*K343)+((I343+J343)*(1+P$8+S$8)))</f>
        <v>1.8179331044231635</v>
      </c>
      <c r="R344" s="50">
        <f>-J343*(1+P$8+S$8)</f>
        <v>-65961.663157894815</v>
      </c>
      <c r="S344" s="16">
        <f t="shared" si="51"/>
        <v>33816</v>
      </c>
    </row>
    <row r="345" spans="2:19" x14ac:dyDescent="0.25">
      <c r="B345" s="101">
        <v>341</v>
      </c>
      <c r="C345" s="102">
        <v>44234</v>
      </c>
      <c r="D345" s="11">
        <f t="shared" si="52"/>
        <v>112567</v>
      </c>
      <c r="E345" s="3">
        <f t="shared" si="46"/>
        <v>651</v>
      </c>
      <c r="F345" s="66">
        <f t="shared" si="47"/>
        <v>4502.68</v>
      </c>
      <c r="G345" s="23">
        <f>D345/G$2</f>
        <v>0.83398438006459708</v>
      </c>
      <c r="H345" s="4">
        <f t="shared" si="53"/>
        <v>1</v>
      </c>
      <c r="I345" s="11">
        <f>INT((S$8*K345+I344)/(1+R$8*J345))</f>
        <v>8736</v>
      </c>
      <c r="J345" s="3">
        <f>S345</f>
        <v>33669</v>
      </c>
      <c r="K345" s="3">
        <f>INT((Q$8*J345+K344)/(1+P$8+S$8))</f>
        <v>651</v>
      </c>
      <c r="L345" s="3">
        <f t="shared" si="48"/>
        <v>0</v>
      </c>
      <c r="M345" s="3">
        <f t="shared" si="49"/>
        <v>-147</v>
      </c>
      <c r="N345" s="46">
        <f t="shared" si="50"/>
        <v>-2</v>
      </c>
      <c r="P345" s="55">
        <f t="shared" ref="P345:P369" si="54">R$8*((1+P$8-Q$8)*(1+P$8+S$8)-Q$8)</f>
        <v>3.9220946483268753E-6</v>
      </c>
      <c r="Q345" s="56">
        <f>(1+P$8-Q$8)*(1+P$8+S$8)-R$8*((S$8*K344)+((I344+J344)*(1+P$8+S$8)))</f>
        <v>1.8185156842649659</v>
      </c>
      <c r="R345" s="56">
        <f>-J344*(1+P$8+S$8)</f>
        <v>-65674.231578947438</v>
      </c>
      <c r="S345" s="57">
        <f t="shared" si="51"/>
        <v>33669</v>
      </c>
    </row>
    <row r="346" spans="2:19" x14ac:dyDescent="0.25">
      <c r="B346" s="99">
        <v>342</v>
      </c>
      <c r="C346" s="100">
        <v>44235</v>
      </c>
      <c r="D346" s="9">
        <f t="shared" si="52"/>
        <v>112567</v>
      </c>
      <c r="E346" s="2">
        <f t="shared" ref="E346:E361" si="55">K346</f>
        <v>648</v>
      </c>
      <c r="F346" s="65">
        <f t="shared" ref="F346:F361" si="56">D346*0.04</f>
        <v>4502.68</v>
      </c>
      <c r="G346" s="24">
        <f>D346/G$2</f>
        <v>0.83398438006459708</v>
      </c>
      <c r="H346" s="5">
        <f t="shared" si="53"/>
        <v>1</v>
      </c>
      <c r="I346" s="9">
        <f>INT((S$8*K346+I345)/(1+R$8*J346))</f>
        <v>8736</v>
      </c>
      <c r="J346" s="2">
        <f>S346</f>
        <v>33522</v>
      </c>
      <c r="K346" s="2">
        <f>INT((Q$8*J346+K345)/(1+P$8+S$8))</f>
        <v>648</v>
      </c>
      <c r="L346" s="2">
        <f t="shared" ref="L346:L361" si="57">I346-I345</f>
        <v>0</v>
      </c>
      <c r="M346" s="2">
        <f t="shared" ref="M346:M361" si="58">J346-J345</f>
        <v>-147</v>
      </c>
      <c r="N346" s="41">
        <f t="shared" ref="N346:N361" si="59">K346-K345</f>
        <v>-3</v>
      </c>
      <c r="P346" s="51">
        <f t="shared" si="54"/>
        <v>3.9220946483268753E-6</v>
      </c>
      <c r="Q346" s="50">
        <f>(1+P$8-Q$8)*(1+P$8+S$8)-R$8*((S$8*K345)+((I345+J345)*(1+P$8+S$8)))</f>
        <v>1.819088717369246</v>
      </c>
      <c r="R346" s="50">
        <f>-J345*(1+P$8+S$8)</f>
        <v>-65388.742105263234</v>
      </c>
      <c r="S346" s="16">
        <f t="shared" ref="S346:S361" si="60">INT((-Q346+SQRT((Q346^2)-(4*P346*R346)))/(2*P346))</f>
        <v>33522</v>
      </c>
    </row>
    <row r="347" spans="2:19" x14ac:dyDescent="0.25">
      <c r="B347" s="101">
        <v>343</v>
      </c>
      <c r="C347" s="102">
        <v>44236</v>
      </c>
      <c r="D347" s="11">
        <f t="shared" si="52"/>
        <v>112567</v>
      </c>
      <c r="E347" s="3">
        <f t="shared" si="55"/>
        <v>645</v>
      </c>
      <c r="F347" s="66">
        <f t="shared" si="56"/>
        <v>4502.68</v>
      </c>
      <c r="G347" s="23">
        <f>D347/G$2</f>
        <v>0.83398438006459708</v>
      </c>
      <c r="H347" s="4">
        <f t="shared" si="53"/>
        <v>1</v>
      </c>
      <c r="I347" s="11">
        <f>INT((S$8*K347+I346)/(1+R$8*J347))</f>
        <v>8736</v>
      </c>
      <c r="J347" s="3">
        <f>S347</f>
        <v>33376</v>
      </c>
      <c r="K347" s="3">
        <f>INT((Q$8*J347+K346)/(1+P$8+S$8))</f>
        <v>645</v>
      </c>
      <c r="L347" s="3">
        <f t="shared" si="57"/>
        <v>0</v>
      </c>
      <c r="M347" s="3">
        <f t="shared" si="58"/>
        <v>-146</v>
      </c>
      <c r="N347" s="46">
        <f t="shared" si="59"/>
        <v>-3</v>
      </c>
      <c r="P347" s="55">
        <f t="shared" si="54"/>
        <v>3.9220946483268753E-6</v>
      </c>
      <c r="Q347" s="56">
        <f>(1+P$8-Q$8)*(1+P$8+S$8)-R$8*((S$8*K346)+((I346+J346)*(1+P$8+S$8)))</f>
        <v>1.8196635498036466</v>
      </c>
      <c r="R347" s="56">
        <f>-J346*(1+P$8+S$8)</f>
        <v>-65103.252631579024</v>
      </c>
      <c r="S347" s="57">
        <f t="shared" si="60"/>
        <v>33376</v>
      </c>
    </row>
    <row r="348" spans="2:19" x14ac:dyDescent="0.25">
      <c r="B348" s="99">
        <v>344</v>
      </c>
      <c r="C348" s="100">
        <v>44237</v>
      </c>
      <c r="D348" s="9">
        <f t="shared" si="52"/>
        <v>112567</v>
      </c>
      <c r="E348" s="2">
        <f t="shared" si="55"/>
        <v>642</v>
      </c>
      <c r="F348" s="65">
        <f t="shared" si="56"/>
        <v>4502.68</v>
      </c>
      <c r="G348" s="24">
        <f>D348/G$2</f>
        <v>0.83398438006459708</v>
      </c>
      <c r="H348" s="5">
        <f t="shared" si="53"/>
        <v>1</v>
      </c>
      <c r="I348" s="9">
        <f>INT((S$8*K348+I347)/(1+R$8*J348))</f>
        <v>8736</v>
      </c>
      <c r="J348" s="2">
        <f>S348</f>
        <v>33231</v>
      </c>
      <c r="K348" s="2">
        <f>INT((Q$8*J348+K347)/(1+P$8+S$8))</f>
        <v>642</v>
      </c>
      <c r="L348" s="2">
        <f t="shared" si="57"/>
        <v>0</v>
      </c>
      <c r="M348" s="2">
        <f t="shared" si="58"/>
        <v>-145</v>
      </c>
      <c r="N348" s="41">
        <f t="shared" si="59"/>
        <v>-3</v>
      </c>
      <c r="P348" s="51">
        <f t="shared" si="54"/>
        <v>3.9220946483268753E-6</v>
      </c>
      <c r="Q348" s="50">
        <f>(1+P$8-Q$8)*(1+P$8+S$8)-R$8*((S$8*K347)+((I347+J347)*(1+P$8+S$8)))</f>
        <v>1.8202345085343463</v>
      </c>
      <c r="R348" s="50">
        <f>-J347*(1+P$8+S$8)</f>
        <v>-64819.705263157972</v>
      </c>
      <c r="S348" s="16">
        <f t="shared" si="60"/>
        <v>33231</v>
      </c>
    </row>
    <row r="349" spans="2:19" x14ac:dyDescent="0.25">
      <c r="B349" s="101">
        <v>345</v>
      </c>
      <c r="C349" s="102">
        <v>44238</v>
      </c>
      <c r="D349" s="11">
        <f t="shared" si="52"/>
        <v>112567</v>
      </c>
      <c r="E349" s="3">
        <f t="shared" si="55"/>
        <v>639</v>
      </c>
      <c r="F349" s="66">
        <f t="shared" si="56"/>
        <v>4502.68</v>
      </c>
      <c r="G349" s="23">
        <f>D349/G$2</f>
        <v>0.83398438006459708</v>
      </c>
      <c r="H349" s="4">
        <f t="shared" si="53"/>
        <v>1</v>
      </c>
      <c r="I349" s="11">
        <f>INT((S$8*K349+I348)/(1+R$8*J349))</f>
        <v>8735</v>
      </c>
      <c r="J349" s="3">
        <f>S349</f>
        <v>33086</v>
      </c>
      <c r="K349" s="3">
        <f>INT((Q$8*J349+K348)/(1+P$8+S$8))</f>
        <v>639</v>
      </c>
      <c r="L349" s="3">
        <f t="shared" si="57"/>
        <v>-1</v>
      </c>
      <c r="M349" s="3">
        <f t="shared" si="58"/>
        <v>-145</v>
      </c>
      <c r="N349" s="46">
        <f t="shared" si="59"/>
        <v>-3</v>
      </c>
      <c r="P349" s="55">
        <f t="shared" si="54"/>
        <v>3.9220946483268753E-6</v>
      </c>
      <c r="Q349" s="56">
        <f>(1+P$8-Q$8)*(1+P$8+S$8)-R$8*((S$8*K348)+((I348+J348)*(1+P$8+S$8)))</f>
        <v>1.8208015935613449</v>
      </c>
      <c r="R349" s="56">
        <f>-J348*(1+P$8+S$8)</f>
        <v>-64538.100000000079</v>
      </c>
      <c r="S349" s="57">
        <f t="shared" si="60"/>
        <v>33086</v>
      </c>
    </row>
    <row r="350" spans="2:19" x14ac:dyDescent="0.25">
      <c r="B350" s="99">
        <v>346</v>
      </c>
      <c r="C350" s="100">
        <v>44239</v>
      </c>
      <c r="D350" s="9">
        <f t="shared" ref="D350:D361" si="61">D349+IF(M350&gt;0,M350,0)</f>
        <v>112567</v>
      </c>
      <c r="E350" s="2">
        <f t="shared" si="55"/>
        <v>637</v>
      </c>
      <c r="F350" s="65">
        <f t="shared" si="56"/>
        <v>4502.68</v>
      </c>
      <c r="G350" s="24">
        <f>D350/G$2</f>
        <v>0.83398438006459708</v>
      </c>
      <c r="H350" s="5">
        <f t="shared" si="53"/>
        <v>1</v>
      </c>
      <c r="I350" s="9">
        <f>INT((S$8*K350+I349)/(1+R$8*J350))</f>
        <v>8735</v>
      </c>
      <c r="J350" s="2">
        <f>S350</f>
        <v>32942</v>
      </c>
      <c r="K350" s="2">
        <f>INT((Q$8*J350+K349)/(1+P$8+S$8))</f>
        <v>637</v>
      </c>
      <c r="L350" s="2">
        <f t="shared" si="57"/>
        <v>0</v>
      </c>
      <c r="M350" s="2">
        <f t="shared" si="58"/>
        <v>-144</v>
      </c>
      <c r="N350" s="41">
        <f t="shared" si="59"/>
        <v>-2</v>
      </c>
      <c r="P350" s="51">
        <f t="shared" si="54"/>
        <v>3.9220946483268753E-6</v>
      </c>
      <c r="Q350" s="50">
        <f>(1+P$8-Q$8)*(1+P$8+S$8)-R$8*((S$8*K349)+((I349+J349)*(1+P$8+S$8)))</f>
        <v>1.8213725522920443</v>
      </c>
      <c r="R350" s="50">
        <f>-J349*(1+P$8+S$8)</f>
        <v>-64256.494736842178</v>
      </c>
      <c r="S350" s="16">
        <f t="shared" si="60"/>
        <v>32942</v>
      </c>
    </row>
    <row r="351" spans="2:19" x14ac:dyDescent="0.25">
      <c r="B351" s="101">
        <v>347</v>
      </c>
      <c r="C351" s="102">
        <v>44240</v>
      </c>
      <c r="D351" s="11">
        <f t="shared" si="61"/>
        <v>112567</v>
      </c>
      <c r="E351" s="3">
        <f t="shared" si="55"/>
        <v>634</v>
      </c>
      <c r="F351" s="66">
        <f t="shared" si="56"/>
        <v>4502.68</v>
      </c>
      <c r="G351" s="23">
        <f>D351/G$2</f>
        <v>0.83398438006459708</v>
      </c>
      <c r="H351" s="4">
        <f t="shared" si="53"/>
        <v>1</v>
      </c>
      <c r="I351" s="11">
        <f>INT((S$8*K351+I350)/(1+R$8*J351))</f>
        <v>8735</v>
      </c>
      <c r="J351" s="3">
        <f>S351</f>
        <v>32798</v>
      </c>
      <c r="K351" s="3">
        <f>INT((Q$8*J351+K350)/(1+P$8+S$8))</f>
        <v>634</v>
      </c>
      <c r="L351" s="3">
        <f t="shared" si="57"/>
        <v>0</v>
      </c>
      <c r="M351" s="3">
        <f t="shared" si="58"/>
        <v>-144</v>
      </c>
      <c r="N351" s="46">
        <f t="shared" si="59"/>
        <v>-3</v>
      </c>
      <c r="P351" s="55">
        <f t="shared" si="54"/>
        <v>3.9220946483268753E-6</v>
      </c>
      <c r="Q351" s="56">
        <f>(1+P$8-Q$8)*(1+P$8+S$8)-R$8*((S$8*K350)+((I350+J350)*(1+P$8+S$8)))</f>
        <v>1.8219339642852217</v>
      </c>
      <c r="R351" s="56">
        <f>-J350*(1+P$8+S$8)</f>
        <v>-63976.831578947444</v>
      </c>
      <c r="S351" s="57">
        <f t="shared" si="60"/>
        <v>32798</v>
      </c>
    </row>
    <row r="352" spans="2:19" x14ac:dyDescent="0.25">
      <c r="B352" s="99">
        <v>348</v>
      </c>
      <c r="C352" s="100">
        <v>44241</v>
      </c>
      <c r="D352" s="9">
        <f t="shared" si="61"/>
        <v>112567</v>
      </c>
      <c r="E352" s="2">
        <f t="shared" si="55"/>
        <v>631</v>
      </c>
      <c r="F352" s="65">
        <f t="shared" si="56"/>
        <v>4502.68</v>
      </c>
      <c r="G352" s="24">
        <f>D352/G$2</f>
        <v>0.83398438006459708</v>
      </c>
      <c r="H352" s="5">
        <f t="shared" si="53"/>
        <v>1</v>
      </c>
      <c r="I352" s="9">
        <f>INT((S$8*K352+I351)/(1+R$8*J352))</f>
        <v>8735</v>
      </c>
      <c r="J352" s="2">
        <f>S352</f>
        <v>32655</v>
      </c>
      <c r="K352" s="2">
        <f>INT((Q$8*J352+K351)/(1+P$8+S$8))</f>
        <v>631</v>
      </c>
      <c r="L352" s="2">
        <f t="shared" si="57"/>
        <v>0</v>
      </c>
      <c r="M352" s="2">
        <f t="shared" si="58"/>
        <v>-143</v>
      </c>
      <c r="N352" s="41">
        <f t="shared" si="59"/>
        <v>-3</v>
      </c>
      <c r="P352" s="51">
        <f t="shared" si="54"/>
        <v>3.9220946483268753E-6</v>
      </c>
      <c r="Q352" s="50">
        <f>(1+P$8-Q$8)*(1+P$8+S$8)-R$8*((S$8*K351)+((I351+J351)*(1+P$8+S$8)))</f>
        <v>1.8224971756085195</v>
      </c>
      <c r="R352" s="50">
        <f>-J351*(1+P$8+S$8)</f>
        <v>-63697.168421052709</v>
      </c>
      <c r="S352" s="16">
        <f t="shared" si="60"/>
        <v>32655</v>
      </c>
    </row>
    <row r="353" spans="2:19" x14ac:dyDescent="0.25">
      <c r="B353" s="101">
        <v>349</v>
      </c>
      <c r="C353" s="102">
        <v>44242</v>
      </c>
      <c r="D353" s="11">
        <f t="shared" si="61"/>
        <v>112567</v>
      </c>
      <c r="E353" s="3">
        <f t="shared" si="55"/>
        <v>628</v>
      </c>
      <c r="F353" s="66">
        <f t="shared" si="56"/>
        <v>4502.68</v>
      </c>
      <c r="G353" s="23">
        <f>D353/G$2</f>
        <v>0.83398438006459708</v>
      </c>
      <c r="H353" s="4">
        <f t="shared" si="53"/>
        <v>1</v>
      </c>
      <c r="I353" s="11">
        <f>INT((S$8*K353+I352)/(1+R$8*J353))</f>
        <v>8735</v>
      </c>
      <c r="J353" s="3">
        <f>S353</f>
        <v>32513</v>
      </c>
      <c r="K353" s="3">
        <f>INT((Q$8*J353+K352)/(1+P$8+S$8))</f>
        <v>628</v>
      </c>
      <c r="L353" s="3">
        <f t="shared" si="57"/>
        <v>0</v>
      </c>
      <c r="M353" s="3">
        <f t="shared" si="58"/>
        <v>-142</v>
      </c>
      <c r="N353" s="46">
        <f t="shared" si="59"/>
        <v>-3</v>
      </c>
      <c r="P353" s="55">
        <f t="shared" si="54"/>
        <v>3.9220946483268753E-6</v>
      </c>
      <c r="Q353" s="56">
        <f>(1+P$8-Q$8)*(1+P$8+S$8)-R$8*((S$8*K352)+((I352+J352)*(1+P$8+S$8)))</f>
        <v>1.8230565132281162</v>
      </c>
      <c r="R353" s="56">
        <f>-J352*(1+P$8+S$8)</f>
        <v>-63419.447368421126</v>
      </c>
      <c r="S353" s="57">
        <f t="shared" si="60"/>
        <v>32513</v>
      </c>
    </row>
    <row r="354" spans="2:19" x14ac:dyDescent="0.25">
      <c r="B354" s="99">
        <v>350</v>
      </c>
      <c r="C354" s="100">
        <v>44243</v>
      </c>
      <c r="D354" s="9">
        <f t="shared" si="61"/>
        <v>112567</v>
      </c>
      <c r="E354" s="2">
        <f t="shared" si="55"/>
        <v>626</v>
      </c>
      <c r="F354" s="65">
        <f t="shared" si="56"/>
        <v>4502.68</v>
      </c>
      <c r="G354" s="24">
        <f>D354/G$2</f>
        <v>0.83398438006459708</v>
      </c>
      <c r="H354" s="5">
        <f t="shared" si="53"/>
        <v>1</v>
      </c>
      <c r="I354" s="9">
        <f>INT((S$8*K354+I353)/(1+R$8*J354))</f>
        <v>8735</v>
      </c>
      <c r="J354" s="2">
        <f>S354</f>
        <v>32371</v>
      </c>
      <c r="K354" s="2">
        <f>INT((Q$8*J354+K353)/(1+P$8+S$8))</f>
        <v>626</v>
      </c>
      <c r="L354" s="2">
        <f t="shared" si="57"/>
        <v>0</v>
      </c>
      <c r="M354" s="2">
        <f t="shared" si="58"/>
        <v>-142</v>
      </c>
      <c r="N354" s="41">
        <f t="shared" si="59"/>
        <v>-2</v>
      </c>
      <c r="P354" s="51">
        <f t="shared" si="54"/>
        <v>3.9220946483268753E-6</v>
      </c>
      <c r="Q354" s="50">
        <f>(1+P$8-Q$8)*(1+P$8+S$8)-R$8*((S$8*K353)+((I353+J353)*(1+P$8+S$8)))</f>
        <v>1.8236119771440118</v>
      </c>
      <c r="R354" s="50">
        <f>-J353*(1+P$8+S$8)</f>
        <v>-63143.668421052702</v>
      </c>
      <c r="S354" s="16">
        <f t="shared" si="60"/>
        <v>32371</v>
      </c>
    </row>
    <row r="355" spans="2:19" x14ac:dyDescent="0.25">
      <c r="B355" s="101">
        <v>351</v>
      </c>
      <c r="C355" s="102">
        <v>44244</v>
      </c>
      <c r="D355" s="11">
        <f t="shared" si="61"/>
        <v>112567</v>
      </c>
      <c r="E355" s="3">
        <f t="shared" si="55"/>
        <v>623</v>
      </c>
      <c r="F355" s="66">
        <f t="shared" si="56"/>
        <v>4502.68</v>
      </c>
      <c r="G355" s="23">
        <f>D355/G$2</f>
        <v>0.83398438006459708</v>
      </c>
      <c r="H355" s="4">
        <f t="shared" si="53"/>
        <v>1</v>
      </c>
      <c r="I355" s="11">
        <f>INT((S$8*K355+I354)/(1+R$8*J355))</f>
        <v>8735</v>
      </c>
      <c r="J355" s="3">
        <f>S355</f>
        <v>32230</v>
      </c>
      <c r="K355" s="3">
        <f>INT((Q$8*J355+K354)/(1+P$8+S$8))</f>
        <v>623</v>
      </c>
      <c r="L355" s="3">
        <f t="shared" si="57"/>
        <v>0</v>
      </c>
      <c r="M355" s="3">
        <f t="shared" si="58"/>
        <v>-141</v>
      </c>
      <c r="N355" s="46">
        <f t="shared" si="59"/>
        <v>-3</v>
      </c>
      <c r="P355" s="55">
        <f t="shared" si="54"/>
        <v>3.9220946483268753E-6</v>
      </c>
      <c r="Q355" s="56">
        <f>(1+P$8-Q$8)*(1+P$8+S$8)-R$8*((S$8*K354)+((I354+J354)*(1+P$8+S$8)))</f>
        <v>1.8241656417297873</v>
      </c>
      <c r="R355" s="56">
        <f>-J354*(1+P$8+S$8)</f>
        <v>-62867.889473684285</v>
      </c>
      <c r="S355" s="57">
        <f t="shared" si="60"/>
        <v>32230</v>
      </c>
    </row>
    <row r="356" spans="2:19" x14ac:dyDescent="0.25">
      <c r="B356" s="99">
        <v>352</v>
      </c>
      <c r="C356" s="100">
        <v>44245</v>
      </c>
      <c r="D356" s="9">
        <f t="shared" si="61"/>
        <v>112567</v>
      </c>
      <c r="E356" s="2">
        <f t="shared" si="55"/>
        <v>620</v>
      </c>
      <c r="F356" s="65">
        <f t="shared" si="56"/>
        <v>4502.68</v>
      </c>
      <c r="G356" s="24">
        <f>D356/G$2</f>
        <v>0.83398438006459708</v>
      </c>
      <c r="H356" s="5">
        <f t="shared" si="53"/>
        <v>1</v>
      </c>
      <c r="I356" s="9">
        <f>INT((S$8*K356+I355)/(1+R$8*J356))</f>
        <v>8735</v>
      </c>
      <c r="J356" s="2">
        <f>S356</f>
        <v>32090</v>
      </c>
      <c r="K356" s="2">
        <f>INT((Q$8*J356+K355)/(1+P$8+S$8))</f>
        <v>620</v>
      </c>
      <c r="L356" s="2">
        <f t="shared" si="57"/>
        <v>0</v>
      </c>
      <c r="M356" s="2">
        <f t="shared" si="58"/>
        <v>-140</v>
      </c>
      <c r="N356" s="41">
        <f t="shared" si="59"/>
        <v>-3</v>
      </c>
      <c r="P356" s="51">
        <f t="shared" si="54"/>
        <v>3.9220946483268753E-6</v>
      </c>
      <c r="Q356" s="50">
        <f>(1+P$8-Q$8)*(1+P$8+S$8)-R$8*((S$8*K355)+((I355+J355)*(1+P$8+S$8)))</f>
        <v>1.8247172319419822</v>
      </c>
      <c r="R356" s="50">
        <f>-J355*(1+P$8+S$8)</f>
        <v>-62594.052631579019</v>
      </c>
      <c r="S356" s="16">
        <f t="shared" si="60"/>
        <v>32090</v>
      </c>
    </row>
    <row r="357" spans="2:19" x14ac:dyDescent="0.25">
      <c r="B357" s="101">
        <v>353</v>
      </c>
      <c r="C357" s="102">
        <v>44246</v>
      </c>
      <c r="D357" s="11">
        <f t="shared" si="61"/>
        <v>112567</v>
      </c>
      <c r="E357" s="3">
        <f t="shared" si="55"/>
        <v>617</v>
      </c>
      <c r="F357" s="66">
        <f t="shared" si="56"/>
        <v>4502.68</v>
      </c>
      <c r="G357" s="23">
        <f>D357/G$2</f>
        <v>0.83398438006459708</v>
      </c>
      <c r="H357" s="4">
        <f t="shared" si="53"/>
        <v>1</v>
      </c>
      <c r="I357" s="11">
        <f>INT((S$8*K357+I356)/(1+R$8*J357))</f>
        <v>8734</v>
      </c>
      <c r="J357" s="3">
        <f>S357</f>
        <v>31950</v>
      </c>
      <c r="K357" s="3">
        <f>INT((Q$8*J357+K356)/(1+P$8+S$8))</f>
        <v>617</v>
      </c>
      <c r="L357" s="3">
        <f t="shared" si="57"/>
        <v>-1</v>
      </c>
      <c r="M357" s="3">
        <f t="shared" si="58"/>
        <v>-140</v>
      </c>
      <c r="N357" s="46">
        <f t="shared" si="59"/>
        <v>-3</v>
      </c>
      <c r="P357" s="55">
        <f t="shared" si="54"/>
        <v>3.9220946483268753E-6</v>
      </c>
      <c r="Q357" s="56">
        <f>(1+P$8-Q$8)*(1+P$8+S$8)-R$8*((S$8*K356)+((I356+J356)*(1+P$8+S$8)))</f>
        <v>1.8252649484504762</v>
      </c>
      <c r="R357" s="56">
        <f>-J356*(1+P$8+S$8)</f>
        <v>-62322.157894736913</v>
      </c>
      <c r="S357" s="57">
        <f t="shared" si="60"/>
        <v>31950</v>
      </c>
    </row>
    <row r="358" spans="2:19" x14ac:dyDescent="0.25">
      <c r="B358" s="99">
        <v>354</v>
      </c>
      <c r="C358" s="100">
        <v>44247</v>
      </c>
      <c r="D358" s="9">
        <f t="shared" si="61"/>
        <v>112567</v>
      </c>
      <c r="E358" s="2">
        <f t="shared" si="55"/>
        <v>615</v>
      </c>
      <c r="F358" s="65">
        <f t="shared" si="56"/>
        <v>4502.68</v>
      </c>
      <c r="G358" s="24">
        <f>D358/G$2</f>
        <v>0.83398438006459708</v>
      </c>
      <c r="H358" s="5">
        <f t="shared" si="53"/>
        <v>1</v>
      </c>
      <c r="I358" s="9">
        <f>INT((S$8*K358+I357)/(1+R$8*J358))</f>
        <v>8734</v>
      </c>
      <c r="J358" s="2">
        <f>S358</f>
        <v>31811</v>
      </c>
      <c r="K358" s="2">
        <f>INT((Q$8*J358+K357)/(1+P$8+S$8))</f>
        <v>615</v>
      </c>
      <c r="L358" s="2">
        <f t="shared" si="57"/>
        <v>0</v>
      </c>
      <c r="M358" s="2">
        <f t="shared" si="58"/>
        <v>-139</v>
      </c>
      <c r="N358" s="41">
        <f t="shared" si="59"/>
        <v>-2</v>
      </c>
      <c r="P358" s="51">
        <f t="shared" si="54"/>
        <v>3.9220946483268753E-6</v>
      </c>
      <c r="Q358" s="50">
        <f>(1+P$8-Q$8)*(1+P$8+S$8)-R$8*((S$8*K357)+((I357+J357)*(1+P$8+S$8)))</f>
        <v>1.8258165386626708</v>
      </c>
      <c r="R358" s="50">
        <f>-J357*(1+P$8+S$8)</f>
        <v>-62050.263157894806</v>
      </c>
      <c r="S358" s="16">
        <f t="shared" si="60"/>
        <v>31811</v>
      </c>
    </row>
    <row r="359" spans="2:19" x14ac:dyDescent="0.25">
      <c r="B359" s="101">
        <v>355</v>
      </c>
      <c r="C359" s="102">
        <v>44248</v>
      </c>
      <c r="D359" s="11">
        <f t="shared" si="61"/>
        <v>112567</v>
      </c>
      <c r="E359" s="3">
        <f t="shared" si="55"/>
        <v>612</v>
      </c>
      <c r="F359" s="66">
        <f t="shared" si="56"/>
        <v>4502.68</v>
      </c>
      <c r="G359" s="23">
        <f>D359/G$2</f>
        <v>0.83398438006459708</v>
      </c>
      <c r="H359" s="4">
        <f t="shared" si="53"/>
        <v>1</v>
      </c>
      <c r="I359" s="11">
        <f>INT((S$8*K359+I358)/(1+R$8*J359))</f>
        <v>8734</v>
      </c>
      <c r="J359" s="3">
        <f>S359</f>
        <v>31672</v>
      </c>
      <c r="K359" s="3">
        <f>INT((Q$8*J359+K358)/(1+P$8+S$8))</f>
        <v>612</v>
      </c>
      <c r="L359" s="3">
        <f t="shared" si="57"/>
        <v>0</v>
      </c>
      <c r="M359" s="3">
        <f t="shared" si="58"/>
        <v>-139</v>
      </c>
      <c r="N359" s="46">
        <f t="shared" si="59"/>
        <v>-3</v>
      </c>
      <c r="P359" s="55">
        <f t="shared" si="54"/>
        <v>3.9220946483268753E-6</v>
      </c>
      <c r="Q359" s="56">
        <f>(1+P$8-Q$8)*(1+P$8+S$8)-R$8*((S$8*K358)+((I358+J358)*(1+P$8+S$8)))</f>
        <v>1.8263585821373436</v>
      </c>
      <c r="R359" s="56">
        <f>-J358*(1+P$8+S$8)</f>
        <v>-61780.310526315865</v>
      </c>
      <c r="S359" s="57">
        <f t="shared" si="60"/>
        <v>31672</v>
      </c>
    </row>
    <row r="360" spans="2:19" x14ac:dyDescent="0.25">
      <c r="B360" s="99">
        <v>356</v>
      </c>
      <c r="C360" s="100">
        <v>44249</v>
      </c>
      <c r="D360" s="9">
        <f t="shared" si="61"/>
        <v>112567</v>
      </c>
      <c r="E360" s="2">
        <f t="shared" si="55"/>
        <v>609</v>
      </c>
      <c r="F360" s="65">
        <f t="shared" si="56"/>
        <v>4502.68</v>
      </c>
      <c r="G360" s="24">
        <f>D360/G$2</f>
        <v>0.83398438006459708</v>
      </c>
      <c r="H360" s="5">
        <f t="shared" si="53"/>
        <v>1</v>
      </c>
      <c r="I360" s="9">
        <f>INT((S$8*K360+I359)/(1+R$8*J360))</f>
        <v>8734</v>
      </c>
      <c r="J360" s="2">
        <f>S360</f>
        <v>31534</v>
      </c>
      <c r="K360" s="2">
        <f>INT((Q$8*J360+K359)/(1+P$8+S$8))</f>
        <v>609</v>
      </c>
      <c r="L360" s="2">
        <f t="shared" si="57"/>
        <v>0</v>
      </c>
      <c r="M360" s="2">
        <f t="shared" si="58"/>
        <v>-138</v>
      </c>
      <c r="N360" s="41">
        <f t="shared" si="59"/>
        <v>-3</v>
      </c>
      <c r="P360" s="51">
        <f t="shared" si="54"/>
        <v>3.9220946483268753E-6</v>
      </c>
      <c r="Q360" s="50">
        <f>(1+P$8-Q$8)*(1+P$8+S$8)-R$8*((S$8*K359)+((I359+J359)*(1+P$8+S$8)))</f>
        <v>1.8269024249421364</v>
      </c>
      <c r="R360" s="50">
        <f>-J359*(1+P$8+S$8)</f>
        <v>-61510.357894736917</v>
      </c>
      <c r="S360" s="16">
        <f t="shared" si="60"/>
        <v>31534</v>
      </c>
    </row>
    <row r="361" spans="2:19" ht="15.75" thickBot="1" x14ac:dyDescent="0.3">
      <c r="B361" s="104">
        <v>357</v>
      </c>
      <c r="C361" s="105">
        <v>44250</v>
      </c>
      <c r="D361" s="42">
        <f t="shared" si="61"/>
        <v>112567</v>
      </c>
      <c r="E361" s="48">
        <f t="shared" si="55"/>
        <v>607</v>
      </c>
      <c r="F361" s="67">
        <f t="shared" si="56"/>
        <v>4502.68</v>
      </c>
      <c r="G361" s="70">
        <f>D361/G$2</f>
        <v>0.83398438006459708</v>
      </c>
      <c r="H361" s="71">
        <f t="shared" si="53"/>
        <v>1</v>
      </c>
      <c r="I361" s="42">
        <f>INT((S$8*K361+I360)/(1+R$8*J361))</f>
        <v>8734</v>
      </c>
      <c r="J361" s="48">
        <f>S361</f>
        <v>31396</v>
      </c>
      <c r="K361" s="48">
        <f>INT((Q$8*J361+K360)/(1+P$8+S$8))</f>
        <v>607</v>
      </c>
      <c r="L361" s="48">
        <f t="shared" si="57"/>
        <v>0</v>
      </c>
      <c r="M361" s="48">
        <f t="shared" si="58"/>
        <v>-138</v>
      </c>
      <c r="N361" s="49">
        <f t="shared" si="59"/>
        <v>-2</v>
      </c>
      <c r="P361" s="55">
        <f t="shared" si="54"/>
        <v>3.9220946483268753E-6</v>
      </c>
      <c r="Q361" s="56">
        <f>(1+P$8-Q$8)*(1+P$8+S$8)-R$8*((S$8*K360)+((I360+J360)*(1+P$8+S$8)))</f>
        <v>1.8274423940432283</v>
      </c>
      <c r="R361" s="56">
        <f>-J360*(1+P$8+S$8)</f>
        <v>-61242.347368421128</v>
      </c>
      <c r="S361" s="57">
        <f t="shared" si="60"/>
        <v>31396</v>
      </c>
    </row>
    <row r="370" spans="16:19" x14ac:dyDescent="0.25">
      <c r="P370" s="35"/>
      <c r="Q370" s="35"/>
      <c r="R370" s="35"/>
      <c r="S370" s="36"/>
    </row>
    <row r="371" spans="16:19" x14ac:dyDescent="0.25">
      <c r="P371" s="35"/>
      <c r="Q371" s="35"/>
      <c r="R371" s="35"/>
      <c r="S371" s="36"/>
    </row>
    <row r="372" spans="16:19" x14ac:dyDescent="0.25">
      <c r="P372" s="35"/>
      <c r="Q372" s="35"/>
      <c r="R372" s="35"/>
      <c r="S372" s="36"/>
    </row>
    <row r="373" spans="16:19" x14ac:dyDescent="0.25">
      <c r="P373" s="35"/>
      <c r="Q373" s="35"/>
      <c r="R373" s="35"/>
      <c r="S373" s="36"/>
    </row>
    <row r="374" spans="16:19" x14ac:dyDescent="0.25">
      <c r="P374" s="35"/>
      <c r="Q374" s="35"/>
      <c r="R374" s="35"/>
      <c r="S374" s="36"/>
    </row>
    <row r="375" spans="16:19" x14ac:dyDescent="0.25">
      <c r="P375" s="35"/>
      <c r="Q375" s="35"/>
      <c r="R375" s="35"/>
      <c r="S375" s="36"/>
    </row>
    <row r="376" spans="16:19" x14ac:dyDescent="0.25">
      <c r="P376" s="35"/>
      <c r="Q376" s="35"/>
      <c r="R376" s="35"/>
      <c r="S376" s="36"/>
    </row>
    <row r="377" spans="16:19" x14ac:dyDescent="0.25">
      <c r="P377" s="35"/>
      <c r="Q377" s="35"/>
      <c r="R377" s="35"/>
      <c r="S377" s="36"/>
    </row>
    <row r="378" spans="16:19" x14ac:dyDescent="0.25">
      <c r="P378" s="35"/>
      <c r="Q378" s="35"/>
      <c r="R378" s="35"/>
      <c r="S378" s="36"/>
    </row>
    <row r="379" spans="16:19" x14ac:dyDescent="0.25">
      <c r="P379" s="35"/>
      <c r="Q379" s="35"/>
      <c r="R379" s="35"/>
      <c r="S379" s="36"/>
    </row>
    <row r="380" spans="16:19" x14ac:dyDescent="0.25">
      <c r="P380" s="35"/>
      <c r="Q380" s="35"/>
      <c r="R380" s="35"/>
      <c r="S380" s="36"/>
    </row>
    <row r="381" spans="16:19" x14ac:dyDescent="0.25">
      <c r="P381" s="35"/>
      <c r="Q381" s="35"/>
      <c r="R381" s="35"/>
      <c r="S381" s="36"/>
    </row>
    <row r="382" spans="16:19" x14ac:dyDescent="0.25">
      <c r="P382" s="35"/>
      <c r="Q382" s="35"/>
      <c r="R382" s="35"/>
      <c r="S382" s="36"/>
    </row>
    <row r="383" spans="16:19" x14ac:dyDescent="0.25">
      <c r="P383" s="35"/>
      <c r="Q383" s="35"/>
      <c r="R383" s="35"/>
      <c r="S383" s="36"/>
    </row>
    <row r="384" spans="16:19" x14ac:dyDescent="0.25">
      <c r="P384" s="35"/>
      <c r="Q384" s="35"/>
      <c r="R384" s="35"/>
      <c r="S384" s="36"/>
    </row>
    <row r="385" spans="16:19" x14ac:dyDescent="0.25">
      <c r="P385" s="35"/>
      <c r="Q385" s="35"/>
      <c r="R385" s="35"/>
      <c r="S385" s="36"/>
    </row>
    <row r="386" spans="16:19" x14ac:dyDescent="0.25">
      <c r="P386" s="35"/>
      <c r="Q386" s="35"/>
      <c r="R386" s="35"/>
      <c r="S386" s="36"/>
    </row>
    <row r="387" spans="16:19" x14ac:dyDescent="0.25">
      <c r="P387" s="35"/>
      <c r="Q387" s="35"/>
      <c r="R387" s="35"/>
      <c r="S387" s="36"/>
    </row>
    <row r="388" spans="16:19" x14ac:dyDescent="0.25">
      <c r="P388" s="35"/>
      <c r="Q388" s="35"/>
      <c r="R388" s="35"/>
      <c r="S388" s="36"/>
    </row>
    <row r="389" spans="16:19" x14ac:dyDescent="0.25">
      <c r="P389" s="35"/>
      <c r="Q389" s="35"/>
      <c r="R389" s="35"/>
      <c r="S389" s="36"/>
    </row>
    <row r="390" spans="16:19" x14ac:dyDescent="0.25">
      <c r="P390" s="35"/>
      <c r="Q390" s="35"/>
      <c r="R390" s="35"/>
      <c r="S390" s="36"/>
    </row>
    <row r="391" spans="16:19" x14ac:dyDescent="0.25">
      <c r="P391" s="35"/>
      <c r="Q391" s="35"/>
      <c r="R391" s="35"/>
      <c r="S391" s="36"/>
    </row>
    <row r="392" spans="16:19" x14ac:dyDescent="0.25">
      <c r="P392" s="35"/>
      <c r="Q392" s="35"/>
      <c r="R392" s="35"/>
      <c r="S392" s="36"/>
    </row>
    <row r="393" spans="16:19" x14ac:dyDescent="0.25">
      <c r="P393" s="35"/>
      <c r="Q393" s="35"/>
      <c r="R393" s="35"/>
      <c r="S393" s="36"/>
    </row>
    <row r="394" spans="16:19" x14ac:dyDescent="0.25">
      <c r="P394" s="35"/>
      <c r="Q394" s="35"/>
      <c r="R394" s="35"/>
      <c r="S394" s="36"/>
    </row>
    <row r="395" spans="16:19" x14ac:dyDescent="0.25">
      <c r="P395" s="35"/>
      <c r="Q395" s="35"/>
      <c r="R395" s="35"/>
      <c r="S395" s="36"/>
    </row>
    <row r="396" spans="16:19" x14ac:dyDescent="0.25">
      <c r="P396" s="35"/>
      <c r="Q396" s="35"/>
      <c r="R396" s="35"/>
      <c r="S396" s="36"/>
    </row>
    <row r="397" spans="16:19" x14ac:dyDescent="0.25">
      <c r="P397" s="35"/>
      <c r="Q397" s="35"/>
      <c r="R397" s="35"/>
      <c r="S397" s="36"/>
    </row>
    <row r="398" spans="16:19" x14ac:dyDescent="0.25">
      <c r="P398" s="35"/>
      <c r="Q398" s="35"/>
      <c r="R398" s="35"/>
      <c r="S398" s="36"/>
    </row>
    <row r="399" spans="16:19" x14ac:dyDescent="0.25">
      <c r="P399" s="35"/>
      <c r="Q399" s="35"/>
      <c r="R399" s="35"/>
      <c r="S399" s="36"/>
    </row>
    <row r="400" spans="16:19" x14ac:dyDescent="0.25">
      <c r="P400" s="35"/>
      <c r="Q400" s="35"/>
      <c r="R400" s="35"/>
      <c r="S400" s="36"/>
    </row>
    <row r="401" spans="16:19" x14ac:dyDescent="0.25">
      <c r="P401" s="35"/>
      <c r="Q401" s="35"/>
      <c r="R401" s="35"/>
      <c r="S401" s="36"/>
    </row>
    <row r="402" spans="16:19" x14ac:dyDescent="0.25">
      <c r="P402" s="35"/>
      <c r="Q402" s="35"/>
      <c r="R402" s="35"/>
      <c r="S402" s="36"/>
    </row>
    <row r="403" spans="16:19" x14ac:dyDescent="0.25">
      <c r="P403" s="35"/>
      <c r="Q403" s="35"/>
      <c r="R403" s="35"/>
      <c r="S403" s="36"/>
    </row>
    <row r="404" spans="16:19" x14ac:dyDescent="0.25">
      <c r="P404" s="35"/>
      <c r="Q404" s="35"/>
      <c r="R404" s="35"/>
      <c r="S404" s="36"/>
    </row>
    <row r="405" spans="16:19" x14ac:dyDescent="0.25">
      <c r="P405" s="35"/>
      <c r="Q405" s="35"/>
      <c r="R405" s="35"/>
      <c r="S405" s="36"/>
    </row>
    <row r="406" spans="16:19" x14ac:dyDescent="0.25">
      <c r="P406" s="35"/>
      <c r="Q406" s="35"/>
      <c r="R406" s="35"/>
      <c r="S406" s="36"/>
    </row>
    <row r="407" spans="16:19" x14ac:dyDescent="0.25">
      <c r="P407" s="35"/>
      <c r="Q407" s="35"/>
      <c r="R407" s="35"/>
      <c r="S407" s="36"/>
    </row>
    <row r="408" spans="16:19" x14ac:dyDescent="0.25">
      <c r="P408" s="35"/>
      <c r="Q408" s="35"/>
      <c r="R408" s="35"/>
      <c r="S408" s="36"/>
    </row>
    <row r="409" spans="16:19" x14ac:dyDescent="0.25">
      <c r="P409" s="35"/>
      <c r="Q409" s="35"/>
      <c r="R409" s="35"/>
      <c r="S409" s="36"/>
    </row>
    <row r="410" spans="16:19" x14ac:dyDescent="0.25">
      <c r="P410" s="35"/>
      <c r="Q410" s="35"/>
      <c r="R410" s="35"/>
      <c r="S410" s="36"/>
    </row>
    <row r="411" spans="16:19" x14ac:dyDescent="0.25">
      <c r="P411" s="35"/>
      <c r="Q411" s="35"/>
      <c r="R411" s="35"/>
      <c r="S411" s="36"/>
    </row>
    <row r="412" spans="16:19" x14ac:dyDescent="0.25">
      <c r="P412" s="35"/>
      <c r="Q412" s="35"/>
      <c r="R412" s="35"/>
      <c r="S412" s="36"/>
    </row>
    <row r="413" spans="16:19" x14ac:dyDescent="0.25">
      <c r="P413" s="35"/>
      <c r="Q413" s="35"/>
      <c r="R413" s="35"/>
      <c r="S413" s="36"/>
    </row>
    <row r="414" spans="16:19" x14ac:dyDescent="0.25">
      <c r="P414" s="35"/>
      <c r="Q414" s="35"/>
      <c r="R414" s="35"/>
      <c r="S414" s="36"/>
    </row>
    <row r="415" spans="16:19" x14ac:dyDescent="0.25">
      <c r="P415" s="35"/>
      <c r="Q415" s="35"/>
      <c r="R415" s="35"/>
      <c r="S415" s="36"/>
    </row>
    <row r="416" spans="16:19" x14ac:dyDescent="0.25">
      <c r="P416" s="35"/>
      <c r="Q416" s="35"/>
      <c r="R416" s="35"/>
      <c r="S416" s="36"/>
    </row>
    <row r="417" spans="16:19" x14ac:dyDescent="0.25">
      <c r="P417" s="35"/>
      <c r="Q417" s="35"/>
      <c r="R417" s="35"/>
      <c r="S417" s="36"/>
    </row>
    <row r="418" spans="16:19" x14ac:dyDescent="0.25">
      <c r="P418" s="35"/>
      <c r="Q418" s="35"/>
      <c r="R418" s="35"/>
      <c r="S418" s="36"/>
    </row>
    <row r="419" spans="16:19" x14ac:dyDescent="0.25">
      <c r="P419" s="35"/>
      <c r="Q419" s="35"/>
      <c r="R419" s="35"/>
      <c r="S419" s="36"/>
    </row>
    <row r="420" spans="16:19" x14ac:dyDescent="0.25">
      <c r="P420" s="35"/>
      <c r="Q420" s="35"/>
      <c r="R420" s="35"/>
      <c r="S420" s="36"/>
    </row>
    <row r="421" spans="16:19" x14ac:dyDescent="0.25">
      <c r="P421" s="35"/>
      <c r="Q421" s="35"/>
      <c r="R421" s="35"/>
      <c r="S421" s="36"/>
    </row>
    <row r="422" spans="16:19" x14ac:dyDescent="0.25">
      <c r="P422" s="35"/>
      <c r="Q422" s="35"/>
      <c r="R422" s="35"/>
      <c r="S422" s="36"/>
    </row>
    <row r="423" spans="16:19" x14ac:dyDescent="0.25">
      <c r="P423" s="35"/>
      <c r="Q423" s="35"/>
      <c r="R423" s="35"/>
      <c r="S423" s="36"/>
    </row>
    <row r="424" spans="16:19" x14ac:dyDescent="0.25">
      <c r="P424" s="35"/>
      <c r="Q424" s="35"/>
      <c r="R424" s="35"/>
      <c r="S424" s="36"/>
    </row>
    <row r="425" spans="16:19" x14ac:dyDescent="0.25">
      <c r="P425" s="35"/>
      <c r="Q425" s="35"/>
      <c r="R425" s="35"/>
      <c r="S425" s="36"/>
    </row>
    <row r="426" spans="16:19" x14ac:dyDescent="0.25">
      <c r="P426" s="35"/>
      <c r="Q426" s="35"/>
      <c r="R426" s="35"/>
      <c r="S426" s="36"/>
    </row>
  </sheetData>
  <mergeCells count="5">
    <mergeCell ref="P2:U2"/>
    <mergeCell ref="B2:F2"/>
    <mergeCell ref="I2:N2"/>
    <mergeCell ref="G2:H2"/>
    <mergeCell ref="P6:S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2020-03-23T16:47:20Z</dcterms:modified>
</cp:coreProperties>
</file>