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086222B5-F43B-461D-995A-70795CEA25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/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6" i="1"/>
  <c r="U37" i="1" l="1"/>
  <c r="V37" i="1" s="1"/>
  <c r="X37" i="1" s="1"/>
  <c r="W37" i="1" l="1"/>
  <c r="U36" i="1"/>
  <c r="V36" i="1" s="1"/>
  <c r="X36" i="1" s="1"/>
  <c r="W36" i="1"/>
  <c r="U9" i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T13" i="1"/>
  <c r="U13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J36" i="1" s="1"/>
  <c r="R37" i="1" s="1"/>
  <c r="S30" i="1"/>
  <c r="U30" i="1" s="1"/>
  <c r="V30" i="1" s="1"/>
  <c r="S24" i="1"/>
  <c r="U24" i="1" s="1"/>
  <c r="V24" i="1" s="1"/>
  <c r="S31" i="1"/>
  <c r="U31" i="1" s="1"/>
  <c r="V31" i="1" s="1"/>
  <c r="K36" i="1"/>
  <c r="M36" i="1"/>
  <c r="D36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N36" i="1"/>
  <c r="E36" i="1" s="1"/>
  <c r="I36" i="1"/>
  <c r="L36" i="1" l="1"/>
  <c r="Q37" i="1"/>
  <c r="S37" i="1" s="1"/>
  <c r="J37" i="1" s="1"/>
  <c r="R38" i="1" l="1"/>
  <c r="M37" i="1"/>
  <c r="D37" i="1" s="1"/>
  <c r="K37" i="1"/>
  <c r="G37" i="1" l="1"/>
  <c r="H37" i="1"/>
  <c r="N37" i="1"/>
  <c r="E37" i="1" s="1"/>
  <c r="I37" i="1"/>
  <c r="L37" i="1" s="1"/>
  <c r="Q38" i="1" l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H46" i="1" s="1"/>
  <c r="K46" i="1"/>
  <c r="I46" i="1" s="1"/>
  <c r="L46" i="1" s="1"/>
  <c r="N46" i="1" l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s="1"/>
  <c r="I48" i="1" l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K50" i="1" l="1"/>
  <c r="I50" i="1" s="1"/>
  <c r="L50" i="1" s="1"/>
  <c r="M50" i="1"/>
  <c r="D50" i="1" s="1"/>
  <c r="H50" i="1" s="1"/>
  <c r="G50" i="1" l="1"/>
  <c r="Q51" i="1"/>
  <c r="S51" i="1" s="1"/>
  <c r="J51" i="1" s="1"/>
  <c r="R52" i="1" s="1"/>
  <c r="N50" i="1"/>
  <c r="E50" i="1" s="1"/>
  <c r="M51" i="1" l="1"/>
  <c r="D51" i="1" s="1"/>
  <c r="G51" i="1" s="1"/>
  <c r="K51" i="1"/>
  <c r="I51" i="1" s="1"/>
  <c r="L51" i="1" s="1"/>
  <c r="H51" i="1" l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G53" i="1" s="1"/>
  <c r="I53" i="1"/>
  <c r="L53" i="1" s="1"/>
  <c r="N53" i="1"/>
  <c r="E53" i="1" s="1"/>
  <c r="H53" i="1" l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H63" i="1" s="1"/>
  <c r="K63" i="1"/>
  <c r="N63" i="1" s="1"/>
  <c r="E63" i="1" s="1"/>
  <c r="G63" i="1" l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/>
  <c r="G64" i="1"/>
  <c r="S65" i="1" l="1"/>
  <c r="J65" i="1" s="1"/>
  <c r="M65" i="1" s="1"/>
  <c r="D65" i="1" s="1"/>
  <c r="G65" i="1" s="1"/>
  <c r="R66" i="1" l="1"/>
  <c r="H65" i="1"/>
  <c r="K65" i="1"/>
  <c r="I65" i="1" s="1"/>
  <c r="L65" i="1" s="1"/>
  <c r="N65" i="1" l="1"/>
  <c r="E65" i="1" s="1"/>
  <c r="Q66" i="1"/>
  <c r="S66" i="1" s="1"/>
  <c r="J66" i="1" s="1"/>
  <c r="K66" i="1" s="1"/>
  <c r="N66" i="1" s="1"/>
  <c r="E66" i="1" s="1"/>
  <c r="I66" i="1" l="1"/>
  <c r="L66" i="1" s="1"/>
  <c r="M66" i="1"/>
  <c r="D66" i="1" s="1"/>
  <c r="R67" i="1"/>
  <c r="Q67" i="1" l="1"/>
  <c r="S67" i="1" s="1"/>
  <c r="J67" i="1" s="1"/>
  <c r="K67" i="1" s="1"/>
  <c r="G66" i="1"/>
  <c r="H66" i="1"/>
  <c r="R68" i="1" l="1"/>
  <c r="M67" i="1"/>
  <c r="D67" i="1" s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R73" i="1" l="1"/>
  <c r="M72" i="1"/>
  <c r="D72" i="1" s="1"/>
  <c r="H72" i="1" s="1"/>
  <c r="N72" i="1"/>
  <c r="E72" i="1" s="1"/>
  <c r="I72" i="1"/>
  <c r="L72" i="1" s="1"/>
  <c r="Q73" i="1" l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G100" i="1" l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G112" i="1" l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H120" i="1" l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G194" i="1" l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H196" i="1" l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G199" i="1" l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H201" i="1" s="1"/>
  <c r="K201" i="1"/>
  <c r="I201" i="1" s="1"/>
  <c r="L201" i="1" s="1"/>
  <c r="G201" i="1" l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/>
  <c r="H202" i="1"/>
  <c r="Q203" i="1" l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<sst xmlns="http://schemas.openxmlformats.org/spreadsheetml/2006/main" count="44" uniqueCount="40">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</sst>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L15" zoomScale="85" zoomScaleNormal="85" workbookViewId="0">
      <selection activeCell="AB48" sqref="AB4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96000.61538461539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V23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32" si="17">V24+X23</f>
        <v>3.9308885155816181E-2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-1.4517673710060436E-2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4.7830110021064749E-2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-5.9629934272111135E-3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-4.0351741181099209E-2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-2.5215515146790428E-2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-1.8758621731002869E-2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3.0829847209662951E-2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-1.0194923743849098E-2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>V33+X32</f>
        <v>-5.6122403686014496E-2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>V34+X33</f>
        <v>-7.6319435858059628E-2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>V35+X34</f>
        <v>-0.10743610180642837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>D36*F$35/D$35</f>
        <v>4695.249195306822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3">INT((S$17*K36+I35)/(1+R$17*J36))</f>
        <v>59321</v>
      </c>
      <c r="J36" s="141">
        <f t="shared" ref="J36:J97" si="44">S36</f>
        <v>50778</v>
      </c>
      <c r="K36" s="142">
        <f t="shared" ref="K36:K64" si="45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6">S36-T36</f>
        <v>-446</v>
      </c>
      <c r="V36" s="176">
        <f t="shared" ref="V36" si="47">U36/T36</f>
        <v>-8.7068561611744495E-3</v>
      </c>
      <c r="W36" s="169">
        <f t="shared" ref="W36" si="48">W35+U36</f>
        <v>-4801</v>
      </c>
      <c r="X36" s="177">
        <f>V36+X35</f>
        <v>-0.11614295796760282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ref="F37:F100" si="49">D37*F$35/D$35</f>
        <v>5008.5024919530679</v>
      </c>
      <c r="G37" s="27">
        <f t="shared" si="0"/>
        <v>1.4077376334585383E-3</v>
      </c>
      <c r="H37" s="84">
        <f t="shared" si="8"/>
        <v>1.066717075838991</v>
      </c>
      <c r="I37" s="23">
        <f t="shared" si="43"/>
        <v>53267</v>
      </c>
      <c r="J37" s="35">
        <f t="shared" si="44"/>
        <v>54925</v>
      </c>
      <c r="K37" s="39">
        <f t="shared" si="45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54968</v>
      </c>
      <c r="U37" s="171">
        <f t="shared" ref="U37" si="50">S37-T37</f>
        <v>-43</v>
      </c>
      <c r="V37" s="178">
        <f t="shared" ref="V37" si="51">U37/T37</f>
        <v>-7.8227332266045694E-4</v>
      </c>
      <c r="W37" s="171">
        <f t="shared" ref="W37" si="52">W36+U37</f>
        <v>-4844</v>
      </c>
      <c r="X37" s="180">
        <f>V37+X36</f>
        <v>-0.11692523129026328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9"/>
        <v>5297.4327691828466</v>
      </c>
      <c r="G38" s="28">
        <f t="shared" si="0"/>
        <v>1.4889471417607613E-3</v>
      </c>
      <c r="H38" s="81">
        <f t="shared" si="8"/>
        <v>1.0576879571676343</v>
      </c>
      <c r="I38" s="49">
        <f t="shared" si="43"/>
        <v>47323</v>
      </c>
      <c r="J38" s="38">
        <f t="shared" si="44"/>
        <v>58750</v>
      </c>
      <c r="K38" s="37">
        <f t="shared" si="45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>
        <v>58598</v>
      </c>
      <c r="U38" s="173">
        <f t="shared" ref="U38" si="53">S38-T38</f>
        <v>152</v>
      </c>
      <c r="V38" s="112">
        <f t="shared" ref="V38" si="54">U38/T38</f>
        <v>2.59394518584252E-3</v>
      </c>
      <c r="W38" s="173">
        <f t="shared" ref="W38" si="55">W37+U38</f>
        <v>-4692</v>
      </c>
      <c r="X38" s="108">
        <f>V38+X37</f>
        <v>-0.11433128610442075</v>
      </c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9"/>
        <v>5555.8459661509705</v>
      </c>
      <c r="G39" s="27">
        <f t="shared" si="0"/>
        <v>1.5615792274867497E-3</v>
      </c>
      <c r="H39" s="84">
        <f t="shared" si="8"/>
        <v>1.0487808355910453</v>
      </c>
      <c r="I39" s="23">
        <f t="shared" si="43"/>
        <v>41564</v>
      </c>
      <c r="J39" s="35">
        <f t="shared" si="44"/>
        <v>62171</v>
      </c>
      <c r="K39" s="39">
        <f t="shared" si="45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/>
      <c r="U39" s="171"/>
      <c r="V39" s="178"/>
      <c r="W39" s="171"/>
      <c r="X39" s="180"/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9"/>
        <v>5778.9076939050983</v>
      </c>
      <c r="G40" s="28">
        <f t="shared" si="0"/>
        <v>1.6242750910204662E-3</v>
      </c>
      <c r="H40" s="81">
        <f t="shared" si="8"/>
        <v>1.0401490122500034</v>
      </c>
      <c r="I40" s="49">
        <f t="shared" si="43"/>
        <v>36048</v>
      </c>
      <c r="J40" s="5">
        <f t="shared" si="44"/>
        <v>65124</v>
      </c>
      <c r="K40" s="37">
        <f t="shared" si="45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/>
      <c r="U40" s="173"/>
      <c r="V40" s="112"/>
      <c r="W40" s="173"/>
      <c r="X40" s="108"/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9"/>
        <v>5963.4453846952547</v>
      </c>
      <c r="G41" s="27">
        <f t="shared" si="0"/>
        <v>1.6761430201138862E-3</v>
      </c>
      <c r="H41" s="84">
        <f t="shared" si="8"/>
        <v>1.0319329708250549</v>
      </c>
      <c r="I41" s="50">
        <f t="shared" si="43"/>
        <v>30814</v>
      </c>
      <c r="J41" s="18">
        <f t="shared" si="44"/>
        <v>67567</v>
      </c>
      <c r="K41" s="36">
        <f t="shared" si="45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/>
      <c r="U41" s="171"/>
      <c r="V41" s="178"/>
      <c r="W41" s="171"/>
      <c r="X41" s="180"/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9"/>
        <v>6107.6461426643127</v>
      </c>
      <c r="G42" s="28">
        <f t="shared" si="0"/>
        <v>1.7166734649109957E-3</v>
      </c>
      <c r="H42" s="81">
        <f t="shared" si="8"/>
        <v>1.0241807795103044</v>
      </c>
      <c r="I42" s="49">
        <f t="shared" si="43"/>
        <v>25881</v>
      </c>
      <c r="J42" s="38">
        <f t="shared" si="44"/>
        <v>69476</v>
      </c>
      <c r="K42" s="37">
        <f t="shared" si="45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9"/>
        <v>6211.0567438479911</v>
      </c>
      <c r="G43" s="27">
        <f t="shared" si="0"/>
        <v>1.7457390379477915E-3</v>
      </c>
      <c r="H43" s="84">
        <f t="shared" si="8"/>
        <v>1.0169313347185118</v>
      </c>
      <c r="I43" s="50">
        <f t="shared" si="43"/>
        <v>21252</v>
      </c>
      <c r="J43" s="18">
        <f t="shared" si="44"/>
        <v>70845</v>
      </c>
      <c r="K43" s="36">
        <f t="shared" si="45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78"/>
      <c r="W43" s="171"/>
      <c r="X43" s="180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9"/>
        <v>6274.2814868653304</v>
      </c>
      <c r="G44" s="28">
        <f t="shared" si="0"/>
        <v>1.7635095891762778E-3</v>
      </c>
      <c r="H44" s="81">
        <f t="shared" si="8"/>
        <v>1.0101793858315598</v>
      </c>
      <c r="I44" s="49">
        <f t="shared" si="43"/>
        <v>16916</v>
      </c>
      <c r="J44" s="38">
        <f t="shared" si="44"/>
        <v>71682</v>
      </c>
      <c r="K44" s="37">
        <f t="shared" si="45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9"/>
        <v>6298.6800436091789</v>
      </c>
      <c r="G45" s="27">
        <f t="shared" si="0"/>
        <v>1.7703672809884655E-3</v>
      </c>
      <c r="H45" s="84">
        <f t="shared" si="8"/>
        <v>1.0038886614817848</v>
      </c>
      <c r="I45" s="23">
        <f t="shared" si="43"/>
        <v>12851</v>
      </c>
      <c r="J45" s="35">
        <f t="shared" si="44"/>
        <v>72005</v>
      </c>
      <c r="K45" s="39">
        <f t="shared" si="45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78"/>
      <c r="W45" s="171"/>
      <c r="X45" s="180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9"/>
        <v>6298.6800436091789</v>
      </c>
      <c r="G46" s="28">
        <f t="shared" si="0"/>
        <v>1.7703672809884655E-3</v>
      </c>
      <c r="H46" s="81">
        <f t="shared" si="8"/>
        <v>1</v>
      </c>
      <c r="I46" s="49">
        <f t="shared" si="43"/>
        <v>9026</v>
      </c>
      <c r="J46" s="38">
        <f t="shared" si="44"/>
        <v>71840</v>
      </c>
      <c r="K46" s="37">
        <f t="shared" si="45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9"/>
        <v>6298.6800436091789</v>
      </c>
      <c r="G47" s="27">
        <f t="shared" si="0"/>
        <v>1.7703672809884655E-3</v>
      </c>
      <c r="H47" s="84">
        <f t="shared" si="8"/>
        <v>1</v>
      </c>
      <c r="I47" s="23">
        <f t="shared" si="43"/>
        <v>5406</v>
      </c>
      <c r="J47" s="35">
        <f t="shared" si="44"/>
        <v>71219</v>
      </c>
      <c r="K47" s="39">
        <f t="shared" si="45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78"/>
      <c r="W47" s="171"/>
      <c r="X47" s="180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9"/>
        <v>6298.6800436091789</v>
      </c>
      <c r="G48" s="28">
        <f t="shared" si="0"/>
        <v>1.7703672809884655E-3</v>
      </c>
      <c r="H48" s="81">
        <f t="shared" si="8"/>
        <v>1</v>
      </c>
      <c r="I48" s="49">
        <f t="shared" si="43"/>
        <v>1953</v>
      </c>
      <c r="J48" s="38">
        <f t="shared" si="44"/>
        <v>70176</v>
      </c>
      <c r="K48" s="37">
        <f t="shared" si="45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9"/>
        <v>6298.6800436091789</v>
      </c>
      <c r="G49" s="27">
        <f t="shared" si="0"/>
        <v>1.7703672809884655E-3</v>
      </c>
      <c r="H49" s="84">
        <f t="shared" si="8"/>
        <v>1</v>
      </c>
      <c r="I49" s="23">
        <f t="shared" si="43"/>
        <v>-1374</v>
      </c>
      <c r="J49" s="35">
        <f t="shared" si="44"/>
        <v>68746</v>
      </c>
      <c r="K49" s="39">
        <f t="shared" si="45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78"/>
      <c r="W49" s="171"/>
      <c r="X49" s="180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9"/>
        <v>6298.6800436091789</v>
      </c>
      <c r="G50" s="28">
        <f t="shared" si="0"/>
        <v>1.7703672809884655E-3</v>
      </c>
      <c r="H50" s="81">
        <f t="shared" si="8"/>
        <v>1</v>
      </c>
      <c r="I50" s="49">
        <f t="shared" si="43"/>
        <v>-4616</v>
      </c>
      <c r="J50" s="38">
        <f t="shared" si="44"/>
        <v>66965</v>
      </c>
      <c r="K50" s="37">
        <f t="shared" si="45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9"/>
        <v>6298.6800436091789</v>
      </c>
      <c r="G51" s="27">
        <f t="shared" si="0"/>
        <v>1.7703672809884655E-3</v>
      </c>
      <c r="H51" s="84">
        <f t="shared" si="8"/>
        <v>1</v>
      </c>
      <c r="I51" s="50">
        <f t="shared" si="43"/>
        <v>-7814</v>
      </c>
      <c r="J51" s="18">
        <f t="shared" si="44"/>
        <v>64868</v>
      </c>
      <c r="K51" s="36">
        <f t="shared" si="45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78"/>
      <c r="W51" s="171"/>
      <c r="X51" s="180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9"/>
        <v>6298.6800436091789</v>
      </c>
      <c r="G52" s="28">
        <f t="shared" si="0"/>
        <v>1.7703672809884655E-3</v>
      </c>
      <c r="H52" s="81">
        <f t="shared" si="8"/>
        <v>1</v>
      </c>
      <c r="I52" s="49">
        <f t="shared" si="43"/>
        <v>-11008</v>
      </c>
      <c r="J52" s="38">
        <f t="shared" si="44"/>
        <v>62490</v>
      </c>
      <c r="K52" s="37">
        <f t="shared" si="45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9"/>
        <v>6298.6800436091789</v>
      </c>
      <c r="G53" s="27">
        <f t="shared" si="0"/>
        <v>1.7703672809884655E-3</v>
      </c>
      <c r="H53" s="84">
        <f t="shared" si="8"/>
        <v>1</v>
      </c>
      <c r="I53" s="50">
        <f t="shared" si="43"/>
        <v>-14239</v>
      </c>
      <c r="J53" s="18">
        <f t="shared" si="44"/>
        <v>59864</v>
      </c>
      <c r="K53" s="36">
        <f t="shared" si="45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78"/>
      <c r="W53" s="171"/>
      <c r="X53" s="180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9"/>
        <v>6298.6800436091789</v>
      </c>
      <c r="G54" s="28">
        <f t="shared" si="0"/>
        <v>1.7703672809884655E-3</v>
      </c>
      <c r="H54" s="81">
        <f t="shared" si="8"/>
        <v>1</v>
      </c>
      <c r="I54" s="49">
        <f t="shared" si="43"/>
        <v>-17548</v>
      </c>
      <c r="J54" s="38">
        <f t="shared" si="44"/>
        <v>57024</v>
      </c>
      <c r="K54" s="37">
        <f t="shared" si="45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9"/>
        <v>6298.6800436091789</v>
      </c>
      <c r="G55" s="27">
        <f t="shared" si="0"/>
        <v>1.7703672809884655E-3</v>
      </c>
      <c r="H55" s="84">
        <f t="shared" si="8"/>
        <v>1</v>
      </c>
      <c r="I55" s="23">
        <f t="shared" si="43"/>
        <v>-20975</v>
      </c>
      <c r="J55" s="35">
        <f t="shared" si="44"/>
        <v>54001</v>
      </c>
      <c r="K55" s="39">
        <f t="shared" si="45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56">R$17*((1+P$17-Q$17)*(1+P$17+S$17)-Q$17)</f>
        <v>1.686662388087683E-6</v>
      </c>
      <c r="Q55" s="55">
        <f t="shared" ref="Q55:Q86" si="57">(1+P$17-Q$17)*(1+P$17+S$17)-R$17*((S$17*K54)+((I54+J54)*(1+P$17+S$17)))</f>
        <v>0.91427686037274525</v>
      </c>
      <c r="R55" s="55">
        <f t="shared" ref="R55:R86" si="58">-J54*(1+P$17+S$17)</f>
        <v>-54291.128522193219</v>
      </c>
      <c r="S55" s="56">
        <f t="shared" si="13"/>
        <v>54001</v>
      </c>
      <c r="T55" s="170"/>
      <c r="U55" s="171"/>
      <c r="V55" s="178"/>
      <c r="W55" s="171"/>
      <c r="X55" s="180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9"/>
        <v>6298.6800436091789</v>
      </c>
      <c r="G56" s="28">
        <f t="shared" si="0"/>
        <v>1.7703672809884655E-3</v>
      </c>
      <c r="H56" s="81">
        <f t="shared" si="8"/>
        <v>1</v>
      </c>
      <c r="I56" s="49">
        <f t="shared" si="43"/>
        <v>-24561</v>
      </c>
      <c r="J56" s="38">
        <f t="shared" si="44"/>
        <v>50828</v>
      </c>
      <c r="K56" s="37">
        <f t="shared" si="45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56"/>
        <v>1.686662388087683E-6</v>
      </c>
      <c r="Q56" s="52">
        <f t="shared" si="57"/>
        <v>0.92577281821086843</v>
      </c>
      <c r="R56" s="52">
        <f t="shared" si="58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9"/>
        <v>6298.6800436091789</v>
      </c>
      <c r="G57" s="27">
        <f t="shared" si="0"/>
        <v>1.7703672809884655E-3</v>
      </c>
      <c r="H57" s="84">
        <f t="shared" si="8"/>
        <v>1</v>
      </c>
      <c r="I57" s="23">
        <f t="shared" si="43"/>
        <v>-28347</v>
      </c>
      <c r="J57" s="35">
        <f t="shared" si="44"/>
        <v>47536</v>
      </c>
      <c r="K57" s="39">
        <f t="shared" si="45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56"/>
        <v>1.686662388087683E-6</v>
      </c>
      <c r="Q57" s="55">
        <f t="shared" si="57"/>
        <v>0.93781100802762873</v>
      </c>
      <c r="R57" s="55">
        <f t="shared" si="58"/>
        <v>-48392.071417754574</v>
      </c>
      <c r="S57" s="56">
        <f t="shared" si="13"/>
        <v>47536</v>
      </c>
      <c r="T57" s="170"/>
      <c r="U57" s="171"/>
      <c r="V57" s="178"/>
      <c r="W57" s="171"/>
      <c r="X57" s="180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9"/>
        <v>6298.6800436091789</v>
      </c>
      <c r="G58" s="28">
        <f t="shared" si="0"/>
        <v>1.7703672809884655E-3</v>
      </c>
      <c r="H58" s="81">
        <f t="shared" si="8"/>
        <v>1</v>
      </c>
      <c r="I58" s="49">
        <f t="shared" si="43"/>
        <v>-32377</v>
      </c>
      <c r="J58" s="5">
        <f t="shared" si="44"/>
        <v>44158</v>
      </c>
      <c r="K58" s="37">
        <f t="shared" si="45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56"/>
        <v>1.686662388087683E-6</v>
      </c>
      <c r="Q58" s="52">
        <f t="shared" si="57"/>
        <v>0.95040906595316976</v>
      </c>
      <c r="R58" s="52">
        <f t="shared" si="58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9"/>
        <v>6298.6800436091789</v>
      </c>
      <c r="G59" s="27">
        <f t="shared" si="0"/>
        <v>1.7703672809884655E-3</v>
      </c>
      <c r="H59" s="80">
        <f t="shared" si="8"/>
        <v>1</v>
      </c>
      <c r="I59" s="11">
        <f t="shared" si="43"/>
        <v>-36695</v>
      </c>
      <c r="J59" s="4">
        <f t="shared" si="44"/>
        <v>40727</v>
      </c>
      <c r="K59" s="51">
        <f t="shared" si="45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56"/>
        <v>1.686662388087683E-6</v>
      </c>
      <c r="Q59" s="55">
        <f t="shared" si="57"/>
        <v>0.96358631388942673</v>
      </c>
      <c r="R59" s="55">
        <f t="shared" si="58"/>
        <v>-42041.730732375981</v>
      </c>
      <c r="S59" s="56">
        <f t="shared" si="13"/>
        <v>40727</v>
      </c>
      <c r="T59" s="170"/>
      <c r="U59" s="171"/>
      <c r="V59" s="178"/>
      <c r="W59" s="171"/>
      <c r="X59" s="180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9"/>
        <v>6298.6800436091789</v>
      </c>
      <c r="G60" s="28">
        <f t="shared" si="0"/>
        <v>1.7703672809884655E-3</v>
      </c>
      <c r="H60" s="81">
        <f t="shared" si="8"/>
        <v>1</v>
      </c>
      <c r="I60" s="9">
        <f t="shared" si="43"/>
        <v>-41347</v>
      </c>
      <c r="J60" s="2">
        <f t="shared" si="44"/>
        <v>37275</v>
      </c>
      <c r="K60" s="48">
        <f t="shared" si="45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56"/>
        <v>1.686662388087683E-6</v>
      </c>
      <c r="Q60" s="52">
        <f t="shared" si="57"/>
        <v>0.97736222942078033</v>
      </c>
      <c r="R60" s="52">
        <f t="shared" si="58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9"/>
        <v>6298.6800436091789</v>
      </c>
      <c r="G61" s="27">
        <f t="shared" si="0"/>
        <v>1.7703672809884655E-3</v>
      </c>
      <c r="H61" s="80">
        <f t="shared" si="8"/>
        <v>1</v>
      </c>
      <c r="I61" s="11">
        <f t="shared" si="43"/>
        <v>-46381</v>
      </c>
      <c r="J61" s="4">
        <f t="shared" si="44"/>
        <v>33836</v>
      </c>
      <c r="K61" s="51">
        <f t="shared" si="45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56"/>
        <v>1.686662388087683E-6</v>
      </c>
      <c r="Q61" s="55">
        <f t="shared" si="57"/>
        <v>0.99176165881187761</v>
      </c>
      <c r="R61" s="55">
        <f t="shared" si="58"/>
        <v>-35488.598058094001</v>
      </c>
      <c r="S61" s="56">
        <f t="shared" si="13"/>
        <v>33836</v>
      </c>
      <c r="T61" s="170"/>
      <c r="U61" s="171"/>
      <c r="V61" s="178"/>
      <c r="W61" s="171"/>
      <c r="X61" s="180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9"/>
        <v>6298.6800436091789</v>
      </c>
      <c r="G62" s="28">
        <f t="shared" si="0"/>
        <v>1.7703672809884655E-3</v>
      </c>
      <c r="H62" s="81">
        <f t="shared" si="8"/>
        <v>1</v>
      </c>
      <c r="I62" s="9">
        <f t="shared" si="43"/>
        <v>-51846</v>
      </c>
      <c r="J62" s="2">
        <f t="shared" si="44"/>
        <v>30443</v>
      </c>
      <c r="K62" s="48">
        <f t="shared" si="45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56"/>
        <v>1.686662388087683E-6</v>
      </c>
      <c r="Q62" s="52">
        <f t="shared" si="57"/>
        <v>1.0068094483273655</v>
      </c>
      <c r="R62" s="52">
        <f t="shared" si="58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9"/>
        <v>6298.6800436091789</v>
      </c>
      <c r="G63" s="27">
        <f t="shared" si="0"/>
        <v>1.7703672809884655E-3</v>
      </c>
      <c r="H63" s="80">
        <f t="shared" si="8"/>
        <v>1</v>
      </c>
      <c r="I63" s="11">
        <f t="shared" si="43"/>
        <v>-57793</v>
      </c>
      <c r="J63" s="4">
        <f t="shared" si="44"/>
        <v>27131</v>
      </c>
      <c r="K63" s="51">
        <f t="shared" si="45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56"/>
        <v>1.686662388087683E-6</v>
      </c>
      <c r="Q63" s="55">
        <f t="shared" si="57"/>
        <v>1.0225339714579194</v>
      </c>
      <c r="R63" s="55">
        <f t="shared" si="58"/>
        <v>-28984.021212140997</v>
      </c>
      <c r="S63" s="56">
        <f t="shared" si="13"/>
        <v>27131</v>
      </c>
      <c r="T63" s="170"/>
      <c r="U63" s="171"/>
      <c r="V63" s="178"/>
      <c r="W63" s="171"/>
      <c r="X63" s="180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9"/>
        <v>6298.6800436091789</v>
      </c>
      <c r="G64" s="28">
        <f t="shared" si="0"/>
        <v>1.7703672809884655E-3</v>
      </c>
      <c r="H64" s="81">
        <f t="shared" si="8"/>
        <v>1</v>
      </c>
      <c r="I64" s="9">
        <f t="shared" si="43"/>
        <v>-64275</v>
      </c>
      <c r="J64" s="2">
        <f t="shared" si="44"/>
        <v>23932</v>
      </c>
      <c r="K64" s="48">
        <f t="shared" si="45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56"/>
        <v>1.686662388087683E-6</v>
      </c>
      <c r="Q64" s="52">
        <f t="shared" si="57"/>
        <v>1.0389640687415522</v>
      </c>
      <c r="R64" s="52">
        <f t="shared" si="58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si="49"/>
        <v>6298.6800436091789</v>
      </c>
      <c r="G65" s="27">
        <f t="shared" si="0"/>
        <v>1.7703672809884655E-3</v>
      </c>
      <c r="H65" s="80">
        <f t="shared" si="8"/>
        <v>1</v>
      </c>
      <c r="I65" s="11">
        <f t="shared" ref="I65:I96" si="59">INT((S$17*K65+I64)/(1+R$17*J65))</f>
        <v>-71343</v>
      </c>
      <c r="J65" s="4">
        <f t="shared" si="44"/>
        <v>20877</v>
      </c>
      <c r="K65" s="51">
        <f t="shared" ref="K65:K96" si="60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56"/>
        <v>1.686662388087683E-6</v>
      </c>
      <c r="Q65" s="55">
        <f t="shared" si="57"/>
        <v>1.0561366982103428</v>
      </c>
      <c r="R65" s="55">
        <f t="shared" si="58"/>
        <v>-22785.060462140995</v>
      </c>
      <c r="S65" s="56">
        <f t="shared" si="13"/>
        <v>20877</v>
      </c>
      <c r="T65" s="170"/>
      <c r="U65" s="171"/>
      <c r="V65" s="178"/>
      <c r="W65" s="171"/>
      <c r="X65" s="180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49"/>
        <v>6298.6800436091789</v>
      </c>
      <c r="G66" s="28">
        <f t="shared" si="0"/>
        <v>1.7703672809884655E-3</v>
      </c>
      <c r="H66" s="81">
        <f t="shared" si="8"/>
        <v>1</v>
      </c>
      <c r="I66" s="9">
        <f t="shared" si="59"/>
        <v>-79050</v>
      </c>
      <c r="J66" s="2">
        <f t="shared" si="44"/>
        <v>17996</v>
      </c>
      <c r="K66" s="48">
        <f t="shared" si="60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56"/>
        <v>1.686662388087683E-6</v>
      </c>
      <c r="Q66" s="52">
        <f t="shared" si="57"/>
        <v>1.0740877548543617</v>
      </c>
      <c r="R66" s="52">
        <f t="shared" si="58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49"/>
        <v>6298.6800436091789</v>
      </c>
      <c r="G67" s="27">
        <f t="shared" si="0"/>
        <v>1.7703672809884655E-3</v>
      </c>
      <c r="H67" s="80">
        <f t="shared" si="8"/>
        <v>1</v>
      </c>
      <c r="I67" s="11">
        <f t="shared" si="59"/>
        <v>-87447</v>
      </c>
      <c r="J67" s="4">
        <f t="shared" si="44"/>
        <v>15315</v>
      </c>
      <c r="K67" s="51">
        <f t="shared" si="60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56"/>
        <v>1.686662388087683E-6</v>
      </c>
      <c r="Q67" s="55">
        <f t="shared" si="57"/>
        <v>1.0928583466614992</v>
      </c>
      <c r="R67" s="55">
        <f t="shared" si="58"/>
        <v>-17133.542874673632</v>
      </c>
      <c r="S67" s="56">
        <f t="shared" si="13"/>
        <v>15315</v>
      </c>
      <c r="T67" s="170"/>
      <c r="U67" s="171"/>
      <c r="V67" s="178"/>
      <c r="W67" s="171"/>
      <c r="X67" s="180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49"/>
        <v>6298.6800436091789</v>
      </c>
      <c r="G68" s="28">
        <f t="shared" ref="G68:G131" si="61">D68/U$3</f>
        <v>1.7703672809884655E-3</v>
      </c>
      <c r="H68" s="81">
        <f t="shared" si="8"/>
        <v>1</v>
      </c>
      <c r="I68" s="9">
        <f t="shared" si="59"/>
        <v>-96581</v>
      </c>
      <c r="J68" s="2">
        <f t="shared" si="44"/>
        <v>12856</v>
      </c>
      <c r="K68" s="48">
        <f t="shared" si="60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56"/>
        <v>1.686662388087683E-6</v>
      </c>
      <c r="Q68" s="52">
        <f t="shared" si="57"/>
        <v>1.1124927974807832</v>
      </c>
      <c r="R68" s="52">
        <f t="shared" si="58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49"/>
        <v>6298.6800436091789</v>
      </c>
      <c r="G69" s="27">
        <f t="shared" si="61"/>
        <v>1.7703672809884655E-3</v>
      </c>
      <c r="H69" s="80">
        <f t="shared" ref="H69:H132" si="62">D69/D68</f>
        <v>1</v>
      </c>
      <c r="I69" s="11">
        <f t="shared" si="59"/>
        <v>-106498</v>
      </c>
      <c r="J69" s="4">
        <f t="shared" si="44"/>
        <v>10634</v>
      </c>
      <c r="K69" s="51">
        <f t="shared" si="60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56"/>
        <v>1.686662388087683E-6</v>
      </c>
      <c r="Q69" s="55">
        <f t="shared" si="57"/>
        <v>1.1330360538910247</v>
      </c>
      <c r="R69" s="55">
        <f t="shared" si="58"/>
        <v>-12239.877039164492</v>
      </c>
      <c r="S69" s="56">
        <f t="shared" si="13"/>
        <v>10634</v>
      </c>
      <c r="T69" s="170"/>
      <c r="U69" s="171"/>
      <c r="V69" s="178"/>
      <c r="W69" s="171"/>
      <c r="X69" s="180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49"/>
        <v>6298.6800436091789</v>
      </c>
      <c r="G70" s="28">
        <f t="shared" si="61"/>
        <v>1.7703672809884655E-3</v>
      </c>
      <c r="H70" s="81">
        <f t="shared" si="62"/>
        <v>1</v>
      </c>
      <c r="I70" s="9">
        <f t="shared" si="59"/>
        <v>-117238</v>
      </c>
      <c r="J70" s="2">
        <f t="shared" si="44"/>
        <v>8659</v>
      </c>
      <c r="K70" s="48">
        <f t="shared" si="60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56"/>
        <v>1.686662388087683E-6</v>
      </c>
      <c r="Q70" s="52">
        <f t="shared" si="57"/>
        <v>1.1545430214193373</v>
      </c>
      <c r="R70" s="52">
        <f t="shared" si="58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49"/>
        <v>6298.6800436091789</v>
      </c>
      <c r="G71" s="27">
        <f t="shared" si="61"/>
        <v>1.7703672809884655E-3</v>
      </c>
      <c r="H71" s="80">
        <f t="shared" si="62"/>
        <v>1</v>
      </c>
      <c r="I71" s="11">
        <f t="shared" si="59"/>
        <v>-128837</v>
      </c>
      <c r="J71" s="4">
        <f t="shared" si="44"/>
        <v>6934</v>
      </c>
      <c r="K71" s="51">
        <f t="shared" si="60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56"/>
        <v>1.686662388087683E-6</v>
      </c>
      <c r="Q71" s="55">
        <f t="shared" si="57"/>
        <v>1.1770673868683812</v>
      </c>
      <c r="R71" s="55">
        <f t="shared" si="58"/>
        <v>-8244.0179902088785</v>
      </c>
      <c r="S71" s="56">
        <f t="shared" si="13"/>
        <v>6934</v>
      </c>
      <c r="T71" s="170"/>
      <c r="U71" s="171"/>
      <c r="V71" s="178"/>
      <c r="W71" s="171"/>
      <c r="X71" s="180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49"/>
        <v>6298.6800436091789</v>
      </c>
      <c r="G72" s="28">
        <f t="shared" si="61"/>
        <v>1.7703672809884655E-3</v>
      </c>
      <c r="H72" s="81">
        <f t="shared" si="62"/>
        <v>1</v>
      </c>
      <c r="I72" s="9">
        <f t="shared" si="59"/>
        <v>-141326</v>
      </c>
      <c r="J72" s="2">
        <f t="shared" si="44"/>
        <v>5456</v>
      </c>
      <c r="K72" s="48">
        <f t="shared" si="60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56"/>
        <v>1.686662388087683E-6</v>
      </c>
      <c r="Q72" s="52">
        <f t="shared" si="57"/>
        <v>1.2006677386737445</v>
      </c>
      <c r="R72" s="52">
        <f t="shared" si="58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49"/>
        <v>6298.6800436091789</v>
      </c>
      <c r="G73" s="27">
        <f t="shared" si="61"/>
        <v>1.7703672809884655E-3</v>
      </c>
      <c r="H73" s="80">
        <f t="shared" si="62"/>
        <v>1</v>
      </c>
      <c r="I73" s="11">
        <f t="shared" si="59"/>
        <v>-154730</v>
      </c>
      <c r="J73" s="4">
        <f t="shared" si="44"/>
        <v>4214</v>
      </c>
      <c r="K73" s="51">
        <f t="shared" si="60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56"/>
        <v>1.686662388087683E-6</v>
      </c>
      <c r="Q73" s="55">
        <f t="shared" si="57"/>
        <v>1.2254048180901447</v>
      </c>
      <c r="R73" s="55">
        <f t="shared" si="58"/>
        <v>-5194.5215561357709</v>
      </c>
      <c r="S73" s="56">
        <f t="shared" si="13"/>
        <v>4214</v>
      </c>
      <c r="T73" s="170"/>
      <c r="U73" s="171"/>
      <c r="V73" s="178"/>
      <c r="W73" s="171"/>
      <c r="X73" s="180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49"/>
        <v>6298.6800436091789</v>
      </c>
      <c r="G74" s="28">
        <f t="shared" si="61"/>
        <v>1.7703672809884655E-3</v>
      </c>
      <c r="H74" s="81">
        <f t="shared" si="62"/>
        <v>1</v>
      </c>
      <c r="I74" s="9">
        <f t="shared" si="59"/>
        <v>-169072</v>
      </c>
      <c r="J74" s="2">
        <f t="shared" si="44"/>
        <v>3192</v>
      </c>
      <c r="K74" s="48">
        <f t="shared" si="60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56"/>
        <v>1.686662388087683E-6</v>
      </c>
      <c r="Q74" s="52">
        <f t="shared" si="57"/>
        <v>1.2513425822334359</v>
      </c>
      <c r="R74" s="52">
        <f t="shared" si="58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49"/>
        <v>6298.6800436091789</v>
      </c>
      <c r="G75" s="27">
        <f t="shared" si="61"/>
        <v>1.7703672809884655E-3</v>
      </c>
      <c r="H75" s="80">
        <f t="shared" si="62"/>
        <v>1</v>
      </c>
      <c r="I75" s="11">
        <f t="shared" si="59"/>
        <v>-184370</v>
      </c>
      <c r="J75" s="4">
        <f t="shared" si="44"/>
        <v>2369</v>
      </c>
      <c r="K75" s="51">
        <f t="shared" si="60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56"/>
        <v>1.686662388087683E-6</v>
      </c>
      <c r="Q75" s="55">
        <f t="shared" si="57"/>
        <v>1.2785503568997389</v>
      </c>
      <c r="R75" s="55">
        <f t="shared" si="58"/>
        <v>-3039.0236083550917</v>
      </c>
      <c r="S75" s="56">
        <f t="shared" si="13"/>
        <v>2369</v>
      </c>
      <c r="T75" s="170"/>
      <c r="U75" s="171"/>
      <c r="V75" s="178"/>
      <c r="W75" s="171"/>
      <c r="X75" s="180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49"/>
        <v>6298.6800436091789</v>
      </c>
      <c r="G76" s="28">
        <f t="shared" si="61"/>
        <v>1.7703672809884655E-3</v>
      </c>
      <c r="H76" s="81">
        <f t="shared" si="62"/>
        <v>1</v>
      </c>
      <c r="I76" s="9">
        <f t="shared" si="59"/>
        <v>-200642</v>
      </c>
      <c r="J76" s="2">
        <f t="shared" si="44"/>
        <v>1721</v>
      </c>
      <c r="K76" s="48">
        <f t="shared" si="60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56"/>
        <v>1.686662388087683E-6</v>
      </c>
      <c r="Q76" s="52">
        <f t="shared" si="57"/>
        <v>1.3070974678851739</v>
      </c>
      <c r="R76" s="52">
        <f t="shared" si="58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49"/>
        <v>6298.6800436091789</v>
      </c>
      <c r="G77" s="27">
        <f t="shared" si="61"/>
        <v>1.7703672809884655E-3</v>
      </c>
      <c r="H77" s="80">
        <f t="shared" si="62"/>
        <v>1</v>
      </c>
      <c r="I77" s="11">
        <f t="shared" si="59"/>
        <v>-217906</v>
      </c>
      <c r="J77" s="4">
        <f t="shared" si="44"/>
        <v>1223</v>
      </c>
      <c r="K77" s="51">
        <f t="shared" si="60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56"/>
        <v>1.686662388087683E-6</v>
      </c>
      <c r="Q77" s="55">
        <f t="shared" si="57"/>
        <v>1.3370584539836816</v>
      </c>
      <c r="R77" s="55">
        <f t="shared" si="58"/>
        <v>-1638.5211873368148</v>
      </c>
      <c r="S77" s="56">
        <f t="shared" si="13"/>
        <v>1223</v>
      </c>
      <c r="T77" s="170"/>
      <c r="U77" s="171"/>
      <c r="V77" s="178"/>
      <c r="W77" s="171"/>
      <c r="X77" s="180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49"/>
        <v>6298.6800436091789</v>
      </c>
      <c r="G78" s="28">
        <f t="shared" si="61"/>
        <v>1.7703672809884655E-3</v>
      </c>
      <c r="H78" s="81">
        <f t="shared" si="62"/>
        <v>1</v>
      </c>
      <c r="I78" s="9">
        <f t="shared" si="59"/>
        <v>-236181</v>
      </c>
      <c r="J78" s="2">
        <f t="shared" si="44"/>
        <v>849</v>
      </c>
      <c r="K78" s="48">
        <f t="shared" si="60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56"/>
        <v>1.686662388087683E-6</v>
      </c>
      <c r="Q78" s="52">
        <f t="shared" si="57"/>
        <v>1.3685096954434395</v>
      </c>
      <c r="R78" s="52">
        <f t="shared" si="58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49"/>
        <v>6298.6800436091789</v>
      </c>
      <c r="G79" s="27">
        <f t="shared" si="61"/>
        <v>1.7703672809884655E-3</v>
      </c>
      <c r="H79" s="80">
        <f t="shared" si="62"/>
        <v>1</v>
      </c>
      <c r="I79" s="11">
        <f t="shared" si="59"/>
        <v>-255489</v>
      </c>
      <c r="J79" s="4">
        <f t="shared" si="44"/>
        <v>576</v>
      </c>
      <c r="K79" s="51">
        <f t="shared" si="60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56"/>
        <v>1.686662388087683E-6</v>
      </c>
      <c r="Q79" s="55">
        <f t="shared" si="57"/>
        <v>1.4015309440562089</v>
      </c>
      <c r="R79" s="55">
        <f t="shared" si="58"/>
        <v>-808.31173041775469</v>
      </c>
      <c r="S79" s="56">
        <f t="shared" si="13"/>
        <v>576</v>
      </c>
      <c r="T79" s="170"/>
      <c r="U79" s="171"/>
      <c r="V79" s="178"/>
      <c r="W79" s="171"/>
      <c r="X79" s="180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49"/>
        <v>6298.6800436091789</v>
      </c>
      <c r="G80" s="28">
        <f t="shared" si="61"/>
        <v>1.7703672809884655E-3</v>
      </c>
      <c r="H80" s="81">
        <f t="shared" si="62"/>
        <v>1</v>
      </c>
      <c r="I80" s="9">
        <f t="shared" si="59"/>
        <v>-275857</v>
      </c>
      <c r="J80" s="2">
        <f t="shared" si="44"/>
        <v>381</v>
      </c>
      <c r="K80" s="48">
        <f t="shared" si="60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56"/>
        <v>1.686662388087683E-6</v>
      </c>
      <c r="Q80" s="52">
        <f t="shared" si="57"/>
        <v>1.4362021072961961</v>
      </c>
      <c r="R80" s="52">
        <f t="shared" si="58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49"/>
        <v>6298.6800436091789</v>
      </c>
      <c r="G81" s="27">
        <f t="shared" si="61"/>
        <v>1.7703672809884655E-3</v>
      </c>
      <c r="H81" s="80">
        <f t="shared" si="62"/>
        <v>1</v>
      </c>
      <c r="I81" s="11">
        <f t="shared" si="59"/>
        <v>-297317</v>
      </c>
      <c r="J81" s="4">
        <f t="shared" si="44"/>
        <v>246</v>
      </c>
      <c r="K81" s="51">
        <f t="shared" si="60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56"/>
        <v>1.686662388087683E-6</v>
      </c>
      <c r="Q81" s="55">
        <f t="shared" si="57"/>
        <v>1.4726118328614566</v>
      </c>
      <c r="R81" s="55">
        <f t="shared" si="58"/>
        <v>-362.74059986945173</v>
      </c>
      <c r="S81" s="56">
        <f t="shared" si="13"/>
        <v>246</v>
      </c>
      <c r="T81" s="170"/>
      <c r="U81" s="171"/>
      <c r="V81" s="178"/>
      <c r="W81" s="171"/>
      <c r="X81" s="180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49"/>
        <v>6298.6800436091789</v>
      </c>
      <c r="G82" s="28">
        <f t="shared" si="61"/>
        <v>1.7703672809884655E-3</v>
      </c>
      <c r="H82" s="81">
        <f t="shared" si="62"/>
        <v>1</v>
      </c>
      <c r="I82" s="9">
        <f t="shared" si="59"/>
        <v>-319906</v>
      </c>
      <c r="J82" s="2">
        <f t="shared" si="44"/>
        <v>154</v>
      </c>
      <c r="K82" s="48">
        <f t="shared" si="60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56"/>
        <v>1.686662388087683E-6</v>
      </c>
      <c r="Q82" s="52">
        <f t="shared" si="57"/>
        <v>1.5108486127676002</v>
      </c>
      <c r="R82" s="52">
        <f t="shared" si="58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49"/>
        <v>6298.6800436091789</v>
      </c>
      <c r="G83" s="27">
        <f t="shared" si="61"/>
        <v>1.7703672809884655E-3</v>
      </c>
      <c r="H83" s="80">
        <f t="shared" si="62"/>
        <v>1</v>
      </c>
      <c r="I83" s="11">
        <f t="shared" si="59"/>
        <v>-343666</v>
      </c>
      <c r="J83" s="4">
        <f t="shared" si="44"/>
        <v>94</v>
      </c>
      <c r="K83" s="51">
        <f t="shared" si="60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56"/>
        <v>1.686662388087683E-6</v>
      </c>
      <c r="Q83" s="55">
        <f t="shared" si="57"/>
        <v>1.5510081491647398</v>
      </c>
      <c r="R83" s="55">
        <f t="shared" si="58"/>
        <v>-146.61956005221933</v>
      </c>
      <c r="S83" s="56">
        <f t="shared" si="13"/>
        <v>94</v>
      </c>
      <c r="T83" s="170"/>
      <c r="U83" s="171"/>
      <c r="V83" s="178"/>
      <c r="W83" s="171"/>
      <c r="X83" s="180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49"/>
        <v>6298.6800436091789</v>
      </c>
      <c r="G84" s="28">
        <f t="shared" si="61"/>
        <v>1.7703672809884655E-3</v>
      </c>
      <c r="H84" s="81">
        <f t="shared" si="62"/>
        <v>1</v>
      </c>
      <c r="I84" s="9">
        <f t="shared" si="59"/>
        <v>-368646</v>
      </c>
      <c r="J84" s="2">
        <f t="shared" si="44"/>
        <v>56</v>
      </c>
      <c r="K84" s="48">
        <f t="shared" si="60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56"/>
        <v>1.686662388087683E-6</v>
      </c>
      <c r="Q84" s="52">
        <f t="shared" si="57"/>
        <v>1.5931844584311969</v>
      </c>
      <c r="R84" s="52">
        <f t="shared" si="58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49"/>
        <v>6298.6800436091789</v>
      </c>
      <c r="G85" s="27">
        <f t="shared" si="61"/>
        <v>1.7703672809884655E-3</v>
      </c>
      <c r="H85" s="80">
        <f t="shared" si="62"/>
        <v>1</v>
      </c>
      <c r="I85" s="11">
        <f t="shared" si="59"/>
        <v>-394899</v>
      </c>
      <c r="J85" s="4">
        <f t="shared" si="44"/>
        <v>32</v>
      </c>
      <c r="K85" s="51">
        <f t="shared" si="60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56"/>
        <v>1.686662388087683E-6</v>
      </c>
      <c r="Q85" s="55">
        <f t="shared" si="57"/>
        <v>1.6374819829409337</v>
      </c>
      <c r="R85" s="55">
        <f t="shared" si="58"/>
        <v>-53.316203655352489</v>
      </c>
      <c r="S85" s="56">
        <f t="shared" si="13"/>
        <v>32</v>
      </c>
      <c r="T85" s="170"/>
      <c r="U85" s="171"/>
      <c r="V85" s="178"/>
      <c r="W85" s="171"/>
      <c r="X85" s="180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49"/>
        <v>6298.6800436091789</v>
      </c>
      <c r="G86" s="28">
        <f t="shared" si="61"/>
        <v>1.7703672809884655E-3</v>
      </c>
      <c r="H86" s="81">
        <f t="shared" si="62"/>
        <v>1</v>
      </c>
      <c r="I86" s="9">
        <f t="shared" si="59"/>
        <v>-422484</v>
      </c>
      <c r="J86" s="2">
        <f t="shared" si="44"/>
        <v>18</v>
      </c>
      <c r="K86" s="48">
        <f t="shared" si="60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56"/>
        <v>1.686662388087683E-6</v>
      </c>
      <c r="Q86" s="52">
        <f t="shared" si="57"/>
        <v>1.6840086922939403</v>
      </c>
      <c r="R86" s="52">
        <f t="shared" si="58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49"/>
        <v>6298.6800436091789</v>
      </c>
      <c r="G87" s="27">
        <f t="shared" si="61"/>
        <v>1.7703672809884655E-3</v>
      </c>
      <c r="H87" s="80">
        <f t="shared" si="62"/>
        <v>1</v>
      </c>
      <c r="I87" s="11">
        <f t="shared" si="59"/>
        <v>-451464</v>
      </c>
      <c r="J87" s="4">
        <f t="shared" si="44"/>
        <v>9</v>
      </c>
      <c r="K87" s="51">
        <f t="shared" si="60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3">R$17*((1+P$17-Q$17)*(1+P$17+S$17)-Q$17)</f>
        <v>1.686662388087683E-6</v>
      </c>
      <c r="Q87" s="55">
        <f t="shared" ref="Q87:Q118" si="64">(1+P$17-Q$17)*(1+P$17+S$17)-R$17*((S$17*K86)+((I86+J86)*(1+P$17+S$17)))</f>
        <v>1.7328762389986823</v>
      </c>
      <c r="R87" s="55">
        <f t="shared" ref="R87:R118" si="65">-J86*(1+P$17+S$17)</f>
        <v>-17.137351174934729</v>
      </c>
      <c r="S87" s="56">
        <f t="shared" ref="S87:S150" si="66">INT((-Q87+SQRT((Q87^2)-(4*P87*R87)))/(2*P87))</f>
        <v>9</v>
      </c>
      <c r="T87" s="170"/>
      <c r="U87" s="171"/>
      <c r="V87" s="178"/>
      <c r="W87" s="171"/>
      <c r="X87" s="180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49"/>
        <v>6298.6800436091789</v>
      </c>
      <c r="G88" s="28">
        <f t="shared" si="61"/>
        <v>1.7703672809884655E-3</v>
      </c>
      <c r="H88" s="81">
        <f t="shared" si="62"/>
        <v>1</v>
      </c>
      <c r="I88" s="9">
        <f t="shared" si="59"/>
        <v>-481907</v>
      </c>
      <c r="J88" s="2">
        <f t="shared" si="44"/>
        <v>4</v>
      </c>
      <c r="K88" s="48">
        <f t="shared" si="60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3"/>
        <v>1.686662388087683E-6</v>
      </c>
      <c r="Q88" s="52">
        <f t="shared" si="64"/>
        <v>1.7842048601050275</v>
      </c>
      <c r="R88" s="52">
        <f t="shared" si="65"/>
        <v>-8.5686755874673644</v>
      </c>
      <c r="S88" s="16">
        <f t="shared" si="66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49"/>
        <v>6298.6800436091789</v>
      </c>
      <c r="G89" s="27">
        <f t="shared" si="61"/>
        <v>1.7703672809884655E-3</v>
      </c>
      <c r="H89" s="80">
        <f t="shared" si="62"/>
        <v>1</v>
      </c>
      <c r="I89" s="11">
        <f t="shared" si="59"/>
        <v>-513884</v>
      </c>
      <c r="J89" s="4">
        <f t="shared" si="44"/>
        <v>2</v>
      </c>
      <c r="K89" s="51">
        <f t="shared" si="60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3"/>
        <v>1.686662388087683E-6</v>
      </c>
      <c r="Q89" s="55">
        <f t="shared" si="64"/>
        <v>1.8381167897995274</v>
      </c>
      <c r="R89" s="55">
        <f t="shared" si="65"/>
        <v>-3.8083002610966061</v>
      </c>
      <c r="S89" s="56">
        <f t="shared" si="66"/>
        <v>2</v>
      </c>
      <c r="T89" s="170"/>
      <c r="U89" s="171"/>
      <c r="V89" s="178"/>
      <c r="W89" s="171"/>
      <c r="X89" s="180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49"/>
        <v>6298.6800436091789</v>
      </c>
      <c r="G90" s="28">
        <f t="shared" si="61"/>
        <v>1.7703672809884655E-3</v>
      </c>
      <c r="H90" s="81">
        <f t="shared" si="62"/>
        <v>1</v>
      </c>
      <c r="I90" s="9">
        <f t="shared" si="59"/>
        <v>-547472</v>
      </c>
      <c r="J90" s="2">
        <f t="shared" si="44"/>
        <v>1</v>
      </c>
      <c r="K90" s="48">
        <f t="shared" si="60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3"/>
        <v>1.686662388087683E-6</v>
      </c>
      <c r="Q90" s="52">
        <f t="shared" si="64"/>
        <v>1.8947396309489997</v>
      </c>
      <c r="R90" s="52">
        <f t="shared" si="65"/>
        <v>-1.9041501305483031</v>
      </c>
      <c r="S90" s="16">
        <f t="shared" si="66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49"/>
        <v>6298.6800436091789</v>
      </c>
      <c r="G91" s="27">
        <f t="shared" si="61"/>
        <v>1.7703672809884655E-3</v>
      </c>
      <c r="H91" s="80">
        <f t="shared" si="62"/>
        <v>1</v>
      </c>
      <c r="I91" s="11">
        <f t="shared" si="59"/>
        <v>-582752</v>
      </c>
      <c r="J91" s="4">
        <f t="shared" si="44"/>
        <v>0</v>
      </c>
      <c r="K91" s="51">
        <f t="shared" si="60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3"/>
        <v>1.686662388087683E-6</v>
      </c>
      <c r="Q91" s="55">
        <f t="shared" si="64"/>
        <v>1.9542130981876928</v>
      </c>
      <c r="R91" s="55">
        <f t="shared" si="65"/>
        <v>-0.95207506527415153</v>
      </c>
      <c r="S91" s="56">
        <f t="shared" si="66"/>
        <v>0</v>
      </c>
      <c r="T91" s="170"/>
      <c r="U91" s="171"/>
      <c r="V91" s="178"/>
      <c r="W91" s="171"/>
      <c r="X91" s="180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49"/>
        <v>6298.6800436091789</v>
      </c>
      <c r="G92" s="28">
        <f t="shared" si="61"/>
        <v>1.7703672809884655E-3</v>
      </c>
      <c r="H92" s="81">
        <f t="shared" si="62"/>
        <v>1</v>
      </c>
      <c r="I92" s="9">
        <f t="shared" si="59"/>
        <v>-619807</v>
      </c>
      <c r="J92" s="2">
        <f t="shared" si="44"/>
        <v>0</v>
      </c>
      <c r="K92" s="48">
        <f t="shared" si="60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3"/>
        <v>1.686662388087683E-6</v>
      </c>
      <c r="Q92" s="52">
        <f t="shared" si="64"/>
        <v>2.0166824305125681</v>
      </c>
      <c r="R92" s="52">
        <f t="shared" si="65"/>
        <v>0</v>
      </c>
      <c r="S92" s="16">
        <f t="shared" si="66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49"/>
        <v>6298.6800436091789</v>
      </c>
      <c r="G93" s="27">
        <f t="shared" si="61"/>
        <v>1.7703672809884655E-3</v>
      </c>
      <c r="H93" s="80">
        <f t="shared" si="62"/>
        <v>1</v>
      </c>
      <c r="I93" s="11">
        <f t="shared" si="59"/>
        <v>-658728</v>
      </c>
      <c r="J93" s="4">
        <f t="shared" si="44"/>
        <v>0</v>
      </c>
      <c r="K93" s="51">
        <f t="shared" si="60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3"/>
        <v>1.686662388087683E-6</v>
      </c>
      <c r="Q93" s="55">
        <f t="shared" si="64"/>
        <v>2.0822930226030323</v>
      </c>
      <c r="R93" s="55">
        <f t="shared" si="65"/>
        <v>0</v>
      </c>
      <c r="S93" s="56">
        <f t="shared" si="66"/>
        <v>0</v>
      </c>
      <c r="T93" s="170"/>
      <c r="U93" s="171"/>
      <c r="V93" s="178"/>
      <c r="W93" s="171"/>
      <c r="X93" s="180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49"/>
        <v>6298.6800436091789</v>
      </c>
      <c r="G94" s="28">
        <f t="shared" si="61"/>
        <v>1.7703672809884655E-3</v>
      </c>
      <c r="H94" s="81">
        <f t="shared" si="62"/>
        <v>1</v>
      </c>
      <c r="I94" s="9">
        <f t="shared" si="59"/>
        <v>-699608</v>
      </c>
      <c r="J94" s="2">
        <f t="shared" si="44"/>
        <v>0</v>
      </c>
      <c r="K94" s="48">
        <f t="shared" si="60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3"/>
        <v>1.686662388087683E-6</v>
      </c>
      <c r="Q94" s="52">
        <f t="shared" si="64"/>
        <v>2.1512075939037443</v>
      </c>
      <c r="R94" s="52">
        <f t="shared" si="65"/>
        <v>0</v>
      </c>
      <c r="S94" s="16">
        <f t="shared" si="66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49"/>
        <v>6298.6800436091789</v>
      </c>
      <c r="G95" s="27">
        <f t="shared" si="61"/>
        <v>1.7703672809884655E-3</v>
      </c>
      <c r="H95" s="80">
        <f t="shared" si="62"/>
        <v>1</v>
      </c>
      <c r="I95" s="11">
        <f t="shared" si="59"/>
        <v>-742545</v>
      </c>
      <c r="J95" s="4">
        <f t="shared" si="44"/>
        <v>0</v>
      </c>
      <c r="K95" s="51">
        <f t="shared" si="60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3"/>
        <v>1.686662388087683E-6</v>
      </c>
      <c r="Q95" s="55">
        <f t="shared" si="64"/>
        <v>2.2235907053135993</v>
      </c>
      <c r="R95" s="55">
        <f t="shared" si="65"/>
        <v>0</v>
      </c>
      <c r="S95" s="56">
        <f t="shared" si="66"/>
        <v>0</v>
      </c>
      <c r="T95" s="170"/>
      <c r="U95" s="171"/>
      <c r="V95" s="178"/>
      <c r="W95" s="171"/>
      <c r="X95" s="180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49"/>
        <v>6298.6800436091789</v>
      </c>
      <c r="G96" s="28">
        <f t="shared" si="61"/>
        <v>1.7703672809884655E-3</v>
      </c>
      <c r="H96" s="81">
        <f t="shared" si="62"/>
        <v>1</v>
      </c>
      <c r="I96" s="9">
        <f t="shared" si="59"/>
        <v>-787644</v>
      </c>
      <c r="J96" s="2">
        <f t="shared" si="44"/>
        <v>0</v>
      </c>
      <c r="K96" s="48">
        <f t="shared" si="60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3"/>
        <v>1.686662388087683E-6</v>
      </c>
      <c r="Q96" s="52">
        <f t="shared" si="64"/>
        <v>2.2996161250026801</v>
      </c>
      <c r="R96" s="52">
        <f t="shared" si="65"/>
        <v>0</v>
      </c>
      <c r="S96" s="16">
        <f t="shared" si="66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si="49"/>
        <v>6298.6800436091789</v>
      </c>
      <c r="G97" s="27">
        <f t="shared" si="61"/>
        <v>1.7703672809884655E-3</v>
      </c>
      <c r="H97" s="80">
        <f t="shared" si="62"/>
        <v>1</v>
      </c>
      <c r="I97" s="11">
        <f t="shared" ref="I97:I128" si="67">INT((S$17*K97+I96)/(1+R$17*J97))</f>
        <v>-835013</v>
      </c>
      <c r="J97" s="4">
        <f t="shared" si="44"/>
        <v>0</v>
      </c>
      <c r="K97" s="51">
        <f t="shared" ref="K97:K128" si="68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3"/>
        <v>1.686662388087683E-6</v>
      </c>
      <c r="Q97" s="55">
        <f t="shared" si="64"/>
        <v>2.3794695772260557</v>
      </c>
      <c r="R97" s="55">
        <f t="shared" si="65"/>
        <v>0</v>
      </c>
      <c r="S97" s="56">
        <f t="shared" si="66"/>
        <v>0</v>
      </c>
      <c r="T97" s="170"/>
      <c r="U97" s="171"/>
      <c r="V97" s="178"/>
      <c r="W97" s="171"/>
      <c r="X97" s="180"/>
    </row>
    <row r="98" spans="2:24" x14ac:dyDescent="0.25">
      <c r="B98" s="9">
        <v>94</v>
      </c>
      <c r="C98" s="22">
        <v>43979</v>
      </c>
      <c r="D98" s="9">
        <f t="shared" ref="D98:D161" si="69">D97+IF(M98&gt;0,M98,0)</f>
        <v>83385</v>
      </c>
      <c r="E98" s="2">
        <f t="shared" ref="E98:E161" si="70">E97+IF(N98&gt;0,N98,0)</f>
        <v>565853</v>
      </c>
      <c r="F98" s="63">
        <f t="shared" si="49"/>
        <v>6298.6800436091789</v>
      </c>
      <c r="G98" s="28">
        <f t="shared" si="61"/>
        <v>1.7703672809884655E-3</v>
      </c>
      <c r="H98" s="81">
        <f t="shared" si="62"/>
        <v>1</v>
      </c>
      <c r="I98" s="9">
        <f t="shared" si="67"/>
        <v>-884766</v>
      </c>
      <c r="J98" s="2">
        <f t="shared" ref="J98:J161" si="71">S98</f>
        <v>0</v>
      </c>
      <c r="K98" s="48">
        <f t="shared" si="68"/>
        <v>565853</v>
      </c>
      <c r="L98" s="88">
        <f t="shared" ref="L98:L161" si="72">I98-I97</f>
        <v>-49753</v>
      </c>
      <c r="M98" s="2">
        <f t="shared" ref="M98:M161" si="73">J98-J97</f>
        <v>0</v>
      </c>
      <c r="N98" s="48">
        <f t="shared" ref="N98:N161" si="74">K98-K97</f>
        <v>27118</v>
      </c>
      <c r="P98" s="53">
        <f t="shared" si="63"/>
        <v>1.686662388087683E-6</v>
      </c>
      <c r="Q98" s="52">
        <f t="shared" si="64"/>
        <v>2.4633423106015053</v>
      </c>
      <c r="R98" s="52">
        <f t="shared" si="65"/>
        <v>0</v>
      </c>
      <c r="S98" s="16">
        <f t="shared" si="66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69"/>
        <v>83385</v>
      </c>
      <c r="E99" s="4">
        <f t="shared" si="70"/>
        <v>594336</v>
      </c>
      <c r="F99" s="64">
        <f t="shared" si="49"/>
        <v>6298.6800436091789</v>
      </c>
      <c r="G99" s="27">
        <f t="shared" si="61"/>
        <v>1.7703672809884655E-3</v>
      </c>
      <c r="H99" s="80">
        <f t="shared" si="62"/>
        <v>1</v>
      </c>
      <c r="I99" s="11">
        <f t="shared" si="67"/>
        <v>-937023</v>
      </c>
      <c r="J99" s="4">
        <f t="shared" si="71"/>
        <v>0</v>
      </c>
      <c r="K99" s="51">
        <f t="shared" si="68"/>
        <v>594336</v>
      </c>
      <c r="L99" s="87">
        <f t="shared" si="72"/>
        <v>-52257</v>
      </c>
      <c r="M99" s="4">
        <f t="shared" si="73"/>
        <v>0</v>
      </c>
      <c r="N99" s="51">
        <f t="shared" si="74"/>
        <v>28483</v>
      </c>
      <c r="P99" s="54">
        <f t="shared" si="63"/>
        <v>1.686662388087683E-6</v>
      </c>
      <c r="Q99" s="55">
        <f t="shared" si="64"/>
        <v>2.5514363111073415</v>
      </c>
      <c r="R99" s="55">
        <f t="shared" si="65"/>
        <v>0</v>
      </c>
      <c r="S99" s="56">
        <f t="shared" si="66"/>
        <v>0</v>
      </c>
      <c r="T99" s="170"/>
      <c r="U99" s="171"/>
      <c r="V99" s="178"/>
      <c r="W99" s="171"/>
      <c r="X99" s="180"/>
    </row>
    <row r="100" spans="2:24" x14ac:dyDescent="0.25">
      <c r="B100" s="9">
        <v>96</v>
      </c>
      <c r="C100" s="22">
        <v>43981</v>
      </c>
      <c r="D100" s="9">
        <f t="shared" si="69"/>
        <v>83385</v>
      </c>
      <c r="E100" s="2">
        <f t="shared" si="70"/>
        <v>624253</v>
      </c>
      <c r="F100" s="63">
        <f t="shared" si="49"/>
        <v>6298.6800436091789</v>
      </c>
      <c r="G100" s="28">
        <f t="shared" si="61"/>
        <v>1.7703672809884655E-3</v>
      </c>
      <c r="H100" s="81">
        <f t="shared" si="62"/>
        <v>1</v>
      </c>
      <c r="I100" s="9">
        <f t="shared" si="67"/>
        <v>-991911</v>
      </c>
      <c r="J100" s="2">
        <f t="shared" si="71"/>
        <v>0</v>
      </c>
      <c r="K100" s="48">
        <f t="shared" si="68"/>
        <v>624253</v>
      </c>
      <c r="L100" s="88">
        <f t="shared" si="72"/>
        <v>-54888</v>
      </c>
      <c r="M100" s="2">
        <f t="shared" si="73"/>
        <v>0</v>
      </c>
      <c r="N100" s="48">
        <f t="shared" si="74"/>
        <v>29917</v>
      </c>
      <c r="P100" s="53">
        <f t="shared" si="63"/>
        <v>1.686662388087683E-6</v>
      </c>
      <c r="Q100" s="52">
        <f t="shared" si="64"/>
        <v>2.6439639907175163</v>
      </c>
      <c r="R100" s="52">
        <f t="shared" si="65"/>
        <v>0</v>
      </c>
      <c r="S100" s="16">
        <f t="shared" si="66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69"/>
        <v>83385</v>
      </c>
      <c r="E101" s="4">
        <f t="shared" si="70"/>
        <v>655676</v>
      </c>
      <c r="F101" s="64">
        <f t="shared" ref="F101:F164" si="75">D101*F$35/D$35</f>
        <v>6298.6800436091789</v>
      </c>
      <c r="G101" s="27">
        <f t="shared" si="61"/>
        <v>1.7703672809884655E-3</v>
      </c>
      <c r="H101" s="80">
        <f t="shared" si="62"/>
        <v>1</v>
      </c>
      <c r="I101" s="11">
        <f t="shared" si="67"/>
        <v>-1049562</v>
      </c>
      <c r="J101" s="4">
        <f t="shared" si="71"/>
        <v>0</v>
      </c>
      <c r="K101" s="51">
        <f t="shared" si="68"/>
        <v>655676</v>
      </c>
      <c r="L101" s="87">
        <f t="shared" si="72"/>
        <v>-57651</v>
      </c>
      <c r="M101" s="4">
        <f t="shared" si="73"/>
        <v>0</v>
      </c>
      <c r="N101" s="51">
        <f t="shared" si="74"/>
        <v>31423</v>
      </c>
      <c r="P101" s="54">
        <f t="shared" si="63"/>
        <v>1.686662388087683E-6</v>
      </c>
      <c r="Q101" s="55">
        <f t="shared" si="64"/>
        <v>2.7411501845383066</v>
      </c>
      <c r="R101" s="55">
        <f t="shared" si="65"/>
        <v>0</v>
      </c>
      <c r="S101" s="56">
        <f t="shared" si="66"/>
        <v>0</v>
      </c>
      <c r="T101" s="170"/>
      <c r="U101" s="171"/>
      <c r="V101" s="178"/>
      <c r="W101" s="171"/>
      <c r="X101" s="180"/>
    </row>
    <row r="102" spans="2:24" x14ac:dyDescent="0.25">
      <c r="B102" s="9">
        <v>98</v>
      </c>
      <c r="C102" s="22">
        <v>43983</v>
      </c>
      <c r="D102" s="9">
        <f t="shared" si="69"/>
        <v>83385</v>
      </c>
      <c r="E102" s="2">
        <f t="shared" si="70"/>
        <v>688680</v>
      </c>
      <c r="F102" s="63">
        <f t="shared" si="75"/>
        <v>6298.6800436091789</v>
      </c>
      <c r="G102" s="28">
        <f t="shared" si="61"/>
        <v>1.7703672809884655E-3</v>
      </c>
      <c r="H102" s="81">
        <f t="shared" si="62"/>
        <v>1</v>
      </c>
      <c r="I102" s="9">
        <f t="shared" si="67"/>
        <v>-1110115</v>
      </c>
      <c r="J102" s="2">
        <f t="shared" si="71"/>
        <v>0</v>
      </c>
      <c r="K102" s="48">
        <f t="shared" si="68"/>
        <v>688680</v>
      </c>
      <c r="L102" s="88">
        <f t="shared" si="72"/>
        <v>-60553</v>
      </c>
      <c r="M102" s="2">
        <f t="shared" si="73"/>
        <v>0</v>
      </c>
      <c r="N102" s="48">
        <f t="shared" si="74"/>
        <v>33004</v>
      </c>
      <c r="P102" s="53">
        <f t="shared" si="63"/>
        <v>1.686662388087683E-6</v>
      </c>
      <c r="Q102" s="52">
        <f t="shared" si="64"/>
        <v>2.8432286235822826</v>
      </c>
      <c r="R102" s="52">
        <f t="shared" si="65"/>
        <v>0</v>
      </c>
      <c r="S102" s="16">
        <f t="shared" si="66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69"/>
        <v>83385</v>
      </c>
      <c r="E103" s="4">
        <f t="shared" si="70"/>
        <v>723346</v>
      </c>
      <c r="F103" s="64">
        <f t="shared" si="75"/>
        <v>6298.6800436091789</v>
      </c>
      <c r="G103" s="27">
        <f t="shared" si="61"/>
        <v>1.7703672809884655E-3</v>
      </c>
      <c r="H103" s="80">
        <f t="shared" si="62"/>
        <v>1</v>
      </c>
      <c r="I103" s="11">
        <f t="shared" si="67"/>
        <v>-1173716</v>
      </c>
      <c r="J103" s="4">
        <f t="shared" si="71"/>
        <v>0</v>
      </c>
      <c r="K103" s="51">
        <f t="shared" si="68"/>
        <v>723346</v>
      </c>
      <c r="L103" s="87">
        <f t="shared" si="72"/>
        <v>-63601</v>
      </c>
      <c r="M103" s="4">
        <f t="shared" si="73"/>
        <v>0</v>
      </c>
      <c r="N103" s="51">
        <f t="shared" si="74"/>
        <v>34666</v>
      </c>
      <c r="P103" s="54">
        <f t="shared" si="63"/>
        <v>1.686662388087683E-6</v>
      </c>
      <c r="Q103" s="55">
        <f t="shared" si="64"/>
        <v>2.9504453063118916</v>
      </c>
      <c r="R103" s="55">
        <f t="shared" si="65"/>
        <v>0</v>
      </c>
      <c r="S103" s="56">
        <f t="shared" si="66"/>
        <v>0</v>
      </c>
      <c r="T103" s="170"/>
      <c r="U103" s="171"/>
      <c r="V103" s="178"/>
      <c r="W103" s="171"/>
      <c r="X103" s="180"/>
    </row>
    <row r="104" spans="2:24" x14ac:dyDescent="0.25">
      <c r="B104" s="9">
        <v>100</v>
      </c>
      <c r="C104" s="22">
        <v>43985</v>
      </c>
      <c r="D104" s="9">
        <f t="shared" si="69"/>
        <v>83385</v>
      </c>
      <c r="E104" s="2">
        <f t="shared" si="70"/>
        <v>759757</v>
      </c>
      <c r="F104" s="63">
        <f t="shared" si="75"/>
        <v>6298.6800436091789</v>
      </c>
      <c r="G104" s="28">
        <f t="shared" si="61"/>
        <v>1.7703672809884655E-3</v>
      </c>
      <c r="H104" s="81">
        <f t="shared" si="62"/>
        <v>1</v>
      </c>
      <c r="I104" s="9">
        <f t="shared" si="67"/>
        <v>-1240518</v>
      </c>
      <c r="J104" s="2">
        <f t="shared" si="71"/>
        <v>0</v>
      </c>
      <c r="K104" s="48">
        <f t="shared" si="68"/>
        <v>759757</v>
      </c>
      <c r="L104" s="88">
        <f t="shared" si="72"/>
        <v>-66802</v>
      </c>
      <c r="M104" s="2">
        <f t="shared" si="73"/>
        <v>0</v>
      </c>
      <c r="N104" s="48">
        <f t="shared" si="74"/>
        <v>36411</v>
      </c>
      <c r="P104" s="53">
        <f t="shared" si="63"/>
        <v>1.686662388087683E-6</v>
      </c>
      <c r="Q104" s="52">
        <f t="shared" si="64"/>
        <v>3.0630589656867984</v>
      </c>
      <c r="R104" s="52">
        <f t="shared" si="65"/>
        <v>0</v>
      </c>
      <c r="S104" s="16">
        <f t="shared" si="66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69"/>
        <v>83385</v>
      </c>
      <c r="E105" s="4">
        <f t="shared" si="70"/>
        <v>798001</v>
      </c>
      <c r="F105" s="64">
        <f t="shared" si="75"/>
        <v>6298.6800436091789</v>
      </c>
      <c r="G105" s="27">
        <f t="shared" si="61"/>
        <v>1.7703672809884655E-3</v>
      </c>
      <c r="H105" s="80">
        <f t="shared" si="62"/>
        <v>1</v>
      </c>
      <c r="I105" s="11">
        <f t="shared" si="67"/>
        <v>-1310683</v>
      </c>
      <c r="J105" s="4">
        <f t="shared" si="71"/>
        <v>0</v>
      </c>
      <c r="K105" s="51">
        <f t="shared" si="68"/>
        <v>798001</v>
      </c>
      <c r="L105" s="87">
        <f t="shared" si="72"/>
        <v>-70165</v>
      </c>
      <c r="M105" s="4">
        <f t="shared" si="73"/>
        <v>0</v>
      </c>
      <c r="N105" s="51">
        <f t="shared" si="74"/>
        <v>38244</v>
      </c>
      <c r="P105" s="54">
        <f t="shared" si="63"/>
        <v>1.686662388087683E-6</v>
      </c>
      <c r="Q105" s="55">
        <f t="shared" si="64"/>
        <v>3.1813404464340977</v>
      </c>
      <c r="R105" s="55">
        <f t="shared" si="65"/>
        <v>0</v>
      </c>
      <c r="S105" s="56">
        <f t="shared" si="66"/>
        <v>0</v>
      </c>
      <c r="T105" s="170"/>
      <c r="U105" s="171"/>
      <c r="V105" s="178"/>
      <c r="W105" s="171"/>
      <c r="X105" s="180"/>
    </row>
    <row r="106" spans="2:24" x14ac:dyDescent="0.25">
      <c r="B106" s="9">
        <v>102</v>
      </c>
      <c r="C106" s="22">
        <v>43987</v>
      </c>
      <c r="D106" s="9">
        <f t="shared" si="69"/>
        <v>83385</v>
      </c>
      <c r="E106" s="2">
        <f t="shared" si="70"/>
        <v>838170</v>
      </c>
      <c r="F106" s="63">
        <f t="shared" si="75"/>
        <v>6298.6800436091789</v>
      </c>
      <c r="G106" s="28">
        <f t="shared" si="61"/>
        <v>1.7703672809884655E-3</v>
      </c>
      <c r="H106" s="81">
        <f t="shared" si="62"/>
        <v>1</v>
      </c>
      <c r="I106" s="9">
        <f t="shared" si="67"/>
        <v>-1384380</v>
      </c>
      <c r="J106" s="2">
        <f t="shared" si="71"/>
        <v>0</v>
      </c>
      <c r="K106" s="48">
        <f t="shared" si="68"/>
        <v>838170</v>
      </c>
      <c r="L106" s="88">
        <f t="shared" si="72"/>
        <v>-73697</v>
      </c>
      <c r="M106" s="2">
        <f t="shared" si="73"/>
        <v>0</v>
      </c>
      <c r="N106" s="48">
        <f t="shared" si="74"/>
        <v>40169</v>
      </c>
      <c r="P106" s="53">
        <f t="shared" si="63"/>
        <v>1.686662388087683E-6</v>
      </c>
      <c r="Q106" s="52">
        <f t="shared" si="64"/>
        <v>3.3055765436392366</v>
      </c>
      <c r="R106" s="52">
        <f t="shared" si="65"/>
        <v>0</v>
      </c>
      <c r="S106" s="16">
        <f t="shared" si="66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69"/>
        <v>83385</v>
      </c>
      <c r="E107" s="4">
        <f t="shared" si="70"/>
        <v>880361</v>
      </c>
      <c r="F107" s="64">
        <f t="shared" si="75"/>
        <v>6298.6800436091789</v>
      </c>
      <c r="G107" s="27">
        <f t="shared" si="61"/>
        <v>1.7703672809884655E-3</v>
      </c>
      <c r="H107" s="80">
        <f t="shared" si="62"/>
        <v>1</v>
      </c>
      <c r="I107" s="11">
        <f t="shared" si="67"/>
        <v>-1461786</v>
      </c>
      <c r="J107" s="4">
        <f t="shared" si="71"/>
        <v>0</v>
      </c>
      <c r="K107" s="51">
        <f t="shared" si="68"/>
        <v>880361</v>
      </c>
      <c r="L107" s="87">
        <f t="shared" si="72"/>
        <v>-77406</v>
      </c>
      <c r="M107" s="4">
        <f t="shared" si="73"/>
        <v>0</v>
      </c>
      <c r="N107" s="51">
        <f t="shared" si="74"/>
        <v>42191</v>
      </c>
      <c r="P107" s="54">
        <f t="shared" si="63"/>
        <v>1.686662388087683E-6</v>
      </c>
      <c r="Q107" s="55">
        <f t="shared" si="64"/>
        <v>3.4360664755199859</v>
      </c>
      <c r="R107" s="55">
        <f t="shared" si="65"/>
        <v>0</v>
      </c>
      <c r="S107" s="56">
        <f t="shared" si="66"/>
        <v>0</v>
      </c>
      <c r="T107" s="170"/>
      <c r="U107" s="171"/>
      <c r="V107" s="178"/>
      <c r="W107" s="171"/>
      <c r="X107" s="180"/>
    </row>
    <row r="108" spans="2:24" x14ac:dyDescent="0.25">
      <c r="B108" s="9">
        <v>104</v>
      </c>
      <c r="C108" s="22">
        <v>43989</v>
      </c>
      <c r="D108" s="9">
        <f t="shared" si="69"/>
        <v>83385</v>
      </c>
      <c r="E108" s="2">
        <f t="shared" si="70"/>
        <v>924676</v>
      </c>
      <c r="F108" s="63">
        <f t="shared" si="75"/>
        <v>6298.6800436091789</v>
      </c>
      <c r="G108" s="28">
        <f t="shared" si="61"/>
        <v>1.7703672809884655E-3</v>
      </c>
      <c r="H108" s="81">
        <f t="shared" si="62"/>
        <v>1</v>
      </c>
      <c r="I108" s="9">
        <f t="shared" si="67"/>
        <v>-1543089</v>
      </c>
      <c r="J108" s="2">
        <f t="shared" si="71"/>
        <v>0</v>
      </c>
      <c r="K108" s="48">
        <f t="shared" si="68"/>
        <v>924676</v>
      </c>
      <c r="L108" s="88">
        <f t="shared" si="72"/>
        <v>-81303</v>
      </c>
      <c r="M108" s="2">
        <f t="shared" si="73"/>
        <v>0</v>
      </c>
      <c r="N108" s="48">
        <f t="shared" si="74"/>
        <v>44315</v>
      </c>
      <c r="P108" s="53">
        <f t="shared" si="63"/>
        <v>1.686662388087683E-6</v>
      </c>
      <c r="Q108" s="52">
        <f t="shared" si="64"/>
        <v>3.5731237248806771</v>
      </c>
      <c r="R108" s="52">
        <f t="shared" si="65"/>
        <v>0</v>
      </c>
      <c r="S108" s="16">
        <f t="shared" si="66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69"/>
        <v>83385</v>
      </c>
      <c r="E109" s="4">
        <f t="shared" si="70"/>
        <v>971221</v>
      </c>
      <c r="F109" s="64">
        <f t="shared" si="75"/>
        <v>6298.6800436091789</v>
      </c>
      <c r="G109" s="27">
        <f t="shared" si="61"/>
        <v>1.7703672809884655E-3</v>
      </c>
      <c r="H109" s="80">
        <f t="shared" si="62"/>
        <v>1</v>
      </c>
      <c r="I109" s="11">
        <f t="shared" si="67"/>
        <v>-1628484</v>
      </c>
      <c r="J109" s="4">
        <f t="shared" si="71"/>
        <v>0</v>
      </c>
      <c r="K109" s="51">
        <f t="shared" si="68"/>
        <v>971221</v>
      </c>
      <c r="L109" s="87">
        <f t="shared" si="72"/>
        <v>-85395</v>
      </c>
      <c r="M109" s="4">
        <f t="shared" si="73"/>
        <v>0</v>
      </c>
      <c r="N109" s="51">
        <f t="shared" si="74"/>
        <v>46545</v>
      </c>
      <c r="P109" s="54">
        <f t="shared" si="63"/>
        <v>1.686662388087683E-6</v>
      </c>
      <c r="Q109" s="55">
        <f t="shared" si="64"/>
        <v>3.717081096427576</v>
      </c>
      <c r="R109" s="55">
        <f t="shared" si="65"/>
        <v>0</v>
      </c>
      <c r="S109" s="56">
        <f t="shared" si="66"/>
        <v>0</v>
      </c>
      <c r="T109" s="170"/>
      <c r="U109" s="171"/>
      <c r="V109" s="178"/>
      <c r="W109" s="171"/>
      <c r="X109" s="180"/>
    </row>
    <row r="110" spans="2:24" x14ac:dyDescent="0.25">
      <c r="B110" s="9">
        <v>106</v>
      </c>
      <c r="C110" s="22">
        <v>43991</v>
      </c>
      <c r="D110" s="9">
        <f t="shared" si="69"/>
        <v>83385</v>
      </c>
      <c r="E110" s="2">
        <f t="shared" si="70"/>
        <v>1020109</v>
      </c>
      <c r="F110" s="63">
        <f t="shared" si="75"/>
        <v>6298.6800436091789</v>
      </c>
      <c r="G110" s="28">
        <f t="shared" si="61"/>
        <v>1.7703672809884655E-3</v>
      </c>
      <c r="H110" s="81">
        <f t="shared" si="62"/>
        <v>1</v>
      </c>
      <c r="I110" s="9">
        <f t="shared" si="67"/>
        <v>-1718178</v>
      </c>
      <c r="J110" s="2">
        <f t="shared" si="71"/>
        <v>0</v>
      </c>
      <c r="K110" s="48">
        <f t="shared" si="68"/>
        <v>1020109</v>
      </c>
      <c r="L110" s="88">
        <f t="shared" si="72"/>
        <v>-89694</v>
      </c>
      <c r="M110" s="2">
        <f t="shared" si="73"/>
        <v>0</v>
      </c>
      <c r="N110" s="48">
        <f t="shared" si="74"/>
        <v>48888</v>
      </c>
      <c r="P110" s="53">
        <f t="shared" si="63"/>
        <v>1.686662388087683E-6</v>
      </c>
      <c r="Q110" s="52">
        <f t="shared" si="64"/>
        <v>3.868283817999274</v>
      </c>
      <c r="R110" s="52">
        <f t="shared" si="65"/>
        <v>0</v>
      </c>
      <c r="S110" s="16">
        <f t="shared" si="66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69"/>
        <v>83385</v>
      </c>
      <c r="E111" s="4">
        <f t="shared" si="70"/>
        <v>1071458</v>
      </c>
      <c r="F111" s="64">
        <f t="shared" si="75"/>
        <v>6298.6800436091789</v>
      </c>
      <c r="G111" s="27">
        <f t="shared" si="61"/>
        <v>1.7703672809884655E-3</v>
      </c>
      <c r="H111" s="80">
        <f t="shared" si="62"/>
        <v>1</v>
      </c>
      <c r="I111" s="11">
        <f t="shared" si="67"/>
        <v>-1812386</v>
      </c>
      <c r="J111" s="4">
        <f t="shared" si="71"/>
        <v>0</v>
      </c>
      <c r="K111" s="51">
        <f t="shared" si="68"/>
        <v>1071458</v>
      </c>
      <c r="L111" s="87">
        <f t="shared" si="72"/>
        <v>-94208</v>
      </c>
      <c r="M111" s="4">
        <f t="shared" si="73"/>
        <v>0</v>
      </c>
      <c r="N111" s="51">
        <f t="shared" si="74"/>
        <v>51349</v>
      </c>
      <c r="P111" s="54">
        <f t="shared" si="63"/>
        <v>1.686662388087683E-6</v>
      </c>
      <c r="Q111" s="55">
        <f t="shared" si="64"/>
        <v>4.0270984364729792</v>
      </c>
      <c r="R111" s="55">
        <f t="shared" si="65"/>
        <v>0</v>
      </c>
      <c r="S111" s="56">
        <f t="shared" si="66"/>
        <v>0</v>
      </c>
      <c r="T111" s="170"/>
      <c r="U111" s="171"/>
      <c r="V111" s="178"/>
      <c r="W111" s="171"/>
      <c r="X111" s="180"/>
    </row>
    <row r="112" spans="2:24" x14ac:dyDescent="0.25">
      <c r="B112" s="9">
        <v>108</v>
      </c>
      <c r="C112" s="22">
        <v>43993</v>
      </c>
      <c r="D112" s="9">
        <f t="shared" si="69"/>
        <v>83385</v>
      </c>
      <c r="E112" s="2">
        <f t="shared" si="70"/>
        <v>1125392</v>
      </c>
      <c r="F112" s="63">
        <f t="shared" si="75"/>
        <v>6298.6800436091789</v>
      </c>
      <c r="G112" s="28">
        <f t="shared" si="61"/>
        <v>1.7703672809884655E-3</v>
      </c>
      <c r="H112" s="81">
        <f t="shared" si="62"/>
        <v>1</v>
      </c>
      <c r="I112" s="9">
        <f t="shared" si="67"/>
        <v>-1911337</v>
      </c>
      <c r="J112" s="2">
        <f t="shared" si="71"/>
        <v>0</v>
      </c>
      <c r="K112" s="48">
        <f t="shared" si="68"/>
        <v>1125392</v>
      </c>
      <c r="L112" s="88">
        <f t="shared" si="72"/>
        <v>-98951</v>
      </c>
      <c r="M112" s="2">
        <f t="shared" si="73"/>
        <v>0</v>
      </c>
      <c r="N112" s="48">
        <f t="shared" si="74"/>
        <v>53934</v>
      </c>
      <c r="P112" s="53">
        <f t="shared" si="63"/>
        <v>1.686662388087683E-6</v>
      </c>
      <c r="Q112" s="52">
        <f t="shared" si="64"/>
        <v>4.1939057633124577</v>
      </c>
      <c r="R112" s="52">
        <f t="shared" si="65"/>
        <v>0</v>
      </c>
      <c r="S112" s="16">
        <f t="shared" si="66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69"/>
        <v>83385</v>
      </c>
      <c r="E113" s="4">
        <f t="shared" si="70"/>
        <v>1182041</v>
      </c>
      <c r="F113" s="64">
        <f t="shared" si="75"/>
        <v>6298.6800436091789</v>
      </c>
      <c r="G113" s="27">
        <f t="shared" si="61"/>
        <v>1.7703672809884655E-3</v>
      </c>
      <c r="H113" s="80">
        <f t="shared" si="62"/>
        <v>1</v>
      </c>
      <c r="I113" s="11">
        <f t="shared" si="67"/>
        <v>-2015268</v>
      </c>
      <c r="J113" s="4">
        <f t="shared" si="71"/>
        <v>0</v>
      </c>
      <c r="K113" s="51">
        <f t="shared" si="68"/>
        <v>1182041</v>
      </c>
      <c r="L113" s="87">
        <f t="shared" si="72"/>
        <v>-103931</v>
      </c>
      <c r="M113" s="4">
        <f t="shared" si="73"/>
        <v>0</v>
      </c>
      <c r="N113" s="51">
        <f t="shared" si="74"/>
        <v>56649</v>
      </c>
      <c r="P113" s="54">
        <f t="shared" si="63"/>
        <v>1.686662388087683E-6</v>
      </c>
      <c r="Q113" s="55">
        <f t="shared" si="64"/>
        <v>4.3691111448812379</v>
      </c>
      <c r="R113" s="55">
        <f t="shared" si="65"/>
        <v>0</v>
      </c>
      <c r="S113" s="56">
        <f t="shared" si="66"/>
        <v>0</v>
      </c>
      <c r="T113" s="170"/>
      <c r="U113" s="171"/>
      <c r="V113" s="178"/>
      <c r="W113" s="171"/>
      <c r="X113" s="180"/>
    </row>
    <row r="114" spans="2:24" x14ac:dyDescent="0.25">
      <c r="B114" s="9">
        <v>110</v>
      </c>
      <c r="C114" s="22">
        <v>43995</v>
      </c>
      <c r="D114" s="9">
        <f t="shared" si="69"/>
        <v>83385</v>
      </c>
      <c r="E114" s="2">
        <f t="shared" si="70"/>
        <v>1241541</v>
      </c>
      <c r="F114" s="63">
        <f t="shared" si="75"/>
        <v>6298.6800436091789</v>
      </c>
      <c r="G114" s="28">
        <f t="shared" si="61"/>
        <v>1.7703672809884655E-3</v>
      </c>
      <c r="H114" s="81">
        <f t="shared" si="62"/>
        <v>1</v>
      </c>
      <c r="I114" s="9">
        <f t="shared" si="67"/>
        <v>-2124431</v>
      </c>
      <c r="J114" s="2">
        <f t="shared" si="71"/>
        <v>0</v>
      </c>
      <c r="K114" s="48">
        <f t="shared" si="68"/>
        <v>1241541</v>
      </c>
      <c r="L114" s="88">
        <f t="shared" si="72"/>
        <v>-109163</v>
      </c>
      <c r="M114" s="2">
        <f t="shared" si="73"/>
        <v>0</v>
      </c>
      <c r="N114" s="48">
        <f t="shared" si="74"/>
        <v>59500</v>
      </c>
      <c r="P114" s="53">
        <f t="shared" si="63"/>
        <v>1.686662388087683E-6</v>
      </c>
      <c r="Q114" s="52">
        <f t="shared" si="64"/>
        <v>4.5531343478118469</v>
      </c>
      <c r="R114" s="52">
        <f t="shared" si="65"/>
        <v>0</v>
      </c>
      <c r="S114" s="16">
        <f t="shared" si="66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69"/>
        <v>83385</v>
      </c>
      <c r="E115" s="4">
        <f t="shared" si="70"/>
        <v>1304036</v>
      </c>
      <c r="F115" s="64">
        <f t="shared" si="75"/>
        <v>6298.6800436091789</v>
      </c>
      <c r="G115" s="27">
        <f t="shared" si="61"/>
        <v>1.7703672809884655E-3</v>
      </c>
      <c r="H115" s="80">
        <f t="shared" si="62"/>
        <v>1</v>
      </c>
      <c r="I115" s="11">
        <f t="shared" si="67"/>
        <v>-2239089</v>
      </c>
      <c r="J115" s="4">
        <f t="shared" si="71"/>
        <v>0</v>
      </c>
      <c r="K115" s="51">
        <f t="shared" si="68"/>
        <v>1304036</v>
      </c>
      <c r="L115" s="87">
        <f t="shared" si="72"/>
        <v>-114658</v>
      </c>
      <c r="M115" s="4">
        <f t="shared" si="73"/>
        <v>0</v>
      </c>
      <c r="N115" s="51">
        <f t="shared" si="74"/>
        <v>62495</v>
      </c>
      <c r="P115" s="54">
        <f t="shared" si="63"/>
        <v>1.686662388087683E-6</v>
      </c>
      <c r="Q115" s="55">
        <f t="shared" si="64"/>
        <v>4.7464213594083624</v>
      </c>
      <c r="R115" s="55">
        <f t="shared" si="65"/>
        <v>0</v>
      </c>
      <c r="S115" s="56">
        <f t="shared" si="66"/>
        <v>0</v>
      </c>
      <c r="T115" s="170"/>
      <c r="U115" s="171"/>
      <c r="V115" s="178"/>
      <c r="W115" s="171"/>
      <c r="X115" s="180"/>
    </row>
    <row r="116" spans="2:24" x14ac:dyDescent="0.25">
      <c r="B116" s="9">
        <v>112</v>
      </c>
      <c r="C116" s="22">
        <v>43997</v>
      </c>
      <c r="D116" s="9">
        <f t="shared" si="69"/>
        <v>83385</v>
      </c>
      <c r="E116" s="2">
        <f t="shared" si="70"/>
        <v>1369677</v>
      </c>
      <c r="F116" s="63">
        <f t="shared" si="75"/>
        <v>6298.6800436091789</v>
      </c>
      <c r="G116" s="28">
        <f t="shared" si="61"/>
        <v>1.7703672809884655E-3</v>
      </c>
      <c r="H116" s="81">
        <f t="shared" si="62"/>
        <v>1</v>
      </c>
      <c r="I116" s="9">
        <f t="shared" si="67"/>
        <v>-2359518</v>
      </c>
      <c r="J116" s="2">
        <f t="shared" si="71"/>
        <v>0</v>
      </c>
      <c r="K116" s="48">
        <f t="shared" si="68"/>
        <v>1369677</v>
      </c>
      <c r="L116" s="88">
        <f t="shared" si="72"/>
        <v>-120429</v>
      </c>
      <c r="M116" s="2">
        <f t="shared" si="73"/>
        <v>0</v>
      </c>
      <c r="N116" s="48">
        <f t="shared" si="74"/>
        <v>65641</v>
      </c>
      <c r="P116" s="53">
        <f t="shared" si="63"/>
        <v>1.686662388087683E-6</v>
      </c>
      <c r="Q116" s="52">
        <f t="shared" si="64"/>
        <v>4.9494379559241377</v>
      </c>
      <c r="R116" s="52">
        <f t="shared" si="65"/>
        <v>0</v>
      </c>
      <c r="S116" s="16">
        <f t="shared" si="66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69"/>
        <v>83385</v>
      </c>
      <c r="E117" s="4">
        <f t="shared" si="70"/>
        <v>1438622</v>
      </c>
      <c r="F117" s="64">
        <f t="shared" si="75"/>
        <v>6298.6800436091789</v>
      </c>
      <c r="G117" s="27">
        <f t="shared" si="61"/>
        <v>1.7703672809884655E-3</v>
      </c>
      <c r="H117" s="80">
        <f t="shared" si="62"/>
        <v>1</v>
      </c>
      <c r="I117" s="11">
        <f t="shared" si="67"/>
        <v>-2486009</v>
      </c>
      <c r="J117" s="4">
        <f t="shared" si="71"/>
        <v>0</v>
      </c>
      <c r="K117" s="51">
        <f t="shared" si="68"/>
        <v>1438622</v>
      </c>
      <c r="L117" s="87">
        <f t="shared" si="72"/>
        <v>-126491</v>
      </c>
      <c r="M117" s="4">
        <f t="shared" si="73"/>
        <v>0</v>
      </c>
      <c r="N117" s="51">
        <f t="shared" si="74"/>
        <v>68945</v>
      </c>
      <c r="P117" s="54">
        <f t="shared" si="63"/>
        <v>1.686662388087683E-6</v>
      </c>
      <c r="Q117" s="55">
        <f t="shared" si="64"/>
        <v>5.1626729184229267</v>
      </c>
      <c r="R117" s="55">
        <f t="shared" si="65"/>
        <v>0</v>
      </c>
      <c r="S117" s="56">
        <f t="shared" si="66"/>
        <v>0</v>
      </c>
      <c r="T117" s="170"/>
      <c r="U117" s="171"/>
      <c r="V117" s="178"/>
      <c r="W117" s="171"/>
      <c r="X117" s="180"/>
    </row>
    <row r="118" spans="2:24" x14ac:dyDescent="0.25">
      <c r="B118" s="9">
        <v>114</v>
      </c>
      <c r="C118" s="22">
        <v>43999</v>
      </c>
      <c r="D118" s="9">
        <f t="shared" si="69"/>
        <v>83385</v>
      </c>
      <c r="E118" s="2">
        <f t="shared" si="70"/>
        <v>1511038</v>
      </c>
      <c r="F118" s="63">
        <f t="shared" si="75"/>
        <v>6298.6800436091789</v>
      </c>
      <c r="G118" s="28">
        <f t="shared" si="61"/>
        <v>1.7703672809884655E-3</v>
      </c>
      <c r="H118" s="81">
        <f t="shared" si="62"/>
        <v>1</v>
      </c>
      <c r="I118" s="9">
        <f t="shared" si="67"/>
        <v>-2618867</v>
      </c>
      <c r="J118" s="2">
        <f t="shared" si="71"/>
        <v>0</v>
      </c>
      <c r="K118" s="48">
        <f t="shared" si="68"/>
        <v>1511038</v>
      </c>
      <c r="L118" s="88">
        <f t="shared" si="72"/>
        <v>-132858</v>
      </c>
      <c r="M118" s="2">
        <f t="shared" si="73"/>
        <v>0</v>
      </c>
      <c r="N118" s="48">
        <f t="shared" si="74"/>
        <v>72416</v>
      </c>
      <c r="P118" s="53">
        <f t="shared" si="63"/>
        <v>1.686662388087683E-6</v>
      </c>
      <c r="Q118" s="52">
        <f t="shared" si="64"/>
        <v>5.3866414043224866</v>
      </c>
      <c r="R118" s="52">
        <f t="shared" si="65"/>
        <v>0</v>
      </c>
      <c r="S118" s="16">
        <f t="shared" si="66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69"/>
        <v>83385</v>
      </c>
      <c r="E119" s="4">
        <f t="shared" si="70"/>
        <v>1587099</v>
      </c>
      <c r="F119" s="64">
        <f t="shared" si="75"/>
        <v>6298.6800436091789</v>
      </c>
      <c r="G119" s="27">
        <f t="shared" si="61"/>
        <v>1.7703672809884655E-3</v>
      </c>
      <c r="H119" s="80">
        <f t="shared" si="62"/>
        <v>1</v>
      </c>
      <c r="I119" s="11">
        <f t="shared" si="67"/>
        <v>-2758413</v>
      </c>
      <c r="J119" s="4">
        <f t="shared" si="71"/>
        <v>0</v>
      </c>
      <c r="K119" s="51">
        <f t="shared" si="68"/>
        <v>1587099</v>
      </c>
      <c r="L119" s="87">
        <f t="shared" si="72"/>
        <v>-139546</v>
      </c>
      <c r="M119" s="4">
        <f t="shared" si="73"/>
        <v>0</v>
      </c>
      <c r="N119" s="51">
        <f t="shared" si="74"/>
        <v>76061</v>
      </c>
      <c r="P119" s="54">
        <f t="shared" ref="P119:P150" si="76">R$17*((1+P$17-Q$17)*(1+P$17+S$17)-Q$17)</f>
        <v>1.686662388087683E-6</v>
      </c>
      <c r="Q119" s="55">
        <f t="shared" ref="Q119:Q150" si="77">(1+P$17-Q$17)*(1+P$17+S$17)-R$17*((S$17*K118)+((I118+J118)*(1+P$17+S$17)))</f>
        <v>5.6218835729876586</v>
      </c>
      <c r="R119" s="55">
        <f t="shared" ref="R119:R150" si="78">-J118*(1+P$17+S$17)</f>
        <v>0</v>
      </c>
      <c r="S119" s="56">
        <f t="shared" si="66"/>
        <v>0</v>
      </c>
      <c r="T119" s="170"/>
      <c r="U119" s="171"/>
      <c r="V119" s="178"/>
      <c r="W119" s="171"/>
      <c r="X119" s="180"/>
    </row>
    <row r="120" spans="2:24" x14ac:dyDescent="0.25">
      <c r="B120" s="9">
        <v>116</v>
      </c>
      <c r="C120" s="22">
        <v>44001</v>
      </c>
      <c r="D120" s="9">
        <f t="shared" si="69"/>
        <v>83385</v>
      </c>
      <c r="E120" s="2">
        <f t="shared" si="70"/>
        <v>1666989</v>
      </c>
      <c r="F120" s="63">
        <f t="shared" si="75"/>
        <v>6298.6800436091789</v>
      </c>
      <c r="G120" s="28">
        <f t="shared" si="61"/>
        <v>1.7703672809884655E-3</v>
      </c>
      <c r="H120" s="81">
        <f t="shared" si="62"/>
        <v>1</v>
      </c>
      <c r="I120" s="9">
        <f t="shared" si="67"/>
        <v>-2904983</v>
      </c>
      <c r="J120" s="2">
        <f t="shared" si="71"/>
        <v>0</v>
      </c>
      <c r="K120" s="48">
        <f t="shared" si="68"/>
        <v>1666989</v>
      </c>
      <c r="L120" s="88">
        <f t="shared" si="72"/>
        <v>-146570</v>
      </c>
      <c r="M120" s="2">
        <f t="shared" si="73"/>
        <v>0</v>
      </c>
      <c r="N120" s="48">
        <f t="shared" si="74"/>
        <v>79890</v>
      </c>
      <c r="P120" s="53">
        <f t="shared" si="76"/>
        <v>1.686662388087683E-6</v>
      </c>
      <c r="Q120" s="52">
        <f t="shared" si="77"/>
        <v>5.8689676459090725</v>
      </c>
      <c r="R120" s="52">
        <f t="shared" si="78"/>
        <v>0</v>
      </c>
      <c r="S120" s="16">
        <f t="shared" si="66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69"/>
        <v>83385</v>
      </c>
      <c r="E121" s="4">
        <f t="shared" si="70"/>
        <v>1750900</v>
      </c>
      <c r="F121" s="64">
        <f t="shared" si="75"/>
        <v>6298.6800436091789</v>
      </c>
      <c r="G121" s="27">
        <f t="shared" si="61"/>
        <v>1.7703672809884655E-3</v>
      </c>
      <c r="H121" s="80">
        <f t="shared" si="62"/>
        <v>1</v>
      </c>
      <c r="I121" s="11">
        <f t="shared" si="67"/>
        <v>-3058931</v>
      </c>
      <c r="J121" s="4">
        <f t="shared" si="71"/>
        <v>0</v>
      </c>
      <c r="K121" s="51">
        <f t="shared" si="68"/>
        <v>1750900</v>
      </c>
      <c r="L121" s="87">
        <f t="shared" si="72"/>
        <v>-153948</v>
      </c>
      <c r="M121" s="4">
        <f t="shared" si="73"/>
        <v>0</v>
      </c>
      <c r="N121" s="51">
        <f t="shared" si="74"/>
        <v>83911</v>
      </c>
      <c r="P121" s="54">
        <f t="shared" si="76"/>
        <v>1.686662388087683E-6</v>
      </c>
      <c r="Q121" s="55">
        <f t="shared" si="77"/>
        <v>6.1284886879786882</v>
      </c>
      <c r="R121" s="55">
        <f t="shared" si="78"/>
        <v>0</v>
      </c>
      <c r="S121" s="56">
        <f t="shared" si="66"/>
        <v>0</v>
      </c>
      <c r="T121" s="170"/>
      <c r="U121" s="171"/>
      <c r="V121" s="178"/>
      <c r="W121" s="171"/>
      <c r="X121" s="180"/>
    </row>
    <row r="122" spans="2:24" x14ac:dyDescent="0.25">
      <c r="B122" s="9">
        <v>118</v>
      </c>
      <c r="C122" s="22">
        <v>44003</v>
      </c>
      <c r="D122" s="9">
        <f t="shared" si="69"/>
        <v>83385</v>
      </c>
      <c r="E122" s="2">
        <f t="shared" si="70"/>
        <v>1839035</v>
      </c>
      <c r="F122" s="63">
        <f t="shared" si="75"/>
        <v>6298.6800436091789</v>
      </c>
      <c r="G122" s="28">
        <f t="shared" si="61"/>
        <v>1.7703672809884655E-3</v>
      </c>
      <c r="H122" s="81">
        <f t="shared" si="62"/>
        <v>1</v>
      </c>
      <c r="I122" s="9">
        <f t="shared" si="67"/>
        <v>-3220629</v>
      </c>
      <c r="J122" s="2">
        <f t="shared" si="71"/>
        <v>0</v>
      </c>
      <c r="K122" s="48">
        <f t="shared" si="68"/>
        <v>1839035</v>
      </c>
      <c r="L122" s="88">
        <f t="shared" si="72"/>
        <v>-161698</v>
      </c>
      <c r="M122" s="2">
        <f t="shared" si="73"/>
        <v>0</v>
      </c>
      <c r="N122" s="48">
        <f t="shared" si="74"/>
        <v>88135</v>
      </c>
      <c r="P122" s="53">
        <f t="shared" si="76"/>
        <v>1.686662388087683E-6</v>
      </c>
      <c r="Q122" s="52">
        <f t="shared" si="77"/>
        <v>6.4010733534402746</v>
      </c>
      <c r="R122" s="52">
        <f t="shared" si="78"/>
        <v>0</v>
      </c>
      <c r="S122" s="16">
        <f t="shared" si="66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69"/>
        <v>83385</v>
      </c>
      <c r="E123" s="4">
        <f t="shared" si="70"/>
        <v>1931607</v>
      </c>
      <c r="F123" s="64">
        <f t="shared" si="75"/>
        <v>6298.6800436091789</v>
      </c>
      <c r="G123" s="27">
        <f t="shared" si="61"/>
        <v>1.7703672809884655E-3</v>
      </c>
      <c r="H123" s="80">
        <f t="shared" si="62"/>
        <v>1</v>
      </c>
      <c r="I123" s="11">
        <f t="shared" si="67"/>
        <v>-3390466</v>
      </c>
      <c r="J123" s="4">
        <f t="shared" si="71"/>
        <v>0</v>
      </c>
      <c r="K123" s="51">
        <f t="shared" si="68"/>
        <v>1931607</v>
      </c>
      <c r="L123" s="87">
        <f t="shared" si="72"/>
        <v>-169837</v>
      </c>
      <c r="M123" s="4">
        <f t="shared" si="73"/>
        <v>0</v>
      </c>
      <c r="N123" s="51">
        <f t="shared" si="74"/>
        <v>92572</v>
      </c>
      <c r="P123" s="54">
        <f t="shared" si="76"/>
        <v>1.686662388087683E-6</v>
      </c>
      <c r="Q123" s="55">
        <f t="shared" si="77"/>
        <v>6.6873803529367546</v>
      </c>
      <c r="R123" s="55">
        <f t="shared" si="78"/>
        <v>0</v>
      </c>
      <c r="S123" s="56">
        <f t="shared" si="66"/>
        <v>0</v>
      </c>
      <c r="T123" s="170"/>
      <c r="U123" s="171"/>
      <c r="V123" s="178"/>
      <c r="W123" s="171"/>
      <c r="X123" s="180"/>
    </row>
    <row r="124" spans="2:24" x14ac:dyDescent="0.25">
      <c r="B124" s="9">
        <v>120</v>
      </c>
      <c r="C124" s="22">
        <v>44005</v>
      </c>
      <c r="D124" s="9">
        <f t="shared" si="69"/>
        <v>83385</v>
      </c>
      <c r="E124" s="2">
        <f t="shared" si="70"/>
        <v>2028838</v>
      </c>
      <c r="F124" s="63">
        <f t="shared" si="75"/>
        <v>6298.6800436091789</v>
      </c>
      <c r="G124" s="28">
        <f t="shared" si="61"/>
        <v>1.7703672809884655E-3</v>
      </c>
      <c r="H124" s="81">
        <f t="shared" si="62"/>
        <v>1</v>
      </c>
      <c r="I124" s="9">
        <f t="shared" si="67"/>
        <v>-3568852</v>
      </c>
      <c r="J124" s="2">
        <f t="shared" si="71"/>
        <v>0</v>
      </c>
      <c r="K124" s="48">
        <f t="shared" si="68"/>
        <v>2028838</v>
      </c>
      <c r="L124" s="88">
        <f t="shared" si="72"/>
        <v>-178386</v>
      </c>
      <c r="M124" s="2">
        <f t="shared" si="73"/>
        <v>0</v>
      </c>
      <c r="N124" s="48">
        <f t="shared" si="74"/>
        <v>97231</v>
      </c>
      <c r="P124" s="53">
        <f t="shared" si="76"/>
        <v>1.686662388087683E-6</v>
      </c>
      <c r="Q124" s="52">
        <f t="shared" si="77"/>
        <v>6.9880986120559623</v>
      </c>
      <c r="R124" s="52">
        <f t="shared" si="78"/>
        <v>0</v>
      </c>
      <c r="S124" s="16">
        <f t="shared" si="66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69"/>
        <v>83385</v>
      </c>
      <c r="E125" s="4">
        <f t="shared" si="70"/>
        <v>2130964</v>
      </c>
      <c r="F125" s="64">
        <f t="shared" si="75"/>
        <v>6298.6800436091789</v>
      </c>
      <c r="G125" s="27">
        <f t="shared" si="61"/>
        <v>1.7703672809884655E-3</v>
      </c>
      <c r="H125" s="80">
        <f t="shared" si="62"/>
        <v>1</v>
      </c>
      <c r="I125" s="11">
        <f t="shared" si="67"/>
        <v>-3756217</v>
      </c>
      <c r="J125" s="4">
        <f t="shared" si="71"/>
        <v>0</v>
      </c>
      <c r="K125" s="51">
        <f t="shared" si="68"/>
        <v>2130964</v>
      </c>
      <c r="L125" s="87">
        <f t="shared" si="72"/>
        <v>-187365</v>
      </c>
      <c r="M125" s="4">
        <f t="shared" si="73"/>
        <v>0</v>
      </c>
      <c r="N125" s="51">
        <f t="shared" si="74"/>
        <v>102126</v>
      </c>
      <c r="P125" s="54">
        <f t="shared" si="76"/>
        <v>1.686662388087683E-6</v>
      </c>
      <c r="Q125" s="55">
        <f t="shared" si="77"/>
        <v>7.3039538587353636</v>
      </c>
      <c r="R125" s="55">
        <f t="shared" si="78"/>
        <v>0</v>
      </c>
      <c r="S125" s="56">
        <f t="shared" si="66"/>
        <v>0</v>
      </c>
      <c r="T125" s="170"/>
      <c r="U125" s="171"/>
      <c r="V125" s="178"/>
      <c r="W125" s="171"/>
      <c r="X125" s="180"/>
    </row>
    <row r="126" spans="2:24" x14ac:dyDescent="0.25">
      <c r="B126" s="9">
        <v>122</v>
      </c>
      <c r="C126" s="22">
        <v>44007</v>
      </c>
      <c r="D126" s="9">
        <f t="shared" si="69"/>
        <v>83385</v>
      </c>
      <c r="E126" s="2">
        <f t="shared" si="70"/>
        <v>2238231</v>
      </c>
      <c r="F126" s="63">
        <f t="shared" si="75"/>
        <v>6298.6800436091789</v>
      </c>
      <c r="G126" s="28">
        <f t="shared" si="61"/>
        <v>1.7703672809884655E-3</v>
      </c>
      <c r="H126" s="81">
        <f t="shared" si="62"/>
        <v>1</v>
      </c>
      <c r="I126" s="9">
        <f t="shared" si="67"/>
        <v>-3953014</v>
      </c>
      <c r="J126" s="2">
        <f t="shared" si="71"/>
        <v>0</v>
      </c>
      <c r="K126" s="48">
        <f t="shared" si="68"/>
        <v>2238231</v>
      </c>
      <c r="L126" s="88">
        <f t="shared" si="72"/>
        <v>-196797</v>
      </c>
      <c r="M126" s="2">
        <f t="shared" si="73"/>
        <v>0</v>
      </c>
      <c r="N126" s="48">
        <f t="shared" si="74"/>
        <v>107267</v>
      </c>
      <c r="P126" s="53">
        <f t="shared" si="76"/>
        <v>1.686662388087683E-6</v>
      </c>
      <c r="Q126" s="52">
        <f t="shared" si="77"/>
        <v>7.6357077159024982</v>
      </c>
      <c r="R126" s="52">
        <f t="shared" si="78"/>
        <v>0</v>
      </c>
      <c r="S126" s="16">
        <f t="shared" si="66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69"/>
        <v>83385</v>
      </c>
      <c r="E127" s="4">
        <f t="shared" si="70"/>
        <v>2350897</v>
      </c>
      <c r="F127" s="64">
        <f t="shared" si="75"/>
        <v>6298.6800436091789</v>
      </c>
      <c r="G127" s="27">
        <f t="shared" si="61"/>
        <v>1.7703672809884655E-3</v>
      </c>
      <c r="H127" s="80">
        <f t="shared" si="62"/>
        <v>1</v>
      </c>
      <c r="I127" s="11">
        <f t="shared" si="67"/>
        <v>-4159717</v>
      </c>
      <c r="J127" s="4">
        <f t="shared" si="71"/>
        <v>0</v>
      </c>
      <c r="K127" s="51">
        <f t="shared" si="68"/>
        <v>2350897</v>
      </c>
      <c r="L127" s="87">
        <f t="shared" si="72"/>
        <v>-206703</v>
      </c>
      <c r="M127" s="4">
        <f t="shared" si="73"/>
        <v>0</v>
      </c>
      <c r="N127" s="51">
        <f t="shared" si="74"/>
        <v>112666</v>
      </c>
      <c r="P127" s="54">
        <f t="shared" si="76"/>
        <v>1.686662388087683E-6</v>
      </c>
      <c r="Q127" s="55">
        <f t="shared" si="77"/>
        <v>7.9841621360605659</v>
      </c>
      <c r="R127" s="55">
        <f t="shared" si="78"/>
        <v>0</v>
      </c>
      <c r="S127" s="56">
        <f t="shared" si="66"/>
        <v>0</v>
      </c>
      <c r="T127" s="170"/>
      <c r="U127" s="171"/>
      <c r="V127" s="178"/>
      <c r="W127" s="171"/>
      <c r="X127" s="180"/>
    </row>
    <row r="128" spans="2:24" x14ac:dyDescent="0.25">
      <c r="B128" s="9">
        <v>124</v>
      </c>
      <c r="C128" s="22">
        <v>44009</v>
      </c>
      <c r="D128" s="9">
        <f t="shared" si="69"/>
        <v>83385</v>
      </c>
      <c r="E128" s="2">
        <f t="shared" si="70"/>
        <v>2469234</v>
      </c>
      <c r="F128" s="63">
        <f t="shared" si="75"/>
        <v>6298.6800436091789</v>
      </c>
      <c r="G128" s="28">
        <f t="shared" si="61"/>
        <v>1.7703672809884655E-3</v>
      </c>
      <c r="H128" s="81">
        <f t="shared" si="62"/>
        <v>1</v>
      </c>
      <c r="I128" s="9">
        <f t="shared" si="67"/>
        <v>-4376825</v>
      </c>
      <c r="J128" s="2">
        <f t="shared" si="71"/>
        <v>0</v>
      </c>
      <c r="K128" s="48">
        <f t="shared" si="68"/>
        <v>2469234</v>
      </c>
      <c r="L128" s="88">
        <f t="shared" si="72"/>
        <v>-217108</v>
      </c>
      <c r="M128" s="2">
        <f t="shared" si="73"/>
        <v>0</v>
      </c>
      <c r="N128" s="48">
        <f t="shared" si="74"/>
        <v>118337</v>
      </c>
      <c r="P128" s="53">
        <f t="shared" si="76"/>
        <v>1.686662388087683E-6</v>
      </c>
      <c r="Q128" s="52">
        <f t="shared" si="77"/>
        <v>8.3501563411097344</v>
      </c>
      <c r="R128" s="52">
        <f t="shared" si="78"/>
        <v>0</v>
      </c>
      <c r="S128" s="16">
        <f t="shared" si="66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69"/>
        <v>83385</v>
      </c>
      <c r="E129" s="4">
        <f t="shared" si="70"/>
        <v>2593528</v>
      </c>
      <c r="F129" s="64">
        <f t="shared" si="75"/>
        <v>6298.6800436091789</v>
      </c>
      <c r="G129" s="27">
        <f t="shared" si="61"/>
        <v>1.7703672809884655E-3</v>
      </c>
      <c r="H129" s="80">
        <f t="shared" si="62"/>
        <v>1</v>
      </c>
      <c r="I129" s="11">
        <f t="shared" ref="I129:I160" si="79">INT((S$17*K129+I128)/(1+R$17*J129))</f>
        <v>-4604861</v>
      </c>
      <c r="J129" s="4">
        <f t="shared" si="71"/>
        <v>0</v>
      </c>
      <c r="K129" s="51">
        <f t="shared" ref="K129:K160" si="80">INT((Q$17*J129+K128)/(1+P$17+S$17))</f>
        <v>2593528</v>
      </c>
      <c r="L129" s="87">
        <f t="shared" si="72"/>
        <v>-228036</v>
      </c>
      <c r="M129" s="4">
        <f t="shared" si="73"/>
        <v>0</v>
      </c>
      <c r="N129" s="51">
        <f t="shared" si="74"/>
        <v>124294</v>
      </c>
      <c r="P129" s="54">
        <f t="shared" si="76"/>
        <v>1.686662388087683E-6</v>
      </c>
      <c r="Q129" s="55">
        <f t="shared" si="77"/>
        <v>8.7345738767991996</v>
      </c>
      <c r="R129" s="55">
        <f t="shared" si="78"/>
        <v>0</v>
      </c>
      <c r="S129" s="56">
        <f t="shared" si="66"/>
        <v>0</v>
      </c>
      <c r="T129" s="170"/>
      <c r="U129" s="171"/>
      <c r="V129" s="178"/>
      <c r="W129" s="171"/>
      <c r="X129" s="180"/>
    </row>
    <row r="130" spans="2:24" x14ac:dyDescent="0.25">
      <c r="B130" s="9">
        <v>126</v>
      </c>
      <c r="C130" s="22">
        <v>44011</v>
      </c>
      <c r="D130" s="9">
        <f t="shared" si="69"/>
        <v>83385</v>
      </c>
      <c r="E130" s="2">
        <f t="shared" si="70"/>
        <v>2724079</v>
      </c>
      <c r="F130" s="63">
        <f t="shared" si="75"/>
        <v>6298.6800436091789</v>
      </c>
      <c r="G130" s="28">
        <f t="shared" si="61"/>
        <v>1.7703672809884655E-3</v>
      </c>
      <c r="H130" s="81">
        <f t="shared" si="62"/>
        <v>1</v>
      </c>
      <c r="I130" s="9">
        <f t="shared" si="79"/>
        <v>-4844376</v>
      </c>
      <c r="J130" s="2">
        <f t="shared" si="71"/>
        <v>0</v>
      </c>
      <c r="K130" s="48">
        <f t="shared" si="80"/>
        <v>2724079</v>
      </c>
      <c r="L130" s="88">
        <f t="shared" si="72"/>
        <v>-239515</v>
      </c>
      <c r="M130" s="2">
        <f t="shared" si="73"/>
        <v>0</v>
      </c>
      <c r="N130" s="48">
        <f t="shared" si="74"/>
        <v>130551</v>
      </c>
      <c r="P130" s="53">
        <f t="shared" si="76"/>
        <v>1.686662388087683E-6</v>
      </c>
      <c r="Q130" s="52">
        <f t="shared" si="77"/>
        <v>9.1383409269554008</v>
      </c>
      <c r="R130" s="52">
        <f t="shared" si="78"/>
        <v>0</v>
      </c>
      <c r="S130" s="16">
        <f t="shared" si="66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69"/>
        <v>83385</v>
      </c>
      <c r="E131" s="4">
        <f t="shared" si="70"/>
        <v>2861201</v>
      </c>
      <c r="F131" s="64">
        <f t="shared" si="75"/>
        <v>6298.6800436091789</v>
      </c>
      <c r="G131" s="27">
        <f t="shared" si="61"/>
        <v>1.7703672809884655E-3</v>
      </c>
      <c r="H131" s="80">
        <f t="shared" si="62"/>
        <v>1</v>
      </c>
      <c r="I131" s="11">
        <f t="shared" si="79"/>
        <v>-5095947</v>
      </c>
      <c r="J131" s="4">
        <f t="shared" si="71"/>
        <v>0</v>
      </c>
      <c r="K131" s="51">
        <f t="shared" si="80"/>
        <v>2861201</v>
      </c>
      <c r="L131" s="87">
        <f t="shared" si="72"/>
        <v>-251571</v>
      </c>
      <c r="M131" s="4">
        <f t="shared" si="73"/>
        <v>0</v>
      </c>
      <c r="N131" s="51">
        <f t="shared" si="74"/>
        <v>137122</v>
      </c>
      <c r="P131" s="54">
        <f t="shared" si="76"/>
        <v>1.686662388087683E-6</v>
      </c>
      <c r="Q131" s="55">
        <f t="shared" si="77"/>
        <v>9.5624330565691658</v>
      </c>
      <c r="R131" s="55">
        <f t="shared" si="78"/>
        <v>0</v>
      </c>
      <c r="S131" s="56">
        <f t="shared" si="66"/>
        <v>0</v>
      </c>
      <c r="T131" s="170"/>
      <c r="U131" s="171"/>
      <c r="V131" s="178"/>
      <c r="W131" s="171"/>
      <c r="X131" s="180"/>
    </row>
    <row r="132" spans="2:24" x14ac:dyDescent="0.25">
      <c r="B132" s="9">
        <v>128</v>
      </c>
      <c r="C132" s="22">
        <v>44013</v>
      </c>
      <c r="D132" s="9">
        <f t="shared" si="69"/>
        <v>83385</v>
      </c>
      <c r="E132" s="2">
        <f t="shared" si="70"/>
        <v>3005226</v>
      </c>
      <c r="F132" s="63">
        <f t="shared" si="75"/>
        <v>6298.6800436091789</v>
      </c>
      <c r="G132" s="28">
        <f t="shared" ref="G132:G195" si="81">D132/U$3</f>
        <v>1.7703672809884655E-3</v>
      </c>
      <c r="H132" s="81">
        <f t="shared" si="62"/>
        <v>1</v>
      </c>
      <c r="I132" s="9">
        <f t="shared" si="79"/>
        <v>-5360182</v>
      </c>
      <c r="J132" s="2">
        <f t="shared" si="71"/>
        <v>0</v>
      </c>
      <c r="K132" s="48">
        <f t="shared" si="80"/>
        <v>3005226</v>
      </c>
      <c r="L132" s="88">
        <f t="shared" si="72"/>
        <v>-264235</v>
      </c>
      <c r="M132" s="2">
        <f t="shared" si="73"/>
        <v>0</v>
      </c>
      <c r="N132" s="48">
        <f t="shared" si="74"/>
        <v>144025</v>
      </c>
      <c r="P132" s="53">
        <f t="shared" si="76"/>
        <v>1.686662388087683E-6</v>
      </c>
      <c r="Q132" s="52">
        <f t="shared" si="77"/>
        <v>10.007871840252157</v>
      </c>
      <c r="R132" s="52">
        <f t="shared" si="78"/>
        <v>0</v>
      </c>
      <c r="S132" s="16">
        <f t="shared" si="66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69"/>
        <v>83385</v>
      </c>
      <c r="E133" s="4">
        <f t="shared" si="70"/>
        <v>3156501</v>
      </c>
      <c r="F133" s="64">
        <f t="shared" si="75"/>
        <v>6298.6800436091789</v>
      </c>
      <c r="G133" s="27">
        <f t="shared" si="81"/>
        <v>1.7703672809884655E-3</v>
      </c>
      <c r="H133" s="80">
        <f t="shared" ref="H133:H196" si="82">D133/D132</f>
        <v>1</v>
      </c>
      <c r="I133" s="11">
        <f t="shared" si="79"/>
        <v>-5637718</v>
      </c>
      <c r="J133" s="4">
        <f t="shared" si="71"/>
        <v>0</v>
      </c>
      <c r="K133" s="51">
        <f t="shared" si="80"/>
        <v>3156501</v>
      </c>
      <c r="L133" s="87">
        <f t="shared" si="72"/>
        <v>-277536</v>
      </c>
      <c r="M133" s="4">
        <f t="shared" si="73"/>
        <v>0</v>
      </c>
      <c r="N133" s="51">
        <f t="shared" si="74"/>
        <v>151275</v>
      </c>
      <c r="P133" s="54">
        <f t="shared" si="76"/>
        <v>1.686662388087683E-6</v>
      </c>
      <c r="Q133" s="55">
        <f t="shared" si="77"/>
        <v>10.475733913825586</v>
      </c>
      <c r="R133" s="55">
        <f t="shared" si="78"/>
        <v>0</v>
      </c>
      <c r="S133" s="56">
        <f t="shared" si="66"/>
        <v>0</v>
      </c>
      <c r="T133" s="170"/>
      <c r="U133" s="171"/>
      <c r="V133" s="178"/>
      <c r="W133" s="171"/>
      <c r="X133" s="180"/>
    </row>
    <row r="134" spans="2:24" x14ac:dyDescent="0.25">
      <c r="B134" s="9">
        <v>130</v>
      </c>
      <c r="C134" s="22">
        <v>44015</v>
      </c>
      <c r="D134" s="9">
        <f t="shared" si="69"/>
        <v>83385</v>
      </c>
      <c r="E134" s="2">
        <f t="shared" si="70"/>
        <v>3315390</v>
      </c>
      <c r="F134" s="63">
        <f t="shared" si="75"/>
        <v>6298.6800436091789</v>
      </c>
      <c r="G134" s="28">
        <f t="shared" si="81"/>
        <v>1.7703672809884655E-3</v>
      </c>
      <c r="H134" s="81">
        <f t="shared" si="82"/>
        <v>1</v>
      </c>
      <c r="I134" s="9">
        <f t="shared" si="79"/>
        <v>-5929224</v>
      </c>
      <c r="J134" s="2">
        <f t="shared" si="71"/>
        <v>0</v>
      </c>
      <c r="K134" s="48">
        <f t="shared" si="80"/>
        <v>3315390</v>
      </c>
      <c r="L134" s="88">
        <f t="shared" si="72"/>
        <v>-291506</v>
      </c>
      <c r="M134" s="2">
        <f t="shared" si="73"/>
        <v>0</v>
      </c>
      <c r="N134" s="48">
        <f t="shared" si="74"/>
        <v>158889</v>
      </c>
      <c r="P134" s="53">
        <f t="shared" si="76"/>
        <v>1.686662388087683E-6</v>
      </c>
      <c r="Q134" s="52">
        <f t="shared" si="77"/>
        <v>10.967147135729306</v>
      </c>
      <c r="R134" s="52">
        <f t="shared" si="78"/>
        <v>0</v>
      </c>
      <c r="S134" s="16">
        <f t="shared" si="66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69"/>
        <v>83385</v>
      </c>
      <c r="E135" s="4">
        <f t="shared" si="70"/>
        <v>3482277</v>
      </c>
      <c r="F135" s="64">
        <f t="shared" si="75"/>
        <v>6298.6800436091789</v>
      </c>
      <c r="G135" s="27">
        <f t="shared" si="81"/>
        <v>1.7703672809884655E-3</v>
      </c>
      <c r="H135" s="80">
        <f t="shared" si="82"/>
        <v>1</v>
      </c>
      <c r="I135" s="11">
        <f t="shared" si="79"/>
        <v>-6235403</v>
      </c>
      <c r="J135" s="4">
        <f t="shared" si="71"/>
        <v>0</v>
      </c>
      <c r="K135" s="51">
        <f t="shared" si="80"/>
        <v>3482277</v>
      </c>
      <c r="L135" s="87">
        <f t="shared" si="72"/>
        <v>-306179</v>
      </c>
      <c r="M135" s="4">
        <f t="shared" si="73"/>
        <v>0</v>
      </c>
      <c r="N135" s="51">
        <f t="shared" si="74"/>
        <v>166887</v>
      </c>
      <c r="P135" s="54">
        <f t="shared" si="76"/>
        <v>1.686662388087683E-6</v>
      </c>
      <c r="Q135" s="55">
        <f t="shared" si="77"/>
        <v>11.483295955702076</v>
      </c>
      <c r="R135" s="55">
        <f t="shared" si="78"/>
        <v>0</v>
      </c>
      <c r="S135" s="56">
        <f t="shared" si="66"/>
        <v>0</v>
      </c>
      <c r="T135" s="170"/>
      <c r="U135" s="171"/>
      <c r="V135" s="178"/>
      <c r="W135" s="171"/>
      <c r="X135" s="180"/>
    </row>
    <row r="136" spans="2:24" x14ac:dyDescent="0.25">
      <c r="B136" s="9">
        <v>132</v>
      </c>
      <c r="C136" s="22">
        <v>44017</v>
      </c>
      <c r="D136" s="9">
        <f t="shared" si="69"/>
        <v>83385</v>
      </c>
      <c r="E136" s="2">
        <f t="shared" si="70"/>
        <v>3657565</v>
      </c>
      <c r="F136" s="63">
        <f t="shared" si="75"/>
        <v>6298.6800436091789</v>
      </c>
      <c r="G136" s="28">
        <f t="shared" si="81"/>
        <v>1.7703672809884655E-3</v>
      </c>
      <c r="H136" s="81">
        <f t="shared" si="82"/>
        <v>1</v>
      </c>
      <c r="I136" s="9">
        <f t="shared" si="79"/>
        <v>-6556995</v>
      </c>
      <c r="J136" s="2">
        <f t="shared" si="71"/>
        <v>0</v>
      </c>
      <c r="K136" s="48">
        <f t="shared" si="80"/>
        <v>3657565</v>
      </c>
      <c r="L136" s="88">
        <f t="shared" si="72"/>
        <v>-321592</v>
      </c>
      <c r="M136" s="2">
        <f t="shared" si="73"/>
        <v>0</v>
      </c>
      <c r="N136" s="48">
        <f t="shared" si="74"/>
        <v>175288</v>
      </c>
      <c r="P136" s="53">
        <f t="shared" si="76"/>
        <v>1.686662388087683E-6</v>
      </c>
      <c r="Q136" s="52">
        <f t="shared" si="77"/>
        <v>12.025425253372486</v>
      </c>
      <c r="R136" s="52">
        <f t="shared" si="78"/>
        <v>0</v>
      </c>
      <c r="S136" s="16">
        <f t="shared" si="66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69"/>
        <v>83385</v>
      </c>
      <c r="E137" s="4">
        <f t="shared" si="70"/>
        <v>3841677</v>
      </c>
      <c r="F137" s="64">
        <f t="shared" si="75"/>
        <v>6298.6800436091789</v>
      </c>
      <c r="G137" s="27">
        <f t="shared" si="81"/>
        <v>1.7703672809884655E-3</v>
      </c>
      <c r="H137" s="80">
        <f t="shared" si="82"/>
        <v>1</v>
      </c>
      <c r="I137" s="11">
        <f t="shared" si="79"/>
        <v>-6894775</v>
      </c>
      <c r="J137" s="4">
        <f t="shared" si="71"/>
        <v>0</v>
      </c>
      <c r="K137" s="51">
        <f t="shared" si="80"/>
        <v>3841677</v>
      </c>
      <c r="L137" s="87">
        <f t="shared" si="72"/>
        <v>-337780</v>
      </c>
      <c r="M137" s="4">
        <f t="shared" si="73"/>
        <v>0</v>
      </c>
      <c r="N137" s="51">
        <f t="shared" si="74"/>
        <v>184112</v>
      </c>
      <c r="P137" s="54">
        <f t="shared" si="76"/>
        <v>1.686662388087683E-6</v>
      </c>
      <c r="Q137" s="55">
        <f t="shared" si="77"/>
        <v>12.594845239891875</v>
      </c>
      <c r="R137" s="55">
        <f t="shared" si="78"/>
        <v>0</v>
      </c>
      <c r="S137" s="56">
        <f t="shared" si="66"/>
        <v>0</v>
      </c>
      <c r="T137" s="170"/>
      <c r="U137" s="171"/>
      <c r="V137" s="178"/>
      <c r="W137" s="171"/>
      <c r="X137" s="180"/>
    </row>
    <row r="138" spans="2:24" x14ac:dyDescent="0.25">
      <c r="B138" s="9">
        <v>134</v>
      </c>
      <c r="C138" s="22">
        <v>44019</v>
      </c>
      <c r="D138" s="9">
        <f t="shared" si="69"/>
        <v>83385</v>
      </c>
      <c r="E138" s="2">
        <f t="shared" si="70"/>
        <v>4035056</v>
      </c>
      <c r="F138" s="63">
        <f t="shared" si="75"/>
        <v>6298.6800436091789</v>
      </c>
      <c r="G138" s="28">
        <f t="shared" si="81"/>
        <v>1.7703672809884655E-3</v>
      </c>
      <c r="H138" s="81">
        <f t="shared" si="82"/>
        <v>1</v>
      </c>
      <c r="I138" s="9">
        <f t="shared" si="79"/>
        <v>-7249558</v>
      </c>
      <c r="J138" s="2">
        <f t="shared" si="71"/>
        <v>0</v>
      </c>
      <c r="K138" s="48">
        <f t="shared" si="80"/>
        <v>4035056</v>
      </c>
      <c r="L138" s="88">
        <f t="shared" si="72"/>
        <v>-354783</v>
      </c>
      <c r="M138" s="2">
        <f t="shared" si="73"/>
        <v>0</v>
      </c>
      <c r="N138" s="48">
        <f t="shared" si="74"/>
        <v>193379</v>
      </c>
      <c r="P138" s="53">
        <f t="shared" si="76"/>
        <v>1.686662388087683E-6</v>
      </c>
      <c r="Q138" s="52">
        <f t="shared" si="77"/>
        <v>13.19292824207319</v>
      </c>
      <c r="R138" s="52">
        <f t="shared" si="78"/>
        <v>0</v>
      </c>
      <c r="S138" s="16">
        <f t="shared" si="66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69"/>
        <v>83385</v>
      </c>
      <c r="E139" s="4">
        <f t="shared" si="70"/>
        <v>4238170</v>
      </c>
      <c r="F139" s="64">
        <f t="shared" si="75"/>
        <v>6298.6800436091789</v>
      </c>
      <c r="G139" s="27">
        <f t="shared" si="81"/>
        <v>1.7703672809884655E-3</v>
      </c>
      <c r="H139" s="80">
        <f t="shared" si="82"/>
        <v>1</v>
      </c>
      <c r="I139" s="11">
        <f t="shared" si="79"/>
        <v>-7622199</v>
      </c>
      <c r="J139" s="4">
        <f t="shared" si="71"/>
        <v>0</v>
      </c>
      <c r="K139" s="51">
        <f t="shared" si="80"/>
        <v>4238170</v>
      </c>
      <c r="L139" s="87">
        <f t="shared" si="72"/>
        <v>-372641</v>
      </c>
      <c r="M139" s="4">
        <f t="shared" si="73"/>
        <v>0</v>
      </c>
      <c r="N139" s="51">
        <f t="shared" si="74"/>
        <v>203114</v>
      </c>
      <c r="P139" s="54">
        <f t="shared" si="76"/>
        <v>1.686662388087683E-6</v>
      </c>
      <c r="Q139" s="55">
        <f t="shared" si="77"/>
        <v>13.821117131249977</v>
      </c>
      <c r="R139" s="55">
        <f t="shared" si="78"/>
        <v>0</v>
      </c>
      <c r="S139" s="56">
        <f t="shared" si="66"/>
        <v>0</v>
      </c>
      <c r="T139" s="170"/>
      <c r="U139" s="171"/>
      <c r="V139" s="178"/>
      <c r="W139" s="171"/>
      <c r="X139" s="180"/>
    </row>
    <row r="140" spans="2:24" x14ac:dyDescent="0.25">
      <c r="B140" s="9">
        <v>136</v>
      </c>
      <c r="C140" s="22">
        <v>44021</v>
      </c>
      <c r="D140" s="9">
        <f t="shared" si="69"/>
        <v>83385</v>
      </c>
      <c r="E140" s="2">
        <f t="shared" si="70"/>
        <v>4451508</v>
      </c>
      <c r="F140" s="63">
        <f t="shared" si="75"/>
        <v>6298.6800436091789</v>
      </c>
      <c r="G140" s="28">
        <f t="shared" si="81"/>
        <v>1.7703672809884655E-3</v>
      </c>
      <c r="H140" s="81">
        <f t="shared" si="82"/>
        <v>1</v>
      </c>
      <c r="I140" s="9">
        <f t="shared" si="79"/>
        <v>-8013598</v>
      </c>
      <c r="J140" s="2">
        <f t="shared" si="71"/>
        <v>0</v>
      </c>
      <c r="K140" s="48">
        <f t="shared" si="80"/>
        <v>4451508</v>
      </c>
      <c r="L140" s="88">
        <f t="shared" si="72"/>
        <v>-391399</v>
      </c>
      <c r="M140" s="2">
        <f t="shared" si="73"/>
        <v>0</v>
      </c>
      <c r="N140" s="48">
        <f t="shared" si="74"/>
        <v>213338</v>
      </c>
      <c r="P140" s="53">
        <f t="shared" si="76"/>
        <v>1.686662388087683E-6</v>
      </c>
      <c r="Q140" s="52">
        <f t="shared" si="77"/>
        <v>14.48092610168856</v>
      </c>
      <c r="R140" s="52">
        <f t="shared" si="78"/>
        <v>0</v>
      </c>
      <c r="S140" s="16">
        <f t="shared" si="66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69"/>
        <v>83385</v>
      </c>
      <c r="E141" s="4">
        <f t="shared" si="70"/>
        <v>4675585</v>
      </c>
      <c r="F141" s="64">
        <f t="shared" si="75"/>
        <v>6298.6800436091789</v>
      </c>
      <c r="G141" s="27">
        <f t="shared" si="81"/>
        <v>1.7703672809884655E-3</v>
      </c>
      <c r="H141" s="80">
        <f t="shared" si="82"/>
        <v>1</v>
      </c>
      <c r="I141" s="11">
        <f t="shared" si="79"/>
        <v>-8424699</v>
      </c>
      <c r="J141" s="4">
        <f t="shared" si="71"/>
        <v>0</v>
      </c>
      <c r="K141" s="51">
        <f t="shared" si="80"/>
        <v>4675585</v>
      </c>
      <c r="L141" s="87">
        <f t="shared" si="72"/>
        <v>-411101</v>
      </c>
      <c r="M141" s="4">
        <f t="shared" si="73"/>
        <v>0</v>
      </c>
      <c r="N141" s="51">
        <f t="shared" si="74"/>
        <v>224077</v>
      </c>
      <c r="P141" s="54">
        <f t="shared" si="76"/>
        <v>1.686662388087683E-6</v>
      </c>
      <c r="Q141" s="55">
        <f t="shared" si="77"/>
        <v>15.173948476717257</v>
      </c>
      <c r="R141" s="55">
        <f t="shared" si="78"/>
        <v>0</v>
      </c>
      <c r="S141" s="56">
        <f t="shared" si="66"/>
        <v>0</v>
      </c>
      <c r="T141" s="170"/>
      <c r="U141" s="171"/>
      <c r="V141" s="178"/>
      <c r="W141" s="171"/>
      <c r="X141" s="180"/>
    </row>
    <row r="142" spans="2:24" x14ac:dyDescent="0.25">
      <c r="B142" s="9">
        <v>138</v>
      </c>
      <c r="C142" s="22">
        <v>44023</v>
      </c>
      <c r="D142" s="9">
        <f t="shared" si="69"/>
        <v>83385</v>
      </c>
      <c r="E142" s="2">
        <f t="shared" si="70"/>
        <v>4910941</v>
      </c>
      <c r="F142" s="63">
        <f t="shared" si="75"/>
        <v>6298.6800436091789</v>
      </c>
      <c r="G142" s="28">
        <f t="shared" si="81"/>
        <v>1.7703672809884655E-3</v>
      </c>
      <c r="H142" s="81">
        <f t="shared" si="82"/>
        <v>1</v>
      </c>
      <c r="I142" s="9">
        <f t="shared" si="79"/>
        <v>-8856494</v>
      </c>
      <c r="J142" s="2">
        <f t="shared" si="71"/>
        <v>0</v>
      </c>
      <c r="K142" s="48">
        <f t="shared" si="80"/>
        <v>4910941</v>
      </c>
      <c r="L142" s="88">
        <f t="shared" si="72"/>
        <v>-431795</v>
      </c>
      <c r="M142" s="2">
        <f t="shared" si="73"/>
        <v>0</v>
      </c>
      <c r="N142" s="48">
        <f t="shared" si="74"/>
        <v>235356</v>
      </c>
      <c r="P142" s="53">
        <f t="shared" si="76"/>
        <v>1.686662388087683E-6</v>
      </c>
      <c r="Q142" s="52">
        <f t="shared" si="77"/>
        <v>15.901855801366789</v>
      </c>
      <c r="R142" s="52">
        <f t="shared" si="78"/>
        <v>0</v>
      </c>
      <c r="S142" s="16">
        <f t="shared" si="66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69"/>
        <v>83385</v>
      </c>
      <c r="E143" s="4">
        <f t="shared" si="70"/>
        <v>5158144</v>
      </c>
      <c r="F143" s="64">
        <f t="shared" si="75"/>
        <v>6298.6800436091789</v>
      </c>
      <c r="G143" s="27">
        <f t="shared" si="81"/>
        <v>1.7703672809884655E-3</v>
      </c>
      <c r="H143" s="80">
        <f t="shared" si="82"/>
        <v>1</v>
      </c>
      <c r="I143" s="11">
        <f t="shared" si="79"/>
        <v>-9310024</v>
      </c>
      <c r="J143" s="4">
        <f t="shared" si="71"/>
        <v>0</v>
      </c>
      <c r="K143" s="51">
        <f t="shared" si="80"/>
        <v>5158144</v>
      </c>
      <c r="L143" s="87">
        <f t="shared" si="72"/>
        <v>-453530</v>
      </c>
      <c r="M143" s="4">
        <f t="shared" si="73"/>
        <v>0</v>
      </c>
      <c r="N143" s="51">
        <f t="shared" si="74"/>
        <v>247203</v>
      </c>
      <c r="P143" s="54">
        <f t="shared" si="76"/>
        <v>1.686662388087683E-6</v>
      </c>
      <c r="Q143" s="55">
        <f t="shared" si="77"/>
        <v>16.666404429775028</v>
      </c>
      <c r="R143" s="55">
        <f t="shared" si="78"/>
        <v>0</v>
      </c>
      <c r="S143" s="56">
        <f t="shared" si="66"/>
        <v>0</v>
      </c>
      <c r="T143" s="170"/>
      <c r="U143" s="171"/>
      <c r="V143" s="178"/>
      <c r="W143" s="171"/>
      <c r="X143" s="180"/>
    </row>
    <row r="144" spans="2:24" x14ac:dyDescent="0.25">
      <c r="B144" s="9">
        <v>140</v>
      </c>
      <c r="C144" s="22">
        <v>44025</v>
      </c>
      <c r="D144" s="9">
        <f t="shared" si="69"/>
        <v>83385</v>
      </c>
      <c r="E144" s="2">
        <f t="shared" si="70"/>
        <v>5417791</v>
      </c>
      <c r="F144" s="63">
        <f t="shared" si="75"/>
        <v>6298.6800436091789</v>
      </c>
      <c r="G144" s="28">
        <f t="shared" si="81"/>
        <v>1.7703672809884655E-3</v>
      </c>
      <c r="H144" s="81">
        <f t="shared" si="82"/>
        <v>1</v>
      </c>
      <c r="I144" s="9">
        <f t="shared" si="79"/>
        <v>-9786383</v>
      </c>
      <c r="J144" s="2">
        <f t="shared" si="71"/>
        <v>0</v>
      </c>
      <c r="K144" s="48">
        <f t="shared" si="80"/>
        <v>5417791</v>
      </c>
      <c r="L144" s="88">
        <f t="shared" si="72"/>
        <v>-476359</v>
      </c>
      <c r="M144" s="2">
        <f t="shared" si="73"/>
        <v>0</v>
      </c>
      <c r="N144" s="48">
        <f t="shared" si="74"/>
        <v>259647</v>
      </c>
      <c r="P144" s="53">
        <f t="shared" si="76"/>
        <v>1.686662388087683E-6</v>
      </c>
      <c r="Q144" s="52">
        <f t="shared" si="77"/>
        <v>17.469437678006095</v>
      </c>
      <c r="R144" s="52">
        <f t="shared" si="78"/>
        <v>0</v>
      </c>
      <c r="S144" s="16">
        <f t="shared" si="66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69"/>
        <v>83385</v>
      </c>
      <c r="E145" s="4">
        <f t="shared" si="70"/>
        <v>5690508</v>
      </c>
      <c r="F145" s="64">
        <f t="shared" si="75"/>
        <v>6298.6800436091789</v>
      </c>
      <c r="G145" s="27">
        <f t="shared" si="81"/>
        <v>1.7703672809884655E-3</v>
      </c>
      <c r="H145" s="80">
        <f t="shared" si="82"/>
        <v>1</v>
      </c>
      <c r="I145" s="11">
        <f t="shared" si="79"/>
        <v>-10286721</v>
      </c>
      <c r="J145" s="4">
        <f t="shared" si="71"/>
        <v>0</v>
      </c>
      <c r="K145" s="51">
        <f t="shared" si="80"/>
        <v>5690508</v>
      </c>
      <c r="L145" s="87">
        <f t="shared" si="72"/>
        <v>-500338</v>
      </c>
      <c r="M145" s="4">
        <f t="shared" si="73"/>
        <v>0</v>
      </c>
      <c r="N145" s="51">
        <f t="shared" si="74"/>
        <v>272717</v>
      </c>
      <c r="P145" s="54">
        <f t="shared" si="76"/>
        <v>1.686662388087683E-6</v>
      </c>
      <c r="Q145" s="55">
        <f t="shared" si="77"/>
        <v>18.312892722819996</v>
      </c>
      <c r="R145" s="55">
        <f t="shared" si="78"/>
        <v>0</v>
      </c>
      <c r="S145" s="56">
        <f t="shared" si="66"/>
        <v>0</v>
      </c>
      <c r="T145" s="170"/>
      <c r="U145" s="171"/>
      <c r="V145" s="178"/>
      <c r="W145" s="171"/>
      <c r="X145" s="180"/>
    </row>
    <row r="146" spans="2:24" x14ac:dyDescent="0.25">
      <c r="B146" s="9">
        <v>142</v>
      </c>
      <c r="C146" s="22">
        <v>44027</v>
      </c>
      <c r="D146" s="9">
        <f t="shared" si="69"/>
        <v>83385</v>
      </c>
      <c r="E146" s="2">
        <f t="shared" si="70"/>
        <v>5976953</v>
      </c>
      <c r="F146" s="63">
        <f t="shared" si="75"/>
        <v>6298.6800436091789</v>
      </c>
      <c r="G146" s="28">
        <f t="shared" si="81"/>
        <v>1.7703672809884655E-3</v>
      </c>
      <c r="H146" s="81">
        <f t="shared" si="82"/>
        <v>1</v>
      </c>
      <c r="I146" s="9">
        <f t="shared" si="79"/>
        <v>-10812245</v>
      </c>
      <c r="J146" s="2">
        <f t="shared" si="71"/>
        <v>0</v>
      </c>
      <c r="K146" s="48">
        <f t="shared" si="80"/>
        <v>5976953</v>
      </c>
      <c r="L146" s="88">
        <f t="shared" si="72"/>
        <v>-525524</v>
      </c>
      <c r="M146" s="2">
        <f t="shared" si="73"/>
        <v>0</v>
      </c>
      <c r="N146" s="48">
        <f t="shared" si="74"/>
        <v>286445</v>
      </c>
      <c r="P146" s="53">
        <f t="shared" si="76"/>
        <v>1.686662388087683E-6</v>
      </c>
      <c r="Q146" s="52">
        <f t="shared" si="77"/>
        <v>19.198805658987979</v>
      </c>
      <c r="R146" s="52">
        <f t="shared" si="78"/>
        <v>0</v>
      </c>
      <c r="S146" s="16">
        <f t="shared" si="66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69"/>
        <v>83385</v>
      </c>
      <c r="E147" s="4">
        <f t="shared" si="70"/>
        <v>6277816</v>
      </c>
      <c r="F147" s="64">
        <f t="shared" si="75"/>
        <v>6298.6800436091789</v>
      </c>
      <c r="G147" s="27">
        <f t="shared" si="81"/>
        <v>1.7703672809884655E-3</v>
      </c>
      <c r="H147" s="80">
        <f t="shared" si="82"/>
        <v>1</v>
      </c>
      <c r="I147" s="11">
        <f t="shared" si="79"/>
        <v>-11364222</v>
      </c>
      <c r="J147" s="4">
        <f t="shared" si="71"/>
        <v>0</v>
      </c>
      <c r="K147" s="51">
        <f t="shared" si="80"/>
        <v>6277816</v>
      </c>
      <c r="L147" s="87">
        <f t="shared" si="72"/>
        <v>-551977</v>
      </c>
      <c r="M147" s="4">
        <f t="shared" si="73"/>
        <v>0</v>
      </c>
      <c r="N147" s="51">
        <f t="shared" si="74"/>
        <v>300863</v>
      </c>
      <c r="P147" s="54">
        <f t="shared" si="76"/>
        <v>1.686662388087683E-6</v>
      </c>
      <c r="Q147" s="55">
        <f t="shared" si="77"/>
        <v>20.129313652111676</v>
      </c>
      <c r="R147" s="55">
        <f t="shared" si="78"/>
        <v>0</v>
      </c>
      <c r="S147" s="56">
        <f t="shared" si="66"/>
        <v>0</v>
      </c>
      <c r="T147" s="170"/>
      <c r="U147" s="171"/>
      <c r="V147" s="178"/>
      <c r="W147" s="171"/>
      <c r="X147" s="180"/>
    </row>
    <row r="148" spans="2:24" x14ac:dyDescent="0.25">
      <c r="B148" s="9">
        <v>144</v>
      </c>
      <c r="C148" s="22">
        <v>44029</v>
      </c>
      <c r="D148" s="9">
        <f t="shared" si="69"/>
        <v>83385</v>
      </c>
      <c r="E148" s="2">
        <f t="shared" si="70"/>
        <v>6593824</v>
      </c>
      <c r="F148" s="63">
        <f t="shared" si="75"/>
        <v>6298.6800436091789</v>
      </c>
      <c r="G148" s="28">
        <f t="shared" si="81"/>
        <v>1.7703672809884655E-3</v>
      </c>
      <c r="H148" s="81">
        <f t="shared" si="82"/>
        <v>1</v>
      </c>
      <c r="I148" s="9">
        <f t="shared" si="79"/>
        <v>-11943984</v>
      </c>
      <c r="J148" s="2">
        <f t="shared" si="71"/>
        <v>0</v>
      </c>
      <c r="K148" s="48">
        <f t="shared" si="80"/>
        <v>6593824</v>
      </c>
      <c r="L148" s="88">
        <f t="shared" si="72"/>
        <v>-579762</v>
      </c>
      <c r="M148" s="2">
        <f t="shared" si="73"/>
        <v>0</v>
      </c>
      <c r="N148" s="48">
        <f t="shared" si="74"/>
        <v>316008</v>
      </c>
      <c r="P148" s="53">
        <f t="shared" si="76"/>
        <v>1.686662388087683E-6</v>
      </c>
      <c r="Q148" s="52">
        <f t="shared" si="77"/>
        <v>21.106659995938475</v>
      </c>
      <c r="R148" s="52">
        <f t="shared" si="78"/>
        <v>0</v>
      </c>
      <c r="S148" s="16">
        <f t="shared" si="66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69"/>
        <v>83385</v>
      </c>
      <c r="E149" s="4">
        <f t="shared" si="70"/>
        <v>6925739</v>
      </c>
      <c r="F149" s="64">
        <f t="shared" si="75"/>
        <v>6298.6800436091789</v>
      </c>
      <c r="G149" s="27">
        <f t="shared" si="81"/>
        <v>1.7703672809884655E-3</v>
      </c>
      <c r="H149" s="80">
        <f t="shared" si="82"/>
        <v>1</v>
      </c>
      <c r="I149" s="11">
        <f t="shared" si="79"/>
        <v>-12552930</v>
      </c>
      <c r="J149" s="4">
        <f t="shared" si="71"/>
        <v>0</v>
      </c>
      <c r="K149" s="51">
        <f t="shared" si="80"/>
        <v>6925739</v>
      </c>
      <c r="L149" s="87">
        <f t="shared" si="72"/>
        <v>-608946</v>
      </c>
      <c r="M149" s="4">
        <f t="shared" si="73"/>
        <v>0</v>
      </c>
      <c r="N149" s="51">
        <f t="shared" si="74"/>
        <v>331915</v>
      </c>
      <c r="P149" s="54">
        <f t="shared" si="76"/>
        <v>1.686662388087683E-6</v>
      </c>
      <c r="Q149" s="55">
        <f t="shared" si="77"/>
        <v>22.133203319632702</v>
      </c>
      <c r="R149" s="55">
        <f t="shared" si="78"/>
        <v>0</v>
      </c>
      <c r="S149" s="56">
        <f t="shared" si="66"/>
        <v>0</v>
      </c>
      <c r="T149" s="170"/>
      <c r="U149" s="171"/>
      <c r="V149" s="178"/>
      <c r="W149" s="171"/>
      <c r="X149" s="180"/>
    </row>
    <row r="150" spans="2:24" x14ac:dyDescent="0.25">
      <c r="B150" s="9">
        <v>146</v>
      </c>
      <c r="C150" s="22">
        <v>44031</v>
      </c>
      <c r="D150" s="9">
        <f t="shared" si="69"/>
        <v>83385</v>
      </c>
      <c r="E150" s="2">
        <f t="shared" si="70"/>
        <v>7274362</v>
      </c>
      <c r="F150" s="63">
        <f t="shared" si="75"/>
        <v>6298.6800436091789</v>
      </c>
      <c r="G150" s="28">
        <f t="shared" si="81"/>
        <v>1.7703672809884655E-3</v>
      </c>
      <c r="H150" s="81">
        <f t="shared" si="82"/>
        <v>1</v>
      </c>
      <c r="I150" s="9">
        <f t="shared" si="79"/>
        <v>-13192528</v>
      </c>
      <c r="J150" s="2">
        <f t="shared" si="71"/>
        <v>0</v>
      </c>
      <c r="K150" s="48">
        <f t="shared" si="80"/>
        <v>7274362</v>
      </c>
      <c r="L150" s="88">
        <f t="shared" si="72"/>
        <v>-639598</v>
      </c>
      <c r="M150" s="2">
        <f t="shared" si="73"/>
        <v>0</v>
      </c>
      <c r="N150" s="48">
        <f t="shared" si="74"/>
        <v>348623</v>
      </c>
      <c r="P150" s="53">
        <f t="shared" si="76"/>
        <v>1.686662388087683E-6</v>
      </c>
      <c r="Q150" s="52">
        <f t="shared" si="77"/>
        <v>23.211420647954306</v>
      </c>
      <c r="R150" s="52">
        <f t="shared" si="78"/>
        <v>0</v>
      </c>
      <c r="S150" s="16">
        <f t="shared" si="66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69"/>
        <v>83385</v>
      </c>
      <c r="E151" s="4">
        <f t="shared" si="70"/>
        <v>7640534</v>
      </c>
      <c r="F151" s="64">
        <f t="shared" si="75"/>
        <v>6298.6800436091789</v>
      </c>
      <c r="G151" s="27">
        <f t="shared" si="81"/>
        <v>1.7703672809884655E-3</v>
      </c>
      <c r="H151" s="80">
        <f t="shared" si="82"/>
        <v>1</v>
      </c>
      <c r="I151" s="11">
        <f t="shared" si="79"/>
        <v>-13864322</v>
      </c>
      <c r="J151" s="4">
        <f t="shared" si="71"/>
        <v>0</v>
      </c>
      <c r="K151" s="51">
        <f t="shared" si="80"/>
        <v>7640534</v>
      </c>
      <c r="L151" s="87">
        <f t="shared" si="72"/>
        <v>-671794</v>
      </c>
      <c r="M151" s="4">
        <f t="shared" si="73"/>
        <v>0</v>
      </c>
      <c r="N151" s="51">
        <f t="shared" si="74"/>
        <v>366172</v>
      </c>
      <c r="P151" s="54">
        <f t="shared" ref="P151:P182" si="83">R$17*((1+P$17-Q$17)*(1+P$17+S$17)-Q$17)</f>
        <v>1.686662388087683E-6</v>
      </c>
      <c r="Q151" s="55">
        <f t="shared" ref="Q151:Q182" si="84">(1+P$17-Q$17)*(1+P$17+S$17)-R$17*((S$17*K150)+((I150+J150)*(1+P$17+S$17)))</f>
        <v>24.343911395532249</v>
      </c>
      <c r="R151" s="55">
        <f t="shared" ref="R151:R182" si="85">-J150*(1+P$17+S$17)</f>
        <v>0</v>
      </c>
      <c r="S151" s="56">
        <f t="shared" ref="S151:S204" si="86">INT((-Q151+SQRT((Q151^2)-(4*P151*R151)))/(2*P151))</f>
        <v>0</v>
      </c>
      <c r="T151" s="170"/>
      <c r="U151" s="171"/>
      <c r="V151" s="178"/>
      <c r="W151" s="171"/>
      <c r="X151" s="180"/>
    </row>
    <row r="152" spans="2:24" x14ac:dyDescent="0.25">
      <c r="B152" s="9">
        <v>148</v>
      </c>
      <c r="C152" s="22">
        <v>44033</v>
      </c>
      <c r="D152" s="9">
        <f t="shared" si="69"/>
        <v>83385</v>
      </c>
      <c r="E152" s="2">
        <f t="shared" si="70"/>
        <v>8025138</v>
      </c>
      <c r="F152" s="63">
        <f t="shared" si="75"/>
        <v>6298.6800436091789</v>
      </c>
      <c r="G152" s="28">
        <f t="shared" si="81"/>
        <v>1.7703672809884655E-3</v>
      </c>
      <c r="H152" s="81">
        <f t="shared" si="82"/>
        <v>1</v>
      </c>
      <c r="I152" s="9">
        <f t="shared" si="79"/>
        <v>-14569932</v>
      </c>
      <c r="J152" s="2">
        <f t="shared" si="71"/>
        <v>0</v>
      </c>
      <c r="K152" s="48">
        <f t="shared" si="80"/>
        <v>8025138</v>
      </c>
      <c r="L152" s="88">
        <f t="shared" si="72"/>
        <v>-705610</v>
      </c>
      <c r="M152" s="2">
        <f t="shared" si="73"/>
        <v>0</v>
      </c>
      <c r="N152" s="48">
        <f t="shared" si="74"/>
        <v>384604</v>
      </c>
      <c r="P152" s="53">
        <f t="shared" si="83"/>
        <v>1.686662388087683E-6</v>
      </c>
      <c r="Q152" s="52">
        <f t="shared" si="84"/>
        <v>25.533409322949456</v>
      </c>
      <c r="R152" s="52">
        <f t="shared" si="85"/>
        <v>0</v>
      </c>
      <c r="S152" s="16">
        <f t="shared" si="86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69"/>
        <v>83385</v>
      </c>
      <c r="E153" s="4">
        <f t="shared" si="70"/>
        <v>8429102</v>
      </c>
      <c r="F153" s="64">
        <f t="shared" si="75"/>
        <v>6298.6800436091789</v>
      </c>
      <c r="G153" s="27">
        <f t="shared" si="81"/>
        <v>1.7703672809884655E-3</v>
      </c>
      <c r="H153" s="80">
        <f t="shared" si="82"/>
        <v>1</v>
      </c>
      <c r="I153" s="11">
        <f t="shared" si="79"/>
        <v>-15311061</v>
      </c>
      <c r="J153" s="4">
        <f t="shared" si="71"/>
        <v>0</v>
      </c>
      <c r="K153" s="51">
        <f t="shared" si="80"/>
        <v>8429102</v>
      </c>
      <c r="L153" s="87">
        <f t="shared" si="72"/>
        <v>-741129</v>
      </c>
      <c r="M153" s="4">
        <f t="shared" si="73"/>
        <v>0</v>
      </c>
      <c r="N153" s="51">
        <f t="shared" si="74"/>
        <v>403964</v>
      </c>
      <c r="P153" s="54">
        <f t="shared" si="83"/>
        <v>1.686662388087683E-6</v>
      </c>
      <c r="Q153" s="55">
        <f t="shared" si="84"/>
        <v>26.78278284810775</v>
      </c>
      <c r="R153" s="55">
        <f t="shared" si="85"/>
        <v>0</v>
      </c>
      <c r="S153" s="56">
        <f t="shared" si="86"/>
        <v>0</v>
      </c>
      <c r="T153" s="170"/>
      <c r="U153" s="171"/>
      <c r="V153" s="178"/>
      <c r="W153" s="171"/>
      <c r="X153" s="180"/>
    </row>
    <row r="154" spans="2:24" x14ac:dyDescent="0.25">
      <c r="B154" s="9">
        <v>150</v>
      </c>
      <c r="C154" s="22">
        <v>44035</v>
      </c>
      <c r="D154" s="9">
        <f t="shared" si="69"/>
        <v>83385</v>
      </c>
      <c r="E154" s="2">
        <f t="shared" si="70"/>
        <v>8853400</v>
      </c>
      <c r="F154" s="63">
        <f t="shared" si="75"/>
        <v>6298.6800436091789</v>
      </c>
      <c r="G154" s="28">
        <f t="shared" si="81"/>
        <v>1.7703672809884655E-3</v>
      </c>
      <c r="H154" s="81">
        <f t="shared" si="82"/>
        <v>1</v>
      </c>
      <c r="I154" s="9">
        <f t="shared" si="79"/>
        <v>-16089496</v>
      </c>
      <c r="J154" s="2">
        <f t="shared" si="71"/>
        <v>0</v>
      </c>
      <c r="K154" s="48">
        <f t="shared" si="80"/>
        <v>8853400</v>
      </c>
      <c r="L154" s="88">
        <f t="shared" si="72"/>
        <v>-778435</v>
      </c>
      <c r="M154" s="2">
        <f t="shared" si="73"/>
        <v>0</v>
      </c>
      <c r="N154" s="48">
        <f t="shared" si="74"/>
        <v>424298</v>
      </c>
      <c r="P154" s="53">
        <f t="shared" si="83"/>
        <v>1.686662388087683E-6</v>
      </c>
      <c r="Q154" s="52">
        <f t="shared" si="84"/>
        <v>28.095047313677682</v>
      </c>
      <c r="R154" s="52">
        <f t="shared" si="85"/>
        <v>0</v>
      </c>
      <c r="S154" s="16">
        <f t="shared" si="86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69"/>
        <v>83385</v>
      </c>
      <c r="E155" s="4">
        <f t="shared" si="70"/>
        <v>9299056</v>
      </c>
      <c r="F155" s="64">
        <f t="shared" si="75"/>
        <v>6298.6800436091789</v>
      </c>
      <c r="G155" s="27">
        <f t="shared" si="81"/>
        <v>1.7703672809884655E-3</v>
      </c>
      <c r="H155" s="80">
        <f t="shared" si="82"/>
        <v>1</v>
      </c>
      <c r="I155" s="11">
        <f t="shared" si="79"/>
        <v>-16907115</v>
      </c>
      <c r="J155" s="4">
        <f t="shared" si="71"/>
        <v>0</v>
      </c>
      <c r="K155" s="51">
        <f t="shared" si="80"/>
        <v>9299056</v>
      </c>
      <c r="L155" s="87">
        <f t="shared" si="72"/>
        <v>-817619</v>
      </c>
      <c r="M155" s="4">
        <f t="shared" si="73"/>
        <v>0</v>
      </c>
      <c r="N155" s="51">
        <f t="shared" si="74"/>
        <v>445656</v>
      </c>
      <c r="P155" s="54">
        <f t="shared" si="83"/>
        <v>1.686662388087683E-6</v>
      </c>
      <c r="Q155" s="55">
        <f t="shared" si="84"/>
        <v>29.473366828552809</v>
      </c>
      <c r="R155" s="55">
        <f t="shared" si="85"/>
        <v>0</v>
      </c>
      <c r="S155" s="56">
        <f t="shared" si="86"/>
        <v>0</v>
      </c>
      <c r="T155" s="170"/>
      <c r="U155" s="171"/>
      <c r="V155" s="178"/>
      <c r="W155" s="171"/>
      <c r="X155" s="180"/>
    </row>
    <row r="156" spans="2:24" x14ac:dyDescent="0.25">
      <c r="B156" s="9">
        <v>152</v>
      </c>
      <c r="C156" s="22">
        <v>44037</v>
      </c>
      <c r="D156" s="9">
        <f t="shared" si="69"/>
        <v>83385</v>
      </c>
      <c r="E156" s="2">
        <f t="shared" si="70"/>
        <v>9767145</v>
      </c>
      <c r="F156" s="63">
        <f t="shared" si="75"/>
        <v>6298.6800436091789</v>
      </c>
      <c r="G156" s="28">
        <f t="shared" si="81"/>
        <v>1.7703672809884655E-3</v>
      </c>
      <c r="H156" s="81">
        <f t="shared" si="82"/>
        <v>1</v>
      </c>
      <c r="I156" s="9">
        <f t="shared" si="79"/>
        <v>-17765891</v>
      </c>
      <c r="J156" s="2">
        <f t="shared" si="71"/>
        <v>0</v>
      </c>
      <c r="K156" s="48">
        <f t="shared" si="80"/>
        <v>9767145</v>
      </c>
      <c r="L156" s="88">
        <f t="shared" si="72"/>
        <v>-858776</v>
      </c>
      <c r="M156" s="2">
        <f t="shared" si="73"/>
        <v>0</v>
      </c>
      <c r="N156" s="48">
        <f t="shared" si="74"/>
        <v>468089</v>
      </c>
      <c r="P156" s="53">
        <f t="shared" si="83"/>
        <v>1.686662388087683E-6</v>
      </c>
      <c r="Q156" s="52">
        <f t="shared" si="84"/>
        <v>30.921066690981998</v>
      </c>
      <c r="R156" s="52">
        <f t="shared" si="85"/>
        <v>0</v>
      </c>
      <c r="S156" s="16">
        <f t="shared" si="86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69"/>
        <v>83385</v>
      </c>
      <c r="E157" s="4">
        <f t="shared" si="70"/>
        <v>10258797</v>
      </c>
      <c r="F157" s="64">
        <f t="shared" si="75"/>
        <v>6298.6800436091789</v>
      </c>
      <c r="G157" s="27">
        <f t="shared" si="81"/>
        <v>1.7703672809884655E-3</v>
      </c>
      <c r="H157" s="80">
        <f t="shared" si="82"/>
        <v>1</v>
      </c>
      <c r="I157" s="11">
        <f t="shared" si="79"/>
        <v>-18667896</v>
      </c>
      <c r="J157" s="4">
        <f t="shared" si="71"/>
        <v>0</v>
      </c>
      <c r="K157" s="51">
        <f t="shared" si="80"/>
        <v>10258797</v>
      </c>
      <c r="L157" s="87">
        <f t="shared" si="72"/>
        <v>-902005</v>
      </c>
      <c r="M157" s="4">
        <f t="shared" si="73"/>
        <v>0</v>
      </c>
      <c r="N157" s="51">
        <f t="shared" si="74"/>
        <v>491652</v>
      </c>
      <c r="P157" s="54">
        <f t="shared" si="83"/>
        <v>1.686662388087683E-6</v>
      </c>
      <c r="Q157" s="55">
        <f t="shared" si="84"/>
        <v>32.441640287339048</v>
      </c>
      <c r="R157" s="55">
        <f t="shared" si="85"/>
        <v>0</v>
      </c>
      <c r="S157" s="56">
        <f t="shared" si="86"/>
        <v>0</v>
      </c>
      <c r="T157" s="170"/>
      <c r="U157" s="171"/>
      <c r="V157" s="178"/>
      <c r="W157" s="171"/>
      <c r="X157" s="180"/>
    </row>
    <row r="158" spans="2:24" x14ac:dyDescent="0.25">
      <c r="B158" s="9">
        <v>154</v>
      </c>
      <c r="C158" s="22">
        <v>44039</v>
      </c>
      <c r="D158" s="9">
        <f t="shared" si="69"/>
        <v>83385</v>
      </c>
      <c r="E158" s="2">
        <f t="shared" si="70"/>
        <v>10775197</v>
      </c>
      <c r="F158" s="63">
        <f t="shared" si="75"/>
        <v>6298.6800436091789</v>
      </c>
      <c r="G158" s="28">
        <f t="shared" si="81"/>
        <v>1.7703672809884655E-3</v>
      </c>
      <c r="H158" s="81">
        <f t="shared" si="82"/>
        <v>1</v>
      </c>
      <c r="I158" s="9">
        <f t="shared" si="79"/>
        <v>-19615305</v>
      </c>
      <c r="J158" s="2">
        <f t="shared" si="71"/>
        <v>0</v>
      </c>
      <c r="K158" s="48">
        <f t="shared" si="80"/>
        <v>10775197</v>
      </c>
      <c r="L158" s="88">
        <f t="shared" si="72"/>
        <v>-947409</v>
      </c>
      <c r="M158" s="2">
        <f t="shared" si="73"/>
        <v>0</v>
      </c>
      <c r="N158" s="48">
        <f t="shared" si="74"/>
        <v>516400</v>
      </c>
      <c r="P158" s="53">
        <f t="shared" si="83"/>
        <v>1.686662388087683E-6</v>
      </c>
      <c r="Q158" s="52">
        <f t="shared" si="84"/>
        <v>34.038756457939598</v>
      </c>
      <c r="R158" s="52">
        <f t="shared" si="85"/>
        <v>0</v>
      </c>
      <c r="S158" s="16">
        <f t="shared" si="86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69"/>
        <v>83385</v>
      </c>
      <c r="E159" s="4">
        <f t="shared" si="70"/>
        <v>11317591</v>
      </c>
      <c r="F159" s="64">
        <f t="shared" si="75"/>
        <v>6298.6800436091789</v>
      </c>
      <c r="G159" s="27">
        <f t="shared" si="81"/>
        <v>1.7703672809884655E-3</v>
      </c>
      <c r="H159" s="80">
        <f t="shared" si="82"/>
        <v>1</v>
      </c>
      <c r="I159" s="11">
        <f t="shared" si="79"/>
        <v>-20610404</v>
      </c>
      <c r="J159" s="4">
        <f t="shared" si="71"/>
        <v>0</v>
      </c>
      <c r="K159" s="51">
        <f t="shared" si="80"/>
        <v>11317591</v>
      </c>
      <c r="L159" s="87">
        <f t="shared" si="72"/>
        <v>-995099</v>
      </c>
      <c r="M159" s="4">
        <f t="shared" si="73"/>
        <v>0</v>
      </c>
      <c r="N159" s="51">
        <f t="shared" si="74"/>
        <v>542394</v>
      </c>
      <c r="P159" s="54">
        <f t="shared" si="83"/>
        <v>1.686662388087683E-6</v>
      </c>
      <c r="Q159" s="55">
        <f t="shared" si="84"/>
        <v>35.716266240128377</v>
      </c>
      <c r="R159" s="55">
        <f t="shared" si="85"/>
        <v>0</v>
      </c>
      <c r="S159" s="56">
        <f t="shared" si="86"/>
        <v>0</v>
      </c>
      <c r="T159" s="170"/>
      <c r="U159" s="171"/>
      <c r="V159" s="178"/>
      <c r="W159" s="171"/>
      <c r="X159" s="180"/>
    </row>
    <row r="160" spans="2:24" x14ac:dyDescent="0.25">
      <c r="B160" s="9">
        <v>156</v>
      </c>
      <c r="C160" s="22">
        <v>44041</v>
      </c>
      <c r="D160" s="9">
        <f t="shared" si="69"/>
        <v>83385</v>
      </c>
      <c r="E160" s="2">
        <f t="shared" si="70"/>
        <v>11887288</v>
      </c>
      <c r="F160" s="63">
        <f t="shared" si="75"/>
        <v>6298.6800436091789</v>
      </c>
      <c r="G160" s="28">
        <f t="shared" si="81"/>
        <v>1.7703672809884655E-3</v>
      </c>
      <c r="H160" s="81">
        <f t="shared" si="82"/>
        <v>1</v>
      </c>
      <c r="I160" s="9">
        <f t="shared" si="79"/>
        <v>-21655594</v>
      </c>
      <c r="J160" s="2">
        <f t="shared" si="71"/>
        <v>0</v>
      </c>
      <c r="K160" s="48">
        <f t="shared" si="80"/>
        <v>11887288</v>
      </c>
      <c r="L160" s="88">
        <f t="shared" si="72"/>
        <v>-1045190</v>
      </c>
      <c r="M160" s="2">
        <f t="shared" si="73"/>
        <v>0</v>
      </c>
      <c r="N160" s="48">
        <f t="shared" si="74"/>
        <v>569697</v>
      </c>
      <c r="P160" s="53">
        <f t="shared" si="83"/>
        <v>1.686662388087683E-6</v>
      </c>
      <c r="Q160" s="52">
        <f t="shared" si="84"/>
        <v>37.478217288548123</v>
      </c>
      <c r="R160" s="52">
        <f t="shared" si="85"/>
        <v>0</v>
      </c>
      <c r="S160" s="16">
        <f t="shared" si="86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69"/>
        <v>83385</v>
      </c>
      <c r="E161" s="4">
        <f t="shared" si="70"/>
        <v>12485662</v>
      </c>
      <c r="F161" s="64">
        <f t="shared" si="75"/>
        <v>6298.6800436091789</v>
      </c>
      <c r="G161" s="27">
        <f t="shared" si="81"/>
        <v>1.7703672809884655E-3</v>
      </c>
      <c r="H161" s="80">
        <f t="shared" si="82"/>
        <v>1</v>
      </c>
      <c r="I161" s="11">
        <f t="shared" ref="I161:I192" si="87">INT((S$17*K161+I160)/(1+R$17*J161))</f>
        <v>-22753396</v>
      </c>
      <c r="J161" s="4">
        <f t="shared" si="71"/>
        <v>0</v>
      </c>
      <c r="K161" s="51">
        <f t="shared" ref="K161:K192" si="88">INT((Q$17*J161+K160)/(1+P$17+S$17))</f>
        <v>12485662</v>
      </c>
      <c r="L161" s="87">
        <f t="shared" si="72"/>
        <v>-1097802</v>
      </c>
      <c r="M161" s="4">
        <f t="shared" si="73"/>
        <v>0</v>
      </c>
      <c r="N161" s="51">
        <f t="shared" si="74"/>
        <v>598374</v>
      </c>
      <c r="P161" s="54">
        <f t="shared" si="83"/>
        <v>1.686662388087683E-6</v>
      </c>
      <c r="Q161" s="55">
        <f t="shared" si="84"/>
        <v>39.328860929591698</v>
      </c>
      <c r="R161" s="55">
        <f t="shared" si="85"/>
        <v>0</v>
      </c>
      <c r="S161" s="56">
        <f t="shared" si="86"/>
        <v>0</v>
      </c>
      <c r="T161" s="170"/>
      <c r="U161" s="171"/>
      <c r="V161" s="178"/>
      <c r="W161" s="171"/>
      <c r="X161" s="180"/>
    </row>
    <row r="162" spans="2:24" x14ac:dyDescent="0.25">
      <c r="B162" s="9">
        <v>158</v>
      </c>
      <c r="C162" s="22">
        <v>44043</v>
      </c>
      <c r="D162" s="9">
        <f t="shared" ref="D162:D204" si="89">D161+IF(M162&gt;0,M162,0)</f>
        <v>83385</v>
      </c>
      <c r="E162" s="2">
        <f t="shared" ref="E162:E204" si="90">E161+IF(N162&gt;0,N162,0)</f>
        <v>13114157</v>
      </c>
      <c r="F162" s="63">
        <f t="shared" si="75"/>
        <v>6298.6800436091789</v>
      </c>
      <c r="G162" s="28">
        <f t="shared" si="81"/>
        <v>1.7703672809884655E-3</v>
      </c>
      <c r="H162" s="81">
        <f t="shared" si="82"/>
        <v>1</v>
      </c>
      <c r="I162" s="9">
        <f t="shared" si="87"/>
        <v>-23906458</v>
      </c>
      <c r="J162" s="2">
        <f t="shared" ref="J162:J204" si="91">S162</f>
        <v>0</v>
      </c>
      <c r="K162" s="48">
        <f t="shared" si="88"/>
        <v>13114157</v>
      </c>
      <c r="L162" s="88">
        <f t="shared" ref="L162:L204" si="92">I162-I161</f>
        <v>-1153062</v>
      </c>
      <c r="M162" s="2">
        <f t="shared" ref="M162:M204" si="93">J162-J161</f>
        <v>0</v>
      </c>
      <c r="N162" s="48">
        <f t="shared" ref="N162:N204" si="94">K162-K161</f>
        <v>628495</v>
      </c>
      <c r="P162" s="53">
        <f t="shared" si="83"/>
        <v>1.686662388087683E-6</v>
      </c>
      <c r="Q162" s="52">
        <f t="shared" si="84"/>
        <v>41.272660901625905</v>
      </c>
      <c r="R162" s="52">
        <f t="shared" si="85"/>
        <v>0</v>
      </c>
      <c r="S162" s="16">
        <f t="shared" si="86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89"/>
        <v>83385</v>
      </c>
      <c r="E163" s="4">
        <f t="shared" si="90"/>
        <v>13774288</v>
      </c>
      <c r="F163" s="64">
        <f t="shared" si="75"/>
        <v>6298.6800436091789</v>
      </c>
      <c r="G163" s="27">
        <f t="shared" si="81"/>
        <v>1.7703672809884655E-3</v>
      </c>
      <c r="H163" s="80">
        <f t="shared" si="82"/>
        <v>1</v>
      </c>
      <c r="I163" s="11">
        <f t="shared" si="87"/>
        <v>-25117562</v>
      </c>
      <c r="J163" s="4">
        <f t="shared" si="91"/>
        <v>0</v>
      </c>
      <c r="K163" s="51">
        <f t="shared" si="88"/>
        <v>13774288</v>
      </c>
      <c r="L163" s="87">
        <f t="shared" si="92"/>
        <v>-1211104</v>
      </c>
      <c r="M163" s="4">
        <f t="shared" si="93"/>
        <v>0</v>
      </c>
      <c r="N163" s="51">
        <f t="shared" si="94"/>
        <v>660131</v>
      </c>
      <c r="P163" s="54">
        <f t="shared" si="83"/>
        <v>1.686662388087683E-6</v>
      </c>
      <c r="Q163" s="55">
        <f t="shared" si="84"/>
        <v>43.31430593380626</v>
      </c>
      <c r="R163" s="55">
        <f t="shared" si="85"/>
        <v>0</v>
      </c>
      <c r="S163" s="56">
        <f t="shared" si="86"/>
        <v>0</v>
      </c>
      <c r="T163" s="170"/>
      <c r="U163" s="171"/>
      <c r="V163" s="178"/>
      <c r="W163" s="171"/>
      <c r="X163" s="180"/>
    </row>
    <row r="164" spans="2:24" x14ac:dyDescent="0.25">
      <c r="B164" s="9">
        <v>160</v>
      </c>
      <c r="C164" s="22">
        <v>44045</v>
      </c>
      <c r="D164" s="9">
        <f t="shared" si="89"/>
        <v>83385</v>
      </c>
      <c r="E164" s="2">
        <f t="shared" si="90"/>
        <v>14467649</v>
      </c>
      <c r="F164" s="63">
        <f t="shared" si="75"/>
        <v>6298.6800436091789</v>
      </c>
      <c r="G164" s="28">
        <f t="shared" si="81"/>
        <v>1.7703672809884655E-3</v>
      </c>
      <c r="H164" s="81">
        <f t="shared" si="82"/>
        <v>1</v>
      </c>
      <c r="I164" s="9">
        <f t="shared" si="87"/>
        <v>-26389630</v>
      </c>
      <c r="J164" s="2">
        <f t="shared" si="91"/>
        <v>0</v>
      </c>
      <c r="K164" s="48">
        <f t="shared" si="88"/>
        <v>14467649</v>
      </c>
      <c r="L164" s="88">
        <f t="shared" si="92"/>
        <v>-1272068</v>
      </c>
      <c r="M164" s="2">
        <f t="shared" si="93"/>
        <v>0</v>
      </c>
      <c r="N164" s="48">
        <f t="shared" si="94"/>
        <v>693361</v>
      </c>
      <c r="P164" s="53">
        <f t="shared" si="83"/>
        <v>1.686662388087683E-6</v>
      </c>
      <c r="Q164" s="52">
        <f t="shared" si="84"/>
        <v>45.458721702162009</v>
      </c>
      <c r="R164" s="52">
        <f t="shared" si="85"/>
        <v>0</v>
      </c>
      <c r="S164" s="16">
        <f t="shared" si="86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89"/>
        <v>83385</v>
      </c>
      <c r="E165" s="4">
        <f t="shared" si="90"/>
        <v>15195912</v>
      </c>
      <c r="F165" s="64">
        <f t="shared" ref="F165:F204" si="95">D165*F$35/D$35</f>
        <v>6298.6800436091789</v>
      </c>
      <c r="G165" s="27">
        <f t="shared" si="81"/>
        <v>1.7703672809884655E-3</v>
      </c>
      <c r="H165" s="80">
        <f t="shared" si="82"/>
        <v>1</v>
      </c>
      <c r="I165" s="11">
        <f t="shared" si="87"/>
        <v>-27725730</v>
      </c>
      <c r="J165" s="4">
        <f t="shared" si="91"/>
        <v>0</v>
      </c>
      <c r="K165" s="51">
        <f t="shared" si="88"/>
        <v>15195912</v>
      </c>
      <c r="L165" s="87">
        <f t="shared" si="92"/>
        <v>-1336100</v>
      </c>
      <c r="M165" s="4">
        <f t="shared" si="93"/>
        <v>0</v>
      </c>
      <c r="N165" s="51">
        <f t="shared" si="94"/>
        <v>728263</v>
      </c>
      <c r="P165" s="54">
        <f t="shared" si="83"/>
        <v>1.686662388087683E-6</v>
      </c>
      <c r="Q165" s="55">
        <f t="shared" si="84"/>
        <v>47.711082189686415</v>
      </c>
      <c r="R165" s="55">
        <f t="shared" si="85"/>
        <v>0</v>
      </c>
      <c r="S165" s="56">
        <f t="shared" si="86"/>
        <v>0</v>
      </c>
      <c r="T165" s="170"/>
      <c r="U165" s="171"/>
      <c r="V165" s="178"/>
      <c r="W165" s="171"/>
      <c r="X165" s="180"/>
    </row>
    <row r="166" spans="2:24" x14ac:dyDescent="0.25">
      <c r="B166" s="9">
        <v>162</v>
      </c>
      <c r="C166" s="22">
        <v>44047</v>
      </c>
      <c r="D166" s="9">
        <f t="shared" si="89"/>
        <v>83385</v>
      </c>
      <c r="E166" s="2">
        <f t="shared" si="90"/>
        <v>15960833</v>
      </c>
      <c r="F166" s="63">
        <f t="shared" si="95"/>
        <v>6298.6800436091789</v>
      </c>
      <c r="G166" s="28">
        <f t="shared" si="81"/>
        <v>1.7703672809884655E-3</v>
      </c>
      <c r="H166" s="81">
        <f t="shared" si="82"/>
        <v>1</v>
      </c>
      <c r="I166" s="9">
        <f t="shared" si="87"/>
        <v>-29129086</v>
      </c>
      <c r="J166" s="2">
        <f t="shared" si="91"/>
        <v>0</v>
      </c>
      <c r="K166" s="48">
        <f t="shared" si="88"/>
        <v>15960833</v>
      </c>
      <c r="L166" s="88">
        <f t="shared" si="92"/>
        <v>-1403356</v>
      </c>
      <c r="M166" s="2">
        <f t="shared" si="93"/>
        <v>0</v>
      </c>
      <c r="N166" s="48">
        <f t="shared" si="94"/>
        <v>764921</v>
      </c>
      <c r="P166" s="53">
        <f t="shared" si="83"/>
        <v>1.686662388087683E-6</v>
      </c>
      <c r="Q166" s="52">
        <f t="shared" si="84"/>
        <v>50.076819645285049</v>
      </c>
      <c r="R166" s="52">
        <f t="shared" si="85"/>
        <v>0</v>
      </c>
      <c r="S166" s="16">
        <f t="shared" si="86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89"/>
        <v>83385</v>
      </c>
      <c r="E167" s="4">
        <f t="shared" si="90"/>
        <v>16764259</v>
      </c>
      <c r="F167" s="64">
        <f t="shared" si="95"/>
        <v>6298.6800436091789</v>
      </c>
      <c r="G167" s="27">
        <f t="shared" si="81"/>
        <v>1.7703672809884655E-3</v>
      </c>
      <c r="H167" s="80">
        <f t="shared" si="82"/>
        <v>1</v>
      </c>
      <c r="I167" s="11">
        <f t="shared" si="87"/>
        <v>-30603083</v>
      </c>
      <c r="J167" s="4">
        <f t="shared" si="91"/>
        <v>0</v>
      </c>
      <c r="K167" s="51">
        <f t="shared" si="88"/>
        <v>16764259</v>
      </c>
      <c r="L167" s="87">
        <f t="shared" si="92"/>
        <v>-1473997</v>
      </c>
      <c r="M167" s="4">
        <f t="shared" si="93"/>
        <v>0</v>
      </c>
      <c r="N167" s="51">
        <f t="shared" si="94"/>
        <v>803426</v>
      </c>
      <c r="P167" s="54">
        <f t="shared" si="83"/>
        <v>1.686662388087683E-6</v>
      </c>
      <c r="Q167" s="55">
        <f t="shared" si="84"/>
        <v>52.561642375588427</v>
      </c>
      <c r="R167" s="55">
        <f t="shared" si="85"/>
        <v>0</v>
      </c>
      <c r="S167" s="56">
        <f t="shared" si="86"/>
        <v>0</v>
      </c>
      <c r="T167" s="170"/>
      <c r="U167" s="171"/>
      <c r="V167" s="178"/>
      <c r="W167" s="171"/>
      <c r="X167" s="180"/>
    </row>
    <row r="168" spans="2:24" x14ac:dyDescent="0.25">
      <c r="B168" s="9">
        <v>164</v>
      </c>
      <c r="C168" s="22">
        <v>44049</v>
      </c>
      <c r="D168" s="9">
        <f t="shared" si="89"/>
        <v>83385</v>
      </c>
      <c r="E168" s="2">
        <f t="shared" si="90"/>
        <v>17608127</v>
      </c>
      <c r="F168" s="63">
        <f t="shared" si="95"/>
        <v>6298.6800436091789</v>
      </c>
      <c r="G168" s="28">
        <f t="shared" si="81"/>
        <v>1.7703672809884655E-3</v>
      </c>
      <c r="H168" s="81">
        <f t="shared" si="82"/>
        <v>1</v>
      </c>
      <c r="I168" s="9">
        <f t="shared" si="87"/>
        <v>-32151277</v>
      </c>
      <c r="J168" s="2">
        <f t="shared" si="91"/>
        <v>0</v>
      </c>
      <c r="K168" s="48">
        <f t="shared" si="88"/>
        <v>17608127</v>
      </c>
      <c r="L168" s="88">
        <f t="shared" si="92"/>
        <v>-1548194</v>
      </c>
      <c r="M168" s="2">
        <f t="shared" si="93"/>
        <v>0</v>
      </c>
      <c r="N168" s="48">
        <f t="shared" si="94"/>
        <v>843868</v>
      </c>
      <c r="P168" s="53">
        <f t="shared" si="83"/>
        <v>1.686662388087683E-6</v>
      </c>
      <c r="Q168" s="52">
        <f t="shared" si="84"/>
        <v>55.171544263588032</v>
      </c>
      <c r="R168" s="52">
        <f t="shared" si="85"/>
        <v>0</v>
      </c>
      <c r="S168" s="16">
        <f t="shared" si="86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89"/>
        <v>83385</v>
      </c>
      <c r="E169" s="4">
        <f t="shared" si="90"/>
        <v>18494473</v>
      </c>
      <c r="F169" s="64">
        <f t="shared" si="95"/>
        <v>6298.6800436091789</v>
      </c>
      <c r="G169" s="27">
        <f t="shared" si="81"/>
        <v>1.7703672809884655E-3</v>
      </c>
      <c r="H169" s="80">
        <f t="shared" si="82"/>
        <v>1</v>
      </c>
      <c r="I169" s="11">
        <f t="shared" si="87"/>
        <v>-33777403</v>
      </c>
      <c r="J169" s="4">
        <f t="shared" si="91"/>
        <v>0</v>
      </c>
      <c r="K169" s="51">
        <f t="shared" si="88"/>
        <v>18494473</v>
      </c>
      <c r="L169" s="87">
        <f t="shared" si="92"/>
        <v>-1626126</v>
      </c>
      <c r="M169" s="4">
        <f t="shared" si="93"/>
        <v>0</v>
      </c>
      <c r="N169" s="51">
        <f t="shared" si="94"/>
        <v>886346</v>
      </c>
      <c r="P169" s="54">
        <f t="shared" si="83"/>
        <v>1.686662388087683E-6</v>
      </c>
      <c r="Q169" s="55">
        <f t="shared" si="84"/>
        <v>57.912821470671815</v>
      </c>
      <c r="R169" s="55">
        <f t="shared" si="85"/>
        <v>0</v>
      </c>
      <c r="S169" s="56">
        <f t="shared" si="86"/>
        <v>0</v>
      </c>
      <c r="T169" s="170"/>
      <c r="U169" s="171"/>
      <c r="V169" s="178"/>
      <c r="W169" s="171"/>
      <c r="X169" s="180"/>
    </row>
    <row r="170" spans="2:24" x14ac:dyDescent="0.25">
      <c r="B170" s="9">
        <v>166</v>
      </c>
      <c r="C170" s="22">
        <v>44051</v>
      </c>
      <c r="D170" s="9">
        <f t="shared" si="89"/>
        <v>83385</v>
      </c>
      <c r="E170" s="2">
        <f t="shared" si="90"/>
        <v>19425435</v>
      </c>
      <c r="F170" s="63">
        <f t="shared" si="95"/>
        <v>6298.6800436091789</v>
      </c>
      <c r="G170" s="28">
        <f t="shared" si="81"/>
        <v>1.7703672809884655E-3</v>
      </c>
      <c r="H170" s="81">
        <f t="shared" si="82"/>
        <v>1</v>
      </c>
      <c r="I170" s="9">
        <f t="shared" si="87"/>
        <v>-35485384</v>
      </c>
      <c r="J170" s="2">
        <f t="shared" si="91"/>
        <v>0</v>
      </c>
      <c r="K170" s="48">
        <f t="shared" si="88"/>
        <v>19425435</v>
      </c>
      <c r="L170" s="88">
        <f t="shared" si="92"/>
        <v>-1707981</v>
      </c>
      <c r="M170" s="2">
        <f t="shared" si="93"/>
        <v>0</v>
      </c>
      <c r="N170" s="48">
        <f t="shared" si="94"/>
        <v>930962</v>
      </c>
      <c r="P170" s="53">
        <f t="shared" si="83"/>
        <v>1.686662388087683E-6</v>
      </c>
      <c r="Q170" s="52">
        <f t="shared" si="84"/>
        <v>60.792087323940557</v>
      </c>
      <c r="R170" s="52">
        <f t="shared" si="85"/>
        <v>0</v>
      </c>
      <c r="S170" s="16">
        <f t="shared" si="86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89"/>
        <v>83385</v>
      </c>
      <c r="E171" s="4">
        <f t="shared" si="90"/>
        <v>20403259</v>
      </c>
      <c r="F171" s="64">
        <f t="shared" si="95"/>
        <v>6298.6800436091789</v>
      </c>
      <c r="G171" s="27">
        <f t="shared" si="81"/>
        <v>1.7703672809884655E-3</v>
      </c>
      <c r="H171" s="80">
        <f t="shared" si="82"/>
        <v>1</v>
      </c>
      <c r="I171" s="11">
        <f t="shared" si="87"/>
        <v>-37279340</v>
      </c>
      <c r="J171" s="4">
        <f t="shared" si="91"/>
        <v>0</v>
      </c>
      <c r="K171" s="51">
        <f t="shared" si="88"/>
        <v>20403259</v>
      </c>
      <c r="L171" s="87">
        <f t="shared" si="92"/>
        <v>-1793956</v>
      </c>
      <c r="M171" s="4">
        <f t="shared" si="93"/>
        <v>0</v>
      </c>
      <c r="N171" s="51">
        <f t="shared" si="94"/>
        <v>977824</v>
      </c>
      <c r="P171" s="54">
        <f t="shared" si="83"/>
        <v>1.686662388087683E-6</v>
      </c>
      <c r="Q171" s="55">
        <f t="shared" si="84"/>
        <v>63.816287955201254</v>
      </c>
      <c r="R171" s="55">
        <f t="shared" si="85"/>
        <v>0</v>
      </c>
      <c r="S171" s="56">
        <f t="shared" si="86"/>
        <v>0</v>
      </c>
      <c r="T171" s="170"/>
      <c r="U171" s="171"/>
      <c r="V171" s="178"/>
      <c r="W171" s="171"/>
      <c r="X171" s="180"/>
    </row>
    <row r="172" spans="2:24" x14ac:dyDescent="0.25">
      <c r="B172" s="9">
        <v>168</v>
      </c>
      <c r="C172" s="22">
        <v>44053</v>
      </c>
      <c r="D172" s="9">
        <f t="shared" si="89"/>
        <v>83385</v>
      </c>
      <c r="E172" s="2">
        <f t="shared" si="90"/>
        <v>21430304</v>
      </c>
      <c r="F172" s="63">
        <f t="shared" si="95"/>
        <v>6298.6800436091789</v>
      </c>
      <c r="G172" s="28">
        <f t="shared" si="81"/>
        <v>1.7703672809884655E-3</v>
      </c>
      <c r="H172" s="81">
        <f t="shared" si="82"/>
        <v>1</v>
      </c>
      <c r="I172" s="9">
        <f t="shared" si="87"/>
        <v>-39163599</v>
      </c>
      <c r="J172" s="2">
        <f t="shared" si="91"/>
        <v>0</v>
      </c>
      <c r="K172" s="48">
        <f t="shared" si="88"/>
        <v>21430304</v>
      </c>
      <c r="L172" s="88">
        <f t="shared" si="92"/>
        <v>-1884259</v>
      </c>
      <c r="M172" s="2">
        <f t="shared" si="93"/>
        <v>0</v>
      </c>
      <c r="N172" s="48">
        <f t="shared" si="94"/>
        <v>1027045</v>
      </c>
      <c r="P172" s="53">
        <f t="shared" si="83"/>
        <v>1.686662388087683E-6</v>
      </c>
      <c r="Q172" s="52">
        <f t="shared" si="84"/>
        <v>66.992718407008027</v>
      </c>
      <c r="R172" s="52">
        <f t="shared" si="85"/>
        <v>0</v>
      </c>
      <c r="S172" s="16">
        <f t="shared" si="86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89"/>
        <v>83385</v>
      </c>
      <c r="E173" s="4">
        <f t="shared" si="90"/>
        <v>22509048</v>
      </c>
      <c r="F173" s="64">
        <f t="shared" si="95"/>
        <v>6298.6800436091789</v>
      </c>
      <c r="G173" s="27">
        <f t="shared" si="81"/>
        <v>1.7703672809884655E-3</v>
      </c>
      <c r="H173" s="80">
        <f t="shared" si="82"/>
        <v>1</v>
      </c>
      <c r="I173" s="11">
        <f t="shared" si="87"/>
        <v>-41142706</v>
      </c>
      <c r="J173" s="4">
        <f t="shared" si="91"/>
        <v>0</v>
      </c>
      <c r="K173" s="51">
        <f t="shared" si="88"/>
        <v>22509048</v>
      </c>
      <c r="L173" s="87">
        <f t="shared" si="92"/>
        <v>-1979107</v>
      </c>
      <c r="M173" s="4">
        <f t="shared" si="93"/>
        <v>0</v>
      </c>
      <c r="N173" s="51">
        <f t="shared" si="94"/>
        <v>1078744</v>
      </c>
      <c r="P173" s="54">
        <f t="shared" si="83"/>
        <v>1.686662388087683E-6</v>
      </c>
      <c r="Q173" s="55">
        <f t="shared" si="84"/>
        <v>70.329041954563948</v>
      </c>
      <c r="R173" s="55">
        <f t="shared" si="85"/>
        <v>0</v>
      </c>
      <c r="S173" s="56">
        <f t="shared" si="86"/>
        <v>0</v>
      </c>
      <c r="T173" s="170"/>
      <c r="U173" s="171"/>
      <c r="V173" s="178"/>
      <c r="W173" s="171"/>
      <c r="X173" s="180"/>
    </row>
    <row r="174" spans="2:24" x14ac:dyDescent="0.25">
      <c r="B174" s="9">
        <v>170</v>
      </c>
      <c r="C174" s="22">
        <v>44055</v>
      </c>
      <c r="D174" s="9">
        <f t="shared" si="89"/>
        <v>83385</v>
      </c>
      <c r="E174" s="2">
        <f t="shared" si="90"/>
        <v>23642093</v>
      </c>
      <c r="F174" s="63">
        <f t="shared" si="95"/>
        <v>6298.6800436091789</v>
      </c>
      <c r="G174" s="28">
        <f t="shared" si="81"/>
        <v>1.7703672809884655E-3</v>
      </c>
      <c r="H174" s="81">
        <f t="shared" si="82"/>
        <v>1</v>
      </c>
      <c r="I174" s="9">
        <f t="shared" si="87"/>
        <v>-43221436</v>
      </c>
      <c r="J174" s="2">
        <f t="shared" si="91"/>
        <v>0</v>
      </c>
      <c r="K174" s="48">
        <f t="shared" si="88"/>
        <v>23642093</v>
      </c>
      <c r="L174" s="88">
        <f t="shared" si="92"/>
        <v>-2078730</v>
      </c>
      <c r="M174" s="2">
        <f t="shared" si="93"/>
        <v>0</v>
      </c>
      <c r="N174" s="48">
        <f t="shared" si="94"/>
        <v>1133045</v>
      </c>
      <c r="P174" s="53">
        <f t="shared" si="83"/>
        <v>1.686662388087683E-6</v>
      </c>
      <c r="Q174" s="52">
        <f t="shared" si="84"/>
        <v>73.833306211761922</v>
      </c>
      <c r="R174" s="52">
        <f t="shared" si="85"/>
        <v>0</v>
      </c>
      <c r="S174" s="16">
        <f t="shared" si="86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89"/>
        <v>83385</v>
      </c>
      <c r="E175" s="4">
        <f t="shared" si="90"/>
        <v>24832173</v>
      </c>
      <c r="F175" s="64">
        <f t="shared" si="95"/>
        <v>6298.6800436091789</v>
      </c>
      <c r="G175" s="27">
        <f t="shared" si="81"/>
        <v>1.7703672809884655E-3</v>
      </c>
      <c r="H175" s="80">
        <f t="shared" si="82"/>
        <v>1</v>
      </c>
      <c r="I175" s="11">
        <f t="shared" si="87"/>
        <v>-45404804</v>
      </c>
      <c r="J175" s="4">
        <f t="shared" si="91"/>
        <v>0</v>
      </c>
      <c r="K175" s="51">
        <f t="shared" si="88"/>
        <v>24832173</v>
      </c>
      <c r="L175" s="87">
        <f t="shared" si="92"/>
        <v>-2183368</v>
      </c>
      <c r="M175" s="4">
        <f t="shared" si="93"/>
        <v>0</v>
      </c>
      <c r="N175" s="51">
        <f t="shared" si="94"/>
        <v>1190080</v>
      </c>
      <c r="P175" s="54">
        <f t="shared" si="83"/>
        <v>1.686662388087683E-6</v>
      </c>
      <c r="Q175" s="55">
        <f t="shared" si="84"/>
        <v>77.513965824630148</v>
      </c>
      <c r="R175" s="55">
        <f t="shared" si="85"/>
        <v>0</v>
      </c>
      <c r="S175" s="56">
        <f t="shared" si="86"/>
        <v>0</v>
      </c>
      <c r="T175" s="170"/>
      <c r="U175" s="171"/>
      <c r="V175" s="178"/>
      <c r="W175" s="171"/>
      <c r="X175" s="180"/>
    </row>
    <row r="176" spans="2:24" x14ac:dyDescent="0.25">
      <c r="B176" s="9">
        <v>172</v>
      </c>
      <c r="C176" s="22">
        <v>44057</v>
      </c>
      <c r="D176" s="9">
        <f t="shared" si="89"/>
        <v>83385</v>
      </c>
      <c r="E176" s="2">
        <f t="shared" si="90"/>
        <v>26082158</v>
      </c>
      <c r="F176" s="63">
        <f t="shared" si="95"/>
        <v>6298.6800436091789</v>
      </c>
      <c r="G176" s="28">
        <f t="shared" si="81"/>
        <v>1.7703672809884655E-3</v>
      </c>
      <c r="H176" s="81">
        <f t="shared" si="82"/>
        <v>1</v>
      </c>
      <c r="I176" s="9">
        <f t="shared" si="87"/>
        <v>-47698077</v>
      </c>
      <c r="J176" s="2">
        <f t="shared" si="91"/>
        <v>0</v>
      </c>
      <c r="K176" s="48">
        <f t="shared" si="88"/>
        <v>26082158</v>
      </c>
      <c r="L176" s="88">
        <f t="shared" si="92"/>
        <v>-2293273</v>
      </c>
      <c r="M176" s="2">
        <f t="shared" si="93"/>
        <v>0</v>
      </c>
      <c r="N176" s="48">
        <f t="shared" si="94"/>
        <v>1249985</v>
      </c>
      <c r="P176" s="53">
        <f t="shared" si="83"/>
        <v>1.686662388087683E-6</v>
      </c>
      <c r="Q176" s="52">
        <f t="shared" si="84"/>
        <v>81.379900574509634</v>
      </c>
      <c r="R176" s="52">
        <f t="shared" si="85"/>
        <v>0</v>
      </c>
      <c r="S176" s="16">
        <f t="shared" si="86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89"/>
        <v>83385</v>
      </c>
      <c r="E177" s="4">
        <f t="shared" si="90"/>
        <v>27395064</v>
      </c>
      <c r="F177" s="64">
        <f t="shared" si="95"/>
        <v>6298.6800436091789</v>
      </c>
      <c r="G177" s="27">
        <f t="shared" si="81"/>
        <v>1.7703672809884655E-3</v>
      </c>
      <c r="H177" s="80">
        <f t="shared" si="82"/>
        <v>1</v>
      </c>
      <c r="I177" s="11">
        <f t="shared" si="87"/>
        <v>-50106787</v>
      </c>
      <c r="J177" s="4">
        <f t="shared" si="91"/>
        <v>0</v>
      </c>
      <c r="K177" s="51">
        <f t="shared" si="88"/>
        <v>27395064</v>
      </c>
      <c r="L177" s="87">
        <f t="shared" si="92"/>
        <v>-2408710</v>
      </c>
      <c r="M177" s="4">
        <f t="shared" si="93"/>
        <v>0</v>
      </c>
      <c r="N177" s="51">
        <f t="shared" si="94"/>
        <v>1312906</v>
      </c>
      <c r="P177" s="54">
        <f t="shared" si="83"/>
        <v>1.686662388087683E-6</v>
      </c>
      <c r="Q177" s="55">
        <f t="shared" si="84"/>
        <v>85.440436230045421</v>
      </c>
      <c r="R177" s="55">
        <f t="shared" si="85"/>
        <v>0</v>
      </c>
      <c r="S177" s="56">
        <f t="shared" si="86"/>
        <v>0</v>
      </c>
      <c r="T177" s="170"/>
      <c r="U177" s="171"/>
      <c r="V177" s="178"/>
      <c r="W177" s="171"/>
      <c r="X177" s="180"/>
    </row>
    <row r="178" spans="2:24" x14ac:dyDescent="0.25">
      <c r="B178" s="9">
        <v>174</v>
      </c>
      <c r="C178" s="22">
        <v>44059</v>
      </c>
      <c r="D178" s="9">
        <f t="shared" si="89"/>
        <v>83385</v>
      </c>
      <c r="E178" s="2">
        <f t="shared" si="90"/>
        <v>28774058</v>
      </c>
      <c r="F178" s="63">
        <f t="shared" si="95"/>
        <v>6298.6800436091789</v>
      </c>
      <c r="G178" s="28">
        <f t="shared" si="81"/>
        <v>1.7703672809884655E-3</v>
      </c>
      <c r="H178" s="81">
        <f t="shared" si="82"/>
        <v>1</v>
      </c>
      <c r="I178" s="9">
        <f t="shared" si="87"/>
        <v>-52636745</v>
      </c>
      <c r="J178" s="2">
        <f t="shared" si="91"/>
        <v>0</v>
      </c>
      <c r="K178" s="48">
        <f t="shared" si="88"/>
        <v>28774058</v>
      </c>
      <c r="L178" s="88">
        <f t="shared" si="92"/>
        <v>-2529958</v>
      </c>
      <c r="M178" s="2">
        <f t="shared" si="93"/>
        <v>0</v>
      </c>
      <c r="N178" s="48">
        <f t="shared" si="94"/>
        <v>1378994</v>
      </c>
      <c r="P178" s="53">
        <f t="shared" si="83"/>
        <v>1.686662388087683E-6</v>
      </c>
      <c r="Q178" s="52">
        <f t="shared" si="84"/>
        <v>89.705368019044457</v>
      </c>
      <c r="R178" s="52">
        <f t="shared" si="85"/>
        <v>0</v>
      </c>
      <c r="S178" s="16">
        <f t="shared" si="86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89"/>
        <v>83385</v>
      </c>
      <c r="E179" s="4">
        <f t="shared" si="90"/>
        <v>30222467</v>
      </c>
      <c r="F179" s="64">
        <f t="shared" si="95"/>
        <v>6298.6800436091789</v>
      </c>
      <c r="G179" s="27">
        <f t="shared" si="81"/>
        <v>1.7703672809884655E-3</v>
      </c>
      <c r="H179" s="80">
        <f t="shared" si="82"/>
        <v>1</v>
      </c>
      <c r="I179" s="11">
        <f t="shared" si="87"/>
        <v>-55294054</v>
      </c>
      <c r="J179" s="4">
        <f t="shared" si="91"/>
        <v>0</v>
      </c>
      <c r="K179" s="51">
        <f t="shared" si="88"/>
        <v>30222467</v>
      </c>
      <c r="L179" s="87">
        <f t="shared" si="92"/>
        <v>-2657309</v>
      </c>
      <c r="M179" s="4">
        <f t="shared" si="93"/>
        <v>0</v>
      </c>
      <c r="N179" s="51">
        <f t="shared" si="94"/>
        <v>1448409</v>
      </c>
      <c r="P179" s="54">
        <f t="shared" si="83"/>
        <v>1.686662388087683E-6</v>
      </c>
      <c r="Q179" s="55">
        <f t="shared" si="84"/>
        <v>94.184985007692759</v>
      </c>
      <c r="R179" s="55">
        <f t="shared" si="85"/>
        <v>0</v>
      </c>
      <c r="S179" s="56">
        <f t="shared" si="86"/>
        <v>0</v>
      </c>
      <c r="T179" s="170"/>
      <c r="U179" s="171"/>
      <c r="V179" s="178"/>
      <c r="W179" s="171"/>
      <c r="X179" s="180"/>
    </row>
    <row r="180" spans="2:24" x14ac:dyDescent="0.25">
      <c r="B180" s="9">
        <v>176</v>
      </c>
      <c r="C180" s="22">
        <v>44061</v>
      </c>
      <c r="D180" s="9">
        <f t="shared" si="89"/>
        <v>83385</v>
      </c>
      <c r="E180" s="2">
        <f t="shared" si="90"/>
        <v>31743785</v>
      </c>
      <c r="F180" s="63">
        <f t="shared" si="95"/>
        <v>6298.6800436091789</v>
      </c>
      <c r="G180" s="28">
        <f t="shared" si="81"/>
        <v>1.7703672809884655E-3</v>
      </c>
      <c r="H180" s="81">
        <f t="shared" si="82"/>
        <v>1</v>
      </c>
      <c r="I180" s="9">
        <f t="shared" si="87"/>
        <v>-58085125</v>
      </c>
      <c r="J180" s="2">
        <f t="shared" si="91"/>
        <v>0</v>
      </c>
      <c r="K180" s="48">
        <f t="shared" si="88"/>
        <v>31743785</v>
      </c>
      <c r="L180" s="88">
        <f t="shared" si="92"/>
        <v>-2791071</v>
      </c>
      <c r="M180" s="2">
        <f t="shared" si="93"/>
        <v>0</v>
      </c>
      <c r="N180" s="48">
        <f t="shared" si="94"/>
        <v>1521318</v>
      </c>
      <c r="P180" s="53">
        <f t="shared" si="83"/>
        <v>1.686662388087683E-6</v>
      </c>
      <c r="Q180" s="52">
        <f t="shared" si="84"/>
        <v>98.890093416730821</v>
      </c>
      <c r="R180" s="52">
        <f t="shared" si="85"/>
        <v>0</v>
      </c>
      <c r="S180" s="16">
        <f t="shared" si="86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89"/>
        <v>83385</v>
      </c>
      <c r="E181" s="4">
        <f t="shared" si="90"/>
        <v>33341682</v>
      </c>
      <c r="F181" s="64">
        <f t="shared" si="95"/>
        <v>6298.6800436091789</v>
      </c>
      <c r="G181" s="27">
        <f t="shared" si="81"/>
        <v>1.7703672809884655E-3</v>
      </c>
      <c r="H181" s="80">
        <f t="shared" si="82"/>
        <v>1</v>
      </c>
      <c r="I181" s="11">
        <f t="shared" si="87"/>
        <v>-61016691</v>
      </c>
      <c r="J181" s="4">
        <f t="shared" si="91"/>
        <v>0</v>
      </c>
      <c r="K181" s="51">
        <f t="shared" si="88"/>
        <v>33341682</v>
      </c>
      <c r="L181" s="87">
        <f t="shared" si="92"/>
        <v>-2931566</v>
      </c>
      <c r="M181" s="4">
        <f t="shared" si="93"/>
        <v>0</v>
      </c>
      <c r="N181" s="51">
        <f t="shared" si="94"/>
        <v>1597897</v>
      </c>
      <c r="P181" s="54">
        <f t="shared" si="83"/>
        <v>1.686662388087683E-6</v>
      </c>
      <c r="Q181" s="55">
        <f t="shared" si="84"/>
        <v>103.8320446835793</v>
      </c>
      <c r="R181" s="55">
        <f t="shared" si="85"/>
        <v>0</v>
      </c>
      <c r="S181" s="56">
        <f t="shared" si="86"/>
        <v>0</v>
      </c>
      <c r="T181" s="170"/>
      <c r="U181" s="171"/>
      <c r="V181" s="178"/>
      <c r="W181" s="171"/>
      <c r="X181" s="180"/>
    </row>
    <row r="182" spans="2:24" x14ac:dyDescent="0.25">
      <c r="B182" s="9">
        <v>178</v>
      </c>
      <c r="C182" s="22">
        <v>44063</v>
      </c>
      <c r="D182" s="9">
        <f t="shared" si="89"/>
        <v>83385</v>
      </c>
      <c r="E182" s="2">
        <f t="shared" si="90"/>
        <v>35020013</v>
      </c>
      <c r="F182" s="63">
        <f t="shared" si="95"/>
        <v>6298.6800436091789</v>
      </c>
      <c r="G182" s="28">
        <f t="shared" si="81"/>
        <v>1.7703672809884655E-3</v>
      </c>
      <c r="H182" s="81">
        <f t="shared" si="82"/>
        <v>1</v>
      </c>
      <c r="I182" s="9">
        <f t="shared" si="87"/>
        <v>-64095824</v>
      </c>
      <c r="J182" s="2">
        <f t="shared" si="91"/>
        <v>0</v>
      </c>
      <c r="K182" s="48">
        <f t="shared" si="88"/>
        <v>35020013</v>
      </c>
      <c r="L182" s="88">
        <f t="shared" si="92"/>
        <v>-3079133</v>
      </c>
      <c r="M182" s="2">
        <f t="shared" si="93"/>
        <v>0</v>
      </c>
      <c r="N182" s="48">
        <f t="shared" si="94"/>
        <v>1678331</v>
      </c>
      <c r="P182" s="53">
        <f t="shared" si="83"/>
        <v>1.686662388087683E-6</v>
      </c>
      <c r="Q182" s="52">
        <f t="shared" si="84"/>
        <v>109.02276046428622</v>
      </c>
      <c r="R182" s="52">
        <f t="shared" si="85"/>
        <v>0</v>
      </c>
      <c r="S182" s="16">
        <f t="shared" si="86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89"/>
        <v>83385</v>
      </c>
      <c r="E183" s="4">
        <f t="shared" si="90"/>
        <v>36782827</v>
      </c>
      <c r="F183" s="64">
        <f t="shared" si="95"/>
        <v>6298.6800436091789</v>
      </c>
      <c r="G183" s="27">
        <f t="shared" si="81"/>
        <v>1.7703672809884655E-3</v>
      </c>
      <c r="H183" s="80">
        <f t="shared" si="82"/>
        <v>1</v>
      </c>
      <c r="I183" s="11">
        <f t="shared" si="87"/>
        <v>-67329952</v>
      </c>
      <c r="J183" s="4">
        <f t="shared" si="91"/>
        <v>0</v>
      </c>
      <c r="K183" s="51">
        <f t="shared" si="88"/>
        <v>36782827</v>
      </c>
      <c r="L183" s="87">
        <f t="shared" si="92"/>
        <v>-3234128</v>
      </c>
      <c r="M183" s="4">
        <f t="shared" si="93"/>
        <v>0</v>
      </c>
      <c r="N183" s="51">
        <f t="shared" si="94"/>
        <v>1762814</v>
      </c>
      <c r="P183" s="54">
        <f t="shared" ref="P183:P204" si="96">R$17*((1+P$17-Q$17)*(1+P$17+S$17)-Q$17)</f>
        <v>1.686662388087683E-6</v>
      </c>
      <c r="Q183" s="55">
        <f t="shared" ref="Q183:Q204" si="97">(1+P$17-Q$17)*(1+P$17+S$17)-R$17*((S$17*K182)+((I182+J182)*(1+P$17+S$17)))</f>
        <v>114.47476269278937</v>
      </c>
      <c r="R183" s="55">
        <f t="shared" ref="R183:R204" si="98">-J182*(1+P$17+S$17)</f>
        <v>0</v>
      </c>
      <c r="S183" s="56">
        <f t="shared" si="86"/>
        <v>0</v>
      </c>
      <c r="T183" s="170"/>
      <c r="U183" s="171"/>
      <c r="V183" s="178"/>
      <c r="W183" s="171"/>
      <c r="X183" s="180"/>
    </row>
    <row r="184" spans="2:24" x14ac:dyDescent="0.25">
      <c r="B184" s="9">
        <v>180</v>
      </c>
      <c r="C184" s="22">
        <v>44065</v>
      </c>
      <c r="D184" s="9">
        <f t="shared" si="89"/>
        <v>83385</v>
      </c>
      <c r="E184" s="2">
        <f t="shared" si="90"/>
        <v>38634376</v>
      </c>
      <c r="F184" s="63">
        <f t="shared" si="95"/>
        <v>6298.6800436091789</v>
      </c>
      <c r="G184" s="28">
        <f t="shared" si="81"/>
        <v>1.7703672809884655E-3</v>
      </c>
      <c r="H184" s="81">
        <f t="shared" si="82"/>
        <v>1</v>
      </c>
      <c r="I184" s="9">
        <f t="shared" si="87"/>
        <v>-70726877</v>
      </c>
      <c r="J184" s="2">
        <f t="shared" si="91"/>
        <v>0</v>
      </c>
      <c r="K184" s="48">
        <f t="shared" si="88"/>
        <v>38634376</v>
      </c>
      <c r="L184" s="88">
        <f t="shared" si="92"/>
        <v>-3396925</v>
      </c>
      <c r="M184" s="2">
        <f t="shared" si="93"/>
        <v>0</v>
      </c>
      <c r="N184" s="48">
        <f t="shared" si="94"/>
        <v>1851549</v>
      </c>
      <c r="P184" s="53">
        <f t="shared" si="96"/>
        <v>1.686662388087683E-6</v>
      </c>
      <c r="Q184" s="52">
        <f t="shared" si="97"/>
        <v>120.20120364017875</v>
      </c>
      <c r="R184" s="52">
        <f t="shared" si="98"/>
        <v>0</v>
      </c>
      <c r="S184" s="16">
        <f t="shared" si="86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89"/>
        <v>83385</v>
      </c>
      <c r="E185" s="4">
        <f t="shared" si="90"/>
        <v>40579128</v>
      </c>
      <c r="F185" s="64">
        <f t="shared" si="95"/>
        <v>6298.6800436091789</v>
      </c>
      <c r="G185" s="27">
        <f t="shared" si="81"/>
        <v>1.7703672809884655E-3</v>
      </c>
      <c r="H185" s="80">
        <f t="shared" si="82"/>
        <v>1</v>
      </c>
      <c r="I185" s="11">
        <f t="shared" si="87"/>
        <v>-74294795</v>
      </c>
      <c r="J185" s="4">
        <f t="shared" si="91"/>
        <v>0</v>
      </c>
      <c r="K185" s="51">
        <f t="shared" si="88"/>
        <v>40579128</v>
      </c>
      <c r="L185" s="87">
        <f t="shared" si="92"/>
        <v>-3567918</v>
      </c>
      <c r="M185" s="4">
        <f t="shared" si="93"/>
        <v>0</v>
      </c>
      <c r="N185" s="51">
        <f t="shared" si="94"/>
        <v>1944752</v>
      </c>
      <c r="P185" s="54">
        <f t="shared" si="96"/>
        <v>1.686662388087683E-6</v>
      </c>
      <c r="Q185" s="55">
        <f t="shared" si="97"/>
        <v>126.2158976597309</v>
      </c>
      <c r="R185" s="55">
        <f t="shared" si="98"/>
        <v>0</v>
      </c>
      <c r="S185" s="56">
        <f t="shared" si="86"/>
        <v>0</v>
      </c>
      <c r="T185" s="170"/>
      <c r="U185" s="171"/>
      <c r="V185" s="178"/>
      <c r="W185" s="171"/>
      <c r="X185" s="180"/>
    </row>
    <row r="186" spans="2:24" x14ac:dyDescent="0.25">
      <c r="B186" s="9">
        <v>182</v>
      </c>
      <c r="C186" s="22">
        <v>44067</v>
      </c>
      <c r="D186" s="9">
        <f t="shared" si="89"/>
        <v>83385</v>
      </c>
      <c r="E186" s="2">
        <f t="shared" si="90"/>
        <v>42621773</v>
      </c>
      <c r="F186" s="63">
        <f t="shared" si="95"/>
        <v>6298.6800436091789</v>
      </c>
      <c r="G186" s="28">
        <f t="shared" si="81"/>
        <v>1.7703672809884655E-3</v>
      </c>
      <c r="H186" s="81">
        <f t="shared" si="82"/>
        <v>1</v>
      </c>
      <c r="I186" s="9">
        <f t="shared" si="87"/>
        <v>-78042312</v>
      </c>
      <c r="J186" s="2">
        <f t="shared" si="91"/>
        <v>0</v>
      </c>
      <c r="K186" s="48">
        <f t="shared" si="88"/>
        <v>42621773</v>
      </c>
      <c r="L186" s="88">
        <f t="shared" si="92"/>
        <v>-3747517</v>
      </c>
      <c r="M186" s="2">
        <f t="shared" si="93"/>
        <v>0</v>
      </c>
      <c r="N186" s="48">
        <f t="shared" si="94"/>
        <v>2042645</v>
      </c>
      <c r="P186" s="53">
        <f t="shared" si="96"/>
        <v>1.686662388087683E-6</v>
      </c>
      <c r="Q186" s="52">
        <f t="shared" si="97"/>
        <v>132.53335692621653</v>
      </c>
      <c r="R186" s="52">
        <f t="shared" si="98"/>
        <v>0</v>
      </c>
      <c r="S186" s="16">
        <f t="shared" si="86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89"/>
        <v>83385</v>
      </c>
      <c r="E187" s="4">
        <f t="shared" si="90"/>
        <v>44767240</v>
      </c>
      <c r="F187" s="64">
        <f t="shared" si="95"/>
        <v>6298.6800436091789</v>
      </c>
      <c r="G187" s="27">
        <f t="shared" si="81"/>
        <v>1.7703672809884655E-3</v>
      </c>
      <c r="H187" s="80">
        <f t="shared" si="82"/>
        <v>1</v>
      </c>
      <c r="I187" s="11">
        <f t="shared" si="87"/>
        <v>-81978469</v>
      </c>
      <c r="J187" s="4">
        <f t="shared" si="91"/>
        <v>0</v>
      </c>
      <c r="K187" s="51">
        <f t="shared" si="88"/>
        <v>44767240</v>
      </c>
      <c r="L187" s="87">
        <f t="shared" si="92"/>
        <v>-3936157</v>
      </c>
      <c r="M187" s="4">
        <f t="shared" si="93"/>
        <v>0</v>
      </c>
      <c r="N187" s="51">
        <f t="shared" si="94"/>
        <v>2145467</v>
      </c>
      <c r="P187" s="54">
        <f t="shared" si="96"/>
        <v>1.686662388087683E-6</v>
      </c>
      <c r="Q187" s="55">
        <f t="shared" si="97"/>
        <v>139.16881934234371</v>
      </c>
      <c r="R187" s="55">
        <f t="shared" si="98"/>
        <v>0</v>
      </c>
      <c r="S187" s="56">
        <f t="shared" si="86"/>
        <v>0</v>
      </c>
      <c r="T187" s="170"/>
      <c r="U187" s="171"/>
      <c r="V187" s="178"/>
      <c r="W187" s="171"/>
      <c r="X187" s="180"/>
    </row>
    <row r="188" spans="2:24" x14ac:dyDescent="0.25">
      <c r="B188" s="9">
        <v>184</v>
      </c>
      <c r="C188" s="22">
        <v>44069</v>
      </c>
      <c r="D188" s="9">
        <f t="shared" si="89"/>
        <v>83385</v>
      </c>
      <c r="E188" s="2">
        <f t="shared" si="90"/>
        <v>47020704</v>
      </c>
      <c r="F188" s="63">
        <f t="shared" si="95"/>
        <v>6298.6800436091789</v>
      </c>
      <c r="G188" s="28">
        <f t="shared" si="81"/>
        <v>1.7703672809884655E-3</v>
      </c>
      <c r="H188" s="81">
        <f t="shared" si="82"/>
        <v>1</v>
      </c>
      <c r="I188" s="9">
        <f t="shared" si="87"/>
        <v>-86112762</v>
      </c>
      <c r="J188" s="2">
        <f t="shared" si="91"/>
        <v>0</v>
      </c>
      <c r="K188" s="48">
        <f t="shared" si="88"/>
        <v>47020704</v>
      </c>
      <c r="L188" s="88">
        <f t="shared" si="92"/>
        <v>-4134293</v>
      </c>
      <c r="M188" s="2">
        <f t="shared" si="93"/>
        <v>0</v>
      </c>
      <c r="N188" s="48">
        <f t="shared" si="94"/>
        <v>2253464</v>
      </c>
      <c r="P188" s="53">
        <f t="shared" si="96"/>
        <v>1.686662388087683E-6</v>
      </c>
      <c r="Q188" s="52">
        <f t="shared" si="97"/>
        <v>146.13829332965437</v>
      </c>
      <c r="R188" s="52">
        <f t="shared" si="98"/>
        <v>0</v>
      </c>
      <c r="S188" s="16">
        <f t="shared" si="86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89"/>
        <v>83385</v>
      </c>
      <c r="E189" s="4">
        <f t="shared" si="90"/>
        <v>49387601</v>
      </c>
      <c r="F189" s="64">
        <f t="shared" si="95"/>
        <v>6298.6800436091789</v>
      </c>
      <c r="G189" s="27">
        <f t="shared" si="81"/>
        <v>1.7703672809884655E-3</v>
      </c>
      <c r="H189" s="80">
        <f t="shared" si="82"/>
        <v>1</v>
      </c>
      <c r="I189" s="11">
        <f t="shared" si="87"/>
        <v>-90455164</v>
      </c>
      <c r="J189" s="4">
        <f t="shared" si="91"/>
        <v>0</v>
      </c>
      <c r="K189" s="51">
        <f t="shared" si="88"/>
        <v>49387601</v>
      </c>
      <c r="L189" s="87">
        <f t="shared" si="92"/>
        <v>-4342402</v>
      </c>
      <c r="M189" s="4">
        <f t="shared" si="93"/>
        <v>0</v>
      </c>
      <c r="N189" s="51">
        <f t="shared" si="94"/>
        <v>2366897</v>
      </c>
      <c r="P189" s="54">
        <f t="shared" si="96"/>
        <v>1.686662388087683E-6</v>
      </c>
      <c r="Q189" s="55">
        <f t="shared" si="97"/>
        <v>153.45859263373734</v>
      </c>
      <c r="R189" s="55">
        <f t="shared" si="98"/>
        <v>0</v>
      </c>
      <c r="S189" s="56">
        <f t="shared" si="86"/>
        <v>0</v>
      </c>
      <c r="T189" s="170"/>
      <c r="U189" s="171"/>
      <c r="V189" s="178"/>
      <c r="W189" s="171"/>
      <c r="X189" s="180"/>
    </row>
    <row r="190" spans="2:24" x14ac:dyDescent="0.25">
      <c r="B190" s="9">
        <v>186</v>
      </c>
      <c r="C190" s="22">
        <v>44071</v>
      </c>
      <c r="D190" s="9">
        <f t="shared" si="89"/>
        <v>83385</v>
      </c>
      <c r="E190" s="2">
        <f t="shared" si="90"/>
        <v>51873641</v>
      </c>
      <c r="F190" s="63">
        <f t="shared" si="95"/>
        <v>6298.6800436091789</v>
      </c>
      <c r="G190" s="28">
        <f t="shared" si="81"/>
        <v>1.7703672809884655E-3</v>
      </c>
      <c r="H190" s="81">
        <f t="shared" si="82"/>
        <v>1</v>
      </c>
      <c r="I190" s="9">
        <f t="shared" si="87"/>
        <v>-95016151</v>
      </c>
      <c r="J190" s="2">
        <f t="shared" si="91"/>
        <v>0</v>
      </c>
      <c r="K190" s="48">
        <f t="shared" si="88"/>
        <v>51873641</v>
      </c>
      <c r="L190" s="88">
        <f t="shared" si="92"/>
        <v>-4560987</v>
      </c>
      <c r="M190" s="2">
        <f t="shared" si="93"/>
        <v>0</v>
      </c>
      <c r="N190" s="48">
        <f t="shared" si="94"/>
        <v>2486040</v>
      </c>
      <c r="P190" s="53">
        <f t="shared" si="96"/>
        <v>1.686662388087683E-6</v>
      </c>
      <c r="Q190" s="52">
        <f t="shared" si="97"/>
        <v>161.1473757464442</v>
      </c>
      <c r="R190" s="52">
        <f t="shared" si="98"/>
        <v>0</v>
      </c>
      <c r="S190" s="16">
        <f t="shared" si="86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89"/>
        <v>83385</v>
      </c>
      <c r="E191" s="4">
        <f t="shared" si="90"/>
        <v>54484822</v>
      </c>
      <c r="F191" s="64">
        <f t="shared" si="95"/>
        <v>6298.6800436091789</v>
      </c>
      <c r="G191" s="27">
        <f t="shared" si="81"/>
        <v>1.7703672809884655E-3</v>
      </c>
      <c r="H191" s="80">
        <f t="shared" si="82"/>
        <v>1</v>
      </c>
      <c r="I191" s="11">
        <f t="shared" si="87"/>
        <v>-99806726</v>
      </c>
      <c r="J191" s="4">
        <f t="shared" si="91"/>
        <v>0</v>
      </c>
      <c r="K191" s="51">
        <f t="shared" si="88"/>
        <v>54484822</v>
      </c>
      <c r="L191" s="87">
        <f t="shared" si="92"/>
        <v>-4790575</v>
      </c>
      <c r="M191" s="4">
        <f t="shared" si="93"/>
        <v>0</v>
      </c>
      <c r="N191" s="51">
        <f t="shared" si="94"/>
        <v>2611181</v>
      </c>
      <c r="P191" s="54">
        <f t="shared" si="96"/>
        <v>1.686662388087683E-6</v>
      </c>
      <c r="Q191" s="55">
        <f t="shared" si="97"/>
        <v>169.22319175982781</v>
      </c>
      <c r="R191" s="55">
        <f t="shared" si="98"/>
        <v>0</v>
      </c>
      <c r="S191" s="56">
        <f t="shared" si="86"/>
        <v>0</v>
      </c>
      <c r="T191" s="170"/>
      <c r="U191" s="171"/>
      <c r="V191" s="178"/>
      <c r="W191" s="171"/>
      <c r="X191" s="180"/>
    </row>
    <row r="192" spans="2:24" x14ac:dyDescent="0.25">
      <c r="B192" s="9">
        <v>188</v>
      </c>
      <c r="C192" s="22">
        <v>44073</v>
      </c>
      <c r="D192" s="9">
        <f t="shared" si="89"/>
        <v>83385</v>
      </c>
      <c r="E192" s="2">
        <f t="shared" si="90"/>
        <v>57227443</v>
      </c>
      <c r="F192" s="63">
        <f t="shared" si="95"/>
        <v>6298.6800436091789</v>
      </c>
      <c r="G192" s="28">
        <f t="shared" si="81"/>
        <v>1.7703672809884655E-3</v>
      </c>
      <c r="H192" s="81">
        <f t="shared" si="82"/>
        <v>1</v>
      </c>
      <c r="I192" s="9">
        <f t="shared" si="87"/>
        <v>-104838446</v>
      </c>
      <c r="J192" s="2">
        <f t="shared" si="91"/>
        <v>0</v>
      </c>
      <c r="K192" s="48">
        <f t="shared" si="88"/>
        <v>57227443</v>
      </c>
      <c r="L192" s="88">
        <f t="shared" si="92"/>
        <v>-5031720</v>
      </c>
      <c r="M192" s="2">
        <f t="shared" si="93"/>
        <v>0</v>
      </c>
      <c r="N192" s="48">
        <f t="shared" si="94"/>
        <v>2742621</v>
      </c>
      <c r="P192" s="53">
        <f t="shared" si="96"/>
        <v>1.686662388087683E-6</v>
      </c>
      <c r="Q192" s="52">
        <f t="shared" si="97"/>
        <v>177.7055230042196</v>
      </c>
      <c r="R192" s="52">
        <f t="shared" si="98"/>
        <v>0</v>
      </c>
      <c r="S192" s="16">
        <f t="shared" si="86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89"/>
        <v>83385</v>
      </c>
      <c r="E193" s="4">
        <f t="shared" si="90"/>
        <v>60108120</v>
      </c>
      <c r="F193" s="64">
        <f t="shared" si="95"/>
        <v>6298.6800436091789</v>
      </c>
      <c r="G193" s="27">
        <f t="shared" si="81"/>
        <v>1.7703672809884655E-3</v>
      </c>
      <c r="H193" s="80">
        <f t="shared" si="82"/>
        <v>1</v>
      </c>
      <c r="I193" s="11">
        <f t="shared" ref="I193:I204" si="99">INT((S$17*K193+I192)/(1+R$17*J193))</f>
        <v>-110123449</v>
      </c>
      <c r="J193" s="4">
        <f t="shared" si="91"/>
        <v>0</v>
      </c>
      <c r="K193" s="51">
        <f t="shared" ref="K193:K204" si="100">INT((Q$17*J193+K192)/(1+P$17+S$17))</f>
        <v>60108120</v>
      </c>
      <c r="L193" s="87">
        <f t="shared" si="92"/>
        <v>-5285003</v>
      </c>
      <c r="M193" s="4">
        <f t="shared" si="93"/>
        <v>0</v>
      </c>
      <c r="N193" s="51">
        <f t="shared" si="94"/>
        <v>2880677</v>
      </c>
      <c r="P193" s="54">
        <f t="shared" si="96"/>
        <v>1.686662388087683E-6</v>
      </c>
      <c r="Q193" s="55">
        <f t="shared" si="97"/>
        <v>186.61483258793953</v>
      </c>
      <c r="R193" s="55">
        <f t="shared" si="98"/>
        <v>0</v>
      </c>
      <c r="S193" s="56">
        <f t="shared" si="86"/>
        <v>0</v>
      </c>
      <c r="T193" s="170"/>
      <c r="U193" s="171"/>
      <c r="V193" s="178"/>
      <c r="W193" s="171"/>
      <c r="X193" s="180"/>
    </row>
    <row r="194" spans="2:24" x14ac:dyDescent="0.25">
      <c r="B194" s="9">
        <v>190</v>
      </c>
      <c r="C194" s="22">
        <v>44075</v>
      </c>
      <c r="D194" s="9">
        <f t="shared" si="89"/>
        <v>83385</v>
      </c>
      <c r="E194" s="2">
        <f t="shared" si="90"/>
        <v>63133803</v>
      </c>
      <c r="F194" s="63">
        <f t="shared" si="95"/>
        <v>6298.6800436091789</v>
      </c>
      <c r="G194" s="28">
        <f t="shared" si="81"/>
        <v>1.7703672809884655E-3</v>
      </c>
      <c r="H194" s="81">
        <f t="shared" si="82"/>
        <v>1</v>
      </c>
      <c r="I194" s="9">
        <f t="shared" si="99"/>
        <v>-115674485</v>
      </c>
      <c r="J194" s="2">
        <f t="shared" si="91"/>
        <v>0</v>
      </c>
      <c r="K194" s="48">
        <f t="shared" si="100"/>
        <v>63133803</v>
      </c>
      <c r="L194" s="88">
        <f t="shared" si="92"/>
        <v>-5551036</v>
      </c>
      <c r="M194" s="2">
        <f t="shared" si="93"/>
        <v>0</v>
      </c>
      <c r="N194" s="48">
        <f t="shared" si="94"/>
        <v>3025683</v>
      </c>
      <c r="P194" s="53">
        <f t="shared" si="96"/>
        <v>1.686662388087683E-6</v>
      </c>
      <c r="Q194" s="52">
        <f t="shared" si="97"/>
        <v>195.97261240405379</v>
      </c>
      <c r="R194" s="52">
        <f t="shared" si="98"/>
        <v>0</v>
      </c>
      <c r="S194" s="16">
        <f t="shared" si="86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89"/>
        <v>83385</v>
      </c>
      <c r="E195" s="4">
        <f t="shared" si="90"/>
        <v>66311791</v>
      </c>
      <c r="F195" s="64">
        <f t="shared" si="95"/>
        <v>6298.6800436091789</v>
      </c>
      <c r="G195" s="27">
        <f t="shared" si="81"/>
        <v>1.7703672809884655E-3</v>
      </c>
      <c r="H195" s="80">
        <f t="shared" si="82"/>
        <v>1</v>
      </c>
      <c r="I195" s="11">
        <f t="shared" si="99"/>
        <v>-121504945</v>
      </c>
      <c r="J195" s="4">
        <f t="shared" si="91"/>
        <v>0</v>
      </c>
      <c r="K195" s="51">
        <f t="shared" si="100"/>
        <v>66311791</v>
      </c>
      <c r="L195" s="87">
        <f t="shared" si="92"/>
        <v>-5830460</v>
      </c>
      <c r="M195" s="4">
        <f t="shared" si="93"/>
        <v>0</v>
      </c>
      <c r="N195" s="51">
        <f t="shared" si="94"/>
        <v>3177988</v>
      </c>
      <c r="P195" s="54">
        <f t="shared" si="96"/>
        <v>1.686662388087683E-6</v>
      </c>
      <c r="Q195" s="55">
        <f t="shared" si="97"/>
        <v>205.8014380359019</v>
      </c>
      <c r="R195" s="55">
        <f t="shared" si="98"/>
        <v>0</v>
      </c>
      <c r="S195" s="56">
        <f t="shared" si="86"/>
        <v>0</v>
      </c>
      <c r="T195" s="170"/>
      <c r="U195" s="171"/>
      <c r="V195" s="178"/>
      <c r="W195" s="171"/>
      <c r="X195" s="180"/>
    </row>
    <row r="196" spans="2:24" x14ac:dyDescent="0.25">
      <c r="B196" s="9">
        <v>192</v>
      </c>
      <c r="C196" s="22">
        <v>44077</v>
      </c>
      <c r="D196" s="9">
        <f t="shared" si="89"/>
        <v>83385</v>
      </c>
      <c r="E196" s="2">
        <f t="shared" si="90"/>
        <v>69649750</v>
      </c>
      <c r="F196" s="63">
        <f t="shared" si="95"/>
        <v>6298.6800436091789</v>
      </c>
      <c r="G196" s="28">
        <f t="shared" ref="G196:G204" si="101">D196/U$3</f>
        <v>1.7703672809884655E-3</v>
      </c>
      <c r="H196" s="81">
        <f t="shared" si="82"/>
        <v>1</v>
      </c>
      <c r="I196" s="9">
        <f t="shared" si="99"/>
        <v>-127628895</v>
      </c>
      <c r="J196" s="2">
        <f t="shared" si="91"/>
        <v>0</v>
      </c>
      <c r="K196" s="48">
        <f t="shared" si="100"/>
        <v>69649750</v>
      </c>
      <c r="L196" s="88">
        <f t="shared" si="92"/>
        <v>-6123950</v>
      </c>
      <c r="M196" s="2">
        <f t="shared" si="93"/>
        <v>0</v>
      </c>
      <c r="N196" s="48">
        <f t="shared" si="94"/>
        <v>3337959</v>
      </c>
      <c r="P196" s="53">
        <f t="shared" si="96"/>
        <v>1.686662388087683E-6</v>
      </c>
      <c r="Q196" s="52">
        <f t="shared" si="97"/>
        <v>216.12501997971518</v>
      </c>
      <c r="R196" s="52">
        <f t="shared" si="98"/>
        <v>0</v>
      </c>
      <c r="S196" s="16">
        <f t="shared" si="86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89"/>
        <v>83385</v>
      </c>
      <c r="E197" s="4">
        <f t="shared" si="90"/>
        <v>73155733</v>
      </c>
      <c r="F197" s="64">
        <f t="shared" si="95"/>
        <v>6298.6800436091789</v>
      </c>
      <c r="G197" s="27">
        <f t="shared" si="101"/>
        <v>1.7703672809884655E-3</v>
      </c>
      <c r="H197" s="80">
        <f t="shared" ref="H197:H204" si="102">D197/D196</f>
        <v>1</v>
      </c>
      <c r="I197" s="11">
        <f t="shared" si="99"/>
        <v>-134061109</v>
      </c>
      <c r="J197" s="4">
        <f t="shared" si="91"/>
        <v>0</v>
      </c>
      <c r="K197" s="51">
        <f t="shared" si="100"/>
        <v>73155733</v>
      </c>
      <c r="L197" s="87">
        <f t="shared" si="92"/>
        <v>-6432214</v>
      </c>
      <c r="M197" s="4">
        <f t="shared" si="93"/>
        <v>0</v>
      </c>
      <c r="N197" s="51">
        <f t="shared" si="94"/>
        <v>3505983</v>
      </c>
      <c r="P197" s="54">
        <f t="shared" si="96"/>
        <v>1.686662388087683E-6</v>
      </c>
      <c r="Q197" s="55">
        <f t="shared" si="97"/>
        <v>226.96826376314181</v>
      </c>
      <c r="R197" s="55">
        <f t="shared" si="98"/>
        <v>0</v>
      </c>
      <c r="S197" s="56">
        <f t="shared" si="86"/>
        <v>0</v>
      </c>
      <c r="T197" s="170"/>
      <c r="U197" s="171"/>
      <c r="V197" s="178"/>
      <c r="W197" s="171"/>
      <c r="X197" s="180"/>
    </row>
    <row r="198" spans="2:24" x14ac:dyDescent="0.25">
      <c r="B198" s="9">
        <v>194</v>
      </c>
      <c r="C198" s="22">
        <v>44079</v>
      </c>
      <c r="D198" s="9">
        <f t="shared" si="89"/>
        <v>83385</v>
      </c>
      <c r="E198" s="2">
        <f t="shared" si="90"/>
        <v>76838198</v>
      </c>
      <c r="F198" s="63">
        <f t="shared" si="95"/>
        <v>6298.6800436091789</v>
      </c>
      <c r="G198" s="28">
        <f t="shared" si="101"/>
        <v>1.7703672809884655E-3</v>
      </c>
      <c r="H198" s="81">
        <f t="shared" si="102"/>
        <v>1</v>
      </c>
      <c r="I198" s="9">
        <f t="shared" si="99"/>
        <v>-140817103</v>
      </c>
      <c r="J198" s="2">
        <f t="shared" si="91"/>
        <v>0</v>
      </c>
      <c r="K198" s="48">
        <f t="shared" si="100"/>
        <v>76838198</v>
      </c>
      <c r="L198" s="88">
        <f t="shared" si="92"/>
        <v>-6755994</v>
      </c>
      <c r="M198" s="2">
        <f t="shared" si="93"/>
        <v>0</v>
      </c>
      <c r="N198" s="48">
        <f t="shared" si="94"/>
        <v>3682465</v>
      </c>
      <c r="P198" s="53">
        <f t="shared" si="96"/>
        <v>1.686662388087683E-6</v>
      </c>
      <c r="Q198" s="52">
        <f t="shared" si="97"/>
        <v>238.35732868936495</v>
      </c>
      <c r="R198" s="52">
        <f t="shared" si="98"/>
        <v>0</v>
      </c>
      <c r="S198" s="16">
        <f t="shared" si="86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89"/>
        <v>83385</v>
      </c>
      <c r="E199" s="4">
        <f t="shared" si="90"/>
        <v>80706029</v>
      </c>
      <c r="F199" s="64">
        <f t="shared" si="95"/>
        <v>6298.6800436091789</v>
      </c>
      <c r="G199" s="27">
        <f t="shared" si="101"/>
        <v>1.7703672809884655E-3</v>
      </c>
      <c r="H199" s="80">
        <f t="shared" si="102"/>
        <v>1</v>
      </c>
      <c r="I199" s="11">
        <f t="shared" si="99"/>
        <v>-147913176</v>
      </c>
      <c r="J199" s="4">
        <f t="shared" si="91"/>
        <v>0</v>
      </c>
      <c r="K199" s="51">
        <f t="shared" si="100"/>
        <v>80706029</v>
      </c>
      <c r="L199" s="87">
        <f t="shared" si="92"/>
        <v>-7096073</v>
      </c>
      <c r="M199" s="4">
        <f t="shared" si="93"/>
        <v>0</v>
      </c>
      <c r="N199" s="51">
        <f t="shared" si="94"/>
        <v>3867831</v>
      </c>
      <c r="P199" s="54">
        <f t="shared" si="96"/>
        <v>1.686662388087683E-6</v>
      </c>
      <c r="Q199" s="55">
        <f t="shared" si="97"/>
        <v>250.3196879556275</v>
      </c>
      <c r="R199" s="55">
        <f t="shared" si="98"/>
        <v>0</v>
      </c>
      <c r="S199" s="56">
        <f t="shared" si="86"/>
        <v>0</v>
      </c>
      <c r="T199" s="170"/>
      <c r="U199" s="171"/>
      <c r="V199" s="178"/>
      <c r="W199" s="171"/>
      <c r="X199" s="180"/>
    </row>
    <row r="200" spans="2:24" x14ac:dyDescent="0.25">
      <c r="B200" s="9">
        <v>196</v>
      </c>
      <c r="C200" s="22">
        <v>44081</v>
      </c>
      <c r="D200" s="9">
        <f t="shared" si="89"/>
        <v>83385</v>
      </c>
      <c r="E200" s="2">
        <f t="shared" si="90"/>
        <v>84768556</v>
      </c>
      <c r="F200" s="63">
        <f t="shared" si="95"/>
        <v>6298.6800436091789</v>
      </c>
      <c r="G200" s="28">
        <f t="shared" si="101"/>
        <v>1.7703672809884655E-3</v>
      </c>
      <c r="H200" s="81">
        <f t="shared" si="102"/>
        <v>1</v>
      </c>
      <c r="I200" s="9">
        <f t="shared" si="99"/>
        <v>-155366446</v>
      </c>
      <c r="J200" s="2">
        <f t="shared" si="91"/>
        <v>0</v>
      </c>
      <c r="K200" s="48">
        <f t="shared" si="100"/>
        <v>84768556</v>
      </c>
      <c r="L200" s="88">
        <f t="shared" si="92"/>
        <v>-7453270</v>
      </c>
      <c r="M200" s="2">
        <f t="shared" si="93"/>
        <v>0</v>
      </c>
      <c r="N200" s="48">
        <f t="shared" si="94"/>
        <v>4062527</v>
      </c>
      <c r="P200" s="53">
        <f t="shared" si="96"/>
        <v>1.686662388087683E-6</v>
      </c>
      <c r="Q200" s="52">
        <f t="shared" si="97"/>
        <v>262.88420103920697</v>
      </c>
      <c r="R200" s="52">
        <f t="shared" si="98"/>
        <v>0</v>
      </c>
      <c r="S200" s="16">
        <f t="shared" si="86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89"/>
        <v>83385</v>
      </c>
      <c r="E201" s="4">
        <f t="shared" si="90"/>
        <v>89035580</v>
      </c>
      <c r="F201" s="64">
        <f t="shared" si="95"/>
        <v>6298.6800436091789</v>
      </c>
      <c r="G201" s="27">
        <f t="shared" si="101"/>
        <v>1.7703672809884655E-3</v>
      </c>
      <c r="H201" s="80">
        <f t="shared" si="102"/>
        <v>1</v>
      </c>
      <c r="I201" s="11">
        <f t="shared" si="99"/>
        <v>-163194894</v>
      </c>
      <c r="J201" s="4">
        <f t="shared" si="91"/>
        <v>0</v>
      </c>
      <c r="K201" s="51">
        <f t="shared" si="100"/>
        <v>89035580</v>
      </c>
      <c r="L201" s="87">
        <f t="shared" si="92"/>
        <v>-7828448</v>
      </c>
      <c r="M201" s="4">
        <f t="shared" si="93"/>
        <v>0</v>
      </c>
      <c r="N201" s="51">
        <f t="shared" si="94"/>
        <v>4267024</v>
      </c>
      <c r="P201" s="54">
        <f t="shared" si="96"/>
        <v>1.686662388087683E-6</v>
      </c>
      <c r="Q201" s="55">
        <f t="shared" si="97"/>
        <v>276.08117749884894</v>
      </c>
      <c r="R201" s="55">
        <f t="shared" si="98"/>
        <v>0</v>
      </c>
      <c r="S201" s="56">
        <f t="shared" si="86"/>
        <v>0</v>
      </c>
      <c r="T201" s="170"/>
      <c r="U201" s="171"/>
      <c r="V201" s="178"/>
      <c r="W201" s="171"/>
      <c r="X201" s="180"/>
    </row>
    <row r="202" spans="2:24" x14ac:dyDescent="0.25">
      <c r="B202" s="9">
        <v>198</v>
      </c>
      <c r="C202" s="22">
        <v>44083</v>
      </c>
      <c r="D202" s="9">
        <f t="shared" si="89"/>
        <v>83385</v>
      </c>
      <c r="E202" s="2">
        <f t="shared" si="90"/>
        <v>93517395</v>
      </c>
      <c r="F202" s="63">
        <f t="shared" si="95"/>
        <v>6298.6800436091789</v>
      </c>
      <c r="G202" s="28">
        <f t="shared" si="101"/>
        <v>1.7703672809884655E-3</v>
      </c>
      <c r="H202" s="81">
        <f t="shared" si="102"/>
        <v>1</v>
      </c>
      <c r="I202" s="9">
        <f t="shared" si="99"/>
        <v>-171417405</v>
      </c>
      <c r="J202" s="2">
        <f t="shared" si="91"/>
        <v>0</v>
      </c>
      <c r="K202" s="48">
        <f t="shared" si="100"/>
        <v>93517395</v>
      </c>
      <c r="L202" s="88">
        <f t="shared" si="92"/>
        <v>-8222511</v>
      </c>
      <c r="M202" s="2">
        <f t="shared" si="93"/>
        <v>0</v>
      </c>
      <c r="N202" s="48">
        <f t="shared" si="94"/>
        <v>4481815</v>
      </c>
      <c r="P202" s="53">
        <f t="shared" si="96"/>
        <v>1.686662388087683E-6</v>
      </c>
      <c r="Q202" s="52">
        <f t="shared" si="97"/>
        <v>289.94245504078691</v>
      </c>
      <c r="R202" s="52">
        <f t="shared" si="98"/>
        <v>0</v>
      </c>
      <c r="S202" s="16">
        <f t="shared" si="86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89"/>
        <v>83385</v>
      </c>
      <c r="E203" s="4">
        <f t="shared" si="90"/>
        <v>98224812</v>
      </c>
      <c r="F203" s="64">
        <f t="shared" si="95"/>
        <v>6298.6800436091789</v>
      </c>
      <c r="G203" s="27">
        <f t="shared" si="101"/>
        <v>1.7703672809884655E-3</v>
      </c>
      <c r="H203" s="80">
        <f t="shared" si="102"/>
        <v>1</v>
      </c>
      <c r="I203" s="11">
        <f t="shared" si="99"/>
        <v>-180053816</v>
      </c>
      <c r="J203" s="4">
        <f t="shared" si="91"/>
        <v>0</v>
      </c>
      <c r="K203" s="51">
        <f t="shared" si="100"/>
        <v>98224812</v>
      </c>
      <c r="L203" s="87">
        <f t="shared" si="92"/>
        <v>-8636411</v>
      </c>
      <c r="M203" s="4">
        <f t="shared" si="93"/>
        <v>0</v>
      </c>
      <c r="N203" s="51">
        <f t="shared" si="94"/>
        <v>4707417</v>
      </c>
      <c r="P203" s="54">
        <f t="shared" si="96"/>
        <v>1.686662388087683E-6</v>
      </c>
      <c r="Q203" s="55">
        <f t="shared" si="97"/>
        <v>304.50147206039986</v>
      </c>
      <c r="R203" s="55">
        <f t="shared" si="98"/>
        <v>0</v>
      </c>
      <c r="S203" s="56">
        <f t="shared" si="86"/>
        <v>0</v>
      </c>
      <c r="T203" s="170"/>
      <c r="U203" s="171"/>
      <c r="V203" s="178"/>
      <c r="W203" s="171"/>
      <c r="X203" s="180"/>
    </row>
    <row r="204" spans="2:24" ht="15.75" thickBot="1" x14ac:dyDescent="0.3">
      <c r="B204" s="73">
        <v>200</v>
      </c>
      <c r="C204" s="74">
        <v>44085</v>
      </c>
      <c r="D204" s="73">
        <f t="shared" si="89"/>
        <v>83385</v>
      </c>
      <c r="E204" s="96">
        <f t="shared" si="90"/>
        <v>103169188</v>
      </c>
      <c r="F204" s="75">
        <f t="shared" si="95"/>
        <v>6298.6800436091789</v>
      </c>
      <c r="G204" s="76">
        <f t="shared" si="101"/>
        <v>1.7703672809884655E-3</v>
      </c>
      <c r="H204" s="85">
        <f t="shared" si="102"/>
        <v>1</v>
      </c>
      <c r="I204" s="73">
        <f t="shared" si="99"/>
        <v>-189124961</v>
      </c>
      <c r="J204" s="96">
        <f t="shared" si="91"/>
        <v>0</v>
      </c>
      <c r="K204" s="97">
        <f t="shared" si="100"/>
        <v>103169188</v>
      </c>
      <c r="L204" s="110">
        <f t="shared" si="92"/>
        <v>-9071145</v>
      </c>
      <c r="M204" s="96">
        <f t="shared" si="93"/>
        <v>0</v>
      </c>
      <c r="N204" s="97">
        <f t="shared" si="94"/>
        <v>4944376</v>
      </c>
      <c r="P204" s="77">
        <f t="shared" si="96"/>
        <v>1.686662388087683E-6</v>
      </c>
      <c r="Q204" s="78">
        <f t="shared" si="97"/>
        <v>319.7933522956364</v>
      </c>
      <c r="R204" s="78">
        <f t="shared" si="98"/>
        <v>0</v>
      </c>
      <c r="S204" s="105">
        <f t="shared" si="86"/>
        <v>0</v>
      </c>
      <c r="T204" s="174"/>
      <c r="U204" s="175"/>
      <c r="V204" s="179"/>
      <c r="W204" s="175"/>
      <c r="X204" s="181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2020-03-30T06:49:10Z</dcterms:modified>
</cp:coreProperties>
</file>