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71E123A7-ED99-4E54-98CB-D96E2C0A70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 l="1"/>
  <c r="U13" i="1"/>
  <c r="I38" i="1"/>
  <c r="P13" i="1" s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T13" i="1" s="1"/>
  <c r="G38" i="1" l="1"/>
  <c r="H38" i="1"/>
  <c r="L38" i="1"/>
  <c r="S13" i="1" s="1"/>
  <c r="N38" i="1"/>
  <c r="Q17" i="1" l="1"/>
  <c r="R17" i="1" l="1"/>
  <c r="S17" i="1" l="1"/>
  <c r="P146" i="1" s="1"/>
  <c r="P189" i="1" l="1"/>
  <c r="P90" i="1"/>
  <c r="P42" i="1"/>
  <c r="P195" i="1"/>
  <c r="P68" i="1"/>
  <c r="P52" i="1"/>
  <c r="P188" i="1"/>
  <c r="P45" i="1"/>
  <c r="P95" i="1"/>
  <c r="P69" i="1"/>
  <c r="P157" i="1"/>
  <c r="P34" i="1"/>
  <c r="P194" i="1"/>
  <c r="P141" i="1"/>
  <c r="P54" i="1"/>
  <c r="P64" i="1"/>
  <c r="P170" i="1"/>
  <c r="P108" i="1"/>
  <c r="P154" i="1"/>
  <c r="P177" i="1"/>
  <c r="P88" i="1"/>
  <c r="P91" i="1"/>
  <c r="P99" i="1"/>
  <c r="P180" i="1"/>
  <c r="P106" i="1"/>
  <c r="P27" i="1"/>
  <c r="P111" i="1"/>
  <c r="P101" i="1"/>
  <c r="P107" i="1"/>
  <c r="P109" i="1"/>
  <c r="P160" i="1"/>
  <c r="P171" i="1"/>
  <c r="P155" i="1"/>
  <c r="P193" i="1"/>
  <c r="P46" i="1"/>
  <c r="P196" i="1"/>
  <c r="P119" i="1"/>
  <c r="P126" i="1"/>
  <c r="P94" i="1"/>
  <c r="P41" i="1"/>
  <c r="P200" i="1"/>
  <c r="P138" i="1"/>
  <c r="P140" i="1"/>
  <c r="P123" i="1"/>
  <c r="P191" i="1"/>
  <c r="P186" i="1"/>
  <c r="P161" i="1"/>
  <c r="P173" i="1"/>
  <c r="P86" i="1"/>
  <c r="P51" i="1"/>
  <c r="P110" i="1"/>
  <c r="P147" i="1"/>
  <c r="P55" i="1"/>
  <c r="P115" i="1"/>
  <c r="P175" i="1"/>
  <c r="P144" i="1"/>
  <c r="P83" i="1"/>
  <c r="P39" i="1"/>
  <c r="P30" i="1"/>
  <c r="P118" i="1"/>
  <c r="P124" i="1"/>
  <c r="P84" i="1"/>
  <c r="P136" i="1"/>
  <c r="P168" i="1"/>
  <c r="P35" i="1"/>
  <c r="P185" i="1"/>
  <c r="P162" i="1"/>
  <c r="P58" i="1"/>
  <c r="P202" i="1"/>
  <c r="P100" i="1"/>
  <c r="P112" i="1"/>
  <c r="P66" i="1"/>
  <c r="P156" i="1"/>
  <c r="P85" i="1"/>
  <c r="P33" i="1"/>
  <c r="P187" i="1"/>
  <c r="P98" i="1"/>
  <c r="P72" i="1"/>
  <c r="P36" i="1"/>
  <c r="P37" i="1"/>
  <c r="P63" i="1"/>
  <c r="P133" i="1"/>
  <c r="P70" i="1"/>
  <c r="P93" i="1"/>
  <c r="P80" i="1"/>
  <c r="P102" i="1"/>
  <c r="P151" i="1"/>
  <c r="P23" i="1"/>
  <c r="P40" i="1"/>
  <c r="P81" i="1"/>
  <c r="P167" i="1"/>
  <c r="P104" i="1"/>
  <c r="P159" i="1"/>
  <c r="P132" i="1"/>
  <c r="P204" i="1"/>
  <c r="P77" i="1"/>
  <c r="P184" i="1"/>
  <c r="P164" i="1"/>
  <c r="P166" i="1"/>
  <c r="P56" i="1"/>
  <c r="P114" i="1"/>
  <c r="P26" i="1"/>
  <c r="P190" i="1"/>
  <c r="P192" i="1"/>
  <c r="P24" i="1"/>
  <c r="P62" i="1"/>
  <c r="P116" i="1"/>
  <c r="P76" i="1"/>
  <c r="P197" i="1"/>
  <c r="P29" i="1"/>
  <c r="P49" i="1"/>
  <c r="P48" i="1"/>
  <c r="P117" i="1"/>
  <c r="P60" i="1"/>
  <c r="P113" i="1"/>
  <c r="P28" i="1"/>
  <c r="P142" i="1"/>
  <c r="P74" i="1"/>
  <c r="P122" i="1"/>
  <c r="R23" i="1"/>
  <c r="R31" i="1"/>
  <c r="R35" i="1"/>
  <c r="R33" i="1"/>
  <c r="R32" i="1"/>
  <c r="R38" i="1"/>
  <c r="R30" i="1"/>
  <c r="R28" i="1"/>
  <c r="R26" i="1"/>
  <c r="R37" i="1"/>
  <c r="R34" i="1"/>
  <c r="R24" i="1"/>
  <c r="R27" i="1"/>
  <c r="R36" i="1"/>
  <c r="R29" i="1"/>
  <c r="R25" i="1"/>
  <c r="R39" i="1"/>
  <c r="Q39" i="1"/>
  <c r="Q30" i="1"/>
  <c r="Q28" i="1"/>
  <c r="Q35" i="1"/>
  <c r="Q24" i="1"/>
  <c r="Q23" i="1"/>
  <c r="Q27" i="1"/>
  <c r="Q33" i="1"/>
  <c r="Q25" i="1"/>
  <c r="Q37" i="1"/>
  <c r="Q36" i="1"/>
  <c r="Q34" i="1"/>
  <c r="Q29" i="1"/>
  <c r="Q32" i="1"/>
  <c r="Q31" i="1"/>
  <c r="Q26" i="1"/>
  <c r="Q38" i="1"/>
  <c r="P121" i="1"/>
  <c r="P152" i="1"/>
  <c r="P172" i="1"/>
  <c r="P67" i="1"/>
  <c r="P50" i="1"/>
  <c r="P57" i="1"/>
  <c r="P163" i="1"/>
  <c r="P38" i="1"/>
  <c r="P105" i="1"/>
  <c r="P75" i="1"/>
  <c r="P65" i="1"/>
  <c r="P131" i="1"/>
  <c r="P199" i="1"/>
  <c r="P73" i="1"/>
  <c r="P71" i="1"/>
  <c r="P44" i="1"/>
  <c r="P150" i="1"/>
  <c r="P148" i="1"/>
  <c r="P143" i="1"/>
  <c r="P120" i="1"/>
  <c r="P149" i="1"/>
  <c r="P165" i="1"/>
  <c r="P178" i="1"/>
  <c r="P198" i="1"/>
  <c r="P53" i="1"/>
  <c r="P89" i="1"/>
  <c r="P135" i="1"/>
  <c r="P203" i="1"/>
  <c r="P78" i="1"/>
  <c r="P61" i="1"/>
  <c r="P129" i="1"/>
  <c r="P158" i="1"/>
  <c r="P79" i="1"/>
  <c r="P25" i="1"/>
  <c r="P127" i="1"/>
  <c r="P43" i="1"/>
  <c r="P59" i="1"/>
  <c r="P201" i="1"/>
  <c r="P96" i="1"/>
  <c r="P183" i="1"/>
  <c r="P169" i="1"/>
  <c r="P134" i="1"/>
  <c r="P174" i="1"/>
  <c r="P125" i="1"/>
  <c r="P182" i="1"/>
  <c r="P176" i="1"/>
  <c r="P130" i="1"/>
  <c r="P181" i="1"/>
  <c r="P47" i="1"/>
  <c r="P139" i="1"/>
  <c r="P128" i="1"/>
  <c r="P32" i="1"/>
  <c r="P97" i="1"/>
  <c r="P179" i="1"/>
  <c r="P31" i="1"/>
  <c r="P153" i="1"/>
  <c r="P92" i="1"/>
  <c r="P137" i="1"/>
  <c r="P87" i="1"/>
  <c r="P145" i="1"/>
  <c r="P82" i="1"/>
  <c r="P103" i="1"/>
  <c r="S24" i="1" l="1"/>
  <c r="U24" i="1" s="1"/>
  <c r="V24" i="1" s="1"/>
  <c r="S33" i="1"/>
  <c r="U33" i="1" s="1"/>
  <c r="V33" i="1" s="1"/>
  <c r="S30" i="1"/>
  <c r="U30" i="1" s="1"/>
  <c r="V30" i="1" s="1"/>
  <c r="S26" i="1"/>
  <c r="U26" i="1" s="1"/>
  <c r="V26" i="1" s="1"/>
  <c r="S34" i="1"/>
  <c r="U34" i="1" s="1"/>
  <c r="V34" i="1" s="1"/>
  <c r="S35" i="1"/>
  <c r="U35" i="1" s="1"/>
  <c r="V35" i="1" s="1"/>
  <c r="S36" i="1"/>
  <c r="U36" i="1" s="1"/>
  <c r="V36" i="1" s="1"/>
  <c r="S31" i="1"/>
  <c r="U31" i="1" s="1"/>
  <c r="V31" i="1" s="1"/>
  <c r="S27" i="1"/>
  <c r="U27" i="1" s="1"/>
  <c r="V27" i="1" s="1"/>
  <c r="S28" i="1"/>
  <c r="U28" i="1" s="1"/>
  <c r="V28" i="1" s="1"/>
  <c r="S32" i="1"/>
  <c r="U32" i="1" s="1"/>
  <c r="V32" i="1" s="1"/>
  <c r="S23" i="1"/>
  <c r="U23" i="1" s="1"/>
  <c r="S37" i="1"/>
  <c r="U37" i="1" s="1"/>
  <c r="V37" i="1" s="1"/>
  <c r="S38" i="1"/>
  <c r="U38" i="1" s="1"/>
  <c r="V38" i="1" s="1"/>
  <c r="S29" i="1"/>
  <c r="U29" i="1" s="1"/>
  <c r="V29" i="1" s="1"/>
  <c r="S25" i="1"/>
  <c r="U25" i="1" s="1"/>
  <c r="V25" i="1" s="1"/>
  <c r="S39" i="1"/>
  <c r="J39" i="1" s="1"/>
  <c r="R40" i="1" l="1"/>
  <c r="K39" i="1"/>
  <c r="M39" i="1"/>
  <c r="D39" i="1" s="1"/>
  <c r="F39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G39" i="1" l="1"/>
  <c r="H39" i="1"/>
  <c r="N39" i="1"/>
  <c r="E39" i="1" s="1"/>
  <c r="I39" i="1"/>
  <c r="L39" i="1" s="1"/>
  <c r="Q40" i="1" l="1"/>
  <c r="S40" i="1" s="1"/>
  <c r="J40" i="1" s="1"/>
  <c r="K40" i="1" l="1"/>
  <c r="R41" i="1"/>
  <c r="M40" i="1"/>
  <c r="D40" i="1" s="1"/>
  <c r="F40" i="1" s="1"/>
  <c r="G40" i="1" l="1"/>
  <c r="H40" i="1"/>
  <c r="N40" i="1"/>
  <c r="E40" i="1" s="1"/>
  <c r="I40" i="1"/>
  <c r="L40" i="1" s="1"/>
  <c r="Q41" i="1" l="1"/>
  <c r="S41" i="1" s="1"/>
  <c r="J41" i="1" s="1"/>
  <c r="R42" i="1" l="1"/>
  <c r="K41" i="1"/>
  <c r="M41" i="1"/>
  <c r="D41" i="1" s="1"/>
  <c r="F41" i="1" s="1"/>
  <c r="G41" i="1" l="1"/>
  <c r="H41" i="1"/>
  <c r="N41" i="1"/>
  <c r="E41" i="1" s="1"/>
  <c r="I41" i="1"/>
  <c r="L41" i="1" s="1"/>
  <c r="Q42" i="1" l="1"/>
  <c r="S42" i="1" s="1"/>
  <c r="J42" i="1" s="1"/>
  <c r="R43" i="1" s="1"/>
  <c r="M42" i="1" l="1"/>
  <c r="D42" i="1" s="1"/>
  <c r="K42" i="1"/>
  <c r="N42" i="1" s="1"/>
  <c r="E42" i="1" s="1"/>
  <c r="H42" i="1" l="1"/>
  <c r="F42" i="1"/>
  <c r="I42" i="1"/>
  <c r="L42" i="1" s="1"/>
  <c r="G42" i="1"/>
  <c r="Q43" i="1" l="1"/>
  <c r="S43" i="1" s="1"/>
  <c r="J43" i="1" s="1"/>
  <c r="M43" i="1" s="1"/>
  <c r="D43" i="1" s="1"/>
  <c r="F43" i="1" s="1"/>
  <c r="R44" i="1" l="1"/>
  <c r="K43" i="1"/>
  <c r="I43" i="1" s="1"/>
  <c r="L43" i="1" s="1"/>
  <c r="H43" i="1"/>
  <c r="G43" i="1"/>
  <c r="N43" i="1" l="1"/>
  <c r="E43" i="1" s="1"/>
  <c r="Q44" i="1"/>
  <c r="S44" i="1" s="1"/>
  <c r="J44" i="1" s="1"/>
  <c r="K44" i="1" s="1"/>
  <c r="M44" i="1" l="1"/>
  <c r="D44" i="1" s="1"/>
  <c r="R45" i="1"/>
  <c r="N44" i="1"/>
  <c r="E44" i="1" s="1"/>
  <c r="I44" i="1"/>
  <c r="L44" i="1" s="1"/>
  <c r="G44" i="1" l="1"/>
  <c r="F44" i="1"/>
  <c r="H44" i="1"/>
  <c r="Q45" i="1"/>
  <c r="S45" i="1" s="1"/>
  <c r="J45" i="1" s="1"/>
  <c r="K45" i="1" l="1"/>
  <c r="R46" i="1"/>
  <c r="M45" i="1"/>
  <c r="D45" i="1" s="1"/>
  <c r="F45" i="1" s="1"/>
  <c r="H45" i="1" l="1"/>
  <c r="G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G46" i="1"/>
  <c r="H46" i="1"/>
  <c r="Q47" i="1" l="1"/>
  <c r="S47" i="1" s="1"/>
  <c r="J47" i="1" s="1"/>
  <c r="M47" i="1" l="1"/>
  <c r="D47" i="1" s="1"/>
  <c r="F47" i="1" s="1"/>
  <c r="R48" i="1"/>
  <c r="K47" i="1"/>
  <c r="N47" i="1" l="1"/>
  <c r="E47" i="1" s="1"/>
  <c r="I47" i="1"/>
  <c r="L47" i="1" s="1"/>
  <c r="G47" i="1"/>
  <c r="H47" i="1"/>
  <c r="Q48" i="1" l="1"/>
  <c r="S48" i="1" s="1"/>
  <c r="J48" i="1" s="1"/>
  <c r="R49" i="1" s="1"/>
  <c r="K48" i="1" l="1"/>
  <c r="I48" i="1" s="1"/>
  <c r="L48" i="1" s="1"/>
  <c r="M48" i="1"/>
  <c r="D48" i="1" s="1"/>
  <c r="G48" i="1" l="1"/>
  <c r="F48" i="1"/>
  <c r="N48" i="1"/>
  <c r="E48" i="1" s="1"/>
  <c r="H48" i="1"/>
  <c r="Q49" i="1"/>
  <c r="S49" i="1" s="1"/>
  <c r="J49" i="1" s="1"/>
  <c r="M49" i="1" s="1"/>
  <c r="D49" i="1" s="1"/>
  <c r="F49" i="1" l="1"/>
  <c r="R50" i="1"/>
  <c r="K49" i="1"/>
  <c r="N49" i="1" s="1"/>
  <c r="E49" i="1" s="1"/>
  <c r="H49" i="1"/>
  <c r="G49" i="1"/>
  <c r="I49" i="1" l="1"/>
  <c r="L49" i="1" s="1"/>
  <c r="Q50" i="1" l="1"/>
  <c r="S50" i="1" s="1"/>
  <c r="J50" i="1" s="1"/>
  <c r="R51" i="1" s="1"/>
  <c r="M50" i="1" l="1"/>
  <c r="D50" i="1" s="1"/>
  <c r="K50" i="1"/>
  <c r="N50" i="1" s="1"/>
  <c r="E50" i="1" s="1"/>
  <c r="G50" i="1" l="1"/>
  <c r="F50" i="1"/>
  <c r="I50" i="1"/>
  <c r="L50" i="1" s="1"/>
  <c r="H50" i="1"/>
  <c r="Q51" i="1" l="1"/>
  <c r="S51" i="1" s="1"/>
  <c r="J51" i="1" s="1"/>
  <c r="K51" i="1" s="1"/>
  <c r="R52" i="1" l="1"/>
  <c r="M51" i="1"/>
  <c r="D51" i="1" s="1"/>
  <c r="F51" i="1" s="1"/>
  <c r="I51" i="1"/>
  <c r="L51" i="1" s="1"/>
  <c r="N51" i="1"/>
  <c r="E51" i="1" s="1"/>
  <c r="H51" i="1" l="1"/>
  <c r="G51" i="1"/>
  <c r="Q52" i="1"/>
  <c r="S52" i="1" s="1"/>
  <c r="J52" i="1" s="1"/>
  <c r="K52" i="1" s="1"/>
  <c r="N52" i="1" s="1"/>
  <c r="E52" i="1" s="1"/>
  <c r="R53" i="1" l="1"/>
  <c r="I52" i="1"/>
  <c r="L52" i="1" s="1"/>
  <c r="M52" i="1"/>
  <c r="D52" i="1" s="1"/>
  <c r="F52" i="1" s="1"/>
  <c r="Q53" i="1" l="1"/>
  <c r="S53" i="1" s="1"/>
  <c r="J53" i="1" s="1"/>
  <c r="K53" i="1" s="1"/>
  <c r="N53" i="1" s="1"/>
  <c r="E53" i="1" s="1"/>
  <c r="G52" i="1"/>
  <c r="H52" i="1"/>
  <c r="R54" i="1" l="1"/>
  <c r="I53" i="1"/>
  <c r="L53" i="1" s="1"/>
  <c r="M53" i="1"/>
  <c r="D53" i="1" s="1"/>
  <c r="G53" i="1" l="1"/>
  <c r="F53" i="1"/>
  <c r="Q54" i="1"/>
  <c r="S54" i="1" s="1"/>
  <c r="J54" i="1" s="1"/>
  <c r="M54" i="1" s="1"/>
  <c r="D54" i="1" s="1"/>
  <c r="H54" i="1" s="1"/>
  <c r="H53" i="1"/>
  <c r="F54" i="1" l="1"/>
  <c r="R55" i="1"/>
  <c r="K54" i="1"/>
  <c r="I54" i="1" s="1"/>
  <c r="L54" i="1" s="1"/>
  <c r="G54" i="1"/>
  <c r="Q55" i="1" l="1"/>
  <c r="S55" i="1" s="1"/>
  <c r="J55" i="1" s="1"/>
  <c r="K55" i="1" s="1"/>
  <c r="N55" i="1" s="1"/>
  <c r="N54" i="1"/>
  <c r="E54" i="1" s="1"/>
  <c r="E55" i="1" l="1"/>
  <c r="R56" i="1"/>
  <c r="I55" i="1"/>
  <c r="L55" i="1" s="1"/>
  <c r="M55" i="1"/>
  <c r="D55" i="1" s="1"/>
  <c r="G55" i="1" l="1"/>
  <c r="F55" i="1"/>
  <c r="H55" i="1"/>
  <c r="Q56" i="1"/>
  <c r="S56" i="1" s="1"/>
  <c r="J56" i="1" s="1"/>
  <c r="R57" i="1" s="1"/>
  <c r="M56" i="1" l="1"/>
  <c r="D56" i="1" s="1"/>
  <c r="G56" i="1" s="1"/>
  <c r="K56" i="1"/>
  <c r="I56" i="1" s="1"/>
  <c r="L56" i="1" s="1"/>
  <c r="F56" i="1" l="1"/>
  <c r="H56" i="1"/>
  <c r="N56" i="1"/>
  <c r="E56" i="1" s="1"/>
  <c r="Q57" i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l="1"/>
  <c r="F64" i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K74" i="1"/>
  <c r="N74" i="1" s="1"/>
  <c r="E74" i="1" s="1"/>
  <c r="H74" i="1" l="1"/>
  <c r="F74" i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H82" i="1" l="1"/>
  <c r="F82" i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K88" i="1"/>
  <c r="N88" i="1" s="1"/>
  <c r="E88" i="1" s="1"/>
  <c r="H88" i="1" l="1"/>
  <c r="F88" i="1"/>
  <c r="G88" i="1"/>
  <c r="I88" i="1"/>
  <c r="L88" i="1" s="1"/>
  <c r="Q89" i="1" l="1"/>
  <c r="S89" i="1" s="1"/>
  <c r="J89" i="1" s="1"/>
  <c r="M89" i="1" s="1"/>
  <c r="D89" i="1" s="1"/>
  <c r="H89" i="1" s="1"/>
  <c r="F89" i="1" l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H122" i="1" l="1"/>
  <c r="F122" i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l="1"/>
  <c r="F127" i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l="1"/>
  <c r="F140" i="1"/>
  <c r="N140" i="1"/>
  <c r="E140" i="1" s="1"/>
  <c r="G140" i="1"/>
  <c r="Q141" i="1"/>
  <c r="S141" i="1" s="1"/>
  <c r="J141" i="1" s="1"/>
  <c r="M141" i="1" s="1"/>
  <c r="D141" i="1" s="1"/>
  <c r="F141" i="1" l="1"/>
  <c r="K141" i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F144" i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I154" i="1"/>
  <c r="L154" i="1" s="1"/>
  <c r="N154" i="1"/>
  <c r="E154" i="1" s="1"/>
  <c r="G154" i="1" l="1"/>
  <c r="F154" i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R159" i="1"/>
  <c r="N158" i="1"/>
  <c r="E158" i="1" s="1"/>
  <c r="I158" i="1"/>
  <c r="L158" i="1" s="1"/>
  <c r="H158" i="1" l="1"/>
  <c r="F158" i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K168" i="1"/>
  <c r="N168" i="1" s="1"/>
  <c r="E168" i="1" s="1"/>
  <c r="H168" i="1" l="1"/>
  <c r="F168" i="1"/>
  <c r="G168" i="1"/>
  <c r="I168" i="1"/>
  <c r="L168" i="1" s="1"/>
  <c r="Q169" i="1" l="1"/>
  <c r="S169" i="1" s="1"/>
  <c r="J169" i="1" s="1"/>
  <c r="K169" i="1" s="1"/>
  <c r="M169" i="1" l="1"/>
  <c r="D169" i="1" s="1"/>
  <c r="R170" i="1"/>
  <c r="I169" i="1"/>
  <c r="L169" i="1" s="1"/>
  <c r="N169" i="1"/>
  <c r="E169" i="1" s="1"/>
  <c r="G169" i="1" l="1"/>
  <c r="F169" i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<sst xmlns="http://schemas.openxmlformats.org/spreadsheetml/2006/main" count="44" uniqueCount="40">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</sst>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83391</c:v>
                </c:pt>
                <c:pt idx="36" formatCode="0">
                  <c:v>86265</c:v>
                </c:pt>
                <c:pt idx="37" formatCode="0">
                  <c:v>88682</c:v>
                </c:pt>
                <c:pt idx="38" formatCode="0">
                  <c:v>90604</c:v>
                </c:pt>
                <c:pt idx="39" formatCode="0">
                  <c:v>92009</c:v>
                </c:pt>
                <c:pt idx="40" formatCode="0">
                  <c:v>92887</c:v>
                </c:pt>
                <c:pt idx="41" formatCode="0">
                  <c:v>93238</c:v>
                </c:pt>
                <c:pt idx="42" formatCode="0">
                  <c:v>93238</c:v>
                </c:pt>
                <c:pt idx="43" formatCode="0">
                  <c:v>93238</c:v>
                </c:pt>
                <c:pt idx="44" formatCode="0">
                  <c:v>93238</c:v>
                </c:pt>
                <c:pt idx="45" formatCode="0">
                  <c:v>93238</c:v>
                </c:pt>
                <c:pt idx="46" formatCode="0">
                  <c:v>93238</c:v>
                </c:pt>
                <c:pt idx="47" formatCode="0">
                  <c:v>93238</c:v>
                </c:pt>
                <c:pt idx="48" formatCode="0">
                  <c:v>93238</c:v>
                </c:pt>
                <c:pt idx="49" formatCode="0">
                  <c:v>93238</c:v>
                </c:pt>
                <c:pt idx="50" formatCode="0">
                  <c:v>93238</c:v>
                </c:pt>
                <c:pt idx="51" formatCode="0">
                  <c:v>93238</c:v>
                </c:pt>
                <c:pt idx="52" formatCode="0">
                  <c:v>93238</c:v>
                </c:pt>
                <c:pt idx="53" formatCode="0">
                  <c:v>93238</c:v>
                </c:pt>
                <c:pt idx="54" formatCode="0">
                  <c:v>93238</c:v>
                </c:pt>
                <c:pt idx="55">
                  <c:v>93238</c:v>
                </c:pt>
                <c:pt idx="56">
                  <c:v>93238</c:v>
                </c:pt>
                <c:pt idx="57">
                  <c:v>93238</c:v>
                </c:pt>
                <c:pt idx="58">
                  <c:v>93238</c:v>
                </c:pt>
                <c:pt idx="59">
                  <c:v>93238</c:v>
                </c:pt>
                <c:pt idx="60">
                  <c:v>93238</c:v>
                </c:pt>
                <c:pt idx="61">
                  <c:v>93238</c:v>
                </c:pt>
                <c:pt idx="62">
                  <c:v>93238</c:v>
                </c:pt>
                <c:pt idx="63">
                  <c:v>93238</c:v>
                </c:pt>
                <c:pt idx="64">
                  <c:v>93238</c:v>
                </c:pt>
                <c:pt idx="65">
                  <c:v>93238</c:v>
                </c:pt>
                <c:pt idx="66">
                  <c:v>93238</c:v>
                </c:pt>
                <c:pt idx="67">
                  <c:v>93238</c:v>
                </c:pt>
                <c:pt idx="68">
                  <c:v>93238</c:v>
                </c:pt>
                <c:pt idx="69">
                  <c:v>93238</c:v>
                </c:pt>
                <c:pt idx="70">
                  <c:v>93238</c:v>
                </c:pt>
                <c:pt idx="71">
                  <c:v>93238</c:v>
                </c:pt>
                <c:pt idx="72">
                  <c:v>93238</c:v>
                </c:pt>
                <c:pt idx="73">
                  <c:v>93238</c:v>
                </c:pt>
                <c:pt idx="74">
                  <c:v>93238</c:v>
                </c:pt>
                <c:pt idx="75">
                  <c:v>93238</c:v>
                </c:pt>
                <c:pt idx="76">
                  <c:v>93238</c:v>
                </c:pt>
                <c:pt idx="77">
                  <c:v>93238</c:v>
                </c:pt>
                <c:pt idx="78">
                  <c:v>93238</c:v>
                </c:pt>
                <c:pt idx="79">
                  <c:v>93238</c:v>
                </c:pt>
                <c:pt idx="80">
                  <c:v>93238</c:v>
                </c:pt>
                <c:pt idx="81">
                  <c:v>93238</c:v>
                </c:pt>
                <c:pt idx="82">
                  <c:v>93238</c:v>
                </c:pt>
                <c:pt idx="83">
                  <c:v>93238</c:v>
                </c:pt>
                <c:pt idx="84">
                  <c:v>93238</c:v>
                </c:pt>
                <c:pt idx="85">
                  <c:v>93238</c:v>
                </c:pt>
                <c:pt idx="86">
                  <c:v>93238</c:v>
                </c:pt>
                <c:pt idx="87">
                  <c:v>93238</c:v>
                </c:pt>
                <c:pt idx="88">
                  <c:v>93238</c:v>
                </c:pt>
                <c:pt idx="89">
                  <c:v>93238</c:v>
                </c:pt>
                <c:pt idx="90">
                  <c:v>93238</c:v>
                </c:pt>
                <c:pt idx="91">
                  <c:v>93238</c:v>
                </c:pt>
                <c:pt idx="92">
                  <c:v>93238</c:v>
                </c:pt>
                <c:pt idx="93">
                  <c:v>93238</c:v>
                </c:pt>
                <c:pt idx="94">
                  <c:v>93238</c:v>
                </c:pt>
                <c:pt idx="95">
                  <c:v>93238</c:v>
                </c:pt>
                <c:pt idx="96">
                  <c:v>93238</c:v>
                </c:pt>
                <c:pt idx="97">
                  <c:v>93238</c:v>
                </c:pt>
                <c:pt idx="98">
                  <c:v>93238</c:v>
                </c:pt>
                <c:pt idx="99">
                  <c:v>93238</c:v>
                </c:pt>
                <c:pt idx="100">
                  <c:v>93238</c:v>
                </c:pt>
                <c:pt idx="101">
                  <c:v>93238</c:v>
                </c:pt>
                <c:pt idx="102">
                  <c:v>93238</c:v>
                </c:pt>
                <c:pt idx="103">
                  <c:v>93238</c:v>
                </c:pt>
                <c:pt idx="104">
                  <c:v>93238</c:v>
                </c:pt>
                <c:pt idx="105">
                  <c:v>93238</c:v>
                </c:pt>
                <c:pt idx="106">
                  <c:v>93238</c:v>
                </c:pt>
                <c:pt idx="107">
                  <c:v>93238</c:v>
                </c:pt>
                <c:pt idx="108">
                  <c:v>93238</c:v>
                </c:pt>
                <c:pt idx="109">
                  <c:v>93238</c:v>
                </c:pt>
                <c:pt idx="110">
                  <c:v>93238</c:v>
                </c:pt>
                <c:pt idx="111">
                  <c:v>93238</c:v>
                </c:pt>
                <c:pt idx="112">
                  <c:v>93238</c:v>
                </c:pt>
                <c:pt idx="113">
                  <c:v>93238</c:v>
                </c:pt>
                <c:pt idx="114">
                  <c:v>93238</c:v>
                </c:pt>
                <c:pt idx="115">
                  <c:v>93238</c:v>
                </c:pt>
                <c:pt idx="116">
                  <c:v>93238</c:v>
                </c:pt>
                <c:pt idx="117">
                  <c:v>93238</c:v>
                </c:pt>
                <c:pt idx="118">
                  <c:v>93238</c:v>
                </c:pt>
                <c:pt idx="119">
                  <c:v>93238</c:v>
                </c:pt>
                <c:pt idx="120">
                  <c:v>93238</c:v>
                </c:pt>
                <c:pt idx="121">
                  <c:v>93238</c:v>
                </c:pt>
                <c:pt idx="122">
                  <c:v>93238</c:v>
                </c:pt>
                <c:pt idx="123">
                  <c:v>93238</c:v>
                </c:pt>
                <c:pt idx="124">
                  <c:v>93238</c:v>
                </c:pt>
                <c:pt idx="125">
                  <c:v>93238</c:v>
                </c:pt>
                <c:pt idx="126">
                  <c:v>93238</c:v>
                </c:pt>
                <c:pt idx="127">
                  <c:v>93238</c:v>
                </c:pt>
                <c:pt idx="128">
                  <c:v>93238</c:v>
                </c:pt>
                <c:pt idx="129">
                  <c:v>93238</c:v>
                </c:pt>
                <c:pt idx="130">
                  <c:v>93238</c:v>
                </c:pt>
                <c:pt idx="131">
                  <c:v>93238</c:v>
                </c:pt>
                <c:pt idx="132">
                  <c:v>93238</c:v>
                </c:pt>
                <c:pt idx="133">
                  <c:v>93238</c:v>
                </c:pt>
                <c:pt idx="134">
                  <c:v>93238</c:v>
                </c:pt>
                <c:pt idx="135">
                  <c:v>93238</c:v>
                </c:pt>
                <c:pt idx="136">
                  <c:v>93238</c:v>
                </c:pt>
                <c:pt idx="137">
                  <c:v>93238</c:v>
                </c:pt>
                <c:pt idx="138">
                  <c:v>93238</c:v>
                </c:pt>
                <c:pt idx="139">
                  <c:v>93238</c:v>
                </c:pt>
                <c:pt idx="140">
                  <c:v>93238</c:v>
                </c:pt>
                <c:pt idx="141">
                  <c:v>93238</c:v>
                </c:pt>
                <c:pt idx="142">
                  <c:v>93238</c:v>
                </c:pt>
                <c:pt idx="143">
                  <c:v>93238</c:v>
                </c:pt>
                <c:pt idx="144">
                  <c:v>93238</c:v>
                </c:pt>
                <c:pt idx="145">
                  <c:v>93238</c:v>
                </c:pt>
                <c:pt idx="146">
                  <c:v>93238</c:v>
                </c:pt>
                <c:pt idx="147">
                  <c:v>93238</c:v>
                </c:pt>
                <c:pt idx="148">
                  <c:v>93238</c:v>
                </c:pt>
                <c:pt idx="149">
                  <c:v>93238</c:v>
                </c:pt>
                <c:pt idx="150">
                  <c:v>93238</c:v>
                </c:pt>
                <c:pt idx="151">
                  <c:v>93238</c:v>
                </c:pt>
                <c:pt idx="152">
                  <c:v>93238</c:v>
                </c:pt>
                <c:pt idx="153">
                  <c:v>93238</c:v>
                </c:pt>
                <c:pt idx="154">
                  <c:v>93238</c:v>
                </c:pt>
                <c:pt idx="155">
                  <c:v>93238</c:v>
                </c:pt>
                <c:pt idx="156">
                  <c:v>93238</c:v>
                </c:pt>
                <c:pt idx="157">
                  <c:v>93238</c:v>
                </c:pt>
                <c:pt idx="158">
                  <c:v>93238</c:v>
                </c:pt>
                <c:pt idx="159">
                  <c:v>93238</c:v>
                </c:pt>
                <c:pt idx="160">
                  <c:v>93238</c:v>
                </c:pt>
                <c:pt idx="161">
                  <c:v>93238</c:v>
                </c:pt>
                <c:pt idx="162">
                  <c:v>93238</c:v>
                </c:pt>
                <c:pt idx="163">
                  <c:v>93238</c:v>
                </c:pt>
                <c:pt idx="164">
                  <c:v>93238</c:v>
                </c:pt>
                <c:pt idx="165">
                  <c:v>93238</c:v>
                </c:pt>
                <c:pt idx="166">
                  <c:v>93238</c:v>
                </c:pt>
                <c:pt idx="167">
                  <c:v>93238</c:v>
                </c:pt>
                <c:pt idx="168">
                  <c:v>93238</c:v>
                </c:pt>
                <c:pt idx="169">
                  <c:v>93238</c:v>
                </c:pt>
                <c:pt idx="170">
                  <c:v>93238</c:v>
                </c:pt>
                <c:pt idx="171">
                  <c:v>93238</c:v>
                </c:pt>
                <c:pt idx="172">
                  <c:v>93238</c:v>
                </c:pt>
                <c:pt idx="173">
                  <c:v>93238</c:v>
                </c:pt>
                <c:pt idx="174">
                  <c:v>93238</c:v>
                </c:pt>
                <c:pt idx="175">
                  <c:v>93238</c:v>
                </c:pt>
                <c:pt idx="176">
                  <c:v>93238</c:v>
                </c:pt>
                <c:pt idx="177">
                  <c:v>93238</c:v>
                </c:pt>
                <c:pt idx="178">
                  <c:v>93238</c:v>
                </c:pt>
                <c:pt idx="179">
                  <c:v>93238</c:v>
                </c:pt>
                <c:pt idx="180">
                  <c:v>93238</c:v>
                </c:pt>
                <c:pt idx="181">
                  <c:v>93238</c:v>
                </c:pt>
                <c:pt idx="182">
                  <c:v>93238</c:v>
                </c:pt>
                <c:pt idx="183">
                  <c:v>93238</c:v>
                </c:pt>
                <c:pt idx="184">
                  <c:v>93238</c:v>
                </c:pt>
                <c:pt idx="185">
                  <c:v>93238</c:v>
                </c:pt>
                <c:pt idx="186">
                  <c:v>93238</c:v>
                </c:pt>
                <c:pt idx="187">
                  <c:v>93238</c:v>
                </c:pt>
                <c:pt idx="188">
                  <c:v>93238</c:v>
                </c:pt>
                <c:pt idx="189">
                  <c:v>93238</c:v>
                </c:pt>
                <c:pt idx="190">
                  <c:v>93238</c:v>
                </c:pt>
                <c:pt idx="191">
                  <c:v>93238</c:v>
                </c:pt>
                <c:pt idx="192">
                  <c:v>93238</c:v>
                </c:pt>
                <c:pt idx="193">
                  <c:v>93238</c:v>
                </c:pt>
                <c:pt idx="194">
                  <c:v>93238</c:v>
                </c:pt>
                <c:pt idx="195">
                  <c:v>93238</c:v>
                </c:pt>
                <c:pt idx="196">
                  <c:v>93238</c:v>
                </c:pt>
                <c:pt idx="197">
                  <c:v>93238</c:v>
                </c:pt>
                <c:pt idx="198">
                  <c:v>93238</c:v>
                </c:pt>
                <c:pt idx="199">
                  <c:v>93238</c:v>
                </c:pt>
                <c:pt idx="200">
                  <c:v>93238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61879</c:v>
                </c:pt>
                <c:pt idx="36" formatCode="0">
                  <c:v>64753</c:v>
                </c:pt>
                <c:pt idx="37" formatCode="0">
                  <c:v>67170</c:v>
                </c:pt>
                <c:pt idx="38" formatCode="0">
                  <c:v>69092</c:v>
                </c:pt>
                <c:pt idx="39" formatCode="0">
                  <c:v>70497</c:v>
                </c:pt>
                <c:pt idx="40" formatCode="0">
                  <c:v>71375</c:v>
                </c:pt>
                <c:pt idx="41" formatCode="0">
                  <c:v>71726</c:v>
                </c:pt>
                <c:pt idx="42" formatCode="0">
                  <c:v>71560</c:v>
                </c:pt>
                <c:pt idx="43" formatCode="0">
                  <c:v>70895</c:v>
                </c:pt>
                <c:pt idx="44" formatCode="0">
                  <c:v>69753</c:v>
                </c:pt>
                <c:pt idx="45" formatCode="0">
                  <c:v>68162</c:v>
                </c:pt>
                <c:pt idx="46" formatCode="0">
                  <c:v>66153</c:v>
                </c:pt>
                <c:pt idx="47" formatCode="0">
                  <c:v>63759</c:v>
                </c:pt>
                <c:pt idx="48" formatCode="0">
                  <c:v>61017</c:v>
                </c:pt>
                <c:pt idx="49" formatCode="0">
                  <c:v>57966</c:v>
                </c:pt>
                <c:pt idx="50" formatCode="0">
                  <c:v>54647</c:v>
                </c:pt>
                <c:pt idx="51" formatCode="0">
                  <c:v>51104</c:v>
                </c:pt>
                <c:pt idx="52" formatCode="0">
                  <c:v>47383</c:v>
                </c:pt>
                <c:pt idx="53" formatCode="0">
                  <c:v>43532</c:v>
                </c:pt>
                <c:pt idx="54" formatCode="0">
                  <c:v>39603</c:v>
                </c:pt>
                <c:pt idx="55">
                  <c:v>35648</c:v>
                </c:pt>
                <c:pt idx="56">
                  <c:v>31723</c:v>
                </c:pt>
                <c:pt idx="57">
                  <c:v>27882</c:v>
                </c:pt>
                <c:pt idx="58">
                  <c:v>24179</c:v>
                </c:pt>
                <c:pt idx="59">
                  <c:v>20666</c:v>
                </c:pt>
                <c:pt idx="60">
                  <c:v>17388</c:v>
                </c:pt>
                <c:pt idx="61">
                  <c:v>14384</c:v>
                </c:pt>
                <c:pt idx="62">
                  <c:v>11685</c:v>
                </c:pt>
                <c:pt idx="63">
                  <c:v>9310</c:v>
                </c:pt>
                <c:pt idx="64">
                  <c:v>7265</c:v>
                </c:pt>
                <c:pt idx="65">
                  <c:v>5546</c:v>
                </c:pt>
                <c:pt idx="66">
                  <c:v>4137</c:v>
                </c:pt>
                <c:pt idx="67">
                  <c:v>3011</c:v>
                </c:pt>
                <c:pt idx="68">
                  <c:v>2136</c:v>
                </c:pt>
                <c:pt idx="69">
                  <c:v>1476</c:v>
                </c:pt>
                <c:pt idx="70">
                  <c:v>992</c:v>
                </c:pt>
                <c:pt idx="71">
                  <c:v>648</c:v>
                </c:pt>
                <c:pt idx="72">
                  <c:v>410</c:v>
                </c:pt>
                <c:pt idx="73">
                  <c:v>252</c:v>
                </c:pt>
                <c:pt idx="74">
                  <c:v>150</c:v>
                </c:pt>
                <c:pt idx="75">
                  <c:v>86</c:v>
                </c:pt>
                <c:pt idx="76">
                  <c:v>48</c:v>
                </c:pt>
                <c:pt idx="77">
                  <c:v>25</c:v>
                </c:pt>
                <c:pt idx="78">
                  <c:v>13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5856</c:v>
                </c:pt>
                <c:pt idx="1">
                  <c:v>6764</c:v>
                </c:pt>
                <c:pt idx="2">
                  <c:v>8354</c:v>
                </c:pt>
                <c:pt idx="3">
                  <c:v>10674</c:v>
                </c:pt>
                <c:pt idx="4">
                  <c:v>12094</c:v>
                </c:pt>
                <c:pt idx="5">
                  <c:v>15281</c:v>
                </c:pt>
                <c:pt idx="6">
                  <c:v>18767</c:v>
                </c:pt>
                <c:pt idx="7">
                  <c:v>21757</c:v>
                </c:pt>
                <c:pt idx="8">
                  <c:v>25227</c:v>
                </c:pt>
                <c:pt idx="9">
                  <c:v>27844</c:v>
                </c:pt>
                <c:pt idx="10" formatCode="0">
                  <c:v>33219</c:v>
                </c:pt>
                <c:pt idx="11">
                  <c:v>39253</c:v>
                </c:pt>
                <c:pt idx="12">
                  <c:v>44554</c:v>
                </c:pt>
                <c:pt idx="13">
                  <c:v>50411</c:v>
                </c:pt>
                <c:pt idx="14">
                  <c:v>55052</c:v>
                </c:pt>
                <c:pt idx="15">
                  <c:v>58544</c:v>
                </c:pt>
                <c:pt idx="16">
                  <c:v>61879</c:v>
                </c:pt>
                <c:pt idx="17">
                  <c:v>64753</c:v>
                </c:pt>
                <c:pt idx="18">
                  <c:v>67170</c:v>
                </c:pt>
                <c:pt idx="19">
                  <c:v>69092</c:v>
                </c:pt>
                <c:pt idx="20">
                  <c:v>70497</c:v>
                </c:pt>
                <c:pt idx="21">
                  <c:v>71375</c:v>
                </c:pt>
                <c:pt idx="22">
                  <c:v>71726</c:v>
                </c:pt>
                <c:pt idx="23">
                  <c:v>71560</c:v>
                </c:pt>
                <c:pt idx="24">
                  <c:v>70895</c:v>
                </c:pt>
                <c:pt idx="25">
                  <c:v>69753</c:v>
                </c:pt>
                <c:pt idx="26">
                  <c:v>68162</c:v>
                </c:pt>
                <c:pt idx="27">
                  <c:v>66153</c:v>
                </c:pt>
                <c:pt idx="28">
                  <c:v>63759</c:v>
                </c:pt>
                <c:pt idx="29">
                  <c:v>61017</c:v>
                </c:pt>
                <c:pt idx="30">
                  <c:v>57966</c:v>
                </c:pt>
                <c:pt idx="31">
                  <c:v>54647</c:v>
                </c:pt>
                <c:pt idx="32">
                  <c:v>51104</c:v>
                </c:pt>
                <c:pt idx="33">
                  <c:v>47383</c:v>
                </c:pt>
                <c:pt idx="34">
                  <c:v>43532</c:v>
                </c:pt>
                <c:pt idx="35">
                  <c:v>39603</c:v>
                </c:pt>
                <c:pt idx="36">
                  <c:v>35648</c:v>
                </c:pt>
                <c:pt idx="37">
                  <c:v>31723</c:v>
                </c:pt>
                <c:pt idx="38">
                  <c:v>27882</c:v>
                </c:pt>
                <c:pt idx="39">
                  <c:v>24179</c:v>
                </c:pt>
                <c:pt idx="40">
                  <c:v>20666</c:v>
                </c:pt>
                <c:pt idx="41">
                  <c:v>17388</c:v>
                </c:pt>
                <c:pt idx="42">
                  <c:v>14384</c:v>
                </c:pt>
                <c:pt idx="43">
                  <c:v>11685</c:v>
                </c:pt>
                <c:pt idx="44">
                  <c:v>9310</c:v>
                </c:pt>
                <c:pt idx="45">
                  <c:v>7265</c:v>
                </c:pt>
                <c:pt idx="46">
                  <c:v>5546</c:v>
                </c:pt>
                <c:pt idx="47">
                  <c:v>4137</c:v>
                </c:pt>
                <c:pt idx="48">
                  <c:v>3011</c:v>
                </c:pt>
                <c:pt idx="49">
                  <c:v>2136</c:v>
                </c:pt>
                <c:pt idx="50">
                  <c:v>1476</c:v>
                </c:pt>
                <c:pt idx="51">
                  <c:v>992</c:v>
                </c:pt>
                <c:pt idx="52">
                  <c:v>648</c:v>
                </c:pt>
                <c:pt idx="53">
                  <c:v>410</c:v>
                </c:pt>
                <c:pt idx="54">
                  <c:v>252</c:v>
                </c:pt>
                <c:pt idx="55">
                  <c:v>150</c:v>
                </c:pt>
                <c:pt idx="56">
                  <c:v>86</c:v>
                </c:pt>
                <c:pt idx="57">
                  <c:v>48</c:v>
                </c:pt>
                <c:pt idx="58">
                  <c:v>25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J7" zoomScale="85" zoomScaleNormal="85" workbookViewId="0">
      <selection activeCell="Q13" sqref="Q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SUM(I23:I38)/COUNT(I23:I38)</f>
        <v>88059.9375</v>
      </c>
      <c r="Q13" s="34">
        <f>SUM(J23:J38)/COUNT(J23:J38)</f>
        <v>27679.9375</v>
      </c>
      <c r="R13" s="34">
        <f t="shared" ref="Q13:U13" si="9">SUM(K23:K38)/COUNT(K23:K38)</f>
        <v>4186.9375</v>
      </c>
      <c r="S13" s="34">
        <f t="shared" si="9"/>
        <v>-4189.5</v>
      </c>
      <c r="T13" s="34">
        <f t="shared" si="9"/>
        <v>3355.75</v>
      </c>
      <c r="U13" s="42">
        <f t="shared" si="9"/>
        <v>907.25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2.4352927097469061E-2</v>
      </c>
      <c r="R17" s="59">
        <f>(T13+Q13*(P17-Q17))/(P13*Q13)</f>
        <v>1.5544082054021415E-6</v>
      </c>
      <c r="S17" s="60">
        <f>(S13 + R17*P13*Q13)/R13</f>
        <v>-9.5688077502948124E-2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3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66">
        <v>196</v>
      </c>
      <c r="G23" s="160">
        <f t="shared" si="0"/>
        <v>1.3568888040771461E-4</v>
      </c>
      <c r="H23" s="159">
        <f t="shared" si="8"/>
        <v>1.2215214067278288</v>
      </c>
      <c r="I23" s="46">
        <f t="shared" si="1"/>
        <v>114459</v>
      </c>
      <c r="J23" s="70">
        <f>D23-E23-F23</f>
        <v>5678</v>
      </c>
      <c r="K23" s="16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1.452959307596063E-6</v>
      </c>
      <c r="Q23" s="115">
        <f t="shared" ref="Q23:Q54" si="11">(1+P$17-Q$17)*(1+P$17+S$17)-R$17*((S$17*K22)+((I22+J22)*(1+P$17+S$17)))</f>
        <v>0.78258875884390244</v>
      </c>
      <c r="R23" s="115">
        <f t="shared" ref="R23:R54" si="12">-J22*(1+P$17+S$17)</f>
        <v>-4632.7942917705368</v>
      </c>
      <c r="S23" s="118">
        <f t="shared" ref="S23:S86" si="13">INT((-Q23+SQRT((Q23^2)-(4*P23*R23)))/(2*P23))</f>
        <v>5856</v>
      </c>
      <c r="T23" s="46">
        <f>J23</f>
        <v>5678</v>
      </c>
      <c r="U23" s="70">
        <f>S23-T23</f>
        <v>178</v>
      </c>
      <c r="V23" s="116">
        <f t="shared" ref="V23:V32" si="14">U23/T23</f>
        <v>3.1349066572736881E-2</v>
      </c>
      <c r="W23" s="47">
        <f>U23</f>
        <v>178</v>
      </c>
      <c r="X23" s="117">
        <f>V23</f>
        <v>3.1349066572736881E-2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48">
        <v>292</v>
      </c>
      <c r="G24" s="161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1.452959307596063E-6</v>
      </c>
      <c r="Q24" s="52">
        <f t="shared" si="11"/>
        <v>0.78282189868503871</v>
      </c>
      <c r="R24" s="52">
        <f t="shared" si="12"/>
        <v>-5361.8030959382604</v>
      </c>
      <c r="S24" s="119">
        <f t="shared" si="13"/>
        <v>6764</v>
      </c>
      <c r="T24" s="9">
        <f t="shared" ref="T24:T35" si="15">J24</f>
        <v>7036</v>
      </c>
      <c r="U24" s="2">
        <f t="shared" ref="U24:U32" si="16">S24-T24</f>
        <v>-272</v>
      </c>
      <c r="V24" s="109">
        <f t="shared" si="14"/>
        <v>-3.8658328595793066E-2</v>
      </c>
      <c r="W24" s="38">
        <f>W23+U24</f>
        <v>-94</v>
      </c>
      <c r="X24" s="105">
        <f t="shared" ref="X24:X32" si="17">V24+X23</f>
        <v>-7.3092620230561858E-3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51">
        <v>342</v>
      </c>
      <c r="G25" s="162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1.452959307596063E-6</v>
      </c>
      <c r="Q25" s="103">
        <f t="shared" si="11"/>
        <v>0.78310372515559012</v>
      </c>
      <c r="R25" s="103">
        <f t="shared" si="12"/>
        <v>-6644.1786866892571</v>
      </c>
      <c r="S25" s="120">
        <f t="shared" si="13"/>
        <v>8354</v>
      </c>
      <c r="T25" s="11">
        <f t="shared" si="15"/>
        <v>9029</v>
      </c>
      <c r="U25" s="4">
        <f t="shared" si="16"/>
        <v>-675</v>
      </c>
      <c r="V25" s="108">
        <f t="shared" si="14"/>
        <v>-7.4759109535939755E-2</v>
      </c>
      <c r="W25" s="18">
        <f t="shared" ref="W25:W32" si="18">W24+U25</f>
        <v>-769</v>
      </c>
      <c r="X25" s="106">
        <f t="shared" si="17"/>
        <v>-8.2068371558995934E-2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48">
        <v>533</v>
      </c>
      <c r="G26" s="161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1.452959307596063E-6</v>
      </c>
      <c r="Q26" s="52">
        <f t="shared" si="11"/>
        <v>0.78325854164564168</v>
      </c>
      <c r="R26" s="52">
        <f t="shared" si="12"/>
        <v>-8526.1923482258808</v>
      </c>
      <c r="S26" s="119">
        <f t="shared" si="13"/>
        <v>10674</v>
      </c>
      <c r="T26" s="9">
        <f t="shared" si="15"/>
        <v>10265</v>
      </c>
      <c r="U26" s="2">
        <f t="shared" si="16"/>
        <v>409</v>
      </c>
      <c r="V26" s="109">
        <f t="shared" si="14"/>
        <v>3.9844130540672186E-2</v>
      </c>
      <c r="W26" s="38">
        <f t="shared" si="18"/>
        <v>-360</v>
      </c>
      <c r="X26" s="105">
        <f t="shared" si="17"/>
        <v>-4.2224241018323748E-2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51">
        <v>638</v>
      </c>
      <c r="G27" s="162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1.452959307596063E-6</v>
      </c>
      <c r="Q27" s="103">
        <f t="shared" si="11"/>
        <v>0.78388723231244617</v>
      </c>
      <c r="R27" s="103">
        <f t="shared" si="12"/>
        <v>-9693.3618844322373</v>
      </c>
      <c r="S27" s="120">
        <f t="shared" si="13"/>
        <v>12094</v>
      </c>
      <c r="T27" s="11">
        <f t="shared" si="15"/>
        <v>13050</v>
      </c>
      <c r="U27" s="4">
        <f t="shared" si="16"/>
        <v>-956</v>
      </c>
      <c r="V27" s="108">
        <f t="shared" si="14"/>
        <v>-7.3256704980842913E-2</v>
      </c>
      <c r="W27" s="18">
        <f t="shared" si="18"/>
        <v>-1316</v>
      </c>
      <c r="X27" s="106">
        <f t="shared" si="17"/>
        <v>-0.11548094599916667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48">
        <v>831</v>
      </c>
      <c r="G28" s="161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1.452959307596063E-6</v>
      </c>
      <c r="Q28" s="52">
        <f t="shared" si="11"/>
        <v>0.78420336314625172</v>
      </c>
      <c r="R28" s="52">
        <f t="shared" si="12"/>
        <v>-12323.270588586527</v>
      </c>
      <c r="S28" s="119">
        <f t="shared" si="13"/>
        <v>15281</v>
      </c>
      <c r="T28" s="9">
        <f t="shared" si="15"/>
        <v>16139</v>
      </c>
      <c r="U28" s="2">
        <f t="shared" si="16"/>
        <v>-858</v>
      </c>
      <c r="V28" s="109">
        <f t="shared" si="14"/>
        <v>-5.3163145176281061E-2</v>
      </c>
      <c r="W28" s="38">
        <f t="shared" si="18"/>
        <v>-2174</v>
      </c>
      <c r="X28" s="105">
        <f t="shared" si="17"/>
        <v>-0.16864409117544774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51">
        <v>1093</v>
      </c>
      <c r="G29" s="162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1.452959307596063E-6</v>
      </c>
      <c r="Q29" s="103">
        <f t="shared" si="11"/>
        <v>0.78477381897640963</v>
      </c>
      <c r="R29" s="103">
        <f t="shared" si="12"/>
        <v>-15240.250117179919</v>
      </c>
      <c r="S29" s="120">
        <f t="shared" si="13"/>
        <v>18767</v>
      </c>
      <c r="T29" s="11">
        <f t="shared" si="15"/>
        <v>18829</v>
      </c>
      <c r="U29" s="4">
        <f t="shared" si="16"/>
        <v>-62</v>
      </c>
      <c r="V29" s="108">
        <f t="shared" si="14"/>
        <v>-3.2927930320250675E-3</v>
      </c>
      <c r="W29" s="18">
        <f t="shared" si="18"/>
        <v>-2236</v>
      </c>
      <c r="X29" s="106">
        <f t="shared" si="17"/>
        <v>-0.1719368842074728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48">
        <v>1379</v>
      </c>
      <c r="G30" s="161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1.452959307596063E-6</v>
      </c>
      <c r="Q30" s="52">
        <f t="shared" si="11"/>
        <v>0.78561451352371392</v>
      </c>
      <c r="R30" s="52">
        <f t="shared" si="12"/>
        <v>-17780.449188696988</v>
      </c>
      <c r="S30" s="119">
        <f t="shared" si="13"/>
        <v>21757</v>
      </c>
      <c r="T30" s="9">
        <f t="shared" si="15"/>
        <v>21992</v>
      </c>
      <c r="U30" s="2">
        <f t="shared" si="16"/>
        <v>-235</v>
      </c>
      <c r="V30" s="109">
        <f t="shared" si="14"/>
        <v>-1.0685703892324481E-2</v>
      </c>
      <c r="W30" s="38">
        <f t="shared" si="18"/>
        <v>-2471</v>
      </c>
      <c r="X30" s="105">
        <f t="shared" si="17"/>
        <v>-0.18262258809979728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9">
        <v>1772</v>
      </c>
      <c r="G31" s="162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6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1.452959307596063E-6</v>
      </c>
      <c r="Q31" s="103">
        <f t="shared" si="11"/>
        <v>0.78653399403529445</v>
      </c>
      <c r="R31" s="103">
        <f t="shared" si="12"/>
        <v>-20767.307799555165</v>
      </c>
      <c r="S31" s="120">
        <f t="shared" si="13"/>
        <v>25227</v>
      </c>
      <c r="T31" s="11">
        <f t="shared" si="15"/>
        <v>24421</v>
      </c>
      <c r="U31" s="4">
        <f t="shared" si="16"/>
        <v>806</v>
      </c>
      <c r="V31" s="108">
        <f t="shared" si="14"/>
        <v>3.3004381474960078E-2</v>
      </c>
      <c r="W31" s="18">
        <f t="shared" si="18"/>
        <v>-1665</v>
      </c>
      <c r="X31" s="106">
        <f t="shared" si="17"/>
        <v>-0.14961820662483721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37">
        <v>2311</v>
      </c>
      <c r="G32" s="161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68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1.452959307596063E-6</v>
      </c>
      <c r="Q32" s="52">
        <f t="shared" si="11"/>
        <v>0.78775465339888762</v>
      </c>
      <c r="R32" s="52">
        <f t="shared" si="12"/>
        <v>-23061.041459300504</v>
      </c>
      <c r="S32" s="119">
        <f t="shared" si="13"/>
        <v>27844</v>
      </c>
      <c r="T32" s="9">
        <f t="shared" si="15"/>
        <v>29470</v>
      </c>
      <c r="U32" s="2">
        <f t="shared" si="16"/>
        <v>-1626</v>
      </c>
      <c r="V32" s="109">
        <f t="shared" si="14"/>
        <v>-5.5174753987105529E-2</v>
      </c>
      <c r="W32" s="38">
        <f t="shared" si="18"/>
        <v>-3291</v>
      </c>
      <c r="X32" s="105">
        <f t="shared" si="17"/>
        <v>-0.20479296061194274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36">
        <v>2991</v>
      </c>
      <c r="G33" s="162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1.452959307596063E-6</v>
      </c>
      <c r="Q33" s="103">
        <f t="shared" si="11"/>
        <v>0.78945300750294478</v>
      </c>
      <c r="R33" s="103">
        <f t="shared" si="12"/>
        <v>-27828.872355988118</v>
      </c>
      <c r="S33" s="64">
        <f t="shared" si="13"/>
        <v>33219</v>
      </c>
      <c r="T33" s="11">
        <f t="shared" si="15"/>
        <v>35273</v>
      </c>
      <c r="U33" s="4">
        <f t="shared" ref="U33:U34" si="27">S33-T33</f>
        <v>-2054</v>
      </c>
      <c r="V33" s="108">
        <f t="shared" ref="V33:V34" si="28">U33/T33</f>
        <v>-5.8231508519264029E-2</v>
      </c>
      <c r="W33" s="4">
        <f t="shared" ref="W33:W34" si="29">W32+U33</f>
        <v>-5345</v>
      </c>
      <c r="X33" s="106">
        <f t="shared" ref="X33:X38" si="30">V33+X32</f>
        <v>-0.26302446913120675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37">
        <v>3647</v>
      </c>
      <c r="G34" s="161">
        <f t="shared" si="0"/>
        <v>1.0512650466887794E-3</v>
      </c>
      <c r="H34" s="81">
        <f t="shared" si="8"/>
        <v>1.1773027723619762</v>
      </c>
      <c r="I34" s="169">
        <f t="shared" si="1"/>
        <v>72734</v>
      </c>
      <c r="J34" s="126">
        <f t="shared" ref="J34" si="31">D34-E34-F34</f>
        <v>40501</v>
      </c>
      <c r="K34" s="170">
        <f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1.452959307596063E-6</v>
      </c>
      <c r="Q34" s="52">
        <f t="shared" si="11"/>
        <v>0.79151457446412943</v>
      </c>
      <c r="R34" s="52">
        <f t="shared" si="12"/>
        <v>-33308.71444223851</v>
      </c>
      <c r="S34" s="119">
        <f t="shared" si="13"/>
        <v>39253</v>
      </c>
      <c r="T34" s="130">
        <f t="shared" si="15"/>
        <v>40501</v>
      </c>
      <c r="U34" s="127">
        <f t="shared" si="27"/>
        <v>-1248</v>
      </c>
      <c r="V34" s="128">
        <f t="shared" si="28"/>
        <v>-3.0814053973975953E-2</v>
      </c>
      <c r="W34" s="127">
        <f t="shared" si="29"/>
        <v>-6593</v>
      </c>
      <c r="X34" s="129">
        <f t="shared" si="30"/>
        <v>-0.29383852310518271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36">
        <v>4365</v>
      </c>
      <c r="G35" s="162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>E35</f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1.452959307596063E-6</v>
      </c>
      <c r="Q35" s="103">
        <f t="shared" si="11"/>
        <v>0.79367435407710507</v>
      </c>
      <c r="R35" s="103">
        <f t="shared" si="12"/>
        <v>-38245.577173053098</v>
      </c>
      <c r="S35" s="120">
        <f t="shared" si="13"/>
        <v>44554</v>
      </c>
      <c r="T35" s="11">
        <f t="shared" si="15"/>
        <v>46406</v>
      </c>
      <c r="U35" s="4">
        <f t="shared" ref="U35" si="39">S35-T35</f>
        <v>-1852</v>
      </c>
      <c r="V35" s="108">
        <f t="shared" ref="V35" si="40">U35/T35</f>
        <v>-3.9908632504417535E-2</v>
      </c>
      <c r="W35" s="4">
        <f t="shared" ref="W35" si="41">W34+U35</f>
        <v>-8445</v>
      </c>
      <c r="X35" s="106">
        <f t="shared" si="30"/>
        <v>-0.33374715560960022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37">
        <v>5138</v>
      </c>
      <c r="G36" s="161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>E36</f>
        <v>9357</v>
      </c>
      <c r="L36" s="90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1.452959307596063E-6</v>
      </c>
      <c r="Q36" s="52">
        <f t="shared" si="11"/>
        <v>0.79602730199394078</v>
      </c>
      <c r="R36" s="52">
        <f t="shared" si="12"/>
        <v>-43821.739075398189</v>
      </c>
      <c r="S36" s="119">
        <f t="shared" si="13"/>
        <v>50411</v>
      </c>
      <c r="T36" s="137">
        <f t="shared" ref="T36:T38" si="45">J36</f>
        <v>51224</v>
      </c>
      <c r="U36" s="138">
        <f t="shared" ref="U36" si="46">S36-T36</f>
        <v>-813</v>
      </c>
      <c r="V36" s="109">
        <f t="shared" ref="V36" si="47">U36/T36</f>
        <v>-1.5871466500078087E-2</v>
      </c>
      <c r="W36" s="138">
        <f t="shared" ref="W36" si="48">W35+U36</f>
        <v>-9258</v>
      </c>
      <c r="X36" s="105">
        <f t="shared" si="30"/>
        <v>-0.34961862210967831</v>
      </c>
    </row>
    <row r="37" spans="2:30" x14ac:dyDescent="0.25">
      <c r="B37" s="11">
        <v>33</v>
      </c>
      <c r="C37" s="157">
        <v>43918</v>
      </c>
      <c r="D37" s="50">
        <v>73235</v>
      </c>
      <c r="E37" s="35">
        <v>12285</v>
      </c>
      <c r="F37" s="39">
        <v>5982</v>
      </c>
      <c r="G37" s="162">
        <f t="shared" si="0"/>
        <v>1.5548701543825661E-3</v>
      </c>
      <c r="H37" s="83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>E37</f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1.452959307596063E-6</v>
      </c>
      <c r="Q37" s="103">
        <f t="shared" si="11"/>
        <v>0.79864493739584697</v>
      </c>
      <c r="R37" s="103">
        <f t="shared" si="12"/>
        <v>-48371.433917988987</v>
      </c>
      <c r="S37" s="120">
        <f t="shared" si="13"/>
        <v>55052</v>
      </c>
      <c r="T37" s="172">
        <f t="shared" si="45"/>
        <v>54968</v>
      </c>
      <c r="U37" s="19">
        <f t="shared" ref="U37" si="50">S37-T37</f>
        <v>84</v>
      </c>
      <c r="V37" s="108">
        <f t="shared" ref="V37" si="51">U37/T37</f>
        <v>1.5281618396157765E-3</v>
      </c>
      <c r="W37" s="19">
        <f t="shared" ref="W37" si="52">W36+U37</f>
        <v>-9174</v>
      </c>
      <c r="X37" s="106">
        <f t="shared" si="30"/>
        <v>-0.34809046027006252</v>
      </c>
    </row>
    <row r="38" spans="2:30" ht="15.75" thickBot="1" x14ac:dyDescent="0.3">
      <c r="B38" s="73">
        <v>34</v>
      </c>
      <c r="C38" s="158">
        <v>43919</v>
      </c>
      <c r="D38" s="167">
        <v>80110</v>
      </c>
      <c r="E38" s="154">
        <v>14709</v>
      </c>
      <c r="F38" s="156">
        <v>6803</v>
      </c>
      <c r="G38" s="163">
        <f t="shared" si="0"/>
        <v>1.700834956886562E-3</v>
      </c>
      <c r="H38" s="84">
        <f t="shared" si="8"/>
        <v>1.0938758790195944</v>
      </c>
      <c r="I38" s="167">
        <f t="shared" ref="I38" si="53">INT(U$3*U$9-D38-F38+E38)</f>
        <v>48325</v>
      </c>
      <c r="J38" s="155">
        <f>D38-E38-F38</f>
        <v>58598</v>
      </c>
      <c r="K38" s="156">
        <f>E38</f>
        <v>14709</v>
      </c>
      <c r="L38" s="165">
        <f t="shared" si="32"/>
        <v>-5272</v>
      </c>
      <c r="M38" s="155">
        <f t="shared" si="33"/>
        <v>3630</v>
      </c>
      <c r="N38" s="156">
        <f t="shared" si="34"/>
        <v>2424</v>
      </c>
      <c r="P38" s="77">
        <f t="shared" si="10"/>
        <v>1.452959307596063E-6</v>
      </c>
      <c r="Q38" s="78">
        <f t="shared" si="11"/>
        <v>0.8015581676213035</v>
      </c>
      <c r="R38" s="78">
        <f t="shared" si="12"/>
        <v>-51906.937755817948</v>
      </c>
      <c r="S38" s="171">
        <f t="shared" si="13"/>
        <v>58544</v>
      </c>
      <c r="T38" s="134">
        <f t="shared" si="45"/>
        <v>58598</v>
      </c>
      <c r="U38" s="131">
        <f t="shared" ref="U38" si="54">S38-T38</f>
        <v>-54</v>
      </c>
      <c r="V38" s="132">
        <f t="shared" ref="V38" si="55">U38/T38</f>
        <v>-9.2153315812826373E-4</v>
      </c>
      <c r="W38" s="131">
        <f t="shared" ref="W38" si="56">W37+U38</f>
        <v>-9228</v>
      </c>
      <c r="X38" s="133">
        <f t="shared" si="30"/>
        <v>-0.34901199342819078</v>
      </c>
    </row>
    <row r="39" spans="2:30" x14ac:dyDescent="0.25">
      <c r="B39" s="144">
        <v>35</v>
      </c>
      <c r="C39" s="145">
        <v>43920</v>
      </c>
      <c r="D39" s="146">
        <f t="shared" ref="D39:D97" si="57">D38+IF(M39&gt;0,M39,0)</f>
        <v>83391</v>
      </c>
      <c r="E39" s="147">
        <f t="shared" ref="E39:E97" si="58">E38+IF(N39&gt;0,N39,0)</f>
        <v>17172</v>
      </c>
      <c r="F39" s="148">
        <f>D39*F38/D38</f>
        <v>7081.6249282236922</v>
      </c>
      <c r="G39" s="149">
        <f t="shared" si="0"/>
        <v>1.770494668452469E-3</v>
      </c>
      <c r="H39" s="150">
        <f t="shared" si="8"/>
        <v>1.0409561852452878</v>
      </c>
      <c r="I39" s="151">
        <f t="shared" ref="I39:I68" si="59">INT((S$17*K39+I38)/(1+R$17*J39))</f>
        <v>42585</v>
      </c>
      <c r="J39" s="147">
        <f t="shared" ref="J39:J97" si="60">S39</f>
        <v>61879</v>
      </c>
      <c r="K39" s="152">
        <f t="shared" ref="K39:K68" si="61">INT((Q$17*J39+K38)/(1+P$17+S$17))</f>
        <v>17172</v>
      </c>
      <c r="L39" s="153">
        <f t="shared" si="32"/>
        <v>-5740</v>
      </c>
      <c r="M39" s="147">
        <f t="shared" si="33"/>
        <v>3281</v>
      </c>
      <c r="N39" s="152">
        <f t="shared" si="34"/>
        <v>2463</v>
      </c>
      <c r="P39" s="54">
        <f t="shared" si="10"/>
        <v>1.452959307596063E-6</v>
      </c>
      <c r="Q39" s="55">
        <f t="shared" si="11"/>
        <v>0.80432891280177743</v>
      </c>
      <c r="R39" s="55">
        <f t="shared" si="12"/>
        <v>-55334.790034482248</v>
      </c>
      <c r="S39" s="56">
        <f t="shared" si="13"/>
        <v>61879</v>
      </c>
      <c r="T39" s="135"/>
      <c r="U39" s="136"/>
      <c r="V39" s="139"/>
      <c r="W39" s="136"/>
      <c r="X39" s="140"/>
    </row>
    <row r="40" spans="2:30" x14ac:dyDescent="0.25">
      <c r="B40" s="9">
        <v>36</v>
      </c>
      <c r="C40" s="22">
        <v>43921</v>
      </c>
      <c r="D40" s="49">
        <f t="shared" si="57"/>
        <v>86265</v>
      </c>
      <c r="E40" s="5">
        <f t="shared" si="58"/>
        <v>19854</v>
      </c>
      <c r="F40" s="63">
        <f t="shared" ref="F40:F103" si="62">D40*F39/D39</f>
        <v>7325.6871177131443</v>
      </c>
      <c r="G40" s="28">
        <f t="shared" si="0"/>
        <v>1.8315132637101396E-3</v>
      </c>
      <c r="H40" s="81">
        <f t="shared" si="8"/>
        <v>1.0344641508076411</v>
      </c>
      <c r="I40" s="49">
        <f t="shared" si="59"/>
        <v>36964</v>
      </c>
      <c r="J40" s="5">
        <f t="shared" si="60"/>
        <v>64753</v>
      </c>
      <c r="K40" s="37">
        <f t="shared" si="61"/>
        <v>19854</v>
      </c>
      <c r="L40" s="90">
        <f t="shared" si="32"/>
        <v>-5621</v>
      </c>
      <c r="M40" s="5">
        <f t="shared" si="33"/>
        <v>2874</v>
      </c>
      <c r="N40" s="37">
        <f t="shared" si="34"/>
        <v>2682</v>
      </c>
      <c r="P40" s="53">
        <f t="shared" si="10"/>
        <v>1.452959307596063E-6</v>
      </c>
      <c r="Q40" s="52">
        <f t="shared" si="11"/>
        <v>0.80830468912327591</v>
      </c>
      <c r="R40" s="52">
        <f t="shared" si="12"/>
        <v>-58433.077452195073</v>
      </c>
      <c r="S40" s="16">
        <f t="shared" si="13"/>
        <v>64753</v>
      </c>
      <c r="T40" s="137"/>
      <c r="U40" s="138"/>
      <c r="V40" s="109"/>
      <c r="W40" s="138"/>
      <c r="X40" s="105"/>
    </row>
    <row r="41" spans="2:30" x14ac:dyDescent="0.25">
      <c r="B41" s="11">
        <v>37</v>
      </c>
      <c r="C41" s="21">
        <v>43922</v>
      </c>
      <c r="D41" s="50">
        <f t="shared" si="57"/>
        <v>88682</v>
      </c>
      <c r="E41" s="35">
        <f t="shared" si="58"/>
        <v>22757</v>
      </c>
      <c r="F41" s="30">
        <f t="shared" si="62"/>
        <v>7530.940531768817</v>
      </c>
      <c r="G41" s="27">
        <f t="shared" si="0"/>
        <v>1.8828291804595444E-3</v>
      </c>
      <c r="H41" s="83">
        <f t="shared" si="8"/>
        <v>1.0280183156552483</v>
      </c>
      <c r="I41" s="50">
        <f t="shared" si="59"/>
        <v>31497</v>
      </c>
      <c r="J41" s="18">
        <f t="shared" si="60"/>
        <v>67170</v>
      </c>
      <c r="K41" s="36">
        <f t="shared" si="61"/>
        <v>22757</v>
      </c>
      <c r="L41" s="91">
        <f t="shared" si="32"/>
        <v>-5467</v>
      </c>
      <c r="M41" s="18">
        <f t="shared" si="33"/>
        <v>2417</v>
      </c>
      <c r="N41" s="36">
        <f t="shared" si="34"/>
        <v>2903</v>
      </c>
      <c r="P41" s="54">
        <f t="shared" si="10"/>
        <v>1.452959307596063E-6</v>
      </c>
      <c r="Q41" s="55">
        <f t="shared" si="11"/>
        <v>0.81273577884549131</v>
      </c>
      <c r="R41" s="55">
        <f t="shared" si="12"/>
        <v>-61147.029917451597</v>
      </c>
      <c r="S41" s="56">
        <f t="shared" si="13"/>
        <v>67170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57"/>
        <v>90604</v>
      </c>
      <c r="E42" s="5">
        <f t="shared" si="58"/>
        <v>25880</v>
      </c>
      <c r="F42" s="63">
        <f t="shared" si="62"/>
        <v>7694.1581824990626</v>
      </c>
      <c r="G42" s="28">
        <f t="shared" si="0"/>
        <v>1.9236356314286615E-3</v>
      </c>
      <c r="H42" s="81">
        <f t="shared" si="8"/>
        <v>1.0216729437766401</v>
      </c>
      <c r="I42" s="49">
        <f t="shared" si="59"/>
        <v>26206</v>
      </c>
      <c r="J42" s="38">
        <f t="shared" si="60"/>
        <v>69092</v>
      </c>
      <c r="K42" s="37">
        <f t="shared" si="61"/>
        <v>25880</v>
      </c>
      <c r="L42" s="90">
        <f t="shared" si="32"/>
        <v>-5291</v>
      </c>
      <c r="M42" s="38">
        <f t="shared" si="33"/>
        <v>1922</v>
      </c>
      <c r="N42" s="37">
        <f t="shared" si="34"/>
        <v>3123</v>
      </c>
      <c r="P42" s="53">
        <f t="shared" si="10"/>
        <v>1.452959307596063E-6</v>
      </c>
      <c r="Q42" s="52">
        <f t="shared" si="11"/>
        <v>0.81764449713810095</v>
      </c>
      <c r="R42" s="52">
        <f t="shared" si="12"/>
        <v>-63429.431834126975</v>
      </c>
      <c r="S42" s="16">
        <f t="shared" si="13"/>
        <v>69092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7"/>
        <v>92009</v>
      </c>
      <c r="E43" s="35">
        <f t="shared" si="58"/>
        <v>29224</v>
      </c>
      <c r="F43" s="30">
        <f t="shared" si="62"/>
        <v>7813.4718137560849</v>
      </c>
      <c r="G43" s="27">
        <f t="shared" si="0"/>
        <v>1.9534655292494782E-3</v>
      </c>
      <c r="H43" s="83">
        <f t="shared" si="8"/>
        <v>1.015507041631716</v>
      </c>
      <c r="I43" s="50">
        <f t="shared" si="59"/>
        <v>21097</v>
      </c>
      <c r="J43" s="18">
        <f t="shared" si="60"/>
        <v>70497</v>
      </c>
      <c r="K43" s="36">
        <f t="shared" si="61"/>
        <v>29224</v>
      </c>
      <c r="L43" s="91">
        <f t="shared" si="32"/>
        <v>-5109</v>
      </c>
      <c r="M43" s="18">
        <f t="shared" si="33"/>
        <v>1405</v>
      </c>
      <c r="N43" s="36">
        <f t="shared" si="34"/>
        <v>3344</v>
      </c>
      <c r="P43" s="54">
        <f t="shared" si="10"/>
        <v>1.452959307596063E-6</v>
      </c>
      <c r="Q43" s="55">
        <f t="shared" si="11"/>
        <v>0.82305418080198467</v>
      </c>
      <c r="R43" s="55">
        <f t="shared" si="12"/>
        <v>-65244.399349166306</v>
      </c>
      <c r="S43" s="56">
        <f t="shared" si="13"/>
        <v>70497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7"/>
        <v>92887</v>
      </c>
      <c r="E44" s="5">
        <f t="shared" si="58"/>
        <v>32788</v>
      </c>
      <c r="F44" s="63">
        <f t="shared" si="62"/>
        <v>7888.0322181999736</v>
      </c>
      <c r="G44" s="28">
        <f t="shared" si="0"/>
        <v>1.9721065614819885E-3</v>
      </c>
      <c r="H44" s="81">
        <f t="shared" si="8"/>
        <v>1.0095425447510569</v>
      </c>
      <c r="I44" s="49">
        <f t="shared" si="59"/>
        <v>16166</v>
      </c>
      <c r="J44" s="38">
        <f t="shared" si="60"/>
        <v>71375</v>
      </c>
      <c r="K44" s="37">
        <f t="shared" si="61"/>
        <v>32788</v>
      </c>
      <c r="L44" s="90">
        <f t="shared" si="32"/>
        <v>-4931</v>
      </c>
      <c r="M44" s="38">
        <f t="shared" si="33"/>
        <v>878</v>
      </c>
      <c r="N44" s="37">
        <f t="shared" si="34"/>
        <v>3564</v>
      </c>
      <c r="P44" s="53">
        <f t="shared" si="10"/>
        <v>1.452959307596063E-6</v>
      </c>
      <c r="Q44" s="52">
        <f t="shared" si="11"/>
        <v>0.82898846411468785</v>
      </c>
      <c r="R44" s="52">
        <f t="shared" si="12"/>
        <v>-66571.157600274659</v>
      </c>
      <c r="S44" s="16">
        <f t="shared" si="13"/>
        <v>71375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7"/>
        <v>93238</v>
      </c>
      <c r="E45" s="35">
        <f t="shared" si="58"/>
        <v>36571</v>
      </c>
      <c r="F45" s="30">
        <f t="shared" si="62"/>
        <v>7917.8393958307306</v>
      </c>
      <c r="G45" s="27">
        <f t="shared" si="0"/>
        <v>1.9795587281261923E-3</v>
      </c>
      <c r="H45" s="83">
        <f t="shared" si="8"/>
        <v>1.0037787849752926</v>
      </c>
      <c r="I45" s="23">
        <f t="shared" si="59"/>
        <v>11396</v>
      </c>
      <c r="J45" s="35">
        <f t="shared" si="60"/>
        <v>71726</v>
      </c>
      <c r="K45" s="39">
        <f t="shared" si="61"/>
        <v>36571</v>
      </c>
      <c r="L45" s="92">
        <f t="shared" si="32"/>
        <v>-4770</v>
      </c>
      <c r="M45" s="35">
        <f t="shared" si="33"/>
        <v>351</v>
      </c>
      <c r="N45" s="39">
        <f t="shared" si="34"/>
        <v>3783</v>
      </c>
      <c r="P45" s="54">
        <f t="shared" si="10"/>
        <v>1.452959307596063E-6</v>
      </c>
      <c r="Q45" s="55">
        <f t="shared" si="11"/>
        <v>0.83546774818468883</v>
      </c>
      <c r="R45" s="55">
        <f t="shared" si="12"/>
        <v>-67400.263468227073</v>
      </c>
      <c r="S45" s="56">
        <f t="shared" si="13"/>
        <v>71726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7"/>
        <v>93238</v>
      </c>
      <c r="E46" s="5">
        <f t="shared" si="58"/>
        <v>40573</v>
      </c>
      <c r="F46" s="63">
        <f t="shared" si="62"/>
        <v>7917.8393958307306</v>
      </c>
      <c r="G46" s="28">
        <f t="shared" si="0"/>
        <v>1.9795587281261923E-3</v>
      </c>
      <c r="H46" s="81">
        <f t="shared" si="8"/>
        <v>1</v>
      </c>
      <c r="I46" s="49">
        <f t="shared" si="59"/>
        <v>6761</v>
      </c>
      <c r="J46" s="38">
        <f t="shared" si="60"/>
        <v>71560</v>
      </c>
      <c r="K46" s="37">
        <f t="shared" si="61"/>
        <v>40573</v>
      </c>
      <c r="L46" s="90">
        <f t="shared" si="32"/>
        <v>-4635</v>
      </c>
      <c r="M46" s="38">
        <f t="shared" si="33"/>
        <v>-166</v>
      </c>
      <c r="N46" s="37">
        <f t="shared" si="34"/>
        <v>4002</v>
      </c>
      <c r="P46" s="53">
        <f t="shared" si="10"/>
        <v>1.452959307596063E-6</v>
      </c>
      <c r="Q46" s="52">
        <f t="shared" si="11"/>
        <v>0.84251683765906793</v>
      </c>
      <c r="R46" s="52">
        <f t="shared" si="12"/>
        <v>-67731.716953023541</v>
      </c>
      <c r="S46" s="16">
        <f t="shared" si="13"/>
        <v>71560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7"/>
        <v>93238</v>
      </c>
      <c r="E47" s="35">
        <f t="shared" si="58"/>
        <v>44793</v>
      </c>
      <c r="F47" s="30">
        <f t="shared" si="62"/>
        <v>7917.8393958307306</v>
      </c>
      <c r="G47" s="27">
        <f t="shared" si="0"/>
        <v>1.9795587281261923E-3</v>
      </c>
      <c r="H47" s="83">
        <f t="shared" si="8"/>
        <v>1</v>
      </c>
      <c r="I47" s="23">
        <f t="shared" si="59"/>
        <v>2229</v>
      </c>
      <c r="J47" s="35">
        <f t="shared" si="60"/>
        <v>70895</v>
      </c>
      <c r="K47" s="39">
        <f t="shared" si="61"/>
        <v>44793</v>
      </c>
      <c r="L47" s="92">
        <f t="shared" si="32"/>
        <v>-4532</v>
      </c>
      <c r="M47" s="35">
        <f t="shared" si="33"/>
        <v>-665</v>
      </c>
      <c r="N47" s="39">
        <f t="shared" si="34"/>
        <v>4220</v>
      </c>
      <c r="P47" s="54">
        <f t="shared" si="10"/>
        <v>1.452959307596063E-6</v>
      </c>
      <c r="Q47" s="55">
        <f t="shared" si="11"/>
        <v>0.85015921807703809</v>
      </c>
      <c r="R47" s="55">
        <f t="shared" si="12"/>
        <v>-67574.961173889038</v>
      </c>
      <c r="S47" s="56">
        <f t="shared" si="13"/>
        <v>70895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7"/>
        <v>93238</v>
      </c>
      <c r="E48" s="5">
        <f t="shared" si="58"/>
        <v>49233</v>
      </c>
      <c r="F48" s="63">
        <f t="shared" si="62"/>
        <v>7917.8393958307306</v>
      </c>
      <c r="G48" s="28">
        <f t="shared" si="0"/>
        <v>1.9795587281261923E-3</v>
      </c>
      <c r="H48" s="81">
        <f t="shared" si="8"/>
        <v>1</v>
      </c>
      <c r="I48" s="49">
        <f t="shared" si="59"/>
        <v>-2240</v>
      </c>
      <c r="J48" s="38">
        <f t="shared" si="60"/>
        <v>69753</v>
      </c>
      <c r="K48" s="37">
        <f t="shared" si="61"/>
        <v>49233</v>
      </c>
      <c r="L48" s="90">
        <f t="shared" si="32"/>
        <v>-4469</v>
      </c>
      <c r="M48" s="38">
        <f t="shared" si="33"/>
        <v>-1142</v>
      </c>
      <c r="N48" s="37">
        <f t="shared" si="34"/>
        <v>4440</v>
      </c>
      <c r="P48" s="53">
        <f t="shared" si="10"/>
        <v>1.452959307596063E-6</v>
      </c>
      <c r="Q48" s="52">
        <f t="shared" si="11"/>
        <v>0.85841529054707744</v>
      </c>
      <c r="R48" s="52">
        <f t="shared" si="12"/>
        <v>-66946.993745428495</v>
      </c>
      <c r="S48" s="16">
        <f t="shared" si="13"/>
        <v>69753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7"/>
        <v>93238</v>
      </c>
      <c r="E49" s="35">
        <f t="shared" si="58"/>
        <v>53894</v>
      </c>
      <c r="F49" s="30">
        <f t="shared" si="62"/>
        <v>7917.8393958307306</v>
      </c>
      <c r="G49" s="27">
        <f t="shared" si="0"/>
        <v>1.9795587281261923E-3</v>
      </c>
      <c r="H49" s="83">
        <f t="shared" si="8"/>
        <v>1</v>
      </c>
      <c r="I49" s="23">
        <f t="shared" si="59"/>
        <v>-6689</v>
      </c>
      <c r="J49" s="35">
        <f t="shared" si="60"/>
        <v>68162</v>
      </c>
      <c r="K49" s="39">
        <f t="shared" si="61"/>
        <v>53894</v>
      </c>
      <c r="L49" s="92">
        <f t="shared" si="32"/>
        <v>-4449</v>
      </c>
      <c r="M49" s="35">
        <f t="shared" si="33"/>
        <v>-1591</v>
      </c>
      <c r="N49" s="39">
        <f t="shared" si="34"/>
        <v>4661</v>
      </c>
      <c r="P49" s="54">
        <f t="shared" si="10"/>
        <v>1.452959307596063E-6</v>
      </c>
      <c r="Q49" s="55">
        <f t="shared" si="11"/>
        <v>0.86731177377746571</v>
      </c>
      <c r="R49" s="55">
        <f t="shared" si="12"/>
        <v>-65868.589529936857</v>
      </c>
      <c r="S49" s="56">
        <f t="shared" si="13"/>
        <v>68162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7"/>
        <v>93238</v>
      </c>
      <c r="E50" s="5">
        <f t="shared" si="58"/>
        <v>58778</v>
      </c>
      <c r="F50" s="63">
        <f t="shared" si="62"/>
        <v>7917.8393958307306</v>
      </c>
      <c r="G50" s="28">
        <f t="shared" si="0"/>
        <v>1.9795587281261923E-3</v>
      </c>
      <c r="H50" s="81">
        <f t="shared" si="8"/>
        <v>1</v>
      </c>
      <c r="I50" s="49">
        <f t="shared" si="59"/>
        <v>-11166</v>
      </c>
      <c r="J50" s="38">
        <f t="shared" si="60"/>
        <v>66153</v>
      </c>
      <c r="K50" s="37">
        <f t="shared" si="61"/>
        <v>58778</v>
      </c>
      <c r="L50" s="90">
        <f t="shared" si="32"/>
        <v>-4477</v>
      </c>
      <c r="M50" s="38">
        <f t="shared" si="33"/>
        <v>-2009</v>
      </c>
      <c r="N50" s="37">
        <f t="shared" si="34"/>
        <v>4884</v>
      </c>
      <c r="P50" s="53">
        <f t="shared" si="10"/>
        <v>1.452959307596063E-6</v>
      </c>
      <c r="Q50" s="52">
        <f t="shared" si="11"/>
        <v>0.87687083419954759</v>
      </c>
      <c r="R50" s="52">
        <f t="shared" si="12"/>
        <v>-64366.18926124405</v>
      </c>
      <c r="S50" s="16">
        <f t="shared" si="13"/>
        <v>66153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7"/>
        <v>93238</v>
      </c>
      <c r="E51" s="35">
        <f t="shared" si="58"/>
        <v>63888</v>
      </c>
      <c r="F51" s="30">
        <f t="shared" si="62"/>
        <v>7917.8393958307306</v>
      </c>
      <c r="G51" s="27">
        <f t="shared" si="0"/>
        <v>1.9795587281261923E-3</v>
      </c>
      <c r="H51" s="83">
        <f t="shared" si="8"/>
        <v>1</v>
      </c>
      <c r="I51" s="50">
        <f t="shared" si="59"/>
        <v>-15722</v>
      </c>
      <c r="J51" s="18">
        <f t="shared" si="60"/>
        <v>63759</v>
      </c>
      <c r="K51" s="36">
        <f t="shared" si="61"/>
        <v>63888</v>
      </c>
      <c r="L51" s="91">
        <f t="shared" si="32"/>
        <v>-4556</v>
      </c>
      <c r="M51" s="18">
        <f t="shared" si="33"/>
        <v>-2394</v>
      </c>
      <c r="N51" s="36">
        <f t="shared" si="34"/>
        <v>5110</v>
      </c>
      <c r="P51" s="54">
        <f t="shared" si="10"/>
        <v>1.452959307596063E-6</v>
      </c>
      <c r="Q51" s="55">
        <f t="shared" si="11"/>
        <v>0.88711772267540212</v>
      </c>
      <c r="R51" s="55">
        <f t="shared" si="12"/>
        <v>-62469.066608947469</v>
      </c>
      <c r="S51" s="56">
        <f t="shared" si="13"/>
        <v>63759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7"/>
        <v>93238</v>
      </c>
      <c r="E52" s="5">
        <f t="shared" si="58"/>
        <v>69229</v>
      </c>
      <c r="F52" s="63">
        <f t="shared" si="62"/>
        <v>7917.8393958307306</v>
      </c>
      <c r="G52" s="28">
        <f t="shared" si="0"/>
        <v>1.9795587281261923E-3</v>
      </c>
      <c r="H52" s="81">
        <f t="shared" si="8"/>
        <v>1</v>
      </c>
      <c r="I52" s="49">
        <f t="shared" si="59"/>
        <v>-20411</v>
      </c>
      <c r="J52" s="38">
        <f t="shared" si="60"/>
        <v>61017</v>
      </c>
      <c r="K52" s="37">
        <f t="shared" si="61"/>
        <v>69229</v>
      </c>
      <c r="L52" s="90">
        <f t="shared" si="32"/>
        <v>-4689</v>
      </c>
      <c r="M52" s="38">
        <f t="shared" si="33"/>
        <v>-2742</v>
      </c>
      <c r="N52" s="37">
        <f t="shared" si="34"/>
        <v>5341</v>
      </c>
      <c r="P52" s="53">
        <f t="shared" si="10"/>
        <v>1.452959307596063E-6</v>
      </c>
      <c r="Q52" s="52">
        <f t="shared" si="11"/>
        <v>0.89807930665164204</v>
      </c>
      <c r="R52" s="52">
        <f t="shared" si="12"/>
        <v>-60208.38386648953</v>
      </c>
      <c r="S52" s="16">
        <f t="shared" si="13"/>
        <v>61017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7"/>
        <v>93238</v>
      </c>
      <c r="E53" s="35">
        <f t="shared" si="58"/>
        <v>74806</v>
      </c>
      <c r="F53" s="30">
        <f t="shared" si="62"/>
        <v>7917.8393958307306</v>
      </c>
      <c r="G53" s="27">
        <f t="shared" si="0"/>
        <v>1.9795587281261923E-3</v>
      </c>
      <c r="H53" s="83">
        <f t="shared" si="8"/>
        <v>1</v>
      </c>
      <c r="I53" s="50">
        <f t="shared" si="59"/>
        <v>-25291</v>
      </c>
      <c r="J53" s="18">
        <f t="shared" si="60"/>
        <v>57966</v>
      </c>
      <c r="K53" s="36">
        <f t="shared" si="61"/>
        <v>74806</v>
      </c>
      <c r="L53" s="91">
        <f t="shared" si="32"/>
        <v>-4880</v>
      </c>
      <c r="M53" s="18">
        <f t="shared" si="33"/>
        <v>-3051</v>
      </c>
      <c r="N53" s="36">
        <f t="shared" si="34"/>
        <v>5577</v>
      </c>
      <c r="P53" s="54">
        <f t="shared" si="10"/>
        <v>1.452959307596063E-6</v>
      </c>
      <c r="Q53" s="55">
        <f t="shared" si="11"/>
        <v>0.90978128320534501</v>
      </c>
      <c r="R53" s="55">
        <f t="shared" si="12"/>
        <v>-57619.080575002612</v>
      </c>
      <c r="S53" s="56">
        <f t="shared" si="13"/>
        <v>57966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7"/>
        <v>93238</v>
      </c>
      <c r="E54" s="5">
        <f t="shared" si="58"/>
        <v>80626</v>
      </c>
      <c r="F54" s="63">
        <f t="shared" si="62"/>
        <v>7917.8393958307306</v>
      </c>
      <c r="G54" s="28">
        <f t="shared" si="0"/>
        <v>1.9795587281261923E-3</v>
      </c>
      <c r="H54" s="81">
        <f t="shared" si="8"/>
        <v>1</v>
      </c>
      <c r="I54" s="49">
        <f t="shared" si="59"/>
        <v>-30422</v>
      </c>
      <c r="J54" s="38">
        <f t="shared" si="60"/>
        <v>54647</v>
      </c>
      <c r="K54" s="37">
        <f t="shared" si="61"/>
        <v>80626</v>
      </c>
      <c r="L54" s="90">
        <f t="shared" si="32"/>
        <v>-5131</v>
      </c>
      <c r="M54" s="38">
        <f t="shared" si="33"/>
        <v>-3319</v>
      </c>
      <c r="N54" s="37">
        <f t="shared" si="34"/>
        <v>5820</v>
      </c>
      <c r="P54" s="53">
        <f t="shared" si="10"/>
        <v>1.452959307596063E-6</v>
      </c>
      <c r="Q54" s="52">
        <f t="shared" si="11"/>
        <v>0.92225228510598989</v>
      </c>
      <c r="R54" s="52">
        <f t="shared" si="12"/>
        <v>-54737.984899464107</v>
      </c>
      <c r="S54" s="16">
        <f t="shared" si="13"/>
        <v>54647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7"/>
        <v>93238</v>
      </c>
      <c r="E55" s="35">
        <f t="shared" si="58"/>
        <v>86698</v>
      </c>
      <c r="F55" s="30">
        <f t="shared" si="62"/>
        <v>7917.8393958307306</v>
      </c>
      <c r="G55" s="27">
        <f t="shared" si="0"/>
        <v>1.9795587281261923E-3</v>
      </c>
      <c r="H55" s="83">
        <f t="shared" si="8"/>
        <v>1</v>
      </c>
      <c r="I55" s="23">
        <f t="shared" si="59"/>
        <v>-35869</v>
      </c>
      <c r="J55" s="35">
        <f t="shared" si="60"/>
        <v>51104</v>
      </c>
      <c r="K55" s="39">
        <f t="shared" si="61"/>
        <v>86698</v>
      </c>
      <c r="L55" s="92">
        <f t="shared" si="32"/>
        <v>-5447</v>
      </c>
      <c r="M55" s="35">
        <f t="shared" si="33"/>
        <v>-3543</v>
      </c>
      <c r="N55" s="39">
        <f t="shared" si="34"/>
        <v>6072</v>
      </c>
      <c r="P55" s="54">
        <f t="shared" ref="P55:P86" si="63">R$17*((1+P$17-Q$17)*(1+P$17+S$17)-Q$17)</f>
        <v>1.452959307596063E-6</v>
      </c>
      <c r="Q55" s="55">
        <f t="shared" ref="Q55:Q86" si="64">(1+P$17-Q$17)*(1+P$17+S$17)-R$17*((S$17*K54)+((I54+J54)*(1+P$17+S$17)))</f>
        <v>0.93552124259972169</v>
      </c>
      <c r="R55" s="55">
        <f t="shared" ref="R55:R86" si="65">-J54*(1+P$17+S$17)</f>
        <v>-51603.813628696393</v>
      </c>
      <c r="S55" s="56">
        <f t="shared" si="13"/>
        <v>51104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7"/>
        <v>93238</v>
      </c>
      <c r="E56" s="5">
        <f t="shared" si="58"/>
        <v>93032</v>
      </c>
      <c r="F56" s="63">
        <f t="shared" si="62"/>
        <v>7917.8393958307306</v>
      </c>
      <c r="G56" s="28">
        <f t="shared" si="0"/>
        <v>1.9795587281261923E-3</v>
      </c>
      <c r="H56" s="81">
        <f t="shared" si="8"/>
        <v>1</v>
      </c>
      <c r="I56" s="49">
        <f t="shared" si="59"/>
        <v>-41700</v>
      </c>
      <c r="J56" s="38">
        <f t="shared" si="60"/>
        <v>47383</v>
      </c>
      <c r="K56" s="37">
        <f t="shared" si="61"/>
        <v>93032</v>
      </c>
      <c r="L56" s="90">
        <f t="shared" si="32"/>
        <v>-5831</v>
      </c>
      <c r="M56" s="38">
        <f t="shared" si="33"/>
        <v>-3721</v>
      </c>
      <c r="N56" s="37">
        <f t="shared" si="34"/>
        <v>6334</v>
      </c>
      <c r="P56" s="53">
        <f t="shared" si="63"/>
        <v>1.452959307596063E-6</v>
      </c>
      <c r="Q56" s="52">
        <f t="shared" si="64"/>
        <v>0.94962031910175237</v>
      </c>
      <c r="R56" s="52">
        <f t="shared" si="65"/>
        <v>-48258.116487289342</v>
      </c>
      <c r="S56" s="16">
        <f t="shared" si="13"/>
        <v>47383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7"/>
        <v>93238</v>
      </c>
      <c r="E57" s="35">
        <f t="shared" si="58"/>
        <v>99640</v>
      </c>
      <c r="F57" s="30">
        <f t="shared" si="62"/>
        <v>7917.8393958307306</v>
      </c>
      <c r="G57" s="27">
        <f t="shared" si="0"/>
        <v>1.9795587281261923E-3</v>
      </c>
      <c r="H57" s="83">
        <f t="shared" si="8"/>
        <v>1</v>
      </c>
      <c r="I57" s="23">
        <f t="shared" si="59"/>
        <v>-47988</v>
      </c>
      <c r="J57" s="35">
        <f t="shared" si="60"/>
        <v>43532</v>
      </c>
      <c r="K57" s="39">
        <f t="shared" si="61"/>
        <v>99640</v>
      </c>
      <c r="L57" s="92">
        <f t="shared" si="32"/>
        <v>-6288</v>
      </c>
      <c r="M57" s="35">
        <f t="shared" si="33"/>
        <v>-3851</v>
      </c>
      <c r="N57" s="39">
        <f t="shared" si="34"/>
        <v>6608</v>
      </c>
      <c r="P57" s="54">
        <f t="shared" si="63"/>
        <v>1.452959307596063E-6</v>
      </c>
      <c r="Q57" s="55">
        <f t="shared" si="64"/>
        <v>0.96458329461182768</v>
      </c>
      <c r="R57" s="55">
        <f t="shared" si="65"/>
        <v>-44744.331823677807</v>
      </c>
      <c r="S57" s="56">
        <f t="shared" si="13"/>
        <v>43532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7"/>
        <v>93238</v>
      </c>
      <c r="E58" s="5">
        <f t="shared" si="58"/>
        <v>106537</v>
      </c>
      <c r="F58" s="63">
        <f t="shared" si="62"/>
        <v>7917.8393958307306</v>
      </c>
      <c r="G58" s="28">
        <f t="shared" si="0"/>
        <v>1.9795587281261923E-3</v>
      </c>
      <c r="H58" s="81">
        <f t="shared" si="8"/>
        <v>1</v>
      </c>
      <c r="I58" s="49">
        <f t="shared" si="59"/>
        <v>-54809</v>
      </c>
      <c r="J58" s="5">
        <f t="shared" si="60"/>
        <v>39603</v>
      </c>
      <c r="K58" s="37">
        <f t="shared" si="61"/>
        <v>106537</v>
      </c>
      <c r="L58" s="90">
        <f t="shared" si="32"/>
        <v>-6821</v>
      </c>
      <c r="M58" s="5">
        <f t="shared" si="33"/>
        <v>-3929</v>
      </c>
      <c r="N58" s="37">
        <f t="shared" si="34"/>
        <v>6897</v>
      </c>
      <c r="P58" s="53">
        <f t="shared" si="63"/>
        <v>1.452959307596063E-6</v>
      </c>
      <c r="Q58" s="52">
        <f t="shared" si="64"/>
        <v>0.98044865014496108</v>
      </c>
      <c r="R58" s="52">
        <f t="shared" si="65"/>
        <v>-41107.786610141658</v>
      </c>
      <c r="S58" s="16">
        <f t="shared" si="13"/>
        <v>39603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7"/>
        <v>93238</v>
      </c>
      <c r="E59" s="4">
        <f t="shared" si="58"/>
        <v>113739</v>
      </c>
      <c r="F59" s="64">
        <f t="shared" si="62"/>
        <v>7917.8393958307306</v>
      </c>
      <c r="G59" s="27">
        <f t="shared" si="0"/>
        <v>1.9795587281261923E-3</v>
      </c>
      <c r="H59" s="80">
        <f t="shared" si="8"/>
        <v>1</v>
      </c>
      <c r="I59" s="11">
        <f t="shared" si="59"/>
        <v>-62244</v>
      </c>
      <c r="J59" s="4">
        <f t="shared" si="60"/>
        <v>35648</v>
      </c>
      <c r="K59" s="51">
        <f t="shared" si="61"/>
        <v>113739</v>
      </c>
      <c r="L59" s="86">
        <f t="shared" si="32"/>
        <v>-7435</v>
      </c>
      <c r="M59" s="4">
        <f t="shared" si="33"/>
        <v>-3955</v>
      </c>
      <c r="N59" s="51">
        <f t="shared" si="34"/>
        <v>7202</v>
      </c>
      <c r="P59" s="54">
        <f t="shared" si="63"/>
        <v>1.452959307596063E-6</v>
      </c>
      <c r="Q59" s="55">
        <f t="shared" si="64"/>
        <v>0.99725384508496395</v>
      </c>
      <c r="R59" s="55">
        <f t="shared" si="65"/>
        <v>-37397.585066650747</v>
      </c>
      <c r="S59" s="56">
        <f t="shared" si="13"/>
        <v>35648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7"/>
        <v>93238</v>
      </c>
      <c r="E60" s="2">
        <f t="shared" si="58"/>
        <v>121264</v>
      </c>
      <c r="F60" s="63">
        <f t="shared" si="62"/>
        <v>7917.8393958307306</v>
      </c>
      <c r="G60" s="28">
        <f t="shared" si="0"/>
        <v>1.9795587281261923E-3</v>
      </c>
      <c r="H60" s="81">
        <f t="shared" si="8"/>
        <v>1</v>
      </c>
      <c r="I60" s="9">
        <f t="shared" si="59"/>
        <v>-70378</v>
      </c>
      <c r="J60" s="2">
        <f t="shared" si="60"/>
        <v>31723</v>
      </c>
      <c r="K60" s="48">
        <f t="shared" si="61"/>
        <v>121264</v>
      </c>
      <c r="L60" s="87">
        <f t="shared" si="32"/>
        <v>-8134</v>
      </c>
      <c r="M60" s="2">
        <f t="shared" si="33"/>
        <v>-3925</v>
      </c>
      <c r="N60" s="48">
        <f t="shared" si="34"/>
        <v>7525</v>
      </c>
      <c r="P60" s="53">
        <f t="shared" si="63"/>
        <v>1.452959307596063E-6</v>
      </c>
      <c r="Q60" s="52">
        <f t="shared" si="64"/>
        <v>1.0150438267849846</v>
      </c>
      <c r="R60" s="52">
        <f t="shared" si="65"/>
        <v>-33662.831413174907</v>
      </c>
      <c r="S60" s="16">
        <f t="shared" si="13"/>
        <v>31723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7"/>
        <v>93238</v>
      </c>
      <c r="E61" s="4">
        <f t="shared" si="58"/>
        <v>129134</v>
      </c>
      <c r="F61" s="64">
        <f t="shared" si="62"/>
        <v>7917.8393958307306</v>
      </c>
      <c r="G61" s="27">
        <f t="shared" si="0"/>
        <v>1.9795587281261923E-3</v>
      </c>
      <c r="H61" s="80">
        <f t="shared" si="8"/>
        <v>1</v>
      </c>
      <c r="I61" s="11">
        <f t="shared" si="59"/>
        <v>-79298</v>
      </c>
      <c r="J61" s="4">
        <f t="shared" si="60"/>
        <v>27882</v>
      </c>
      <c r="K61" s="51">
        <f t="shared" si="61"/>
        <v>129134</v>
      </c>
      <c r="L61" s="86">
        <f t="shared" si="32"/>
        <v>-8920</v>
      </c>
      <c r="M61" s="4">
        <f t="shared" si="33"/>
        <v>-3841</v>
      </c>
      <c r="N61" s="51">
        <f t="shared" si="34"/>
        <v>7870</v>
      </c>
      <c r="P61" s="54">
        <f t="shared" si="63"/>
        <v>1.452959307596063E-6</v>
      </c>
      <c r="Q61" s="55">
        <f t="shared" si="64"/>
        <v>1.0338638400748368</v>
      </c>
      <c r="R61" s="55">
        <f t="shared" si="65"/>
        <v>-29956.407117373976</v>
      </c>
      <c r="S61" s="56">
        <f t="shared" si="13"/>
        <v>27882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7"/>
        <v>93238</v>
      </c>
      <c r="E62" s="2">
        <f t="shared" si="58"/>
        <v>137372</v>
      </c>
      <c r="F62" s="63">
        <f t="shared" si="62"/>
        <v>7917.8393958307306</v>
      </c>
      <c r="G62" s="28">
        <f t="shared" si="0"/>
        <v>1.9795587281261923E-3</v>
      </c>
      <c r="H62" s="81">
        <f t="shared" si="8"/>
        <v>1</v>
      </c>
      <c r="I62" s="9">
        <f t="shared" si="59"/>
        <v>-89095</v>
      </c>
      <c r="J62" s="2">
        <f t="shared" si="60"/>
        <v>24179</v>
      </c>
      <c r="K62" s="48">
        <f t="shared" si="61"/>
        <v>137372</v>
      </c>
      <c r="L62" s="87">
        <f t="shared" si="32"/>
        <v>-9797</v>
      </c>
      <c r="M62" s="2">
        <f t="shared" si="33"/>
        <v>-3703</v>
      </c>
      <c r="N62" s="48">
        <f t="shared" si="34"/>
        <v>8238</v>
      </c>
      <c r="P62" s="53">
        <f t="shared" si="63"/>
        <v>1.452959307596063E-6</v>
      </c>
      <c r="Q62" s="52">
        <f t="shared" si="64"/>
        <v>1.0537655961224688</v>
      </c>
      <c r="R62" s="52">
        <f t="shared" si="65"/>
        <v>-26329.3050230628</v>
      </c>
      <c r="S62" s="16">
        <f t="shared" si="13"/>
        <v>24179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7"/>
        <v>93238</v>
      </c>
      <c r="E63" s="4">
        <f t="shared" si="58"/>
        <v>146006</v>
      </c>
      <c r="F63" s="64">
        <f t="shared" si="62"/>
        <v>7917.8393958307306</v>
      </c>
      <c r="G63" s="27">
        <f t="shared" si="0"/>
        <v>1.9795587281261923E-3</v>
      </c>
      <c r="H63" s="80">
        <f t="shared" si="8"/>
        <v>1</v>
      </c>
      <c r="I63" s="11">
        <f t="shared" si="59"/>
        <v>-99859</v>
      </c>
      <c r="J63" s="4">
        <f t="shared" si="60"/>
        <v>20666</v>
      </c>
      <c r="K63" s="51">
        <f t="shared" si="61"/>
        <v>146006</v>
      </c>
      <c r="L63" s="86">
        <f t="shared" si="32"/>
        <v>-10764</v>
      </c>
      <c r="M63" s="4">
        <f t="shared" si="33"/>
        <v>-3513</v>
      </c>
      <c r="N63" s="51">
        <f t="shared" si="34"/>
        <v>8634</v>
      </c>
      <c r="P63" s="54">
        <f t="shared" si="63"/>
        <v>1.452959307596063E-6</v>
      </c>
      <c r="Q63" s="55">
        <f t="shared" si="64"/>
        <v>1.0748068262189647</v>
      </c>
      <c r="R63" s="55">
        <f t="shared" si="65"/>
        <v>-22832.517974056216</v>
      </c>
      <c r="S63" s="56">
        <f t="shared" si="13"/>
        <v>20666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7"/>
        <v>93238</v>
      </c>
      <c r="E64" s="2">
        <f t="shared" si="58"/>
        <v>155064</v>
      </c>
      <c r="F64" s="63">
        <f t="shared" si="62"/>
        <v>7917.8393958307306</v>
      </c>
      <c r="G64" s="28">
        <f t="shared" si="0"/>
        <v>1.9795587281261923E-3</v>
      </c>
      <c r="H64" s="81">
        <f t="shared" si="8"/>
        <v>1</v>
      </c>
      <c r="I64" s="9">
        <f t="shared" si="59"/>
        <v>-111679</v>
      </c>
      <c r="J64" s="2">
        <f t="shared" si="60"/>
        <v>17388</v>
      </c>
      <c r="K64" s="48">
        <f t="shared" si="61"/>
        <v>155064</v>
      </c>
      <c r="L64" s="87">
        <f t="shared" si="32"/>
        <v>-11820</v>
      </c>
      <c r="M64" s="2">
        <f t="shared" si="33"/>
        <v>-3278</v>
      </c>
      <c r="N64" s="48">
        <f t="shared" si="34"/>
        <v>9058</v>
      </c>
      <c r="P64" s="53">
        <f t="shared" si="63"/>
        <v>1.452959307596063E-6</v>
      </c>
      <c r="Q64" s="52">
        <f t="shared" si="64"/>
        <v>1.097047473193274</v>
      </c>
      <c r="R64" s="52">
        <f t="shared" si="65"/>
        <v>-19515.150190324075</v>
      </c>
      <c r="S64" s="16">
        <f t="shared" si="13"/>
        <v>17388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7"/>
        <v>93238</v>
      </c>
      <c r="E65" s="4">
        <f t="shared" si="58"/>
        <v>164579</v>
      </c>
      <c r="F65" s="64">
        <f t="shared" si="62"/>
        <v>7917.8393958307306</v>
      </c>
      <c r="G65" s="27">
        <f t="shared" si="0"/>
        <v>1.9795587281261923E-3</v>
      </c>
      <c r="H65" s="80">
        <f t="shared" si="8"/>
        <v>1</v>
      </c>
      <c r="I65" s="11">
        <f t="shared" si="59"/>
        <v>-124641</v>
      </c>
      <c r="J65" s="4">
        <f t="shared" si="60"/>
        <v>14384</v>
      </c>
      <c r="K65" s="51">
        <f t="shared" si="61"/>
        <v>164579</v>
      </c>
      <c r="L65" s="86">
        <f t="shared" si="32"/>
        <v>-12962</v>
      </c>
      <c r="M65" s="4">
        <f t="shared" si="33"/>
        <v>-3004</v>
      </c>
      <c r="N65" s="51">
        <f t="shared" si="34"/>
        <v>9515</v>
      </c>
      <c r="P65" s="54">
        <f t="shared" si="63"/>
        <v>1.452959307596063E-6</v>
      </c>
      <c r="Q65" s="55">
        <f t="shared" si="64"/>
        <v>1.1205562869515504</v>
      </c>
      <c r="R65" s="55">
        <f t="shared" si="65"/>
        <v>-16419.695708378738</v>
      </c>
      <c r="S65" s="56">
        <f t="shared" si="13"/>
        <v>14384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7"/>
        <v>93238</v>
      </c>
      <c r="E66" s="2">
        <f t="shared" si="58"/>
        <v>174585</v>
      </c>
      <c r="F66" s="63">
        <f t="shared" si="62"/>
        <v>7917.8393958307306</v>
      </c>
      <c r="G66" s="28">
        <f t="shared" si="0"/>
        <v>1.9795587281261923E-3</v>
      </c>
      <c r="H66" s="81">
        <f t="shared" si="8"/>
        <v>1</v>
      </c>
      <c r="I66" s="9">
        <f t="shared" si="59"/>
        <v>-138826</v>
      </c>
      <c r="J66" s="2">
        <f t="shared" si="60"/>
        <v>11685</v>
      </c>
      <c r="K66" s="48">
        <f t="shared" si="61"/>
        <v>174585</v>
      </c>
      <c r="L66" s="87">
        <f t="shared" si="32"/>
        <v>-14185</v>
      </c>
      <c r="M66" s="2">
        <f t="shared" si="33"/>
        <v>-2699</v>
      </c>
      <c r="N66" s="48">
        <f t="shared" si="34"/>
        <v>10006</v>
      </c>
      <c r="P66" s="53">
        <f t="shared" si="63"/>
        <v>1.452959307596063E-6</v>
      </c>
      <c r="Q66" s="52">
        <f t="shared" si="64"/>
        <v>1.1454071646302144</v>
      </c>
      <c r="R66" s="52">
        <f t="shared" si="65"/>
        <v>-13582.982693197595</v>
      </c>
      <c r="S66" s="16">
        <f t="shared" si="13"/>
        <v>11685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7"/>
        <v>93238</v>
      </c>
      <c r="E67" s="4">
        <f t="shared" si="58"/>
        <v>185120</v>
      </c>
      <c r="F67" s="64">
        <f t="shared" si="62"/>
        <v>7917.8393958307306</v>
      </c>
      <c r="G67" s="27">
        <f t="shared" si="0"/>
        <v>1.9795587281261923E-3</v>
      </c>
      <c r="H67" s="80">
        <f t="shared" si="8"/>
        <v>1</v>
      </c>
      <c r="I67" s="11">
        <f t="shared" si="59"/>
        <v>-154307</v>
      </c>
      <c r="J67" s="4">
        <f t="shared" si="60"/>
        <v>9310</v>
      </c>
      <c r="K67" s="51">
        <f t="shared" si="61"/>
        <v>185120</v>
      </c>
      <c r="L67" s="86">
        <f t="shared" si="32"/>
        <v>-15481</v>
      </c>
      <c r="M67" s="4">
        <f t="shared" si="33"/>
        <v>-2375</v>
      </c>
      <c r="N67" s="51">
        <f t="shared" si="34"/>
        <v>10535</v>
      </c>
      <c r="P67" s="54">
        <f t="shared" si="63"/>
        <v>1.452959307596063E-6</v>
      </c>
      <c r="Q67" s="55">
        <f t="shared" si="64"/>
        <v>1.1716785556426215</v>
      </c>
      <c r="R67" s="55">
        <f t="shared" si="65"/>
        <v>-11034.28481437805</v>
      </c>
      <c r="S67" s="56">
        <f t="shared" si="13"/>
        <v>9310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7"/>
        <v>93238</v>
      </c>
      <c r="E68" s="2">
        <f t="shared" si="58"/>
        <v>196224</v>
      </c>
      <c r="F68" s="63">
        <f t="shared" si="62"/>
        <v>7917.8393958307306</v>
      </c>
      <c r="G68" s="28">
        <f t="shared" ref="G68:G131" si="66">D68/U$3</f>
        <v>1.9795587281261923E-3</v>
      </c>
      <c r="H68" s="81">
        <f t="shared" si="8"/>
        <v>1</v>
      </c>
      <c r="I68" s="9">
        <f t="shared" si="59"/>
        <v>-171151</v>
      </c>
      <c r="J68" s="2">
        <f t="shared" si="60"/>
        <v>7265</v>
      </c>
      <c r="K68" s="48">
        <f t="shared" si="61"/>
        <v>196224</v>
      </c>
      <c r="L68" s="87">
        <f t="shared" si="32"/>
        <v>-16844</v>
      </c>
      <c r="M68" s="2">
        <f t="shared" si="33"/>
        <v>-2045</v>
      </c>
      <c r="N68" s="48">
        <f t="shared" si="34"/>
        <v>11104</v>
      </c>
      <c r="P68" s="53">
        <f t="shared" si="63"/>
        <v>1.452959307596063E-6</v>
      </c>
      <c r="Q68" s="52">
        <f t="shared" si="64"/>
        <v>1.199455375740262</v>
      </c>
      <c r="R68" s="52">
        <f t="shared" si="65"/>
        <v>-8791.5439984475524</v>
      </c>
      <c r="S68" s="16">
        <f t="shared" si="13"/>
        <v>7265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7"/>
        <v>93238</v>
      </c>
      <c r="E69" s="4">
        <f t="shared" si="58"/>
        <v>207938</v>
      </c>
      <c r="F69" s="64">
        <f t="shared" si="62"/>
        <v>7917.8393958307306</v>
      </c>
      <c r="G69" s="27">
        <f t="shared" si="66"/>
        <v>1.9795587281261923E-3</v>
      </c>
      <c r="H69" s="80">
        <f t="shared" ref="H69:H132" si="67">D69/D68</f>
        <v>1</v>
      </c>
      <c r="I69" s="11">
        <f t="shared" ref="I69:I100" si="68">INT((S$17*K69+I68)/(1+R$17*J69))</f>
        <v>-189416</v>
      </c>
      <c r="J69" s="4">
        <f t="shared" si="60"/>
        <v>5546</v>
      </c>
      <c r="K69" s="51">
        <f t="shared" ref="K69:K100" si="69">INT((Q$17*J69+K68)/(1+P$17+S$17))</f>
        <v>207938</v>
      </c>
      <c r="L69" s="86">
        <f t="shared" si="32"/>
        <v>-18265</v>
      </c>
      <c r="M69" s="4">
        <f t="shared" si="33"/>
        <v>-1719</v>
      </c>
      <c r="N69" s="51">
        <f t="shared" si="34"/>
        <v>11714</v>
      </c>
      <c r="P69" s="54">
        <f t="shared" si="63"/>
        <v>1.452959307596063E-6</v>
      </c>
      <c r="Q69" s="55">
        <f t="shared" si="64"/>
        <v>1.2288331130746972</v>
      </c>
      <c r="R69" s="55">
        <f t="shared" si="65"/>
        <v>-6860.426116941082</v>
      </c>
      <c r="S69" s="56">
        <f t="shared" si="13"/>
        <v>5546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7"/>
        <v>93238</v>
      </c>
      <c r="E70" s="2">
        <f t="shared" si="58"/>
        <v>220307</v>
      </c>
      <c r="F70" s="63">
        <f t="shared" si="62"/>
        <v>7917.8393958307306</v>
      </c>
      <c r="G70" s="28">
        <f t="shared" si="66"/>
        <v>1.9795587281261923E-3</v>
      </c>
      <c r="H70" s="81">
        <f t="shared" si="67"/>
        <v>1</v>
      </c>
      <c r="I70" s="9">
        <f t="shared" si="68"/>
        <v>-209152</v>
      </c>
      <c r="J70" s="2">
        <f t="shared" si="60"/>
        <v>4137</v>
      </c>
      <c r="K70" s="48">
        <f t="shared" si="69"/>
        <v>220307</v>
      </c>
      <c r="L70" s="87">
        <f t="shared" si="32"/>
        <v>-19736</v>
      </c>
      <c r="M70" s="2">
        <f t="shared" si="33"/>
        <v>-1409</v>
      </c>
      <c r="N70" s="48">
        <f t="shared" si="34"/>
        <v>12369</v>
      </c>
      <c r="P70" s="53">
        <f t="shared" si="63"/>
        <v>1.452959307596063E-6</v>
      </c>
      <c r="Q70" s="52">
        <f t="shared" si="64"/>
        <v>1.259908872382022</v>
      </c>
      <c r="R70" s="52">
        <f t="shared" si="65"/>
        <v>-5237.1539221686498</v>
      </c>
      <c r="S70" s="16">
        <f t="shared" si="13"/>
        <v>4137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7"/>
        <v>93238</v>
      </c>
      <c r="E71" s="4">
        <f t="shared" si="58"/>
        <v>233376</v>
      </c>
      <c r="F71" s="64">
        <f t="shared" si="62"/>
        <v>7917.8393958307306</v>
      </c>
      <c r="G71" s="27">
        <f t="shared" si="66"/>
        <v>1.9795587281261923E-3</v>
      </c>
      <c r="H71" s="80">
        <f t="shared" si="67"/>
        <v>1</v>
      </c>
      <c r="I71" s="11">
        <f t="shared" si="68"/>
        <v>-230405</v>
      </c>
      <c r="J71" s="4">
        <f t="shared" si="60"/>
        <v>3011</v>
      </c>
      <c r="K71" s="51">
        <f t="shared" si="69"/>
        <v>233376</v>
      </c>
      <c r="L71" s="86">
        <f t="shared" si="32"/>
        <v>-21253</v>
      </c>
      <c r="M71" s="4">
        <f t="shared" si="33"/>
        <v>-1126</v>
      </c>
      <c r="N71" s="51">
        <f t="shared" si="34"/>
        <v>13069</v>
      </c>
      <c r="P71" s="54">
        <f t="shared" si="63"/>
        <v>1.452959307596063E-6</v>
      </c>
      <c r="Q71" s="55">
        <f t="shared" si="64"/>
        <v>1.2927862247364657</v>
      </c>
      <c r="R71" s="55">
        <f t="shared" si="65"/>
        <v>-3906.6184233703034</v>
      </c>
      <c r="S71" s="56">
        <f t="shared" si="13"/>
        <v>3011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7"/>
        <v>93238</v>
      </c>
      <c r="E72" s="2">
        <f t="shared" si="58"/>
        <v>247193</v>
      </c>
      <c r="F72" s="63">
        <f t="shared" si="62"/>
        <v>7917.8393958307306</v>
      </c>
      <c r="G72" s="28">
        <f t="shared" si="66"/>
        <v>1.9795587281261923E-3</v>
      </c>
      <c r="H72" s="81">
        <f t="shared" si="67"/>
        <v>1</v>
      </c>
      <c r="I72" s="9">
        <f t="shared" si="68"/>
        <v>-253218</v>
      </c>
      <c r="J72" s="2">
        <f t="shared" si="60"/>
        <v>2136</v>
      </c>
      <c r="K72" s="48">
        <f t="shared" si="69"/>
        <v>247193</v>
      </c>
      <c r="L72" s="87">
        <f t="shared" si="32"/>
        <v>-22813</v>
      </c>
      <c r="M72" s="2">
        <f t="shared" si="33"/>
        <v>-875</v>
      </c>
      <c r="N72" s="48">
        <f t="shared" si="34"/>
        <v>13817</v>
      </c>
      <c r="P72" s="53">
        <f t="shared" si="63"/>
        <v>1.452959307596063E-6</v>
      </c>
      <c r="Q72" s="52">
        <f t="shared" si="64"/>
        <v>1.3275790161356631</v>
      </c>
      <c r="R72" s="52">
        <f t="shared" si="65"/>
        <v>-2843.3231986386231</v>
      </c>
      <c r="S72" s="16">
        <f t="shared" si="13"/>
        <v>2136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7"/>
        <v>93238</v>
      </c>
      <c r="E73" s="4">
        <f t="shared" si="58"/>
        <v>261808</v>
      </c>
      <c r="F73" s="64">
        <f t="shared" si="62"/>
        <v>7917.8393958307306</v>
      </c>
      <c r="G73" s="27">
        <f t="shared" si="66"/>
        <v>1.9795587281261923E-3</v>
      </c>
      <c r="H73" s="80">
        <f t="shared" si="67"/>
        <v>1</v>
      </c>
      <c r="I73" s="11">
        <f t="shared" si="68"/>
        <v>-277633</v>
      </c>
      <c r="J73" s="4">
        <f t="shared" si="60"/>
        <v>1476</v>
      </c>
      <c r="K73" s="51">
        <f t="shared" si="69"/>
        <v>261808</v>
      </c>
      <c r="L73" s="86">
        <f t="shared" si="32"/>
        <v>-24415</v>
      </c>
      <c r="M73" s="4">
        <f t="shared" si="33"/>
        <v>-660</v>
      </c>
      <c r="N73" s="51">
        <f t="shared" si="34"/>
        <v>14615</v>
      </c>
      <c r="P73" s="54">
        <f t="shared" si="63"/>
        <v>1.452959307596063E-6</v>
      </c>
      <c r="Q73" s="55">
        <f t="shared" si="64"/>
        <v>1.3644044744846493</v>
      </c>
      <c r="R73" s="55">
        <f t="shared" si="65"/>
        <v>-2017.0502664537028</v>
      </c>
      <c r="S73" s="56">
        <f t="shared" si="13"/>
        <v>1476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7"/>
        <v>93238</v>
      </c>
      <c r="E74" s="2">
        <f t="shared" si="58"/>
        <v>277272</v>
      </c>
      <c r="F74" s="63">
        <f t="shared" si="62"/>
        <v>7917.8393958307306</v>
      </c>
      <c r="G74" s="28">
        <f t="shared" si="66"/>
        <v>1.9795587281261923E-3</v>
      </c>
      <c r="H74" s="81">
        <f t="shared" si="67"/>
        <v>1</v>
      </c>
      <c r="I74" s="9">
        <f t="shared" si="68"/>
        <v>-303697</v>
      </c>
      <c r="J74" s="2">
        <f t="shared" si="60"/>
        <v>992</v>
      </c>
      <c r="K74" s="48">
        <f t="shared" si="69"/>
        <v>277272</v>
      </c>
      <c r="L74" s="87">
        <f t="shared" si="32"/>
        <v>-26064</v>
      </c>
      <c r="M74" s="2">
        <f t="shared" si="33"/>
        <v>-484</v>
      </c>
      <c r="N74" s="48">
        <f t="shared" si="34"/>
        <v>15464</v>
      </c>
      <c r="P74" s="53">
        <f t="shared" si="63"/>
        <v>1.452959307596063E-6</v>
      </c>
      <c r="Q74" s="52">
        <f t="shared" si="64"/>
        <v>1.4033845287037272</v>
      </c>
      <c r="R74" s="52">
        <f t="shared" si="65"/>
        <v>-1393.8043976056485</v>
      </c>
      <c r="S74" s="16">
        <f t="shared" si="13"/>
        <v>992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7"/>
        <v>93238</v>
      </c>
      <c r="E75" s="4">
        <f t="shared" si="58"/>
        <v>293640</v>
      </c>
      <c r="F75" s="64">
        <f t="shared" si="62"/>
        <v>7917.8393958307306</v>
      </c>
      <c r="G75" s="27">
        <f t="shared" si="66"/>
        <v>1.9795587281261923E-3</v>
      </c>
      <c r="H75" s="80">
        <f t="shared" si="67"/>
        <v>1</v>
      </c>
      <c r="I75" s="11">
        <f t="shared" si="68"/>
        <v>-331461</v>
      </c>
      <c r="J75" s="4">
        <f t="shared" si="60"/>
        <v>648</v>
      </c>
      <c r="K75" s="51">
        <f t="shared" si="69"/>
        <v>293640</v>
      </c>
      <c r="L75" s="86">
        <f t="shared" si="32"/>
        <v>-27764</v>
      </c>
      <c r="M75" s="4">
        <f t="shared" si="33"/>
        <v>-344</v>
      </c>
      <c r="N75" s="51">
        <f t="shared" si="34"/>
        <v>16368</v>
      </c>
      <c r="P75" s="54">
        <f t="shared" si="63"/>
        <v>1.452959307596063E-6</v>
      </c>
      <c r="Q75" s="55">
        <f t="shared" si="64"/>
        <v>1.4446529992211392</v>
      </c>
      <c r="R75" s="55">
        <f t="shared" si="65"/>
        <v>-936.75742711707551</v>
      </c>
      <c r="S75" s="56">
        <f t="shared" si="13"/>
        <v>648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7"/>
        <v>93238</v>
      </c>
      <c r="E76" s="2">
        <f t="shared" si="58"/>
        <v>310967</v>
      </c>
      <c r="F76" s="63">
        <f t="shared" si="62"/>
        <v>7917.8393958307306</v>
      </c>
      <c r="G76" s="28">
        <f t="shared" si="66"/>
        <v>1.9795587281261923E-3</v>
      </c>
      <c r="H76" s="81">
        <f t="shared" si="67"/>
        <v>1</v>
      </c>
      <c r="I76" s="9">
        <f t="shared" si="68"/>
        <v>-360987</v>
      </c>
      <c r="J76" s="2">
        <f t="shared" si="60"/>
        <v>410</v>
      </c>
      <c r="K76" s="48">
        <f t="shared" si="69"/>
        <v>310967</v>
      </c>
      <c r="L76" s="87">
        <f t="shared" si="32"/>
        <v>-29526</v>
      </c>
      <c r="M76" s="2">
        <f t="shared" si="33"/>
        <v>-238</v>
      </c>
      <c r="N76" s="48">
        <f t="shared" si="34"/>
        <v>17327</v>
      </c>
      <c r="P76" s="53">
        <f t="shared" si="63"/>
        <v>1.452959307596063E-6</v>
      </c>
      <c r="Q76" s="52">
        <f t="shared" si="64"/>
        <v>1.4883457692646589</v>
      </c>
      <c r="R76" s="52">
        <f t="shared" si="65"/>
        <v>-611.91412577808956</v>
      </c>
      <c r="S76" s="16">
        <f t="shared" si="13"/>
        <v>410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7"/>
        <v>93238</v>
      </c>
      <c r="E77" s="4">
        <f t="shared" si="58"/>
        <v>329311</v>
      </c>
      <c r="F77" s="64">
        <f t="shared" si="62"/>
        <v>7917.8393958307306</v>
      </c>
      <c r="G77" s="27">
        <f t="shared" si="66"/>
        <v>1.9795587281261923E-3</v>
      </c>
      <c r="H77" s="80">
        <f t="shared" si="67"/>
        <v>1</v>
      </c>
      <c r="I77" s="11">
        <f t="shared" si="68"/>
        <v>-392345</v>
      </c>
      <c r="J77" s="4">
        <f t="shared" si="60"/>
        <v>252</v>
      </c>
      <c r="K77" s="51">
        <f t="shared" si="69"/>
        <v>329311</v>
      </c>
      <c r="L77" s="86">
        <f t="shared" si="32"/>
        <v>-31358</v>
      </c>
      <c r="M77" s="4">
        <f t="shared" si="33"/>
        <v>-158</v>
      </c>
      <c r="N77" s="51">
        <f t="shared" si="34"/>
        <v>18344</v>
      </c>
      <c r="P77" s="54">
        <f t="shared" si="63"/>
        <v>1.452959307596063E-6</v>
      </c>
      <c r="Q77" s="55">
        <f t="shared" si="64"/>
        <v>1.5346119326778687</v>
      </c>
      <c r="R77" s="55">
        <f t="shared" si="65"/>
        <v>-387.16788822379129</v>
      </c>
      <c r="S77" s="56">
        <f t="shared" si="13"/>
        <v>252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7"/>
        <v>93238</v>
      </c>
      <c r="E78" s="2">
        <f t="shared" si="58"/>
        <v>348735</v>
      </c>
      <c r="F78" s="63">
        <f t="shared" si="62"/>
        <v>7917.8393958307306</v>
      </c>
      <c r="G78" s="28">
        <f t="shared" si="66"/>
        <v>1.9795587281261923E-3</v>
      </c>
      <c r="H78" s="81">
        <f t="shared" si="67"/>
        <v>1</v>
      </c>
      <c r="I78" s="9">
        <f t="shared" si="68"/>
        <v>-425616</v>
      </c>
      <c r="J78" s="2">
        <f t="shared" si="60"/>
        <v>150</v>
      </c>
      <c r="K78" s="48">
        <f t="shared" si="69"/>
        <v>348735</v>
      </c>
      <c r="L78" s="87">
        <f t="shared" si="32"/>
        <v>-33271</v>
      </c>
      <c r="M78" s="2">
        <f t="shared" si="33"/>
        <v>-102</v>
      </c>
      <c r="N78" s="48">
        <f t="shared" si="34"/>
        <v>19424</v>
      </c>
      <c r="P78" s="53">
        <f t="shared" si="63"/>
        <v>1.452959307596063E-6</v>
      </c>
      <c r="Q78" s="52">
        <f t="shared" si="64"/>
        <v>1.5836010295193472</v>
      </c>
      <c r="R78" s="52">
        <f t="shared" si="65"/>
        <v>-237.96660446925708</v>
      </c>
      <c r="S78" s="16">
        <f t="shared" si="13"/>
        <v>150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7"/>
        <v>93238</v>
      </c>
      <c r="E79" s="4">
        <f t="shared" si="58"/>
        <v>369302</v>
      </c>
      <c r="F79" s="64">
        <f t="shared" si="62"/>
        <v>7917.8393958307306</v>
      </c>
      <c r="G79" s="27">
        <f t="shared" si="66"/>
        <v>1.9795587281261923E-3</v>
      </c>
      <c r="H79" s="80">
        <f t="shared" si="67"/>
        <v>1</v>
      </c>
      <c r="I79" s="11">
        <f t="shared" si="68"/>
        <v>-460893</v>
      </c>
      <c r="J79" s="4">
        <f t="shared" si="60"/>
        <v>86</v>
      </c>
      <c r="K79" s="51">
        <f t="shared" si="69"/>
        <v>369302</v>
      </c>
      <c r="L79" s="86">
        <f t="shared" si="32"/>
        <v>-35277</v>
      </c>
      <c r="M79" s="4">
        <f t="shared" si="33"/>
        <v>-64</v>
      </c>
      <c r="N79" s="51">
        <f t="shared" si="34"/>
        <v>20567</v>
      </c>
      <c r="P79" s="54">
        <f t="shared" si="63"/>
        <v>1.452959307596063E-6</v>
      </c>
      <c r="Q79" s="55">
        <f t="shared" si="64"/>
        <v>1.6354765541551464</v>
      </c>
      <c r="R79" s="55">
        <f t="shared" si="65"/>
        <v>-141.64678837455779</v>
      </c>
      <c r="S79" s="56">
        <f t="shared" si="13"/>
        <v>86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7"/>
        <v>93238</v>
      </c>
      <c r="E80" s="2">
        <f t="shared" si="58"/>
        <v>391081</v>
      </c>
      <c r="F80" s="63">
        <f t="shared" si="62"/>
        <v>7917.8393958307306</v>
      </c>
      <c r="G80" s="28">
        <f t="shared" si="66"/>
        <v>1.9795587281261923E-3</v>
      </c>
      <c r="H80" s="81">
        <f t="shared" si="67"/>
        <v>1</v>
      </c>
      <c r="I80" s="9">
        <f t="shared" si="68"/>
        <v>-498278</v>
      </c>
      <c r="J80" s="2">
        <f t="shared" si="60"/>
        <v>48</v>
      </c>
      <c r="K80" s="48">
        <f t="shared" si="69"/>
        <v>391081</v>
      </c>
      <c r="L80" s="87">
        <f t="shared" si="32"/>
        <v>-37385</v>
      </c>
      <c r="M80" s="2">
        <f t="shared" si="33"/>
        <v>-38</v>
      </c>
      <c r="N80" s="48">
        <f t="shared" si="34"/>
        <v>21779</v>
      </c>
      <c r="P80" s="53">
        <f t="shared" si="63"/>
        <v>1.452959307596063E-6</v>
      </c>
      <c r="Q80" s="52">
        <f t="shared" si="64"/>
        <v>1.6904108080285214</v>
      </c>
      <c r="R80" s="52">
        <f t="shared" si="65"/>
        <v>-81.21082533474646</v>
      </c>
      <c r="S80" s="16">
        <f t="shared" si="13"/>
        <v>48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7"/>
        <v>93238</v>
      </c>
      <c r="E81" s="4">
        <f t="shared" si="58"/>
        <v>414144</v>
      </c>
      <c r="F81" s="64">
        <f t="shared" si="62"/>
        <v>7917.8393958307306</v>
      </c>
      <c r="G81" s="27">
        <f t="shared" si="66"/>
        <v>1.9795587281261923E-3</v>
      </c>
      <c r="H81" s="80">
        <f t="shared" si="67"/>
        <v>1</v>
      </c>
      <c r="I81" s="11">
        <f t="shared" si="68"/>
        <v>-537886</v>
      </c>
      <c r="J81" s="4">
        <f t="shared" si="60"/>
        <v>25</v>
      </c>
      <c r="K81" s="51">
        <f t="shared" si="69"/>
        <v>414144</v>
      </c>
      <c r="L81" s="86">
        <f t="shared" si="32"/>
        <v>-39608</v>
      </c>
      <c r="M81" s="4">
        <f t="shared" si="33"/>
        <v>-23</v>
      </c>
      <c r="N81" s="51">
        <f t="shared" si="34"/>
        <v>23063</v>
      </c>
      <c r="P81" s="54">
        <f t="shared" si="63"/>
        <v>1.452959307596063E-6</v>
      </c>
      <c r="Q81" s="55">
        <f t="shared" si="64"/>
        <v>1.7485813885513279</v>
      </c>
      <c r="R81" s="55">
        <f t="shared" si="65"/>
        <v>-45.326972279858488</v>
      </c>
      <c r="S81" s="56">
        <f t="shared" si="13"/>
        <v>25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7"/>
        <v>93238</v>
      </c>
      <c r="E82" s="2">
        <f t="shared" si="58"/>
        <v>438567</v>
      </c>
      <c r="F82" s="63">
        <f t="shared" si="62"/>
        <v>7917.8393958307306</v>
      </c>
      <c r="G82" s="28">
        <f t="shared" si="66"/>
        <v>1.9795587281261923E-3</v>
      </c>
      <c r="H82" s="81">
        <f t="shared" si="67"/>
        <v>1</v>
      </c>
      <c r="I82" s="9">
        <f t="shared" si="68"/>
        <v>-579840</v>
      </c>
      <c r="J82" s="2">
        <f t="shared" si="60"/>
        <v>13</v>
      </c>
      <c r="K82" s="48">
        <f t="shared" si="69"/>
        <v>438567</v>
      </c>
      <c r="L82" s="87">
        <f t="shared" si="32"/>
        <v>-41954</v>
      </c>
      <c r="M82" s="2">
        <f t="shared" si="33"/>
        <v>-12</v>
      </c>
      <c r="N82" s="48">
        <f t="shared" si="34"/>
        <v>24423</v>
      </c>
      <c r="P82" s="53">
        <f t="shared" si="63"/>
        <v>1.452959307596063E-6</v>
      </c>
      <c r="Q82" s="52">
        <f t="shared" si="64"/>
        <v>1.8101839535048287</v>
      </c>
      <c r="R82" s="52">
        <f t="shared" si="65"/>
        <v>-23.607798062426298</v>
      </c>
      <c r="S82" s="16">
        <f t="shared" si="13"/>
        <v>13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7"/>
        <v>93238</v>
      </c>
      <c r="E83" s="4">
        <f t="shared" si="58"/>
        <v>464430</v>
      </c>
      <c r="F83" s="64">
        <f t="shared" si="62"/>
        <v>7917.8393958307306</v>
      </c>
      <c r="G83" s="27">
        <f t="shared" si="66"/>
        <v>1.9795587281261923E-3</v>
      </c>
      <c r="H83" s="80">
        <f t="shared" si="67"/>
        <v>1</v>
      </c>
      <c r="I83" s="11">
        <f t="shared" si="68"/>
        <v>-624275</v>
      </c>
      <c r="J83" s="4">
        <f t="shared" si="60"/>
        <v>6</v>
      </c>
      <c r="K83" s="51">
        <f t="shared" si="69"/>
        <v>464430</v>
      </c>
      <c r="L83" s="86">
        <f t="shared" si="32"/>
        <v>-44435</v>
      </c>
      <c r="M83" s="4">
        <f t="shared" si="33"/>
        <v>-7</v>
      </c>
      <c r="N83" s="51">
        <f t="shared" si="34"/>
        <v>25863</v>
      </c>
      <c r="P83" s="54">
        <f t="shared" si="63"/>
        <v>1.452959307596063E-6</v>
      </c>
      <c r="Q83" s="55">
        <f t="shared" si="64"/>
        <v>1.8754162234698195</v>
      </c>
      <c r="R83" s="55">
        <f t="shared" si="65"/>
        <v>-12.276054992461674</v>
      </c>
      <c r="S83" s="56">
        <f t="shared" si="13"/>
        <v>6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7"/>
        <v>93238</v>
      </c>
      <c r="E84" s="2">
        <f t="shared" si="58"/>
        <v>491818</v>
      </c>
      <c r="F84" s="63">
        <f t="shared" si="62"/>
        <v>7917.8393958307306</v>
      </c>
      <c r="G84" s="28">
        <f t="shared" si="66"/>
        <v>1.9795587281261923E-3</v>
      </c>
      <c r="H84" s="81">
        <f t="shared" si="67"/>
        <v>1</v>
      </c>
      <c r="I84" s="9">
        <f t="shared" si="68"/>
        <v>-671335</v>
      </c>
      <c r="J84" s="2">
        <f t="shared" si="60"/>
        <v>2</v>
      </c>
      <c r="K84" s="48">
        <f t="shared" si="69"/>
        <v>491818</v>
      </c>
      <c r="L84" s="87">
        <f t="shared" si="32"/>
        <v>-47060</v>
      </c>
      <c r="M84" s="2">
        <f t="shared" si="33"/>
        <v>-4</v>
      </c>
      <c r="N84" s="48">
        <f t="shared" si="34"/>
        <v>27388</v>
      </c>
      <c r="P84" s="53">
        <f t="shared" si="63"/>
        <v>1.452959307596063E-6</v>
      </c>
      <c r="Q84" s="52">
        <f t="shared" si="64"/>
        <v>1.9444970638272367</v>
      </c>
      <c r="R84" s="52">
        <f t="shared" si="65"/>
        <v>-5.665871534982311</v>
      </c>
      <c r="S84" s="16">
        <f t="shared" si="13"/>
        <v>2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7"/>
        <v>93238</v>
      </c>
      <c r="E85" s="4">
        <f t="shared" si="58"/>
        <v>520821</v>
      </c>
      <c r="F85" s="64">
        <f t="shared" si="62"/>
        <v>7917.8393958307306</v>
      </c>
      <c r="G85" s="27">
        <f t="shared" si="66"/>
        <v>1.9795587281261923E-3</v>
      </c>
      <c r="H85" s="80">
        <f t="shared" si="67"/>
        <v>1</v>
      </c>
      <c r="I85" s="11">
        <f t="shared" si="68"/>
        <v>-721172</v>
      </c>
      <c r="J85" s="4">
        <f t="shared" si="60"/>
        <v>0</v>
      </c>
      <c r="K85" s="51">
        <f t="shared" si="69"/>
        <v>520821</v>
      </c>
      <c r="L85" s="86">
        <f t="shared" si="32"/>
        <v>-49837</v>
      </c>
      <c r="M85" s="4">
        <f t="shared" si="33"/>
        <v>-2</v>
      </c>
      <c r="N85" s="51">
        <f t="shared" si="34"/>
        <v>29003</v>
      </c>
      <c r="P85" s="54">
        <f t="shared" si="63"/>
        <v>1.452959307596063E-6</v>
      </c>
      <c r="Q85" s="55">
        <f t="shared" si="64"/>
        <v>2.0176534228806871</v>
      </c>
      <c r="R85" s="55">
        <f t="shared" si="65"/>
        <v>-1.8886238449941037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7"/>
        <v>93238</v>
      </c>
      <c r="E86" s="2">
        <f t="shared" si="58"/>
        <v>551534</v>
      </c>
      <c r="F86" s="63">
        <f t="shared" si="62"/>
        <v>7917.8393958307306</v>
      </c>
      <c r="G86" s="28">
        <f t="shared" si="66"/>
        <v>1.9795587281261923E-3</v>
      </c>
      <c r="H86" s="81">
        <f t="shared" si="67"/>
        <v>1</v>
      </c>
      <c r="I86" s="9">
        <f t="shared" si="68"/>
        <v>-773948</v>
      </c>
      <c r="J86" s="2">
        <f t="shared" si="60"/>
        <v>0</v>
      </c>
      <c r="K86" s="48">
        <f t="shared" si="69"/>
        <v>551534</v>
      </c>
      <c r="L86" s="87">
        <f t="shared" si="32"/>
        <v>-52776</v>
      </c>
      <c r="M86" s="2">
        <f t="shared" si="33"/>
        <v>0</v>
      </c>
      <c r="N86" s="48">
        <f t="shared" si="34"/>
        <v>30713</v>
      </c>
      <c r="P86" s="53">
        <f t="shared" si="63"/>
        <v>1.452959307596063E-6</v>
      </c>
      <c r="Q86" s="52">
        <f t="shared" si="64"/>
        <v>2.0951232675488454</v>
      </c>
      <c r="R86" s="52">
        <f t="shared" si="65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7"/>
        <v>93238</v>
      </c>
      <c r="E87" s="4">
        <f t="shared" si="58"/>
        <v>584059</v>
      </c>
      <c r="F87" s="64">
        <f t="shared" si="62"/>
        <v>7917.8393958307306</v>
      </c>
      <c r="G87" s="27">
        <f t="shared" si="66"/>
        <v>1.9795587281261923E-3</v>
      </c>
      <c r="H87" s="80">
        <f t="shared" si="67"/>
        <v>1</v>
      </c>
      <c r="I87" s="11">
        <f t="shared" si="68"/>
        <v>-829836</v>
      </c>
      <c r="J87" s="4">
        <f t="shared" si="60"/>
        <v>0</v>
      </c>
      <c r="K87" s="51">
        <f t="shared" si="69"/>
        <v>584059</v>
      </c>
      <c r="L87" s="86">
        <f t="shared" si="32"/>
        <v>-55888</v>
      </c>
      <c r="M87" s="4">
        <f t="shared" si="33"/>
        <v>0</v>
      </c>
      <c r="N87" s="51">
        <f t="shared" si="34"/>
        <v>32525</v>
      </c>
      <c r="P87" s="54">
        <f t="shared" ref="P87:P118" si="70">R$17*((1+P$17-Q$17)*(1+P$17+S$17)-Q$17)</f>
        <v>1.452959307596063E-6</v>
      </c>
      <c r="Q87" s="55">
        <f t="shared" ref="Q87:Q118" si="71">(1+P$17-Q$17)*(1+P$17+S$17)-R$17*((S$17*K86)+((I86+J86)*(1+P$17+S$17)))</f>
        <v>2.1771585190578584</v>
      </c>
      <c r="R87" s="55">
        <f t="shared" ref="R87:R118" si="72">-J86*(1+P$17+S$17)</f>
        <v>0</v>
      </c>
      <c r="S87" s="56">
        <f t="shared" ref="S87:S150" si="73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7"/>
        <v>93238</v>
      </c>
      <c r="E88" s="2">
        <f t="shared" si="58"/>
        <v>618502</v>
      </c>
      <c r="F88" s="63">
        <f t="shared" si="62"/>
        <v>7917.8393958307306</v>
      </c>
      <c r="G88" s="28">
        <f t="shared" si="66"/>
        <v>1.9795587281261923E-3</v>
      </c>
      <c r="H88" s="81">
        <f t="shared" si="67"/>
        <v>1</v>
      </c>
      <c r="I88" s="9">
        <f t="shared" si="68"/>
        <v>-889020</v>
      </c>
      <c r="J88" s="2">
        <f t="shared" si="60"/>
        <v>0</v>
      </c>
      <c r="K88" s="48">
        <f t="shared" si="69"/>
        <v>618502</v>
      </c>
      <c r="L88" s="87">
        <f t="shared" si="32"/>
        <v>-59184</v>
      </c>
      <c r="M88" s="2">
        <f t="shared" si="33"/>
        <v>0</v>
      </c>
      <c r="N88" s="48">
        <f t="shared" si="34"/>
        <v>34443</v>
      </c>
      <c r="P88" s="53">
        <f t="shared" si="70"/>
        <v>1.452959307596063E-6</v>
      </c>
      <c r="Q88" s="52">
        <f t="shared" si="71"/>
        <v>2.2640312218028127</v>
      </c>
      <c r="R88" s="52">
        <f t="shared" si="72"/>
        <v>0</v>
      </c>
      <c r="S88" s="16">
        <f t="shared" si="73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7"/>
        <v>93238</v>
      </c>
      <c r="E89" s="4">
        <f t="shared" si="58"/>
        <v>654976</v>
      </c>
      <c r="F89" s="64">
        <f t="shared" si="62"/>
        <v>7917.8393958307306</v>
      </c>
      <c r="G89" s="27">
        <f t="shared" si="66"/>
        <v>1.9795587281261923E-3</v>
      </c>
      <c r="H89" s="80">
        <f t="shared" si="67"/>
        <v>1</v>
      </c>
      <c r="I89" s="11">
        <f t="shared" si="68"/>
        <v>-951694</v>
      </c>
      <c r="J89" s="4">
        <f t="shared" si="60"/>
        <v>0</v>
      </c>
      <c r="K89" s="51">
        <f t="shared" si="69"/>
        <v>654976</v>
      </c>
      <c r="L89" s="86">
        <f t="shared" si="32"/>
        <v>-62674</v>
      </c>
      <c r="M89" s="4">
        <f t="shared" si="33"/>
        <v>0</v>
      </c>
      <c r="N89" s="51">
        <f t="shared" si="34"/>
        <v>36474</v>
      </c>
      <c r="P89" s="54">
        <f t="shared" si="70"/>
        <v>1.452959307596063E-6</v>
      </c>
      <c r="Q89" s="55">
        <f t="shared" si="71"/>
        <v>2.3560272257479333</v>
      </c>
      <c r="R89" s="55">
        <f t="shared" si="72"/>
        <v>0</v>
      </c>
      <c r="S89" s="56">
        <f t="shared" si="73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7"/>
        <v>93238</v>
      </c>
      <c r="E90" s="2">
        <f t="shared" si="58"/>
        <v>693601</v>
      </c>
      <c r="F90" s="63">
        <f t="shared" si="62"/>
        <v>7917.8393958307306</v>
      </c>
      <c r="G90" s="28">
        <f t="shared" si="66"/>
        <v>1.9795587281261923E-3</v>
      </c>
      <c r="H90" s="81">
        <f t="shared" si="67"/>
        <v>1</v>
      </c>
      <c r="I90" s="9">
        <f t="shared" si="68"/>
        <v>-1018064</v>
      </c>
      <c r="J90" s="2">
        <f t="shared" si="60"/>
        <v>0</v>
      </c>
      <c r="K90" s="48">
        <f t="shared" si="69"/>
        <v>693601</v>
      </c>
      <c r="L90" s="87">
        <f t="shared" si="32"/>
        <v>-66370</v>
      </c>
      <c r="M90" s="2">
        <f t="shared" si="33"/>
        <v>0</v>
      </c>
      <c r="N90" s="48">
        <f t="shared" si="34"/>
        <v>38625</v>
      </c>
      <c r="P90" s="53">
        <f t="shared" si="70"/>
        <v>1.452959307596063E-6</v>
      </c>
      <c r="Q90" s="52">
        <f t="shared" si="71"/>
        <v>2.4534481004877833</v>
      </c>
      <c r="R90" s="52">
        <f t="shared" si="72"/>
        <v>0</v>
      </c>
      <c r="S90" s="16">
        <f t="shared" si="73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7"/>
        <v>93238</v>
      </c>
      <c r="E91" s="4">
        <f t="shared" si="58"/>
        <v>734504</v>
      </c>
      <c r="F91" s="64">
        <f t="shared" si="62"/>
        <v>7917.8393958307306</v>
      </c>
      <c r="G91" s="27">
        <f t="shared" si="66"/>
        <v>1.9795587281261923E-3</v>
      </c>
      <c r="H91" s="80">
        <f t="shared" si="67"/>
        <v>1</v>
      </c>
      <c r="I91" s="11">
        <f t="shared" si="68"/>
        <v>-1088348</v>
      </c>
      <c r="J91" s="4">
        <f t="shared" si="60"/>
        <v>0</v>
      </c>
      <c r="K91" s="51">
        <f t="shared" si="69"/>
        <v>734504</v>
      </c>
      <c r="L91" s="86">
        <f t="shared" si="32"/>
        <v>-70284</v>
      </c>
      <c r="M91" s="4">
        <f t="shared" si="33"/>
        <v>0</v>
      </c>
      <c r="N91" s="51">
        <f t="shared" si="34"/>
        <v>40903</v>
      </c>
      <c r="P91" s="54">
        <f t="shared" si="70"/>
        <v>1.452959307596063E-6</v>
      </c>
      <c r="Q91" s="55">
        <f t="shared" si="71"/>
        <v>2.5566140709396636</v>
      </c>
      <c r="R91" s="55">
        <f t="shared" si="72"/>
        <v>0</v>
      </c>
      <c r="S91" s="56">
        <f t="shared" si="73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7"/>
        <v>93238</v>
      </c>
      <c r="E92" s="2">
        <f t="shared" si="58"/>
        <v>777819</v>
      </c>
      <c r="F92" s="63">
        <f t="shared" si="62"/>
        <v>7917.8393958307306</v>
      </c>
      <c r="G92" s="28">
        <f t="shared" si="66"/>
        <v>1.9795587281261923E-3</v>
      </c>
      <c r="H92" s="81">
        <f t="shared" si="67"/>
        <v>1</v>
      </c>
      <c r="I92" s="9">
        <f t="shared" si="68"/>
        <v>-1162777</v>
      </c>
      <c r="J92" s="2">
        <f t="shared" si="60"/>
        <v>0</v>
      </c>
      <c r="K92" s="48">
        <f t="shared" si="69"/>
        <v>777819</v>
      </c>
      <c r="L92" s="87">
        <f t="shared" si="32"/>
        <v>-74429</v>
      </c>
      <c r="M92" s="2">
        <f t="shared" si="33"/>
        <v>0</v>
      </c>
      <c r="N92" s="48">
        <f t="shared" si="34"/>
        <v>43315</v>
      </c>
      <c r="P92" s="53">
        <f t="shared" si="70"/>
        <v>1.452959307596063E-6</v>
      </c>
      <c r="Q92" s="52">
        <f t="shared" si="71"/>
        <v>2.6658640173436163</v>
      </c>
      <c r="R92" s="52">
        <f t="shared" si="72"/>
        <v>0</v>
      </c>
      <c r="S92" s="16">
        <f t="shared" si="73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7"/>
        <v>93238</v>
      </c>
      <c r="E93" s="4">
        <f t="shared" si="58"/>
        <v>823688</v>
      </c>
      <c r="F93" s="64">
        <f t="shared" si="62"/>
        <v>7917.8393958307306</v>
      </c>
      <c r="G93" s="27">
        <f t="shared" si="66"/>
        <v>1.9795587281261923E-3</v>
      </c>
      <c r="H93" s="80">
        <f t="shared" si="67"/>
        <v>1</v>
      </c>
      <c r="I93" s="11">
        <f t="shared" si="68"/>
        <v>-1241595</v>
      </c>
      <c r="J93" s="4">
        <f t="shared" si="60"/>
        <v>0</v>
      </c>
      <c r="K93" s="51">
        <f t="shared" si="69"/>
        <v>823688</v>
      </c>
      <c r="L93" s="86">
        <f t="shared" si="32"/>
        <v>-78818</v>
      </c>
      <c r="M93" s="4">
        <f t="shared" si="33"/>
        <v>0</v>
      </c>
      <c r="N93" s="51">
        <f t="shared" si="34"/>
        <v>45869</v>
      </c>
      <c r="P93" s="54">
        <f t="shared" si="70"/>
        <v>1.452959307596063E-6</v>
      </c>
      <c r="Q93" s="55">
        <f t="shared" si="71"/>
        <v>2.7815569431086233</v>
      </c>
      <c r="R93" s="55">
        <f t="shared" si="72"/>
        <v>0</v>
      </c>
      <c r="S93" s="56">
        <f t="shared" si="73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7"/>
        <v>93238</v>
      </c>
      <c r="E94" s="2">
        <f t="shared" si="58"/>
        <v>872262</v>
      </c>
      <c r="F94" s="63">
        <f t="shared" si="62"/>
        <v>7917.8393958307306</v>
      </c>
      <c r="G94" s="28">
        <f t="shared" si="66"/>
        <v>1.9795587281261923E-3</v>
      </c>
      <c r="H94" s="81">
        <f t="shared" si="67"/>
        <v>1</v>
      </c>
      <c r="I94" s="9">
        <f t="shared" si="68"/>
        <v>-1325061</v>
      </c>
      <c r="J94" s="2">
        <f t="shared" si="60"/>
        <v>0</v>
      </c>
      <c r="K94" s="48">
        <f t="shared" si="69"/>
        <v>872262</v>
      </c>
      <c r="L94" s="87">
        <f t="shared" si="32"/>
        <v>-83466</v>
      </c>
      <c r="M94" s="2">
        <f t="shared" si="33"/>
        <v>0</v>
      </c>
      <c r="N94" s="48">
        <f t="shared" si="34"/>
        <v>48574</v>
      </c>
      <c r="P94" s="53">
        <f t="shared" si="70"/>
        <v>1.452959307596063E-6</v>
      </c>
      <c r="Q94" s="52">
        <f t="shared" si="71"/>
        <v>2.9040721235509377</v>
      </c>
      <c r="R94" s="52">
        <f t="shared" si="72"/>
        <v>0</v>
      </c>
      <c r="S94" s="16">
        <f t="shared" si="73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7"/>
        <v>93238</v>
      </c>
      <c r="E95" s="4">
        <f t="shared" si="58"/>
        <v>923701</v>
      </c>
      <c r="F95" s="64">
        <f t="shared" si="62"/>
        <v>7917.8393958307306</v>
      </c>
      <c r="G95" s="27">
        <f t="shared" si="66"/>
        <v>1.9795587281261923E-3</v>
      </c>
      <c r="H95" s="80">
        <f t="shared" si="67"/>
        <v>1</v>
      </c>
      <c r="I95" s="11">
        <f t="shared" si="68"/>
        <v>-1413449</v>
      </c>
      <c r="J95" s="4">
        <f t="shared" si="60"/>
        <v>0</v>
      </c>
      <c r="K95" s="51">
        <f t="shared" si="69"/>
        <v>923701</v>
      </c>
      <c r="L95" s="86">
        <f t="shared" si="32"/>
        <v>-88388</v>
      </c>
      <c r="M95" s="4">
        <f t="shared" si="33"/>
        <v>0</v>
      </c>
      <c r="N95" s="51">
        <f t="shared" si="34"/>
        <v>51439</v>
      </c>
      <c r="P95" s="54">
        <f t="shared" si="70"/>
        <v>1.452959307596063E-6</v>
      </c>
      <c r="Q95" s="55">
        <f t="shared" si="71"/>
        <v>3.033812190324821</v>
      </c>
      <c r="R95" s="55">
        <f t="shared" si="72"/>
        <v>0</v>
      </c>
      <c r="S95" s="56">
        <f t="shared" si="73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7"/>
        <v>93238</v>
      </c>
      <c r="E96" s="2">
        <f t="shared" si="58"/>
        <v>978173</v>
      </c>
      <c r="F96" s="63">
        <f t="shared" si="62"/>
        <v>7917.8393958307306</v>
      </c>
      <c r="G96" s="28">
        <f t="shared" si="66"/>
        <v>1.9795587281261923E-3</v>
      </c>
      <c r="H96" s="81">
        <f t="shared" si="67"/>
        <v>1</v>
      </c>
      <c r="I96" s="9">
        <f t="shared" si="68"/>
        <v>-1507049</v>
      </c>
      <c r="J96" s="2">
        <f t="shared" si="60"/>
        <v>0</v>
      </c>
      <c r="K96" s="48">
        <f t="shared" si="69"/>
        <v>978173</v>
      </c>
      <c r="L96" s="87">
        <f t="shared" si="32"/>
        <v>-93600</v>
      </c>
      <c r="M96" s="2">
        <f t="shared" si="33"/>
        <v>0</v>
      </c>
      <c r="N96" s="48">
        <f t="shared" si="34"/>
        <v>54472</v>
      </c>
      <c r="P96" s="53">
        <f t="shared" si="70"/>
        <v>1.452959307596063E-6</v>
      </c>
      <c r="Q96" s="52">
        <f t="shared" si="71"/>
        <v>3.1712031314225428</v>
      </c>
      <c r="R96" s="52">
        <f t="shared" si="72"/>
        <v>0</v>
      </c>
      <c r="S96" s="16">
        <f t="shared" si="73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7"/>
        <v>93238</v>
      </c>
      <c r="E97" s="4">
        <f t="shared" si="58"/>
        <v>1035857</v>
      </c>
      <c r="F97" s="64">
        <f t="shared" si="62"/>
        <v>7917.8393958307306</v>
      </c>
      <c r="G97" s="27">
        <f t="shared" si="66"/>
        <v>1.9795587281261923E-3</v>
      </c>
      <c r="H97" s="80">
        <f t="shared" si="67"/>
        <v>1</v>
      </c>
      <c r="I97" s="11">
        <f t="shared" si="68"/>
        <v>-1606169</v>
      </c>
      <c r="J97" s="4">
        <f t="shared" si="60"/>
        <v>0</v>
      </c>
      <c r="K97" s="51">
        <f t="shared" si="69"/>
        <v>1035857</v>
      </c>
      <c r="L97" s="86">
        <f t="shared" si="32"/>
        <v>-99120</v>
      </c>
      <c r="M97" s="4">
        <f t="shared" si="33"/>
        <v>0</v>
      </c>
      <c r="N97" s="51">
        <f t="shared" si="34"/>
        <v>57684</v>
      </c>
      <c r="P97" s="54">
        <f t="shared" si="70"/>
        <v>1.452959307596063E-6</v>
      </c>
      <c r="Q97" s="55">
        <f t="shared" si="71"/>
        <v>3.3166956102822471</v>
      </c>
      <c r="R97" s="55">
        <f t="shared" si="72"/>
        <v>0</v>
      </c>
      <c r="S97" s="56">
        <f t="shared" si="73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4">D97+IF(M98&gt;0,M98,0)</f>
        <v>93238</v>
      </c>
      <c r="E98" s="2">
        <f t="shared" ref="E98:E161" si="75">E97+IF(N98&gt;0,N98,0)</f>
        <v>1096943</v>
      </c>
      <c r="F98" s="63">
        <f t="shared" si="62"/>
        <v>7917.8393958307306</v>
      </c>
      <c r="G98" s="28">
        <f t="shared" si="66"/>
        <v>1.9795587281261923E-3</v>
      </c>
      <c r="H98" s="81">
        <f t="shared" si="67"/>
        <v>1</v>
      </c>
      <c r="I98" s="9">
        <f t="shared" si="68"/>
        <v>-1711134</v>
      </c>
      <c r="J98" s="2">
        <f t="shared" ref="J98:J161" si="76">S98</f>
        <v>0</v>
      </c>
      <c r="K98" s="48">
        <f t="shared" si="69"/>
        <v>1096943</v>
      </c>
      <c r="L98" s="87">
        <f t="shared" ref="L98:L161" si="77">I98-I97</f>
        <v>-104965</v>
      </c>
      <c r="M98" s="2">
        <f t="shared" ref="M98:M161" si="78">J98-J97</f>
        <v>0</v>
      </c>
      <c r="N98" s="48">
        <f t="shared" ref="N98:N161" si="79">K98-K97</f>
        <v>61086</v>
      </c>
      <c r="P98" s="53">
        <f t="shared" si="70"/>
        <v>1.452959307596063E-6</v>
      </c>
      <c r="Q98" s="52">
        <f t="shared" si="71"/>
        <v>3.4707683476953526</v>
      </c>
      <c r="R98" s="52">
        <f t="shared" si="72"/>
        <v>0</v>
      </c>
      <c r="S98" s="16">
        <f t="shared" si="73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4"/>
        <v>93238</v>
      </c>
      <c r="E99" s="4">
        <f t="shared" si="75"/>
        <v>1161632</v>
      </c>
      <c r="F99" s="64">
        <f t="shared" si="62"/>
        <v>7917.8393958307306</v>
      </c>
      <c r="G99" s="27">
        <f t="shared" si="66"/>
        <v>1.9795587281261923E-3</v>
      </c>
      <c r="H99" s="80">
        <f t="shared" si="67"/>
        <v>1</v>
      </c>
      <c r="I99" s="11">
        <f t="shared" si="68"/>
        <v>-1822289</v>
      </c>
      <c r="J99" s="4">
        <f t="shared" si="76"/>
        <v>0</v>
      </c>
      <c r="K99" s="51">
        <f t="shared" si="69"/>
        <v>1161632</v>
      </c>
      <c r="L99" s="86">
        <f t="shared" si="77"/>
        <v>-111155</v>
      </c>
      <c r="M99" s="4">
        <f t="shared" si="78"/>
        <v>0</v>
      </c>
      <c r="N99" s="51">
        <f t="shared" si="79"/>
        <v>64689</v>
      </c>
      <c r="P99" s="54">
        <f t="shared" si="70"/>
        <v>1.452959307596063E-6</v>
      </c>
      <c r="Q99" s="55">
        <f t="shared" si="71"/>
        <v>3.6339266539603536</v>
      </c>
      <c r="R99" s="55">
        <f t="shared" si="72"/>
        <v>0</v>
      </c>
      <c r="S99" s="56">
        <f t="shared" si="73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4"/>
        <v>93238</v>
      </c>
      <c r="E100" s="2">
        <f t="shared" si="75"/>
        <v>1230135</v>
      </c>
      <c r="F100" s="63">
        <f t="shared" si="62"/>
        <v>7917.8393958307306</v>
      </c>
      <c r="G100" s="28">
        <f t="shared" si="66"/>
        <v>1.9795587281261923E-3</v>
      </c>
      <c r="H100" s="81">
        <f t="shared" si="67"/>
        <v>1</v>
      </c>
      <c r="I100" s="9">
        <f t="shared" si="68"/>
        <v>-1939999</v>
      </c>
      <c r="J100" s="2">
        <f t="shared" si="76"/>
        <v>0</v>
      </c>
      <c r="K100" s="48">
        <f t="shared" si="69"/>
        <v>1230135</v>
      </c>
      <c r="L100" s="87">
        <f t="shared" si="77"/>
        <v>-117710</v>
      </c>
      <c r="M100" s="2">
        <f t="shared" si="78"/>
        <v>0</v>
      </c>
      <c r="N100" s="48">
        <f t="shared" si="79"/>
        <v>68503</v>
      </c>
      <c r="P100" s="53">
        <f t="shared" si="70"/>
        <v>1.452959307596063E-6</v>
      </c>
      <c r="Q100" s="52">
        <f t="shared" si="71"/>
        <v>3.8067068324214213</v>
      </c>
      <c r="R100" s="52">
        <f t="shared" si="72"/>
        <v>0</v>
      </c>
      <c r="S100" s="16">
        <f t="shared" si="73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4"/>
        <v>93238</v>
      </c>
      <c r="E101" s="4">
        <f t="shared" si="75"/>
        <v>1302678</v>
      </c>
      <c r="F101" s="64">
        <f t="shared" si="62"/>
        <v>7917.8393958307306</v>
      </c>
      <c r="G101" s="27">
        <f t="shared" si="66"/>
        <v>1.9795587281261923E-3</v>
      </c>
      <c r="H101" s="80">
        <f t="shared" si="67"/>
        <v>1</v>
      </c>
      <c r="I101" s="11">
        <f t="shared" ref="I101:I132" si="80">INT((S$17*K101+I100)/(1+R$17*J101))</f>
        <v>-2064650</v>
      </c>
      <c r="J101" s="4">
        <f t="shared" si="76"/>
        <v>0</v>
      </c>
      <c r="K101" s="51">
        <f t="shared" ref="K101:K132" si="81">INT((Q$17*J101+K100)/(1+P$17+S$17))</f>
        <v>1302678</v>
      </c>
      <c r="L101" s="86">
        <f t="shared" si="77"/>
        <v>-124651</v>
      </c>
      <c r="M101" s="4">
        <f t="shared" si="78"/>
        <v>0</v>
      </c>
      <c r="N101" s="51">
        <f t="shared" si="79"/>
        <v>72543</v>
      </c>
      <c r="P101" s="54">
        <f t="shared" si="70"/>
        <v>1.452959307596063E-6</v>
      </c>
      <c r="Q101" s="55">
        <f t="shared" si="71"/>
        <v>3.9896760307300698</v>
      </c>
      <c r="R101" s="55">
        <f t="shared" si="72"/>
        <v>0</v>
      </c>
      <c r="S101" s="56">
        <f t="shared" si="73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4"/>
        <v>93238</v>
      </c>
      <c r="E102" s="2">
        <f t="shared" si="75"/>
        <v>1379499</v>
      </c>
      <c r="F102" s="63">
        <f t="shared" si="62"/>
        <v>7917.8393958307306</v>
      </c>
      <c r="G102" s="28">
        <f t="shared" si="66"/>
        <v>1.9795587281261923E-3</v>
      </c>
      <c r="H102" s="81">
        <f t="shared" si="67"/>
        <v>1</v>
      </c>
      <c r="I102" s="9">
        <f t="shared" si="80"/>
        <v>-2196652</v>
      </c>
      <c r="J102" s="2">
        <f t="shared" si="76"/>
        <v>0</v>
      </c>
      <c r="K102" s="48">
        <f t="shared" si="81"/>
        <v>1379499</v>
      </c>
      <c r="L102" s="87">
        <f t="shared" si="77"/>
        <v>-132002</v>
      </c>
      <c r="M102" s="2">
        <f t="shared" si="78"/>
        <v>0</v>
      </c>
      <c r="N102" s="48">
        <f t="shared" si="79"/>
        <v>76821</v>
      </c>
      <c r="P102" s="53">
        <f t="shared" si="70"/>
        <v>1.452959307596063E-6</v>
      </c>
      <c r="Q102" s="52">
        <f t="shared" si="71"/>
        <v>4.1834344523830236</v>
      </c>
      <c r="R102" s="52">
        <f t="shared" si="72"/>
        <v>0</v>
      </c>
      <c r="S102" s="16">
        <f t="shared" si="73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4"/>
        <v>93238</v>
      </c>
      <c r="E103" s="4">
        <f t="shared" si="75"/>
        <v>1460850</v>
      </c>
      <c r="F103" s="64">
        <f t="shared" si="62"/>
        <v>7917.8393958307306</v>
      </c>
      <c r="G103" s="27">
        <f t="shared" si="66"/>
        <v>1.9795587281261923E-3</v>
      </c>
      <c r="H103" s="80">
        <f t="shared" si="67"/>
        <v>1</v>
      </c>
      <c r="I103" s="11">
        <f t="shared" si="80"/>
        <v>-2336438</v>
      </c>
      <c r="J103" s="4">
        <f t="shared" si="76"/>
        <v>0</v>
      </c>
      <c r="K103" s="51">
        <f t="shared" si="81"/>
        <v>1460850</v>
      </c>
      <c r="L103" s="86">
        <f t="shared" si="77"/>
        <v>-139786</v>
      </c>
      <c r="M103" s="4">
        <f t="shared" si="78"/>
        <v>0</v>
      </c>
      <c r="N103" s="51">
        <f t="shared" si="79"/>
        <v>81351</v>
      </c>
      <c r="P103" s="54">
        <f t="shared" si="70"/>
        <v>1.452959307596063E-6</v>
      </c>
      <c r="Q103" s="55">
        <f t="shared" si="71"/>
        <v>4.388619314045819</v>
      </c>
      <c r="R103" s="55">
        <f t="shared" si="72"/>
        <v>0</v>
      </c>
      <c r="S103" s="56">
        <f t="shared" si="73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4"/>
        <v>93238</v>
      </c>
      <c r="E104" s="2">
        <f t="shared" si="75"/>
        <v>1546999</v>
      </c>
      <c r="F104" s="63">
        <f t="shared" ref="F104:F167" si="82">D104*F103/D103</f>
        <v>7917.8393958307306</v>
      </c>
      <c r="G104" s="28">
        <f t="shared" si="66"/>
        <v>1.9795587281261923E-3</v>
      </c>
      <c r="H104" s="81">
        <f t="shared" si="67"/>
        <v>1</v>
      </c>
      <c r="I104" s="9">
        <f t="shared" si="80"/>
        <v>-2484468</v>
      </c>
      <c r="J104" s="2">
        <f t="shared" si="76"/>
        <v>0</v>
      </c>
      <c r="K104" s="48">
        <f t="shared" si="81"/>
        <v>1546999</v>
      </c>
      <c r="L104" s="87">
        <f t="shared" si="77"/>
        <v>-148030</v>
      </c>
      <c r="M104" s="2">
        <f t="shared" si="78"/>
        <v>0</v>
      </c>
      <c r="N104" s="48">
        <f t="shared" si="79"/>
        <v>86149</v>
      </c>
      <c r="P104" s="53">
        <f t="shared" si="70"/>
        <v>1.452959307596063E-6</v>
      </c>
      <c r="Q104" s="52">
        <f t="shared" si="71"/>
        <v>4.6059036751832707</v>
      </c>
      <c r="R104" s="52">
        <f t="shared" si="72"/>
        <v>0</v>
      </c>
      <c r="S104" s="16">
        <f t="shared" si="73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4"/>
        <v>93238</v>
      </c>
      <c r="E105" s="4">
        <f t="shared" si="75"/>
        <v>1638228</v>
      </c>
      <c r="F105" s="64">
        <f t="shared" si="82"/>
        <v>7917.8393958307306</v>
      </c>
      <c r="G105" s="27">
        <f t="shared" si="66"/>
        <v>1.9795587281261923E-3</v>
      </c>
      <c r="H105" s="80">
        <f t="shared" si="67"/>
        <v>1</v>
      </c>
      <c r="I105" s="11">
        <f t="shared" si="80"/>
        <v>-2641227</v>
      </c>
      <c r="J105" s="4">
        <f t="shared" si="76"/>
        <v>0</v>
      </c>
      <c r="K105" s="51">
        <f t="shared" si="81"/>
        <v>1638228</v>
      </c>
      <c r="L105" s="86">
        <f t="shared" si="77"/>
        <v>-156759</v>
      </c>
      <c r="M105" s="4">
        <f t="shared" si="78"/>
        <v>0</v>
      </c>
      <c r="N105" s="51">
        <f t="shared" si="79"/>
        <v>91229</v>
      </c>
      <c r="P105" s="54">
        <f t="shared" si="70"/>
        <v>1.452959307596063E-6</v>
      </c>
      <c r="Q105" s="55">
        <f t="shared" si="71"/>
        <v>4.836002606920939</v>
      </c>
      <c r="R105" s="55">
        <f t="shared" si="72"/>
        <v>0</v>
      </c>
      <c r="S105" s="56">
        <f t="shared" si="73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4"/>
        <v>93238</v>
      </c>
      <c r="E106" s="2">
        <f t="shared" si="75"/>
        <v>1734837</v>
      </c>
      <c r="F106" s="63">
        <f t="shared" si="82"/>
        <v>7917.8393958307306</v>
      </c>
      <c r="G106" s="28">
        <f t="shared" si="66"/>
        <v>1.9795587281261923E-3</v>
      </c>
      <c r="H106" s="81">
        <f t="shared" si="67"/>
        <v>1</v>
      </c>
      <c r="I106" s="9">
        <f t="shared" si="80"/>
        <v>-2807231</v>
      </c>
      <c r="J106" s="2">
        <f t="shared" si="76"/>
        <v>0</v>
      </c>
      <c r="K106" s="48">
        <f t="shared" si="81"/>
        <v>1734837</v>
      </c>
      <c r="L106" s="87">
        <f t="shared" si="77"/>
        <v>-166004</v>
      </c>
      <c r="M106" s="2">
        <f t="shared" si="78"/>
        <v>0</v>
      </c>
      <c r="N106" s="48">
        <f t="shared" si="79"/>
        <v>96609</v>
      </c>
      <c r="P106" s="53">
        <f t="shared" si="70"/>
        <v>1.452959307596063E-6</v>
      </c>
      <c r="Q106" s="52">
        <f t="shared" si="71"/>
        <v>5.0796699588760674</v>
      </c>
      <c r="R106" s="52">
        <f t="shared" si="72"/>
        <v>0</v>
      </c>
      <c r="S106" s="16">
        <f t="shared" si="73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4"/>
        <v>93238</v>
      </c>
      <c r="E107" s="4">
        <f t="shared" si="75"/>
        <v>1837144</v>
      </c>
      <c r="F107" s="64">
        <f t="shared" si="82"/>
        <v>7917.8393958307306</v>
      </c>
      <c r="G107" s="27">
        <f t="shared" si="66"/>
        <v>1.9795587281261923E-3</v>
      </c>
      <c r="H107" s="80">
        <f t="shared" si="67"/>
        <v>1</v>
      </c>
      <c r="I107" s="11">
        <f t="shared" si="80"/>
        <v>-2983024</v>
      </c>
      <c r="J107" s="4">
        <f t="shared" si="76"/>
        <v>0</v>
      </c>
      <c r="K107" s="51">
        <f t="shared" si="81"/>
        <v>1837144</v>
      </c>
      <c r="L107" s="86">
        <f t="shared" si="77"/>
        <v>-175793</v>
      </c>
      <c r="M107" s="4">
        <f t="shared" si="78"/>
        <v>0</v>
      </c>
      <c r="N107" s="51">
        <f t="shared" si="79"/>
        <v>102307</v>
      </c>
      <c r="P107" s="54">
        <f t="shared" si="70"/>
        <v>1.452959307596063E-6</v>
      </c>
      <c r="Q107" s="55">
        <f t="shared" si="71"/>
        <v>5.3377077611881063</v>
      </c>
      <c r="R107" s="55">
        <f t="shared" si="72"/>
        <v>0</v>
      </c>
      <c r="S107" s="56">
        <f t="shared" si="73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4"/>
        <v>93238</v>
      </c>
      <c r="E108" s="2">
        <f t="shared" si="75"/>
        <v>1945484</v>
      </c>
      <c r="F108" s="63">
        <f t="shared" si="82"/>
        <v>7917.8393958307306</v>
      </c>
      <c r="G108" s="28">
        <f t="shared" si="66"/>
        <v>1.9795587281261923E-3</v>
      </c>
      <c r="H108" s="81">
        <f t="shared" si="67"/>
        <v>1</v>
      </c>
      <c r="I108" s="9">
        <f t="shared" si="80"/>
        <v>-3169184</v>
      </c>
      <c r="J108" s="2">
        <f t="shared" si="76"/>
        <v>0</v>
      </c>
      <c r="K108" s="48">
        <f t="shared" si="81"/>
        <v>1945484</v>
      </c>
      <c r="L108" s="87">
        <f t="shared" si="77"/>
        <v>-186160</v>
      </c>
      <c r="M108" s="2">
        <f t="shared" si="78"/>
        <v>0</v>
      </c>
      <c r="N108" s="48">
        <f t="shared" si="79"/>
        <v>108340</v>
      </c>
      <c r="P108" s="53">
        <f t="shared" si="70"/>
        <v>1.452959307596063E-6</v>
      </c>
      <c r="Q108" s="52">
        <f t="shared" si="71"/>
        <v>5.6109618209801297</v>
      </c>
      <c r="R108" s="52">
        <f t="shared" si="72"/>
        <v>0</v>
      </c>
      <c r="S108" s="16">
        <f t="shared" si="73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4"/>
        <v>93238</v>
      </c>
      <c r="E109" s="4">
        <f t="shared" si="75"/>
        <v>2060213</v>
      </c>
      <c r="F109" s="64">
        <f t="shared" si="82"/>
        <v>7917.8393958307306</v>
      </c>
      <c r="G109" s="27">
        <f t="shared" si="66"/>
        <v>1.9795587281261923E-3</v>
      </c>
      <c r="H109" s="80">
        <f t="shared" si="67"/>
        <v>1</v>
      </c>
      <c r="I109" s="11">
        <f t="shared" si="80"/>
        <v>-3366322</v>
      </c>
      <c r="J109" s="4">
        <f t="shared" si="76"/>
        <v>0</v>
      </c>
      <c r="K109" s="51">
        <f t="shared" si="81"/>
        <v>2060213</v>
      </c>
      <c r="L109" s="86">
        <f t="shared" si="77"/>
        <v>-197138</v>
      </c>
      <c r="M109" s="4">
        <f t="shared" si="78"/>
        <v>0</v>
      </c>
      <c r="N109" s="51">
        <f t="shared" si="79"/>
        <v>114729</v>
      </c>
      <c r="P109" s="54">
        <f t="shared" si="70"/>
        <v>1.452959307596063E-6</v>
      </c>
      <c r="Q109" s="55">
        <f t="shared" si="71"/>
        <v>5.9003303806976888</v>
      </c>
      <c r="R109" s="55">
        <f t="shared" si="72"/>
        <v>0</v>
      </c>
      <c r="S109" s="56">
        <f t="shared" si="73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4"/>
        <v>93238</v>
      </c>
      <c r="E110" s="2">
        <f t="shared" si="75"/>
        <v>2181708</v>
      </c>
      <c r="F110" s="63">
        <f t="shared" si="82"/>
        <v>7917.8393958307306</v>
      </c>
      <c r="G110" s="28">
        <f t="shared" si="66"/>
        <v>1.9795587281261923E-3</v>
      </c>
      <c r="H110" s="81">
        <f t="shared" si="67"/>
        <v>1</v>
      </c>
      <c r="I110" s="9">
        <f t="shared" si="80"/>
        <v>-3575086</v>
      </c>
      <c r="J110" s="2">
        <f t="shared" si="76"/>
        <v>0</v>
      </c>
      <c r="K110" s="48">
        <f t="shared" si="81"/>
        <v>2181708</v>
      </c>
      <c r="L110" s="87">
        <f t="shared" si="77"/>
        <v>-208764</v>
      </c>
      <c r="M110" s="2">
        <f t="shared" si="78"/>
        <v>0</v>
      </c>
      <c r="N110" s="48">
        <f t="shared" si="79"/>
        <v>121495</v>
      </c>
      <c r="P110" s="53">
        <f t="shared" si="70"/>
        <v>1.452959307596063E-6</v>
      </c>
      <c r="Q110" s="52">
        <f t="shared" si="71"/>
        <v>6.2067632452159529</v>
      </c>
      <c r="R110" s="52">
        <f t="shared" si="72"/>
        <v>0</v>
      </c>
      <c r="S110" s="16">
        <f t="shared" si="73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4"/>
        <v>93238</v>
      </c>
      <c r="E111" s="4">
        <f t="shared" si="75"/>
        <v>2310367</v>
      </c>
      <c r="F111" s="64">
        <f t="shared" si="82"/>
        <v>7917.8393958307306</v>
      </c>
      <c r="G111" s="27">
        <f t="shared" si="66"/>
        <v>1.9795587281261923E-3</v>
      </c>
      <c r="H111" s="80">
        <f t="shared" si="67"/>
        <v>1</v>
      </c>
      <c r="I111" s="11">
        <f t="shared" si="80"/>
        <v>-3796161</v>
      </c>
      <c r="J111" s="4">
        <f t="shared" si="76"/>
        <v>0</v>
      </c>
      <c r="K111" s="51">
        <f t="shared" si="81"/>
        <v>2310367</v>
      </c>
      <c r="L111" s="86">
        <f t="shared" si="77"/>
        <v>-221075</v>
      </c>
      <c r="M111" s="4">
        <f t="shared" si="78"/>
        <v>0</v>
      </c>
      <c r="N111" s="51">
        <f t="shared" si="79"/>
        <v>128659</v>
      </c>
      <c r="P111" s="54">
        <f t="shared" si="70"/>
        <v>1.452959307596063E-6</v>
      </c>
      <c r="Q111" s="55">
        <f t="shared" si="71"/>
        <v>6.5312676532245098</v>
      </c>
      <c r="R111" s="55">
        <f t="shared" si="72"/>
        <v>0</v>
      </c>
      <c r="S111" s="56">
        <f t="shared" si="73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4"/>
        <v>93238</v>
      </c>
      <c r="E112" s="2">
        <f t="shared" si="75"/>
        <v>2446614</v>
      </c>
      <c r="F112" s="63">
        <f t="shared" si="82"/>
        <v>7917.8393958307306</v>
      </c>
      <c r="G112" s="28">
        <f t="shared" si="66"/>
        <v>1.9795587281261923E-3</v>
      </c>
      <c r="H112" s="81">
        <f t="shared" si="67"/>
        <v>1</v>
      </c>
      <c r="I112" s="9">
        <f t="shared" si="80"/>
        <v>-4030273</v>
      </c>
      <c r="J112" s="2">
        <f t="shared" si="76"/>
        <v>0</v>
      </c>
      <c r="K112" s="48">
        <f t="shared" si="81"/>
        <v>2446614</v>
      </c>
      <c r="L112" s="87">
        <f t="shared" si="77"/>
        <v>-234112</v>
      </c>
      <c r="M112" s="2">
        <f t="shared" si="78"/>
        <v>0</v>
      </c>
      <c r="N112" s="48">
        <f t="shared" si="79"/>
        <v>136247</v>
      </c>
      <c r="P112" s="53">
        <f t="shared" si="70"/>
        <v>1.452959307596063E-6</v>
      </c>
      <c r="Q112" s="52">
        <f t="shared" si="71"/>
        <v>6.8749082772273669</v>
      </c>
      <c r="R112" s="52">
        <f t="shared" si="72"/>
        <v>0</v>
      </c>
      <c r="S112" s="16">
        <f t="shared" si="73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4"/>
        <v>93238</v>
      </c>
      <c r="E113" s="4">
        <f t="shared" si="75"/>
        <v>2590896</v>
      </c>
      <c r="F113" s="64">
        <f t="shared" si="82"/>
        <v>7917.8393958307306</v>
      </c>
      <c r="G113" s="27">
        <f t="shared" si="66"/>
        <v>1.9795587281261923E-3</v>
      </c>
      <c r="H113" s="80">
        <f t="shared" si="67"/>
        <v>1</v>
      </c>
      <c r="I113" s="11">
        <f t="shared" si="80"/>
        <v>-4278191</v>
      </c>
      <c r="J113" s="4">
        <f t="shared" si="76"/>
        <v>0</v>
      </c>
      <c r="K113" s="51">
        <f t="shared" si="81"/>
        <v>2590896</v>
      </c>
      <c r="L113" s="86">
        <f t="shared" si="77"/>
        <v>-247918</v>
      </c>
      <c r="M113" s="4">
        <f t="shared" si="78"/>
        <v>0</v>
      </c>
      <c r="N113" s="51">
        <f t="shared" si="79"/>
        <v>144282</v>
      </c>
      <c r="P113" s="54">
        <f t="shared" si="70"/>
        <v>1.452959307596063E-6</v>
      </c>
      <c r="Q113" s="55">
        <f t="shared" si="71"/>
        <v>7.2388138386194143</v>
      </c>
      <c r="R113" s="55">
        <f t="shared" si="72"/>
        <v>0</v>
      </c>
      <c r="S113" s="56">
        <f t="shared" si="73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4"/>
        <v>93238</v>
      </c>
      <c r="E114" s="2">
        <f t="shared" si="75"/>
        <v>2743686</v>
      </c>
      <c r="F114" s="63">
        <f t="shared" si="82"/>
        <v>7917.8393958307306</v>
      </c>
      <c r="G114" s="28">
        <f t="shared" si="66"/>
        <v>1.9795587281261923E-3</v>
      </c>
      <c r="H114" s="81">
        <f t="shared" si="67"/>
        <v>1</v>
      </c>
      <c r="I114" s="9">
        <f t="shared" si="80"/>
        <v>-4540730</v>
      </c>
      <c r="J114" s="2">
        <f t="shared" si="76"/>
        <v>0</v>
      </c>
      <c r="K114" s="48">
        <f t="shared" si="81"/>
        <v>2743686</v>
      </c>
      <c r="L114" s="87">
        <f t="shared" si="77"/>
        <v>-262539</v>
      </c>
      <c r="M114" s="2">
        <f t="shared" si="78"/>
        <v>0</v>
      </c>
      <c r="N114" s="48">
        <f t="shared" si="79"/>
        <v>152790</v>
      </c>
      <c r="P114" s="53">
        <f t="shared" si="70"/>
        <v>1.452959307596063E-6</v>
      </c>
      <c r="Q114" s="52">
        <f t="shared" si="71"/>
        <v>7.6241795971638364</v>
      </c>
      <c r="R114" s="52">
        <f t="shared" si="72"/>
        <v>0</v>
      </c>
      <c r="S114" s="16">
        <f t="shared" si="73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4"/>
        <v>93238</v>
      </c>
      <c r="E115" s="4">
        <f t="shared" si="75"/>
        <v>2905486</v>
      </c>
      <c r="F115" s="64">
        <f t="shared" si="82"/>
        <v>7917.8393958307306</v>
      </c>
      <c r="G115" s="27">
        <f t="shared" si="66"/>
        <v>1.9795587281261923E-3</v>
      </c>
      <c r="H115" s="80">
        <f t="shared" si="67"/>
        <v>1</v>
      </c>
      <c r="I115" s="11">
        <f t="shared" si="80"/>
        <v>-4818751</v>
      </c>
      <c r="J115" s="4">
        <f t="shared" si="76"/>
        <v>0</v>
      </c>
      <c r="K115" s="51">
        <f t="shared" si="81"/>
        <v>2905486</v>
      </c>
      <c r="L115" s="86">
        <f t="shared" si="77"/>
        <v>-278021</v>
      </c>
      <c r="M115" s="4">
        <f t="shared" si="78"/>
        <v>0</v>
      </c>
      <c r="N115" s="51">
        <f t="shared" si="79"/>
        <v>161800</v>
      </c>
      <c r="P115" s="54">
        <f t="shared" si="70"/>
        <v>1.452959307596063E-6</v>
      </c>
      <c r="Q115" s="55">
        <f t="shared" si="71"/>
        <v>8.0322722007457017</v>
      </c>
      <c r="R115" s="55">
        <f t="shared" si="72"/>
        <v>0</v>
      </c>
      <c r="S115" s="56">
        <f t="shared" si="73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4"/>
        <v>93238</v>
      </c>
      <c r="E116" s="2">
        <f t="shared" si="75"/>
        <v>3076828</v>
      </c>
      <c r="F116" s="63">
        <f t="shared" si="82"/>
        <v>7917.8393958307306</v>
      </c>
      <c r="G116" s="28">
        <f t="shared" si="66"/>
        <v>1.9795587281261923E-3</v>
      </c>
      <c r="H116" s="81">
        <f t="shared" si="67"/>
        <v>1</v>
      </c>
      <c r="I116" s="9">
        <f t="shared" si="80"/>
        <v>-5113167</v>
      </c>
      <c r="J116" s="2">
        <f t="shared" si="76"/>
        <v>0</v>
      </c>
      <c r="K116" s="48">
        <f t="shared" si="81"/>
        <v>3076828</v>
      </c>
      <c r="L116" s="87">
        <f t="shared" si="77"/>
        <v>-294416</v>
      </c>
      <c r="M116" s="2">
        <f t="shared" si="78"/>
        <v>0</v>
      </c>
      <c r="N116" s="48">
        <f t="shared" si="79"/>
        <v>171342</v>
      </c>
      <c r="P116" s="53">
        <f t="shared" si="70"/>
        <v>1.452959307596063E-6</v>
      </c>
      <c r="Q116" s="52">
        <f t="shared" si="71"/>
        <v>8.4644301315869672</v>
      </c>
      <c r="R116" s="52">
        <f t="shared" si="72"/>
        <v>0</v>
      </c>
      <c r="S116" s="16">
        <f t="shared" si="73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4"/>
        <v>93238</v>
      </c>
      <c r="E117" s="4">
        <f t="shared" si="75"/>
        <v>3258275</v>
      </c>
      <c r="F117" s="64">
        <f t="shared" si="82"/>
        <v>7917.8393958307306</v>
      </c>
      <c r="G117" s="27">
        <f t="shared" si="66"/>
        <v>1.9795587281261923E-3</v>
      </c>
      <c r="H117" s="80">
        <f t="shared" si="67"/>
        <v>1</v>
      </c>
      <c r="I117" s="11">
        <f t="shared" si="80"/>
        <v>-5424946</v>
      </c>
      <c r="J117" s="4">
        <f t="shared" si="76"/>
        <v>0</v>
      </c>
      <c r="K117" s="51">
        <f t="shared" si="81"/>
        <v>3258275</v>
      </c>
      <c r="L117" s="86">
        <f t="shared" si="77"/>
        <v>-311779</v>
      </c>
      <c r="M117" s="4">
        <f t="shared" si="78"/>
        <v>0</v>
      </c>
      <c r="N117" s="51">
        <f t="shared" si="79"/>
        <v>181447</v>
      </c>
      <c r="P117" s="54">
        <f t="shared" si="70"/>
        <v>1.452959307596063E-6</v>
      </c>
      <c r="Q117" s="55">
        <f t="shared" si="71"/>
        <v>8.9220726620620248</v>
      </c>
      <c r="R117" s="55">
        <f t="shared" si="72"/>
        <v>0</v>
      </c>
      <c r="S117" s="56">
        <f t="shared" si="73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4"/>
        <v>93238</v>
      </c>
      <c r="E118" s="2">
        <f t="shared" si="75"/>
        <v>3450422</v>
      </c>
      <c r="F118" s="63">
        <f t="shared" si="82"/>
        <v>7917.8393958307306</v>
      </c>
      <c r="G118" s="28">
        <f t="shared" si="66"/>
        <v>1.9795587281261923E-3</v>
      </c>
      <c r="H118" s="81">
        <f t="shared" si="67"/>
        <v>1</v>
      </c>
      <c r="I118" s="9">
        <f t="shared" si="80"/>
        <v>-5755111</v>
      </c>
      <c r="J118" s="2">
        <f t="shared" si="76"/>
        <v>0</v>
      </c>
      <c r="K118" s="48">
        <f t="shared" si="81"/>
        <v>3450422</v>
      </c>
      <c r="L118" s="87">
        <f t="shared" si="77"/>
        <v>-330165</v>
      </c>
      <c r="M118" s="2">
        <f t="shared" si="78"/>
        <v>0</v>
      </c>
      <c r="N118" s="48">
        <f t="shared" si="79"/>
        <v>192147</v>
      </c>
      <c r="P118" s="53">
        <f t="shared" si="70"/>
        <v>1.452959307596063E-6</v>
      </c>
      <c r="Q118" s="52">
        <f t="shared" si="71"/>
        <v>9.4067044069746188</v>
      </c>
      <c r="R118" s="52">
        <f t="shared" si="72"/>
        <v>0</v>
      </c>
      <c r="S118" s="16">
        <f t="shared" si="73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4"/>
        <v>93238</v>
      </c>
      <c r="E119" s="4">
        <f t="shared" si="75"/>
        <v>3653900</v>
      </c>
      <c r="F119" s="64">
        <f t="shared" si="82"/>
        <v>7917.8393958307306</v>
      </c>
      <c r="G119" s="27">
        <f t="shared" si="66"/>
        <v>1.9795587281261923E-3</v>
      </c>
      <c r="H119" s="80">
        <f t="shared" si="67"/>
        <v>1</v>
      </c>
      <c r="I119" s="11">
        <f t="shared" si="80"/>
        <v>-6104746</v>
      </c>
      <c r="J119" s="4">
        <f t="shared" si="76"/>
        <v>0</v>
      </c>
      <c r="K119" s="51">
        <f t="shared" si="81"/>
        <v>3653900</v>
      </c>
      <c r="L119" s="86">
        <f t="shared" si="77"/>
        <v>-349635</v>
      </c>
      <c r="M119" s="4">
        <f t="shared" si="78"/>
        <v>0</v>
      </c>
      <c r="N119" s="51">
        <f t="shared" si="79"/>
        <v>203478</v>
      </c>
      <c r="P119" s="54">
        <f t="shared" ref="P119:P150" si="83">R$17*((1+P$17-Q$17)*(1+P$17+S$17)-Q$17)</f>
        <v>1.452959307596063E-6</v>
      </c>
      <c r="Q119" s="55">
        <f t="shared" ref="Q119:Q150" si="84">(1+P$17-Q$17)*(1+P$17+S$17)-R$17*((S$17*K118)+((I118+J118)*(1+P$17+S$17)))</f>
        <v>9.9199154722961822</v>
      </c>
      <c r="R119" s="55">
        <f t="shared" ref="R119:R150" si="85">-J118*(1+P$17+S$17)</f>
        <v>0</v>
      </c>
      <c r="S119" s="56">
        <f t="shared" si="73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4"/>
        <v>93238</v>
      </c>
      <c r="E120" s="2">
        <f t="shared" si="75"/>
        <v>3869378</v>
      </c>
      <c r="F120" s="63">
        <f t="shared" si="82"/>
        <v>7917.8393958307306</v>
      </c>
      <c r="G120" s="28">
        <f t="shared" si="66"/>
        <v>1.9795587281261923E-3</v>
      </c>
      <c r="H120" s="81">
        <f t="shared" si="67"/>
        <v>1</v>
      </c>
      <c r="I120" s="9">
        <f t="shared" si="80"/>
        <v>-6475000</v>
      </c>
      <c r="J120" s="2">
        <f t="shared" si="76"/>
        <v>0</v>
      </c>
      <c r="K120" s="48">
        <f t="shared" si="81"/>
        <v>3869378</v>
      </c>
      <c r="L120" s="87">
        <f t="shared" si="77"/>
        <v>-370254</v>
      </c>
      <c r="M120" s="2">
        <f t="shared" si="78"/>
        <v>0</v>
      </c>
      <c r="N120" s="48">
        <f t="shared" si="79"/>
        <v>215478</v>
      </c>
      <c r="P120" s="53">
        <f t="shared" si="83"/>
        <v>1.452959307596063E-6</v>
      </c>
      <c r="Q120" s="52">
        <f t="shared" si="84"/>
        <v>10.463390857196394</v>
      </c>
      <c r="R120" s="52">
        <f t="shared" si="85"/>
        <v>0</v>
      </c>
      <c r="S120" s="16">
        <f t="shared" si="73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4"/>
        <v>93238</v>
      </c>
      <c r="E121" s="4">
        <f t="shared" si="75"/>
        <v>4097563</v>
      </c>
      <c r="F121" s="64">
        <f t="shared" si="82"/>
        <v>7917.8393958307306</v>
      </c>
      <c r="G121" s="27">
        <f t="shared" si="66"/>
        <v>1.9795587281261923E-3</v>
      </c>
      <c r="H121" s="80">
        <f t="shared" si="67"/>
        <v>1</v>
      </c>
      <c r="I121" s="11">
        <f t="shared" si="80"/>
        <v>-6867088</v>
      </c>
      <c r="J121" s="4">
        <f t="shared" si="76"/>
        <v>0</v>
      </c>
      <c r="K121" s="51">
        <f t="shared" si="81"/>
        <v>4097563</v>
      </c>
      <c r="L121" s="86">
        <f t="shared" si="77"/>
        <v>-392088</v>
      </c>
      <c r="M121" s="4">
        <f t="shared" si="78"/>
        <v>0</v>
      </c>
      <c r="N121" s="51">
        <f t="shared" si="79"/>
        <v>228185</v>
      </c>
      <c r="P121" s="54">
        <f t="shared" si="83"/>
        <v>1.452959307596063E-6</v>
      </c>
      <c r="Q121" s="55">
        <f t="shared" si="84"/>
        <v>11.038916622904626</v>
      </c>
      <c r="R121" s="55">
        <f t="shared" si="85"/>
        <v>0</v>
      </c>
      <c r="S121" s="56">
        <f t="shared" si="73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4"/>
        <v>93238</v>
      </c>
      <c r="E122" s="2">
        <f t="shared" si="75"/>
        <v>4339204</v>
      </c>
      <c r="F122" s="63">
        <f t="shared" si="82"/>
        <v>7917.8393958307306</v>
      </c>
      <c r="G122" s="28">
        <f t="shared" si="66"/>
        <v>1.9795587281261923E-3</v>
      </c>
      <c r="H122" s="81">
        <f t="shared" si="67"/>
        <v>1</v>
      </c>
      <c r="I122" s="9">
        <f t="shared" si="80"/>
        <v>-7282299</v>
      </c>
      <c r="J122" s="2">
        <f t="shared" si="76"/>
        <v>0</v>
      </c>
      <c r="K122" s="48">
        <f t="shared" si="81"/>
        <v>4339204</v>
      </c>
      <c r="L122" s="87">
        <f t="shared" si="77"/>
        <v>-415211</v>
      </c>
      <c r="M122" s="2">
        <f t="shared" si="78"/>
        <v>0</v>
      </c>
      <c r="N122" s="48">
        <f t="shared" si="79"/>
        <v>241641</v>
      </c>
      <c r="P122" s="53">
        <f t="shared" si="83"/>
        <v>1.452959307596063E-6</v>
      </c>
      <c r="Q122" s="52">
        <f t="shared" si="84"/>
        <v>11.648381360556137</v>
      </c>
      <c r="R122" s="52">
        <f t="shared" si="85"/>
        <v>0</v>
      </c>
      <c r="S122" s="16">
        <f t="shared" si="73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4"/>
        <v>93238</v>
      </c>
      <c r="E123" s="4">
        <f t="shared" si="75"/>
        <v>4595096</v>
      </c>
      <c r="F123" s="64">
        <f t="shared" si="82"/>
        <v>7917.8393958307306</v>
      </c>
      <c r="G123" s="27">
        <f t="shared" si="66"/>
        <v>1.9795587281261923E-3</v>
      </c>
      <c r="H123" s="80">
        <f t="shared" si="67"/>
        <v>1</v>
      </c>
      <c r="I123" s="11">
        <f t="shared" si="80"/>
        <v>-7721995</v>
      </c>
      <c r="J123" s="4">
        <f t="shared" si="76"/>
        <v>0</v>
      </c>
      <c r="K123" s="51">
        <f t="shared" si="81"/>
        <v>4595096</v>
      </c>
      <c r="L123" s="86">
        <f t="shared" si="77"/>
        <v>-439696</v>
      </c>
      <c r="M123" s="4">
        <f t="shared" si="78"/>
        <v>0</v>
      </c>
      <c r="N123" s="51">
        <f t="shared" si="79"/>
        <v>255892</v>
      </c>
      <c r="P123" s="54">
        <f t="shared" si="83"/>
        <v>1.452959307596063E-6</v>
      </c>
      <c r="Q123" s="55">
        <f t="shared" si="84"/>
        <v>12.293788528915034</v>
      </c>
      <c r="R123" s="55">
        <f t="shared" si="85"/>
        <v>0</v>
      </c>
      <c r="S123" s="56">
        <f t="shared" si="73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4"/>
        <v>93238</v>
      </c>
      <c r="E124" s="2">
        <f t="shared" si="75"/>
        <v>4866078</v>
      </c>
      <c r="F124" s="63">
        <f t="shared" si="82"/>
        <v>7917.8393958307306</v>
      </c>
      <c r="G124" s="28">
        <f t="shared" si="66"/>
        <v>1.9795587281261923E-3</v>
      </c>
      <c r="H124" s="81">
        <f t="shared" si="67"/>
        <v>1</v>
      </c>
      <c r="I124" s="9">
        <f t="shared" si="80"/>
        <v>-8187621</v>
      </c>
      <c r="J124" s="2">
        <f t="shared" si="76"/>
        <v>0</v>
      </c>
      <c r="K124" s="48">
        <f t="shared" si="81"/>
        <v>4866078</v>
      </c>
      <c r="L124" s="87">
        <f t="shared" si="77"/>
        <v>-465626</v>
      </c>
      <c r="M124" s="2">
        <f t="shared" si="78"/>
        <v>0</v>
      </c>
      <c r="N124" s="48">
        <f t="shared" si="79"/>
        <v>270982</v>
      </c>
      <c r="P124" s="53">
        <f t="shared" si="83"/>
        <v>1.452959307596063E-6</v>
      </c>
      <c r="Q124" s="52">
        <f t="shared" si="84"/>
        <v>12.977255581481398</v>
      </c>
      <c r="R124" s="52">
        <f t="shared" si="85"/>
        <v>0</v>
      </c>
      <c r="S124" s="16">
        <f t="shared" si="73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4"/>
        <v>93238</v>
      </c>
      <c r="E125" s="4">
        <f t="shared" si="75"/>
        <v>5153040</v>
      </c>
      <c r="F125" s="64">
        <f t="shared" si="82"/>
        <v>7917.8393958307306</v>
      </c>
      <c r="G125" s="27">
        <f t="shared" si="66"/>
        <v>1.9795587281261923E-3</v>
      </c>
      <c r="H125" s="80">
        <f t="shared" si="67"/>
        <v>1</v>
      </c>
      <c r="I125" s="11">
        <f t="shared" si="80"/>
        <v>-8680706</v>
      </c>
      <c r="J125" s="4">
        <f t="shared" si="76"/>
        <v>0</v>
      </c>
      <c r="K125" s="51">
        <f t="shared" si="81"/>
        <v>5153040</v>
      </c>
      <c r="L125" s="86">
        <f t="shared" si="77"/>
        <v>-493085</v>
      </c>
      <c r="M125" s="4">
        <f t="shared" si="78"/>
        <v>0</v>
      </c>
      <c r="N125" s="51">
        <f t="shared" si="79"/>
        <v>286962</v>
      </c>
      <c r="P125" s="54">
        <f t="shared" si="83"/>
        <v>1.452959307596063E-6</v>
      </c>
      <c r="Q125" s="55">
        <f t="shared" si="84"/>
        <v>13.701028347476605</v>
      </c>
      <c r="R125" s="55">
        <f t="shared" si="85"/>
        <v>0</v>
      </c>
      <c r="S125" s="56">
        <f t="shared" si="73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4"/>
        <v>93238</v>
      </c>
      <c r="E126" s="2">
        <f t="shared" si="75"/>
        <v>5456925</v>
      </c>
      <c r="F126" s="63">
        <f t="shared" si="82"/>
        <v>7917.8393958307306</v>
      </c>
      <c r="G126" s="28">
        <f t="shared" si="66"/>
        <v>1.9795587281261923E-3</v>
      </c>
      <c r="H126" s="81">
        <f t="shared" si="67"/>
        <v>1</v>
      </c>
      <c r="I126" s="9">
        <f t="shared" si="80"/>
        <v>-9202869</v>
      </c>
      <c r="J126" s="2">
        <f t="shared" si="76"/>
        <v>0</v>
      </c>
      <c r="K126" s="48">
        <f t="shared" si="81"/>
        <v>5456925</v>
      </c>
      <c r="L126" s="87">
        <f t="shared" si="77"/>
        <v>-522163</v>
      </c>
      <c r="M126" s="2">
        <f t="shared" si="78"/>
        <v>0</v>
      </c>
      <c r="N126" s="48">
        <f t="shared" si="79"/>
        <v>303885</v>
      </c>
      <c r="P126" s="53">
        <f t="shared" si="83"/>
        <v>1.452959307596063E-6</v>
      </c>
      <c r="Q126" s="52">
        <f t="shared" si="84"/>
        <v>14.467483540857884</v>
      </c>
      <c r="R126" s="52">
        <f t="shared" si="85"/>
        <v>0</v>
      </c>
      <c r="S126" s="16">
        <f t="shared" si="73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4"/>
        <v>93238</v>
      </c>
      <c r="E127" s="4">
        <f t="shared" si="75"/>
        <v>5778731</v>
      </c>
      <c r="F127" s="64">
        <f t="shared" si="82"/>
        <v>7917.8393958307306</v>
      </c>
      <c r="G127" s="27">
        <f t="shared" si="66"/>
        <v>1.9795587281261923E-3</v>
      </c>
      <c r="H127" s="80">
        <f t="shared" si="67"/>
        <v>1</v>
      </c>
      <c r="I127" s="11">
        <f t="shared" si="80"/>
        <v>-9755825</v>
      </c>
      <c r="J127" s="4">
        <f t="shared" si="76"/>
        <v>0</v>
      </c>
      <c r="K127" s="51">
        <f t="shared" si="81"/>
        <v>5778731</v>
      </c>
      <c r="L127" s="86">
        <f t="shared" si="77"/>
        <v>-552956</v>
      </c>
      <c r="M127" s="4">
        <f t="shared" si="78"/>
        <v>0</v>
      </c>
      <c r="N127" s="51">
        <f t="shared" si="79"/>
        <v>321806</v>
      </c>
      <c r="P127" s="54">
        <f t="shared" si="83"/>
        <v>1.452959307596063E-6</v>
      </c>
      <c r="Q127" s="55">
        <f t="shared" si="84"/>
        <v>15.279137864872173</v>
      </c>
      <c r="R127" s="55">
        <f t="shared" si="85"/>
        <v>0</v>
      </c>
      <c r="S127" s="56">
        <f t="shared" si="73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4"/>
        <v>93238</v>
      </c>
      <c r="E128" s="2">
        <f t="shared" si="75"/>
        <v>6119515</v>
      </c>
      <c r="F128" s="63">
        <f t="shared" si="82"/>
        <v>7917.8393958307306</v>
      </c>
      <c r="G128" s="28">
        <f t="shared" si="66"/>
        <v>1.9795587281261923E-3</v>
      </c>
      <c r="H128" s="81">
        <f t="shared" si="67"/>
        <v>1</v>
      </c>
      <c r="I128" s="9">
        <f t="shared" si="80"/>
        <v>-10341390</v>
      </c>
      <c r="J128" s="2">
        <f t="shared" si="76"/>
        <v>0</v>
      </c>
      <c r="K128" s="48">
        <f t="shared" si="81"/>
        <v>6119515</v>
      </c>
      <c r="L128" s="87">
        <f t="shared" si="77"/>
        <v>-585565</v>
      </c>
      <c r="M128" s="2">
        <f t="shared" si="78"/>
        <v>0</v>
      </c>
      <c r="N128" s="48">
        <f t="shared" si="79"/>
        <v>340784</v>
      </c>
      <c r="P128" s="53">
        <f t="shared" si="83"/>
        <v>1.452959307596063E-6</v>
      </c>
      <c r="Q128" s="52">
        <f t="shared" si="84"/>
        <v>16.138657116609977</v>
      </c>
      <c r="R128" s="52">
        <f t="shared" si="85"/>
        <v>0</v>
      </c>
      <c r="S128" s="16">
        <f t="shared" si="73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4"/>
        <v>93238</v>
      </c>
      <c r="E129" s="4">
        <f t="shared" si="75"/>
        <v>6480395</v>
      </c>
      <c r="F129" s="64">
        <f t="shared" si="82"/>
        <v>7917.8393958307306</v>
      </c>
      <c r="G129" s="27">
        <f t="shared" si="66"/>
        <v>1.9795587281261923E-3</v>
      </c>
      <c r="H129" s="80">
        <f t="shared" si="67"/>
        <v>1</v>
      </c>
      <c r="I129" s="11">
        <f t="shared" si="80"/>
        <v>-10961487</v>
      </c>
      <c r="J129" s="4">
        <f t="shared" si="76"/>
        <v>0</v>
      </c>
      <c r="K129" s="51">
        <f t="shared" si="81"/>
        <v>6480395</v>
      </c>
      <c r="L129" s="86">
        <f t="shared" si="77"/>
        <v>-620097</v>
      </c>
      <c r="M129" s="4">
        <f t="shared" si="78"/>
        <v>0</v>
      </c>
      <c r="N129" s="51">
        <f t="shared" si="79"/>
        <v>360880</v>
      </c>
      <c r="P129" s="54">
        <f t="shared" si="83"/>
        <v>1.452959307596063E-6</v>
      </c>
      <c r="Q129" s="55">
        <f t="shared" si="84"/>
        <v>17.048864121189737</v>
      </c>
      <c r="R129" s="55">
        <f t="shared" si="85"/>
        <v>0</v>
      </c>
      <c r="S129" s="56">
        <f t="shared" si="73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4"/>
        <v>93238</v>
      </c>
      <c r="E130" s="2">
        <f t="shared" si="75"/>
        <v>6862557</v>
      </c>
      <c r="F130" s="63">
        <f t="shared" si="82"/>
        <v>7917.8393958307306</v>
      </c>
      <c r="G130" s="28">
        <f t="shared" si="66"/>
        <v>1.9795587281261923E-3</v>
      </c>
      <c r="H130" s="81">
        <f t="shared" si="67"/>
        <v>1</v>
      </c>
      <c r="I130" s="9">
        <f t="shared" si="80"/>
        <v>-11618152</v>
      </c>
      <c r="J130" s="2">
        <f t="shared" si="76"/>
        <v>0</v>
      </c>
      <c r="K130" s="48">
        <f t="shared" si="81"/>
        <v>6862557</v>
      </c>
      <c r="L130" s="87">
        <f t="shared" si="77"/>
        <v>-656665</v>
      </c>
      <c r="M130" s="2">
        <f t="shared" si="78"/>
        <v>0</v>
      </c>
      <c r="N130" s="48">
        <f t="shared" si="79"/>
        <v>382162</v>
      </c>
      <c r="P130" s="53">
        <f t="shared" si="83"/>
        <v>1.452959307596063E-6</v>
      </c>
      <c r="Q130" s="52">
        <f t="shared" si="84"/>
        <v>18.012747836311675</v>
      </c>
      <c r="R130" s="52">
        <f t="shared" si="85"/>
        <v>0</v>
      </c>
      <c r="S130" s="16">
        <f t="shared" si="73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4"/>
        <v>93238</v>
      </c>
      <c r="E131" s="4">
        <f t="shared" si="75"/>
        <v>7267256</v>
      </c>
      <c r="F131" s="64">
        <f t="shared" si="82"/>
        <v>7917.8393958307306</v>
      </c>
      <c r="G131" s="27">
        <f t="shared" si="66"/>
        <v>1.9795587281261923E-3</v>
      </c>
      <c r="H131" s="80">
        <f t="shared" si="67"/>
        <v>1</v>
      </c>
      <c r="I131" s="11">
        <f t="shared" si="80"/>
        <v>-12313542</v>
      </c>
      <c r="J131" s="4">
        <f t="shared" si="76"/>
        <v>0</v>
      </c>
      <c r="K131" s="51">
        <f t="shared" si="81"/>
        <v>7267256</v>
      </c>
      <c r="L131" s="86">
        <f t="shared" si="77"/>
        <v>-695390</v>
      </c>
      <c r="M131" s="4">
        <f t="shared" si="78"/>
        <v>0</v>
      </c>
      <c r="N131" s="51">
        <f t="shared" si="79"/>
        <v>404699</v>
      </c>
      <c r="P131" s="54">
        <f t="shared" si="83"/>
        <v>1.452959307596063E-6</v>
      </c>
      <c r="Q131" s="55">
        <f t="shared" si="84"/>
        <v>19.033473200503323</v>
      </c>
      <c r="R131" s="55">
        <f t="shared" si="85"/>
        <v>0</v>
      </c>
      <c r="S131" s="56">
        <f t="shared" si="73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4"/>
        <v>93238</v>
      </c>
      <c r="E132" s="2">
        <f t="shared" si="75"/>
        <v>7695821</v>
      </c>
      <c r="F132" s="63">
        <f t="shared" si="82"/>
        <v>7917.8393958307306</v>
      </c>
      <c r="G132" s="28">
        <f t="shared" ref="G132:G195" si="86">D132/U$3</f>
        <v>1.9795587281261923E-3</v>
      </c>
      <c r="H132" s="81">
        <f t="shared" si="67"/>
        <v>1</v>
      </c>
      <c r="I132" s="9">
        <f t="shared" si="80"/>
        <v>-13049941</v>
      </c>
      <c r="J132" s="2">
        <f t="shared" si="76"/>
        <v>0</v>
      </c>
      <c r="K132" s="48">
        <f t="shared" si="81"/>
        <v>7695821</v>
      </c>
      <c r="L132" s="87">
        <f t="shared" si="77"/>
        <v>-736399</v>
      </c>
      <c r="M132" s="2">
        <f t="shared" si="78"/>
        <v>0</v>
      </c>
      <c r="N132" s="48">
        <f t="shared" si="79"/>
        <v>428565</v>
      </c>
      <c r="P132" s="53">
        <f t="shared" si="83"/>
        <v>1.452959307596063E-6</v>
      </c>
      <c r="Q132" s="52">
        <f t="shared" si="84"/>
        <v>20.114393024627496</v>
      </c>
      <c r="R132" s="52">
        <f t="shared" si="85"/>
        <v>0</v>
      </c>
      <c r="S132" s="16">
        <f t="shared" si="73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4"/>
        <v>93238</v>
      </c>
      <c r="E133" s="4">
        <f t="shared" si="75"/>
        <v>8149659</v>
      </c>
      <c r="F133" s="64">
        <f t="shared" si="82"/>
        <v>7917.8393958307306</v>
      </c>
      <c r="G133" s="27">
        <f t="shared" si="86"/>
        <v>1.9795587281261923E-3</v>
      </c>
      <c r="H133" s="80">
        <f t="shared" ref="H133:H196" si="87">D133/D132</f>
        <v>1</v>
      </c>
      <c r="I133" s="11">
        <f t="shared" ref="I133:I164" si="88">INT((S$17*K133+I132)/(1+R$17*J133))</f>
        <v>-13829767</v>
      </c>
      <c r="J133" s="4">
        <f t="shared" si="76"/>
        <v>0</v>
      </c>
      <c r="K133" s="51">
        <f t="shared" ref="K133:K164" si="89">INT((Q$17*J133+K132)/(1+P$17+S$17))</f>
        <v>8149659</v>
      </c>
      <c r="L133" s="86">
        <f t="shared" si="77"/>
        <v>-779826</v>
      </c>
      <c r="M133" s="4">
        <f t="shared" si="78"/>
        <v>0</v>
      </c>
      <c r="N133" s="51">
        <f t="shared" si="79"/>
        <v>453838</v>
      </c>
      <c r="P133" s="54">
        <f t="shared" si="83"/>
        <v>1.452959307596063E-6</v>
      </c>
      <c r="Q133" s="55">
        <f t="shared" si="84"/>
        <v>21.259057542651114</v>
      </c>
      <c r="R133" s="55">
        <f t="shared" si="85"/>
        <v>0</v>
      </c>
      <c r="S133" s="56">
        <f t="shared" si="73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4"/>
        <v>93238</v>
      </c>
      <c r="E134" s="2">
        <f t="shared" si="75"/>
        <v>8630261</v>
      </c>
      <c r="F134" s="63">
        <f t="shared" si="82"/>
        <v>7917.8393958307306</v>
      </c>
      <c r="G134" s="28">
        <f t="shared" si="86"/>
        <v>1.9795587281261923E-3</v>
      </c>
      <c r="H134" s="81">
        <f t="shared" si="87"/>
        <v>1</v>
      </c>
      <c r="I134" s="9">
        <f t="shared" si="88"/>
        <v>-14655581</v>
      </c>
      <c r="J134" s="2">
        <f t="shared" si="76"/>
        <v>0</v>
      </c>
      <c r="K134" s="48">
        <f t="shared" si="89"/>
        <v>8630261</v>
      </c>
      <c r="L134" s="87">
        <f t="shared" si="77"/>
        <v>-825814</v>
      </c>
      <c r="M134" s="2">
        <f t="shared" si="78"/>
        <v>0</v>
      </c>
      <c r="N134" s="48">
        <f t="shared" si="79"/>
        <v>480602</v>
      </c>
      <c r="P134" s="53">
        <f t="shared" si="83"/>
        <v>1.452959307596063E-6</v>
      </c>
      <c r="Q134" s="52">
        <f t="shared" si="84"/>
        <v>22.471225281521981</v>
      </c>
      <c r="R134" s="52">
        <f t="shared" si="85"/>
        <v>0</v>
      </c>
      <c r="S134" s="16">
        <f t="shared" si="73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4"/>
        <v>93238</v>
      </c>
      <c r="E135" s="4">
        <f t="shared" si="75"/>
        <v>9139205</v>
      </c>
      <c r="F135" s="64">
        <f t="shared" si="82"/>
        <v>7917.8393958307306</v>
      </c>
      <c r="G135" s="27">
        <f t="shared" si="86"/>
        <v>1.9795587281261923E-3</v>
      </c>
      <c r="H135" s="80">
        <f t="shared" si="87"/>
        <v>1</v>
      </c>
      <c r="I135" s="11">
        <f t="shared" si="88"/>
        <v>-15530094</v>
      </c>
      <c r="J135" s="4">
        <f t="shared" si="76"/>
        <v>0</v>
      </c>
      <c r="K135" s="51">
        <f t="shared" si="89"/>
        <v>9139205</v>
      </c>
      <c r="L135" s="86">
        <f t="shared" si="77"/>
        <v>-874513</v>
      </c>
      <c r="M135" s="4">
        <f t="shared" si="78"/>
        <v>0</v>
      </c>
      <c r="N135" s="51">
        <f t="shared" si="79"/>
        <v>508944</v>
      </c>
      <c r="P135" s="54">
        <f t="shared" si="83"/>
        <v>1.452959307596063E-6</v>
      </c>
      <c r="Q135" s="55">
        <f t="shared" si="84"/>
        <v>23.754877164214562</v>
      </c>
      <c r="R135" s="55">
        <f t="shared" si="85"/>
        <v>0</v>
      </c>
      <c r="S135" s="56">
        <f t="shared" si="73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4"/>
        <v>93238</v>
      </c>
      <c r="E136" s="2">
        <f t="shared" si="75"/>
        <v>9678163</v>
      </c>
      <c r="F136" s="63">
        <f t="shared" si="82"/>
        <v>7917.8393958307306</v>
      </c>
      <c r="G136" s="28">
        <f t="shared" si="86"/>
        <v>1.9795587281261923E-3</v>
      </c>
      <c r="H136" s="81">
        <f t="shared" si="87"/>
        <v>1</v>
      </c>
      <c r="I136" s="9">
        <f t="shared" si="88"/>
        <v>-16456179</v>
      </c>
      <c r="J136" s="2">
        <f t="shared" si="76"/>
        <v>0</v>
      </c>
      <c r="K136" s="48">
        <f t="shared" si="89"/>
        <v>9678163</v>
      </c>
      <c r="L136" s="87">
        <f t="shared" si="77"/>
        <v>-926085</v>
      </c>
      <c r="M136" s="2">
        <f t="shared" si="78"/>
        <v>0</v>
      </c>
      <c r="N136" s="48">
        <f t="shared" si="79"/>
        <v>538958</v>
      </c>
      <c r="P136" s="53">
        <f t="shared" si="83"/>
        <v>1.452959307596063E-6</v>
      </c>
      <c r="Q136" s="52">
        <f t="shared" si="84"/>
        <v>25.114227230868405</v>
      </c>
      <c r="R136" s="52">
        <f t="shared" si="85"/>
        <v>0</v>
      </c>
      <c r="S136" s="16">
        <f t="shared" si="73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4"/>
        <v>93238</v>
      </c>
      <c r="E137" s="4">
        <f t="shared" si="75"/>
        <v>10248904</v>
      </c>
      <c r="F137" s="64">
        <f t="shared" si="82"/>
        <v>7917.8393958307306</v>
      </c>
      <c r="G137" s="27">
        <f t="shared" si="86"/>
        <v>1.9795587281261923E-3</v>
      </c>
      <c r="H137" s="80">
        <f t="shared" si="87"/>
        <v>1</v>
      </c>
      <c r="I137" s="11">
        <f t="shared" si="88"/>
        <v>-17436877</v>
      </c>
      <c r="J137" s="4">
        <f t="shared" si="76"/>
        <v>0</v>
      </c>
      <c r="K137" s="51">
        <f t="shared" si="89"/>
        <v>10248904</v>
      </c>
      <c r="L137" s="86">
        <f t="shared" si="77"/>
        <v>-980698</v>
      </c>
      <c r="M137" s="4">
        <f t="shared" si="78"/>
        <v>0</v>
      </c>
      <c r="N137" s="51">
        <f t="shared" si="79"/>
        <v>570741</v>
      </c>
      <c r="P137" s="54">
        <f t="shared" si="83"/>
        <v>1.452959307596063E-6</v>
      </c>
      <c r="Q137" s="55">
        <f t="shared" si="84"/>
        <v>26.553741294110861</v>
      </c>
      <c r="R137" s="55">
        <f t="shared" si="85"/>
        <v>0</v>
      </c>
      <c r="S137" s="56">
        <f t="shared" si="73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4"/>
        <v>93238</v>
      </c>
      <c r="E138" s="2">
        <f t="shared" si="75"/>
        <v>10853303</v>
      </c>
      <c r="F138" s="63">
        <f t="shared" si="82"/>
        <v>7917.8393958307306</v>
      </c>
      <c r="G138" s="28">
        <f t="shared" si="86"/>
        <v>1.9795587281261923E-3</v>
      </c>
      <c r="H138" s="81">
        <f t="shared" si="87"/>
        <v>1</v>
      </c>
      <c r="I138" s="9">
        <f t="shared" si="88"/>
        <v>-18475409</v>
      </c>
      <c r="J138" s="2">
        <f t="shared" si="76"/>
        <v>0</v>
      </c>
      <c r="K138" s="48">
        <f t="shared" si="89"/>
        <v>10853303</v>
      </c>
      <c r="L138" s="87">
        <f t="shared" si="77"/>
        <v>-1038532</v>
      </c>
      <c r="M138" s="2">
        <f t="shared" si="78"/>
        <v>0</v>
      </c>
      <c r="N138" s="48">
        <f t="shared" si="79"/>
        <v>604399</v>
      </c>
      <c r="P138" s="53">
        <f t="shared" si="83"/>
        <v>1.452959307596063E-6</v>
      </c>
      <c r="Q138" s="52">
        <f t="shared" si="84"/>
        <v>28.078146192349308</v>
      </c>
      <c r="R138" s="52">
        <f t="shared" si="85"/>
        <v>0</v>
      </c>
      <c r="S138" s="16">
        <f t="shared" si="73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4"/>
        <v>93238</v>
      </c>
      <c r="E139" s="4">
        <f t="shared" si="75"/>
        <v>11493345</v>
      </c>
      <c r="F139" s="64">
        <f t="shared" si="82"/>
        <v>7917.8393958307306</v>
      </c>
      <c r="G139" s="27">
        <f t="shared" si="86"/>
        <v>1.9795587281261923E-3</v>
      </c>
      <c r="H139" s="80">
        <f t="shared" si="87"/>
        <v>1</v>
      </c>
      <c r="I139" s="11">
        <f t="shared" si="88"/>
        <v>-19575186</v>
      </c>
      <c r="J139" s="4">
        <f t="shared" si="76"/>
        <v>0</v>
      </c>
      <c r="K139" s="51">
        <f t="shared" si="89"/>
        <v>11493345</v>
      </c>
      <c r="L139" s="86">
        <f t="shared" si="77"/>
        <v>-1099777</v>
      </c>
      <c r="M139" s="4">
        <f t="shared" si="78"/>
        <v>0</v>
      </c>
      <c r="N139" s="51">
        <f t="shared" si="79"/>
        <v>640042</v>
      </c>
      <c r="P139" s="54">
        <f t="shared" si="83"/>
        <v>1.452959307596063E-6</v>
      </c>
      <c r="Q139" s="55">
        <f t="shared" si="84"/>
        <v>29.692448742570541</v>
      </c>
      <c r="R139" s="55">
        <f t="shared" si="85"/>
        <v>0</v>
      </c>
      <c r="S139" s="56">
        <f t="shared" si="73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4"/>
        <v>93238</v>
      </c>
      <c r="E140" s="2">
        <f t="shared" si="75"/>
        <v>12171131</v>
      </c>
      <c r="F140" s="63">
        <f t="shared" si="82"/>
        <v>7917.8393958307306</v>
      </c>
      <c r="G140" s="28">
        <f t="shared" si="86"/>
        <v>1.9795587281261923E-3</v>
      </c>
      <c r="H140" s="81">
        <f t="shared" si="87"/>
        <v>1</v>
      </c>
      <c r="I140" s="9">
        <f t="shared" si="88"/>
        <v>-20739819</v>
      </c>
      <c r="J140" s="2">
        <f t="shared" si="76"/>
        <v>0</v>
      </c>
      <c r="K140" s="48">
        <f t="shared" si="89"/>
        <v>12171131</v>
      </c>
      <c r="L140" s="87">
        <f t="shared" si="77"/>
        <v>-1164633</v>
      </c>
      <c r="M140" s="2">
        <f t="shared" si="78"/>
        <v>0</v>
      </c>
      <c r="N140" s="48">
        <f t="shared" si="79"/>
        <v>677786</v>
      </c>
      <c r="P140" s="53">
        <f t="shared" si="83"/>
        <v>1.452959307596063E-6</v>
      </c>
      <c r="Q140" s="52">
        <f t="shared" si="84"/>
        <v>31.401951013756115</v>
      </c>
      <c r="R140" s="52">
        <f t="shared" si="85"/>
        <v>0</v>
      </c>
      <c r="S140" s="16">
        <f t="shared" si="73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4"/>
        <v>93238</v>
      </c>
      <c r="E141" s="4">
        <f t="shared" si="75"/>
        <v>12888888</v>
      </c>
      <c r="F141" s="64">
        <f t="shared" si="82"/>
        <v>7917.8393958307306</v>
      </c>
      <c r="G141" s="27">
        <f t="shared" si="86"/>
        <v>1.9795587281261923E-3</v>
      </c>
      <c r="H141" s="80">
        <f t="shared" si="87"/>
        <v>1</v>
      </c>
      <c r="I141" s="11">
        <f t="shared" si="88"/>
        <v>-21973132</v>
      </c>
      <c r="J141" s="4">
        <f t="shared" si="76"/>
        <v>0</v>
      </c>
      <c r="K141" s="51">
        <f t="shared" si="89"/>
        <v>12888888</v>
      </c>
      <c r="L141" s="86">
        <f t="shared" si="77"/>
        <v>-1233313</v>
      </c>
      <c r="M141" s="4">
        <f t="shared" si="78"/>
        <v>0</v>
      </c>
      <c r="N141" s="51">
        <f t="shared" si="79"/>
        <v>717757</v>
      </c>
      <c r="P141" s="54">
        <f t="shared" si="83"/>
        <v>1.452959307596063E-6</v>
      </c>
      <c r="Q141" s="55">
        <f t="shared" si="84"/>
        <v>33.212265897774344</v>
      </c>
      <c r="R141" s="55">
        <f t="shared" si="85"/>
        <v>0</v>
      </c>
      <c r="S141" s="56">
        <f t="shared" si="73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4"/>
        <v>93238</v>
      </c>
      <c r="E142" s="2">
        <f t="shared" si="75"/>
        <v>13648973</v>
      </c>
      <c r="F142" s="63">
        <f t="shared" si="82"/>
        <v>7917.8393958307306</v>
      </c>
      <c r="G142" s="28">
        <f t="shared" si="86"/>
        <v>1.9795587281261923E-3</v>
      </c>
      <c r="H142" s="81">
        <f t="shared" si="87"/>
        <v>1</v>
      </c>
      <c r="I142" s="9">
        <f t="shared" si="88"/>
        <v>-23279176</v>
      </c>
      <c r="J142" s="2">
        <f t="shared" si="76"/>
        <v>0</v>
      </c>
      <c r="K142" s="48">
        <f t="shared" si="89"/>
        <v>13648973</v>
      </c>
      <c r="L142" s="87">
        <f t="shared" si="77"/>
        <v>-1306044</v>
      </c>
      <c r="M142" s="2">
        <f t="shared" si="78"/>
        <v>0</v>
      </c>
      <c r="N142" s="48">
        <f t="shared" si="79"/>
        <v>760085</v>
      </c>
      <c r="P142" s="53">
        <f t="shared" si="83"/>
        <v>1.452959307596063E-6</v>
      </c>
      <c r="Q142" s="52">
        <f t="shared" si="84"/>
        <v>35.12933767876428</v>
      </c>
      <c r="R142" s="52">
        <f t="shared" si="85"/>
        <v>0</v>
      </c>
      <c r="S142" s="16">
        <f t="shared" si="73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4"/>
        <v>93238</v>
      </c>
      <c r="E143" s="4">
        <f t="shared" si="75"/>
        <v>14453881</v>
      </c>
      <c r="F143" s="64">
        <f t="shared" si="82"/>
        <v>7917.8393958307306</v>
      </c>
      <c r="G143" s="27">
        <f t="shared" si="86"/>
        <v>1.9795587281261923E-3</v>
      </c>
      <c r="H143" s="80">
        <f t="shared" si="87"/>
        <v>1</v>
      </c>
      <c r="I143" s="11">
        <f t="shared" si="88"/>
        <v>-24662241</v>
      </c>
      <c r="J143" s="4">
        <f t="shared" si="76"/>
        <v>0</v>
      </c>
      <c r="K143" s="51">
        <f t="shared" si="89"/>
        <v>14453881</v>
      </c>
      <c r="L143" s="86">
        <f t="shared" si="77"/>
        <v>-1383065</v>
      </c>
      <c r="M143" s="4">
        <f t="shared" si="78"/>
        <v>0</v>
      </c>
      <c r="N143" s="51">
        <f t="shared" si="79"/>
        <v>804908</v>
      </c>
      <c r="P143" s="54">
        <f t="shared" si="83"/>
        <v>1.452959307596063E-6</v>
      </c>
      <c r="Q143" s="55">
        <f t="shared" si="84"/>
        <v>37.15946317793577</v>
      </c>
      <c r="R143" s="55">
        <f t="shared" si="85"/>
        <v>0</v>
      </c>
      <c r="S143" s="56">
        <f t="shared" si="73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4"/>
        <v>93238</v>
      </c>
      <c r="E144" s="2">
        <f t="shared" si="75"/>
        <v>15306257</v>
      </c>
      <c r="F144" s="63">
        <f t="shared" si="82"/>
        <v>7917.8393958307306</v>
      </c>
      <c r="G144" s="28">
        <f t="shared" si="86"/>
        <v>1.9795587281261923E-3</v>
      </c>
      <c r="H144" s="81">
        <f t="shared" si="87"/>
        <v>1</v>
      </c>
      <c r="I144" s="9">
        <f t="shared" si="88"/>
        <v>-26126868</v>
      </c>
      <c r="J144" s="2">
        <f t="shared" si="76"/>
        <v>0</v>
      </c>
      <c r="K144" s="48">
        <f t="shared" si="89"/>
        <v>15306257</v>
      </c>
      <c r="L144" s="87">
        <f t="shared" si="77"/>
        <v>-1464627</v>
      </c>
      <c r="M144" s="2">
        <f t="shared" si="78"/>
        <v>0</v>
      </c>
      <c r="N144" s="48">
        <f t="shared" si="79"/>
        <v>852376</v>
      </c>
      <c r="P144" s="53">
        <f t="shared" si="83"/>
        <v>1.452959307596063E-6</v>
      </c>
      <c r="Q144" s="52">
        <f t="shared" si="84"/>
        <v>39.309310557630617</v>
      </c>
      <c r="R144" s="52">
        <f t="shared" si="85"/>
        <v>0</v>
      </c>
      <c r="S144" s="16">
        <f t="shared" si="73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4"/>
        <v>93238</v>
      </c>
      <c r="E145" s="4">
        <f t="shared" si="75"/>
        <v>16208899</v>
      </c>
      <c r="F145" s="64">
        <f t="shared" si="82"/>
        <v>7917.8393958307306</v>
      </c>
      <c r="G145" s="27">
        <f t="shared" si="86"/>
        <v>1.9795587281261923E-3</v>
      </c>
      <c r="H145" s="80">
        <f t="shared" si="87"/>
        <v>1</v>
      </c>
      <c r="I145" s="11">
        <f t="shared" si="88"/>
        <v>-27677867</v>
      </c>
      <c r="J145" s="4">
        <f t="shared" si="76"/>
        <v>0</v>
      </c>
      <c r="K145" s="51">
        <f t="shared" si="89"/>
        <v>16208899</v>
      </c>
      <c r="L145" s="86">
        <f t="shared" si="77"/>
        <v>-1550999</v>
      </c>
      <c r="M145" s="4">
        <f t="shared" si="78"/>
        <v>0</v>
      </c>
      <c r="N145" s="51">
        <f t="shared" si="79"/>
        <v>902642</v>
      </c>
      <c r="P145" s="54">
        <f t="shared" si="83"/>
        <v>1.452959307596063E-6</v>
      </c>
      <c r="Q145" s="55">
        <f t="shared" si="84"/>
        <v>41.585938720336941</v>
      </c>
      <c r="R145" s="55">
        <f t="shared" si="85"/>
        <v>0</v>
      </c>
      <c r="S145" s="56">
        <f t="shared" si="73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4"/>
        <v>93238</v>
      </c>
      <c r="E146" s="2">
        <f t="shared" si="75"/>
        <v>17164772</v>
      </c>
      <c r="F146" s="63">
        <f t="shared" si="82"/>
        <v>7917.8393958307306</v>
      </c>
      <c r="G146" s="28">
        <f t="shared" si="86"/>
        <v>1.9795587281261923E-3</v>
      </c>
      <c r="H146" s="81">
        <f t="shared" si="87"/>
        <v>1</v>
      </c>
      <c r="I146" s="9">
        <f t="shared" si="88"/>
        <v>-29320332</v>
      </c>
      <c r="J146" s="2">
        <f t="shared" si="76"/>
        <v>0</v>
      </c>
      <c r="K146" s="48">
        <f t="shared" si="89"/>
        <v>17164772</v>
      </c>
      <c r="L146" s="87">
        <f t="shared" si="77"/>
        <v>-1642465</v>
      </c>
      <c r="M146" s="2">
        <f t="shared" si="78"/>
        <v>0</v>
      </c>
      <c r="N146" s="48">
        <f t="shared" si="79"/>
        <v>955873</v>
      </c>
      <c r="P146" s="53">
        <f t="shared" si="83"/>
        <v>1.452959307596063E-6</v>
      </c>
      <c r="Q146" s="52">
        <f t="shared" si="84"/>
        <v>43.996824176135789</v>
      </c>
      <c r="R146" s="52">
        <f t="shared" si="85"/>
        <v>0</v>
      </c>
      <c r="S146" s="16">
        <f t="shared" si="73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4"/>
        <v>93238</v>
      </c>
      <c r="E147" s="4">
        <f t="shared" si="75"/>
        <v>18177015</v>
      </c>
      <c r="F147" s="64">
        <f t="shared" si="82"/>
        <v>7917.8393958307306</v>
      </c>
      <c r="G147" s="27">
        <f t="shared" si="86"/>
        <v>1.9795587281261923E-3</v>
      </c>
      <c r="H147" s="80">
        <f t="shared" si="87"/>
        <v>1</v>
      </c>
      <c r="I147" s="11">
        <f t="shared" si="88"/>
        <v>-31059656</v>
      </c>
      <c r="J147" s="4">
        <f t="shared" si="76"/>
        <v>0</v>
      </c>
      <c r="K147" s="51">
        <f t="shared" si="89"/>
        <v>18177015</v>
      </c>
      <c r="L147" s="86">
        <f t="shared" si="77"/>
        <v>-1739324</v>
      </c>
      <c r="M147" s="4">
        <f t="shared" si="78"/>
        <v>0</v>
      </c>
      <c r="N147" s="51">
        <f t="shared" si="79"/>
        <v>1012243</v>
      </c>
      <c r="P147" s="54">
        <f t="shared" si="83"/>
        <v>1.452959307596063E-6</v>
      </c>
      <c r="Q147" s="55">
        <f t="shared" si="84"/>
        <v>46.549885142730808</v>
      </c>
      <c r="R147" s="55">
        <f t="shared" si="85"/>
        <v>0</v>
      </c>
      <c r="S147" s="56">
        <f t="shared" si="73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4"/>
        <v>93238</v>
      </c>
      <c r="E148" s="2">
        <f t="shared" si="75"/>
        <v>19248952</v>
      </c>
      <c r="F148" s="63">
        <f t="shared" si="82"/>
        <v>7917.8393958307306</v>
      </c>
      <c r="G148" s="28">
        <f t="shared" si="86"/>
        <v>1.9795587281261923E-3</v>
      </c>
      <c r="H148" s="81">
        <f t="shared" si="87"/>
        <v>1</v>
      </c>
      <c r="I148" s="9">
        <f t="shared" si="88"/>
        <v>-32901552</v>
      </c>
      <c r="J148" s="2">
        <f t="shared" si="76"/>
        <v>0</v>
      </c>
      <c r="K148" s="48">
        <f t="shared" si="89"/>
        <v>19248952</v>
      </c>
      <c r="L148" s="87">
        <f t="shared" si="77"/>
        <v>-1841896</v>
      </c>
      <c r="M148" s="2">
        <f t="shared" si="78"/>
        <v>0</v>
      </c>
      <c r="N148" s="48">
        <f t="shared" si="79"/>
        <v>1071937</v>
      </c>
      <c r="P148" s="53">
        <f t="shared" si="83"/>
        <v>1.452959307596063E-6</v>
      </c>
      <c r="Q148" s="52">
        <f t="shared" si="84"/>
        <v>49.253504604309626</v>
      </c>
      <c r="R148" s="52">
        <f t="shared" si="85"/>
        <v>0</v>
      </c>
      <c r="S148" s="16">
        <f t="shared" si="73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4"/>
        <v>93238</v>
      </c>
      <c r="E149" s="4">
        <f t="shared" si="75"/>
        <v>20384103</v>
      </c>
      <c r="F149" s="64">
        <f t="shared" si="82"/>
        <v>7917.8393958307306</v>
      </c>
      <c r="G149" s="27">
        <f t="shared" si="86"/>
        <v>1.9795587281261923E-3</v>
      </c>
      <c r="H149" s="80">
        <f t="shared" si="87"/>
        <v>1</v>
      </c>
      <c r="I149" s="11">
        <f t="shared" si="88"/>
        <v>-34852068</v>
      </c>
      <c r="J149" s="4">
        <f t="shared" si="76"/>
        <v>0</v>
      </c>
      <c r="K149" s="51">
        <f t="shared" si="89"/>
        <v>20384103</v>
      </c>
      <c r="L149" s="86">
        <f t="shared" si="77"/>
        <v>-1950516</v>
      </c>
      <c r="M149" s="4">
        <f t="shared" si="78"/>
        <v>0</v>
      </c>
      <c r="N149" s="51">
        <f t="shared" si="79"/>
        <v>1135151</v>
      </c>
      <c r="P149" s="54">
        <f t="shared" si="83"/>
        <v>1.452959307596063E-6</v>
      </c>
      <c r="Q149" s="55">
        <f t="shared" si="84"/>
        <v>52.11656277243565</v>
      </c>
      <c r="R149" s="55">
        <f t="shared" si="85"/>
        <v>0</v>
      </c>
      <c r="S149" s="56">
        <f t="shared" si="73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4"/>
        <v>93238</v>
      </c>
      <c r="E150" s="2">
        <f t="shared" si="75"/>
        <v>21586196</v>
      </c>
      <c r="F150" s="63">
        <f t="shared" si="82"/>
        <v>7917.8393958307306</v>
      </c>
      <c r="G150" s="28">
        <f t="shared" si="86"/>
        <v>1.9795587281261923E-3</v>
      </c>
      <c r="H150" s="81">
        <f t="shared" si="87"/>
        <v>1</v>
      </c>
      <c r="I150" s="9">
        <f t="shared" si="88"/>
        <v>-36917610</v>
      </c>
      <c r="J150" s="2">
        <f t="shared" si="76"/>
        <v>0</v>
      </c>
      <c r="K150" s="48">
        <f t="shared" si="89"/>
        <v>21586196</v>
      </c>
      <c r="L150" s="87">
        <f t="shared" si="77"/>
        <v>-2065542</v>
      </c>
      <c r="M150" s="2">
        <f t="shared" si="78"/>
        <v>0</v>
      </c>
      <c r="N150" s="48">
        <f t="shared" si="79"/>
        <v>1202093</v>
      </c>
      <c r="P150" s="53">
        <f t="shared" si="83"/>
        <v>1.452959307596063E-6</v>
      </c>
      <c r="Q150" s="52">
        <f t="shared" si="84"/>
        <v>55.14846073986282</v>
      </c>
      <c r="R150" s="52">
        <f t="shared" si="85"/>
        <v>0</v>
      </c>
      <c r="S150" s="16">
        <f t="shared" si="73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4"/>
        <v>93238</v>
      </c>
      <c r="E151" s="4">
        <f t="shared" si="75"/>
        <v>22859179</v>
      </c>
      <c r="F151" s="64">
        <f t="shared" si="82"/>
        <v>7917.8393958307306</v>
      </c>
      <c r="G151" s="27">
        <f t="shared" si="86"/>
        <v>1.9795587281261923E-3</v>
      </c>
      <c r="H151" s="80">
        <f t="shared" si="87"/>
        <v>1</v>
      </c>
      <c r="I151" s="11">
        <f t="shared" si="88"/>
        <v>-39104961</v>
      </c>
      <c r="J151" s="4">
        <f t="shared" si="76"/>
        <v>0</v>
      </c>
      <c r="K151" s="51">
        <f t="shared" si="89"/>
        <v>22859179</v>
      </c>
      <c r="L151" s="86">
        <f t="shared" si="77"/>
        <v>-2187351</v>
      </c>
      <c r="M151" s="4">
        <f t="shared" si="78"/>
        <v>0</v>
      </c>
      <c r="N151" s="51">
        <f t="shared" si="79"/>
        <v>1272983</v>
      </c>
      <c r="P151" s="54">
        <f t="shared" ref="P151:P182" si="90">R$17*((1+P$17-Q$17)*(1+P$17+S$17)-Q$17)</f>
        <v>1.452959307596063E-6</v>
      </c>
      <c r="Q151" s="55">
        <f t="shared" ref="Q151:Q182" si="91">(1+P$17-Q$17)*(1+P$17+S$17)-R$17*((S$17*K150)+((I150+J150)*(1+P$17+S$17)))</f>
        <v>58.359156025858184</v>
      </c>
      <c r="R151" s="55">
        <f t="shared" ref="R151:R182" si="92">-J150*(1+P$17+S$17)</f>
        <v>0</v>
      </c>
      <c r="S151" s="56">
        <f t="shared" ref="S151:S204" si="93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4"/>
        <v>93238</v>
      </c>
      <c r="E152" s="2">
        <f t="shared" si="75"/>
        <v>24207233</v>
      </c>
      <c r="F152" s="63">
        <f t="shared" si="82"/>
        <v>7917.8393958307306</v>
      </c>
      <c r="G152" s="28">
        <f t="shared" si="86"/>
        <v>1.9795587281261923E-3</v>
      </c>
      <c r="H152" s="81">
        <f t="shared" si="87"/>
        <v>1</v>
      </c>
      <c r="I152" s="9">
        <f t="shared" si="88"/>
        <v>-41421305</v>
      </c>
      <c r="J152" s="2">
        <f t="shared" si="76"/>
        <v>0</v>
      </c>
      <c r="K152" s="48">
        <f t="shared" si="89"/>
        <v>24207233</v>
      </c>
      <c r="L152" s="87">
        <f t="shared" si="77"/>
        <v>-2316344</v>
      </c>
      <c r="M152" s="2">
        <f t="shared" si="78"/>
        <v>0</v>
      </c>
      <c r="N152" s="48">
        <f t="shared" si="79"/>
        <v>1348054</v>
      </c>
      <c r="P152" s="53">
        <f t="shared" si="90"/>
        <v>1.452959307596063E-6</v>
      </c>
      <c r="Q152" s="52">
        <f t="shared" si="91"/>
        <v>61.759192250139677</v>
      </c>
      <c r="R152" s="52">
        <f t="shared" si="92"/>
        <v>0</v>
      </c>
      <c r="S152" s="16">
        <f t="shared" si="93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4"/>
        <v>93238</v>
      </c>
      <c r="E153" s="4">
        <f t="shared" si="75"/>
        <v>25634784</v>
      </c>
      <c r="F153" s="64">
        <f t="shared" si="82"/>
        <v>7917.8393958307306</v>
      </c>
      <c r="G153" s="27">
        <f t="shared" si="86"/>
        <v>1.9795587281261923E-3</v>
      </c>
      <c r="H153" s="80">
        <f t="shared" si="87"/>
        <v>1</v>
      </c>
      <c r="I153" s="11">
        <f t="shared" si="88"/>
        <v>-43874249</v>
      </c>
      <c r="J153" s="4">
        <f t="shared" si="76"/>
        <v>0</v>
      </c>
      <c r="K153" s="51">
        <f t="shared" si="89"/>
        <v>25634784</v>
      </c>
      <c r="L153" s="86">
        <f t="shared" si="77"/>
        <v>-2452944</v>
      </c>
      <c r="M153" s="4">
        <f t="shared" si="78"/>
        <v>0</v>
      </c>
      <c r="N153" s="51">
        <f t="shared" si="79"/>
        <v>1427551</v>
      </c>
      <c r="P153" s="54">
        <f t="shared" si="90"/>
        <v>1.452959307596063E-6</v>
      </c>
      <c r="Q153" s="55">
        <f t="shared" si="91"/>
        <v>65.35973629478336</v>
      </c>
      <c r="R153" s="55">
        <f t="shared" si="92"/>
        <v>0</v>
      </c>
      <c r="S153" s="56">
        <f t="shared" si="93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4"/>
        <v>93238</v>
      </c>
      <c r="E154" s="2">
        <f t="shared" si="75"/>
        <v>27146521</v>
      </c>
      <c r="F154" s="63">
        <f t="shared" si="82"/>
        <v>7917.8393958307306</v>
      </c>
      <c r="G154" s="28">
        <f t="shared" si="86"/>
        <v>1.9795587281261923E-3</v>
      </c>
      <c r="H154" s="81">
        <f t="shared" si="87"/>
        <v>1</v>
      </c>
      <c r="I154" s="9">
        <f t="shared" si="88"/>
        <v>-46471848</v>
      </c>
      <c r="J154" s="2">
        <f t="shared" si="76"/>
        <v>0</v>
      </c>
      <c r="K154" s="48">
        <f t="shared" si="89"/>
        <v>27146521</v>
      </c>
      <c r="L154" s="87">
        <f t="shared" si="77"/>
        <v>-2597599</v>
      </c>
      <c r="M154" s="2">
        <f t="shared" si="78"/>
        <v>0</v>
      </c>
      <c r="N154" s="48">
        <f t="shared" si="79"/>
        <v>1511737</v>
      </c>
      <c r="P154" s="53">
        <f t="shared" si="90"/>
        <v>1.452959307596063E-6</v>
      </c>
      <c r="Q154" s="52">
        <f t="shared" si="91"/>
        <v>69.172612381699693</v>
      </c>
      <c r="R154" s="52">
        <f t="shared" si="92"/>
        <v>0</v>
      </c>
      <c r="S154" s="16">
        <f t="shared" si="93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4"/>
        <v>93238</v>
      </c>
      <c r="E155" s="4">
        <f t="shared" si="75"/>
        <v>28747408</v>
      </c>
      <c r="F155" s="64">
        <f t="shared" si="82"/>
        <v>7917.8393958307306</v>
      </c>
      <c r="G155" s="27">
        <f t="shared" si="86"/>
        <v>1.9795587281261923E-3</v>
      </c>
      <c r="H155" s="80">
        <f t="shared" si="87"/>
        <v>1</v>
      </c>
      <c r="I155" s="11">
        <f t="shared" si="88"/>
        <v>-49222633</v>
      </c>
      <c r="J155" s="4">
        <f t="shared" si="76"/>
        <v>0</v>
      </c>
      <c r="K155" s="51">
        <f t="shared" si="89"/>
        <v>28747408</v>
      </c>
      <c r="L155" s="86">
        <f t="shared" si="77"/>
        <v>-2750785</v>
      </c>
      <c r="M155" s="4">
        <f t="shared" si="78"/>
        <v>0</v>
      </c>
      <c r="N155" s="51">
        <f t="shared" si="79"/>
        <v>1600887</v>
      </c>
      <c r="P155" s="54">
        <f t="shared" si="90"/>
        <v>1.452959307596063E-6</v>
      </c>
      <c r="Q155" s="55">
        <f t="shared" si="91"/>
        <v>73.210341446078701</v>
      </c>
      <c r="R155" s="55">
        <f t="shared" si="92"/>
        <v>0</v>
      </c>
      <c r="S155" s="56">
        <f t="shared" si="93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4"/>
        <v>93238</v>
      </c>
      <c r="E156" s="2">
        <f t="shared" si="75"/>
        <v>30442703</v>
      </c>
      <c r="F156" s="63">
        <f t="shared" si="82"/>
        <v>7917.8393958307306</v>
      </c>
      <c r="G156" s="28">
        <f t="shared" si="86"/>
        <v>1.9795587281261923E-3</v>
      </c>
      <c r="H156" s="81">
        <f t="shared" si="87"/>
        <v>1</v>
      </c>
      <c r="I156" s="9">
        <f t="shared" si="88"/>
        <v>-52135637</v>
      </c>
      <c r="J156" s="2">
        <f t="shared" si="76"/>
        <v>0</v>
      </c>
      <c r="K156" s="48">
        <f t="shared" si="89"/>
        <v>30442703</v>
      </c>
      <c r="L156" s="87">
        <f t="shared" si="77"/>
        <v>-2913004</v>
      </c>
      <c r="M156" s="2">
        <f t="shared" si="78"/>
        <v>0</v>
      </c>
      <c r="N156" s="48">
        <f t="shared" si="79"/>
        <v>1695295</v>
      </c>
      <c r="P156" s="53">
        <f t="shared" si="90"/>
        <v>1.452959307596063E-6</v>
      </c>
      <c r="Q156" s="52">
        <f t="shared" si="91"/>
        <v>77.486184020943469</v>
      </c>
      <c r="R156" s="52">
        <f t="shared" si="92"/>
        <v>0</v>
      </c>
      <c r="S156" s="16">
        <f t="shared" si="93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4"/>
        <v>93238</v>
      </c>
      <c r="E157" s="4">
        <f t="shared" si="75"/>
        <v>32237973</v>
      </c>
      <c r="F157" s="64">
        <f t="shared" si="82"/>
        <v>7917.8393958307306</v>
      </c>
      <c r="G157" s="27">
        <f t="shared" si="86"/>
        <v>1.9795587281261923E-3</v>
      </c>
      <c r="H157" s="80">
        <f t="shared" si="87"/>
        <v>1</v>
      </c>
      <c r="I157" s="11">
        <f t="shared" si="88"/>
        <v>-55220427</v>
      </c>
      <c r="J157" s="4">
        <f t="shared" si="76"/>
        <v>0</v>
      </c>
      <c r="K157" s="51">
        <f t="shared" si="89"/>
        <v>32237973</v>
      </c>
      <c r="L157" s="86">
        <f t="shared" si="77"/>
        <v>-3084790</v>
      </c>
      <c r="M157" s="4">
        <f t="shared" si="78"/>
        <v>0</v>
      </c>
      <c r="N157" s="51">
        <f t="shared" si="79"/>
        <v>1795270</v>
      </c>
      <c r="P157" s="54">
        <f t="shared" si="90"/>
        <v>1.452959307596063E-6</v>
      </c>
      <c r="Q157" s="55">
        <f t="shared" si="91"/>
        <v>82.014181227179733</v>
      </c>
      <c r="R157" s="55">
        <f t="shared" si="92"/>
        <v>0</v>
      </c>
      <c r="S157" s="56">
        <f t="shared" si="93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4"/>
        <v>93238</v>
      </c>
      <c r="E158" s="2">
        <f t="shared" si="75"/>
        <v>34139114</v>
      </c>
      <c r="F158" s="63">
        <f t="shared" si="82"/>
        <v>7917.8393958307306</v>
      </c>
      <c r="G158" s="28">
        <f t="shared" si="86"/>
        <v>1.9795587281261923E-3</v>
      </c>
      <c r="H158" s="81">
        <f t="shared" si="87"/>
        <v>1</v>
      </c>
      <c r="I158" s="9">
        <f t="shared" si="88"/>
        <v>-58487134</v>
      </c>
      <c r="J158" s="2">
        <f t="shared" si="76"/>
        <v>0</v>
      </c>
      <c r="K158" s="48">
        <f t="shared" si="89"/>
        <v>34139114</v>
      </c>
      <c r="L158" s="87">
        <f t="shared" si="77"/>
        <v>-3266707</v>
      </c>
      <c r="M158" s="2">
        <f t="shared" si="78"/>
        <v>0</v>
      </c>
      <c r="N158" s="48">
        <f t="shared" si="79"/>
        <v>1901141</v>
      </c>
      <c r="P158" s="53">
        <f t="shared" si="90"/>
        <v>1.452959307596063E-6</v>
      </c>
      <c r="Q158" s="52">
        <f t="shared" si="91"/>
        <v>86.8092039756893</v>
      </c>
      <c r="R158" s="52">
        <f t="shared" si="92"/>
        <v>0</v>
      </c>
      <c r="S158" s="16">
        <f t="shared" si="93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4"/>
        <v>93238</v>
      </c>
      <c r="E159" s="4">
        <f t="shared" si="75"/>
        <v>36152369</v>
      </c>
      <c r="F159" s="64">
        <f t="shared" si="82"/>
        <v>7917.8393958307306</v>
      </c>
      <c r="G159" s="27">
        <f t="shared" si="86"/>
        <v>1.9795587281261923E-3</v>
      </c>
      <c r="H159" s="80">
        <f t="shared" si="87"/>
        <v>1</v>
      </c>
      <c r="I159" s="11">
        <f t="shared" si="88"/>
        <v>-61946485</v>
      </c>
      <c r="J159" s="4">
        <f t="shared" si="76"/>
        <v>0</v>
      </c>
      <c r="K159" s="51">
        <f t="shared" si="89"/>
        <v>36152369</v>
      </c>
      <c r="L159" s="86">
        <f t="shared" si="77"/>
        <v>-3459351</v>
      </c>
      <c r="M159" s="4">
        <f t="shared" si="78"/>
        <v>0</v>
      </c>
      <c r="N159" s="51">
        <f t="shared" si="79"/>
        <v>2013255</v>
      </c>
      <c r="P159" s="54">
        <f t="shared" si="90"/>
        <v>1.452959307596063E-6</v>
      </c>
      <c r="Q159" s="55">
        <f t="shared" si="91"/>
        <v>91.886999977542715</v>
      </c>
      <c r="R159" s="55">
        <f t="shared" si="92"/>
        <v>0</v>
      </c>
      <c r="S159" s="56">
        <f t="shared" si="93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4"/>
        <v>93238</v>
      </c>
      <c r="E160" s="2">
        <f t="shared" si="75"/>
        <v>38284350</v>
      </c>
      <c r="F160" s="63">
        <f t="shared" si="82"/>
        <v>7917.8393958307306</v>
      </c>
      <c r="G160" s="28">
        <f t="shared" si="86"/>
        <v>1.9795587281261923E-3</v>
      </c>
      <c r="H160" s="81">
        <f t="shared" si="87"/>
        <v>1</v>
      </c>
      <c r="I160" s="9">
        <f t="shared" si="88"/>
        <v>-65609841</v>
      </c>
      <c r="J160" s="2">
        <f t="shared" si="76"/>
        <v>0</v>
      </c>
      <c r="K160" s="48">
        <f t="shared" si="89"/>
        <v>38284350</v>
      </c>
      <c r="L160" s="87">
        <f t="shared" si="77"/>
        <v>-3663356</v>
      </c>
      <c r="M160" s="2">
        <f t="shared" si="78"/>
        <v>0</v>
      </c>
      <c r="N160" s="48">
        <f t="shared" si="79"/>
        <v>2131981</v>
      </c>
      <c r="P160" s="53">
        <f t="shared" si="90"/>
        <v>1.452959307596063E-6</v>
      </c>
      <c r="Q160" s="52">
        <f t="shared" si="91"/>
        <v>97.264243392347709</v>
      </c>
      <c r="R160" s="52">
        <f t="shared" si="92"/>
        <v>0</v>
      </c>
      <c r="S160" s="16">
        <f t="shared" si="93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4"/>
        <v>93238</v>
      </c>
      <c r="E161" s="4">
        <f t="shared" si="75"/>
        <v>40542059</v>
      </c>
      <c r="F161" s="64">
        <f t="shared" si="82"/>
        <v>7917.8393958307306</v>
      </c>
      <c r="G161" s="27">
        <f t="shared" si="86"/>
        <v>1.9795587281261923E-3</v>
      </c>
      <c r="H161" s="80">
        <f t="shared" si="87"/>
        <v>1</v>
      </c>
      <c r="I161" s="11">
        <f t="shared" si="88"/>
        <v>-69489233</v>
      </c>
      <c r="J161" s="4">
        <f t="shared" si="76"/>
        <v>0</v>
      </c>
      <c r="K161" s="51">
        <f t="shared" si="89"/>
        <v>40542059</v>
      </c>
      <c r="L161" s="86">
        <f t="shared" si="77"/>
        <v>-3879392</v>
      </c>
      <c r="M161" s="4">
        <f t="shared" si="78"/>
        <v>0</v>
      </c>
      <c r="N161" s="51">
        <f t="shared" si="79"/>
        <v>2257709</v>
      </c>
      <c r="P161" s="54">
        <f t="shared" si="90"/>
        <v>1.452959307596063E-6</v>
      </c>
      <c r="Q161" s="55">
        <f t="shared" si="91"/>
        <v>102.95859387864812</v>
      </c>
      <c r="R161" s="55">
        <f t="shared" si="92"/>
        <v>0</v>
      </c>
      <c r="S161" s="56">
        <f t="shared" si="93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4">D161+IF(M162&gt;0,M162,0)</f>
        <v>93238</v>
      </c>
      <c r="E162" s="2">
        <f t="shared" ref="E162:E204" si="95">E161+IF(N162&gt;0,N162,0)</f>
        <v>42932910</v>
      </c>
      <c r="F162" s="63">
        <f t="shared" si="82"/>
        <v>7917.8393958307306</v>
      </c>
      <c r="G162" s="28">
        <f t="shared" si="86"/>
        <v>1.9795587281261923E-3</v>
      </c>
      <c r="H162" s="81">
        <f t="shared" si="87"/>
        <v>1</v>
      </c>
      <c r="I162" s="9">
        <f t="shared" si="88"/>
        <v>-73597401</v>
      </c>
      <c r="J162" s="2">
        <f t="shared" ref="J162:J204" si="96">S162</f>
        <v>0</v>
      </c>
      <c r="K162" s="48">
        <f t="shared" si="89"/>
        <v>42932910</v>
      </c>
      <c r="L162" s="87">
        <f t="shared" ref="L162:L204" si="97">I162-I161</f>
        <v>-4108168</v>
      </c>
      <c r="M162" s="2">
        <f t="shared" ref="M162:M204" si="98">J162-J161</f>
        <v>0</v>
      </c>
      <c r="N162" s="48">
        <f t="shared" ref="N162:N204" si="99">K162-K161</f>
        <v>2390851</v>
      </c>
      <c r="P162" s="53">
        <f t="shared" si="90"/>
        <v>1.452959307596063E-6</v>
      </c>
      <c r="Q162" s="52">
        <f t="shared" si="91"/>
        <v>108.98875255989206</v>
      </c>
      <c r="R162" s="52">
        <f t="shared" si="92"/>
        <v>0</v>
      </c>
      <c r="S162" s="16">
        <f t="shared" si="93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4"/>
        <v>93238</v>
      </c>
      <c r="E163" s="4">
        <f t="shared" si="95"/>
        <v>45464754</v>
      </c>
      <c r="F163" s="64">
        <f t="shared" si="82"/>
        <v>7917.8393958307306</v>
      </c>
      <c r="G163" s="27">
        <f t="shared" si="86"/>
        <v>1.9795587281261923E-3</v>
      </c>
      <c r="H163" s="80">
        <f t="shared" si="87"/>
        <v>1</v>
      </c>
      <c r="I163" s="11">
        <f t="shared" si="88"/>
        <v>-77947836</v>
      </c>
      <c r="J163" s="4">
        <f t="shared" si="96"/>
        <v>0</v>
      </c>
      <c r="K163" s="51">
        <f t="shared" si="89"/>
        <v>45464754</v>
      </c>
      <c r="L163" s="86">
        <f t="shared" si="97"/>
        <v>-4350435</v>
      </c>
      <c r="M163" s="4">
        <f t="shared" si="98"/>
        <v>0</v>
      </c>
      <c r="N163" s="51">
        <f t="shared" si="99"/>
        <v>2531844</v>
      </c>
      <c r="P163" s="54">
        <f t="shared" si="90"/>
        <v>1.452959307596063E-6</v>
      </c>
      <c r="Q163" s="55">
        <f t="shared" si="91"/>
        <v>115.37452254267723</v>
      </c>
      <c r="R163" s="55">
        <f t="shared" si="92"/>
        <v>0</v>
      </c>
      <c r="S163" s="56">
        <f t="shared" si="93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4"/>
        <v>93238</v>
      </c>
      <c r="E164" s="2">
        <f t="shared" si="95"/>
        <v>48145907</v>
      </c>
      <c r="F164" s="63">
        <f t="shared" si="82"/>
        <v>7917.8393958307306</v>
      </c>
      <c r="G164" s="28">
        <f t="shared" si="86"/>
        <v>1.9795587281261923E-3</v>
      </c>
      <c r="H164" s="81">
        <f t="shared" si="87"/>
        <v>1</v>
      </c>
      <c r="I164" s="9">
        <f t="shared" si="88"/>
        <v>-82554826</v>
      </c>
      <c r="J164" s="2">
        <f t="shared" si="96"/>
        <v>0</v>
      </c>
      <c r="K164" s="48">
        <f t="shared" si="89"/>
        <v>48145907</v>
      </c>
      <c r="L164" s="87">
        <f t="shared" si="97"/>
        <v>-4606990</v>
      </c>
      <c r="M164" s="2">
        <f t="shared" si="98"/>
        <v>0</v>
      </c>
      <c r="N164" s="48">
        <f t="shared" si="99"/>
        <v>2681153</v>
      </c>
      <c r="P164" s="53">
        <f t="shared" si="90"/>
        <v>1.452959307596063E-6</v>
      </c>
      <c r="Q164" s="52">
        <f t="shared" si="91"/>
        <v>122.13687428474947</v>
      </c>
      <c r="R164" s="52">
        <f t="shared" si="92"/>
        <v>0</v>
      </c>
      <c r="S164" s="16">
        <f t="shared" si="93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4"/>
        <v>93238</v>
      </c>
      <c r="E165" s="4">
        <f t="shared" si="95"/>
        <v>50985173</v>
      </c>
      <c r="F165" s="64">
        <f t="shared" si="82"/>
        <v>7917.8393958307306</v>
      </c>
      <c r="G165" s="27">
        <f t="shared" si="86"/>
        <v>1.9795587281261923E-3</v>
      </c>
      <c r="H165" s="80">
        <f t="shared" si="87"/>
        <v>1</v>
      </c>
      <c r="I165" s="11">
        <f t="shared" ref="I165:I196" si="100">INT((S$17*K165+I164)/(1+R$17*J165))</f>
        <v>-87433500</v>
      </c>
      <c r="J165" s="4">
        <f t="shared" si="96"/>
        <v>0</v>
      </c>
      <c r="K165" s="51">
        <f t="shared" ref="K165:K196" si="101">INT((Q$17*J165+K164)/(1+P$17+S$17))</f>
        <v>50985173</v>
      </c>
      <c r="L165" s="86">
        <f t="shared" si="97"/>
        <v>-4878674</v>
      </c>
      <c r="M165" s="4">
        <f t="shared" si="98"/>
        <v>0</v>
      </c>
      <c r="N165" s="51">
        <f t="shared" si="99"/>
        <v>2839266</v>
      </c>
      <c r="P165" s="54">
        <f t="shared" si="90"/>
        <v>1.452959307596063E-6</v>
      </c>
      <c r="Q165" s="55">
        <f t="shared" si="91"/>
        <v>129.29801728060147</v>
      </c>
      <c r="R165" s="55">
        <f t="shared" si="92"/>
        <v>0</v>
      </c>
      <c r="S165" s="56">
        <f t="shared" si="93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4"/>
        <v>93238</v>
      </c>
      <c r="E166" s="2">
        <f t="shared" si="95"/>
        <v>53991876</v>
      </c>
      <c r="F166" s="63">
        <f t="shared" si="82"/>
        <v>7917.8393958307306</v>
      </c>
      <c r="G166" s="28">
        <f t="shared" si="86"/>
        <v>1.9795587281261923E-3</v>
      </c>
      <c r="H166" s="81">
        <f t="shared" si="87"/>
        <v>1</v>
      </c>
      <c r="I166" s="9">
        <f t="shared" si="100"/>
        <v>-92599879</v>
      </c>
      <c r="J166" s="2">
        <f t="shared" si="96"/>
        <v>0</v>
      </c>
      <c r="K166" s="48">
        <f t="shared" si="101"/>
        <v>53991876</v>
      </c>
      <c r="L166" s="87">
        <f t="shared" si="97"/>
        <v>-5166379</v>
      </c>
      <c r="M166" s="2">
        <f t="shared" si="98"/>
        <v>0</v>
      </c>
      <c r="N166" s="48">
        <f t="shared" si="99"/>
        <v>3006703</v>
      </c>
      <c r="P166" s="53">
        <f t="shared" si="90"/>
        <v>1.452959307596063E-6</v>
      </c>
      <c r="Q166" s="52">
        <f t="shared" si="91"/>
        <v>136.88146806768722</v>
      </c>
      <c r="R166" s="52">
        <f t="shared" si="92"/>
        <v>0</v>
      </c>
      <c r="S166" s="16">
        <f t="shared" si="93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4"/>
        <v>93238</v>
      </c>
      <c r="E167" s="4">
        <f t="shared" si="95"/>
        <v>57175891</v>
      </c>
      <c r="F167" s="64">
        <f t="shared" si="82"/>
        <v>7917.8393958307306</v>
      </c>
      <c r="G167" s="27">
        <f t="shared" si="86"/>
        <v>1.9795587281261923E-3</v>
      </c>
      <c r="H167" s="80">
        <f t="shared" si="87"/>
        <v>1</v>
      </c>
      <c r="I167" s="11">
        <f t="shared" si="100"/>
        <v>-98070931</v>
      </c>
      <c r="J167" s="4">
        <f t="shared" si="96"/>
        <v>0</v>
      </c>
      <c r="K167" s="51">
        <f t="shared" si="101"/>
        <v>57175891</v>
      </c>
      <c r="L167" s="86">
        <f t="shared" si="97"/>
        <v>-5471052</v>
      </c>
      <c r="M167" s="4">
        <f t="shared" si="98"/>
        <v>0</v>
      </c>
      <c r="N167" s="51">
        <f t="shared" si="99"/>
        <v>3184015</v>
      </c>
      <c r="P167" s="54">
        <f t="shared" si="90"/>
        <v>1.452959307596063E-6</v>
      </c>
      <c r="Q167" s="55">
        <f t="shared" si="91"/>
        <v>144.91212984620481</v>
      </c>
      <c r="R167" s="55">
        <f t="shared" si="92"/>
        <v>0</v>
      </c>
      <c r="S167" s="56">
        <f t="shared" si="93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4"/>
        <v>93238</v>
      </c>
      <c r="E168" s="2">
        <f t="shared" si="95"/>
        <v>60547674</v>
      </c>
      <c r="F168" s="63">
        <f t="shared" ref="F168:F204" si="102">D168*F167/D167</f>
        <v>7917.8393958307306</v>
      </c>
      <c r="G168" s="28">
        <f t="shared" si="86"/>
        <v>1.9795587281261923E-3</v>
      </c>
      <c r="H168" s="81">
        <f t="shared" si="87"/>
        <v>1</v>
      </c>
      <c r="I168" s="9">
        <f t="shared" si="100"/>
        <v>-103864622</v>
      </c>
      <c r="J168" s="2">
        <f t="shared" si="96"/>
        <v>0</v>
      </c>
      <c r="K168" s="48">
        <f t="shared" si="101"/>
        <v>60547674</v>
      </c>
      <c r="L168" s="87">
        <f t="shared" si="97"/>
        <v>-5793691</v>
      </c>
      <c r="M168" s="2">
        <f t="shared" si="98"/>
        <v>0</v>
      </c>
      <c r="N168" s="48">
        <f t="shared" si="99"/>
        <v>3371783</v>
      </c>
      <c r="P168" s="53">
        <f t="shared" si="90"/>
        <v>1.452959307596063E-6</v>
      </c>
      <c r="Q168" s="52">
        <f t="shared" si="91"/>
        <v>153.41637782152594</v>
      </c>
      <c r="R168" s="52">
        <f t="shared" si="92"/>
        <v>0</v>
      </c>
      <c r="S168" s="16">
        <f t="shared" si="93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4"/>
        <v>93238</v>
      </c>
      <c r="E169" s="4">
        <f t="shared" si="95"/>
        <v>64118298</v>
      </c>
      <c r="F169" s="64">
        <f t="shared" si="102"/>
        <v>7917.8393958307306</v>
      </c>
      <c r="G169" s="27">
        <f t="shared" si="86"/>
        <v>1.9795587281261923E-3</v>
      </c>
      <c r="H169" s="80">
        <f t="shared" si="87"/>
        <v>1</v>
      </c>
      <c r="I169" s="11">
        <f t="shared" si="100"/>
        <v>-109999979</v>
      </c>
      <c r="J169" s="4">
        <f t="shared" si="96"/>
        <v>0</v>
      </c>
      <c r="K169" s="51">
        <f t="shared" si="101"/>
        <v>64118298</v>
      </c>
      <c r="L169" s="86">
        <f t="shared" si="97"/>
        <v>-6135357</v>
      </c>
      <c r="M169" s="4">
        <f t="shared" si="98"/>
        <v>0</v>
      </c>
      <c r="N169" s="51">
        <f t="shared" si="99"/>
        <v>3570624</v>
      </c>
      <c r="P169" s="54">
        <f t="shared" si="90"/>
        <v>1.452959307596063E-6</v>
      </c>
      <c r="Q169" s="55">
        <f t="shared" si="91"/>
        <v>162.42213852650204</v>
      </c>
      <c r="R169" s="55">
        <f t="shared" si="92"/>
        <v>0</v>
      </c>
      <c r="S169" s="56">
        <f t="shared" si="93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4"/>
        <v>93238</v>
      </c>
      <c r="E170" s="2">
        <f t="shared" si="95"/>
        <v>67899490</v>
      </c>
      <c r="F170" s="63">
        <f t="shared" si="102"/>
        <v>7917.8393958307306</v>
      </c>
      <c r="G170" s="28">
        <f t="shared" si="86"/>
        <v>1.9795587281261923E-3</v>
      </c>
      <c r="H170" s="81">
        <f t="shared" si="87"/>
        <v>1</v>
      </c>
      <c r="I170" s="9">
        <f t="shared" si="100"/>
        <v>-116497151</v>
      </c>
      <c r="J170" s="2">
        <f t="shared" si="96"/>
        <v>0</v>
      </c>
      <c r="K170" s="48">
        <f t="shared" si="101"/>
        <v>67899490</v>
      </c>
      <c r="L170" s="87">
        <f t="shared" si="97"/>
        <v>-6497172</v>
      </c>
      <c r="M170" s="2">
        <f t="shared" si="98"/>
        <v>0</v>
      </c>
      <c r="N170" s="48">
        <f t="shared" si="99"/>
        <v>3781192</v>
      </c>
      <c r="P170" s="53">
        <f t="shared" si="90"/>
        <v>1.452959307596063E-6</v>
      </c>
      <c r="Q170" s="52">
        <f t="shared" si="91"/>
        <v>171.95898765035497</v>
      </c>
      <c r="R170" s="52">
        <f t="shared" si="92"/>
        <v>0</v>
      </c>
      <c r="S170" s="16">
        <f t="shared" si="93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4"/>
        <v>93238</v>
      </c>
      <c r="E171" s="4">
        <f t="shared" si="95"/>
        <v>71903666</v>
      </c>
      <c r="F171" s="64">
        <f t="shared" si="102"/>
        <v>7917.8393958307306</v>
      </c>
      <c r="G171" s="27">
        <f t="shared" si="86"/>
        <v>1.9795587281261923E-3</v>
      </c>
      <c r="H171" s="80">
        <f t="shared" si="87"/>
        <v>1</v>
      </c>
      <c r="I171" s="11">
        <f t="shared" si="100"/>
        <v>-123377475</v>
      </c>
      <c r="J171" s="4">
        <f t="shared" si="96"/>
        <v>0</v>
      </c>
      <c r="K171" s="51">
        <f t="shared" si="101"/>
        <v>71903666</v>
      </c>
      <c r="L171" s="86">
        <f t="shared" si="97"/>
        <v>-6880324</v>
      </c>
      <c r="M171" s="4">
        <f t="shared" si="98"/>
        <v>0</v>
      </c>
      <c r="N171" s="51">
        <f t="shared" si="99"/>
        <v>4004176</v>
      </c>
      <c r="P171" s="54">
        <f t="shared" si="90"/>
        <v>1.452959307596063E-6</v>
      </c>
      <c r="Q171" s="55">
        <f t="shared" si="91"/>
        <v>182.05824508061346</v>
      </c>
      <c r="R171" s="55">
        <f t="shared" si="92"/>
        <v>0</v>
      </c>
      <c r="S171" s="56">
        <f t="shared" si="93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4"/>
        <v>93238</v>
      </c>
      <c r="E172" s="2">
        <f t="shared" si="95"/>
        <v>76143977</v>
      </c>
      <c r="F172" s="63">
        <f t="shared" si="102"/>
        <v>7917.8393958307306</v>
      </c>
      <c r="G172" s="28">
        <f t="shared" si="86"/>
        <v>1.9795587281261923E-3</v>
      </c>
      <c r="H172" s="81">
        <f t="shared" si="87"/>
        <v>1</v>
      </c>
      <c r="I172" s="9">
        <f t="shared" si="100"/>
        <v>-130663546</v>
      </c>
      <c r="J172" s="2">
        <f t="shared" si="96"/>
        <v>0</v>
      </c>
      <c r="K172" s="48">
        <f t="shared" si="101"/>
        <v>76143977</v>
      </c>
      <c r="L172" s="87">
        <f t="shared" si="97"/>
        <v>-7286071</v>
      </c>
      <c r="M172" s="2">
        <f t="shared" si="98"/>
        <v>0</v>
      </c>
      <c r="N172" s="48">
        <f t="shared" si="99"/>
        <v>4240311</v>
      </c>
      <c r="P172" s="53">
        <f t="shared" si="90"/>
        <v>1.452959307596063E-6</v>
      </c>
      <c r="Q172" s="52">
        <f t="shared" si="91"/>
        <v>192.75307698680419</v>
      </c>
      <c r="R172" s="52">
        <f t="shared" si="92"/>
        <v>0</v>
      </c>
      <c r="S172" s="16">
        <f t="shared" si="93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4"/>
        <v>93238</v>
      </c>
      <c r="E173" s="4">
        <f t="shared" si="95"/>
        <v>80634348</v>
      </c>
      <c r="F173" s="64">
        <f t="shared" si="102"/>
        <v>7917.8393958307306</v>
      </c>
      <c r="G173" s="27">
        <f t="shared" si="86"/>
        <v>1.9795587281261923E-3</v>
      </c>
      <c r="H173" s="80">
        <f t="shared" si="87"/>
        <v>1</v>
      </c>
      <c r="I173" s="11">
        <f t="shared" si="100"/>
        <v>-138379292</v>
      </c>
      <c r="J173" s="4">
        <f t="shared" si="96"/>
        <v>0</v>
      </c>
      <c r="K173" s="51">
        <f t="shared" si="101"/>
        <v>80634348</v>
      </c>
      <c r="L173" s="86">
        <f t="shared" si="97"/>
        <v>-7715746</v>
      </c>
      <c r="M173" s="4">
        <f t="shared" si="98"/>
        <v>0</v>
      </c>
      <c r="N173" s="51">
        <f t="shared" si="99"/>
        <v>4490371</v>
      </c>
      <c r="P173" s="54">
        <f t="shared" si="90"/>
        <v>1.452959307596063E-6</v>
      </c>
      <c r="Q173" s="55">
        <f t="shared" si="91"/>
        <v>204.07860541164897</v>
      </c>
      <c r="R173" s="55">
        <f t="shared" si="92"/>
        <v>0</v>
      </c>
      <c r="S173" s="56">
        <f t="shared" si="93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4"/>
        <v>93238</v>
      </c>
      <c r="E174" s="2">
        <f t="shared" si="95"/>
        <v>85389526</v>
      </c>
      <c r="F174" s="63">
        <f t="shared" si="102"/>
        <v>7917.8393958307306</v>
      </c>
      <c r="G174" s="28">
        <f t="shared" si="86"/>
        <v>1.9795587281261923E-3</v>
      </c>
      <c r="H174" s="81">
        <f t="shared" si="87"/>
        <v>1</v>
      </c>
      <c r="I174" s="9">
        <f t="shared" si="100"/>
        <v>-146550052</v>
      </c>
      <c r="J174" s="2">
        <f t="shared" si="96"/>
        <v>0</v>
      </c>
      <c r="K174" s="48">
        <f t="shared" si="101"/>
        <v>85389526</v>
      </c>
      <c r="L174" s="87">
        <f t="shared" si="97"/>
        <v>-8170760</v>
      </c>
      <c r="M174" s="2">
        <f t="shared" si="98"/>
        <v>0</v>
      </c>
      <c r="N174" s="48">
        <f t="shared" si="99"/>
        <v>4755178</v>
      </c>
      <c r="P174" s="53">
        <f t="shared" si="90"/>
        <v>1.452959307596063E-6</v>
      </c>
      <c r="Q174" s="52">
        <f t="shared" si="91"/>
        <v>216.07202416032493</v>
      </c>
      <c r="R174" s="52">
        <f t="shared" si="92"/>
        <v>0</v>
      </c>
      <c r="S174" s="16">
        <f t="shared" si="93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4"/>
        <v>93238</v>
      </c>
      <c r="E175" s="4">
        <f t="shared" si="95"/>
        <v>90425127</v>
      </c>
      <c r="F175" s="64">
        <f t="shared" si="102"/>
        <v>7917.8393958307306</v>
      </c>
      <c r="G175" s="27">
        <f t="shared" si="86"/>
        <v>1.9795587281261923E-3</v>
      </c>
      <c r="H175" s="80">
        <f t="shared" si="87"/>
        <v>1</v>
      </c>
      <c r="I175" s="11">
        <f t="shared" si="100"/>
        <v>-155202659</v>
      </c>
      <c r="J175" s="4">
        <f t="shared" si="96"/>
        <v>0</v>
      </c>
      <c r="K175" s="51">
        <f t="shared" si="101"/>
        <v>90425127</v>
      </c>
      <c r="L175" s="86">
        <f t="shared" si="97"/>
        <v>-8652607</v>
      </c>
      <c r="M175" s="4">
        <f t="shared" si="98"/>
        <v>0</v>
      </c>
      <c r="N175" s="51">
        <f t="shared" si="99"/>
        <v>5035601</v>
      </c>
      <c r="P175" s="54">
        <f t="shared" si="90"/>
        <v>1.452959307596063E-6</v>
      </c>
      <c r="Q175" s="55">
        <f t="shared" si="91"/>
        <v>228.77272043190811</v>
      </c>
      <c r="R175" s="55">
        <f t="shared" si="92"/>
        <v>0</v>
      </c>
      <c r="S175" s="56">
        <f t="shared" si="93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4"/>
        <v>93238</v>
      </c>
      <c r="E176" s="2">
        <f t="shared" si="95"/>
        <v>95757688</v>
      </c>
      <c r="F176" s="63">
        <f t="shared" si="102"/>
        <v>7917.8393958307306</v>
      </c>
      <c r="G176" s="28">
        <f t="shared" si="86"/>
        <v>1.9795587281261923E-3</v>
      </c>
      <c r="H176" s="81">
        <f t="shared" si="87"/>
        <v>1</v>
      </c>
      <c r="I176" s="9">
        <f t="shared" si="100"/>
        <v>-164365529</v>
      </c>
      <c r="J176" s="2">
        <f t="shared" si="96"/>
        <v>0</v>
      </c>
      <c r="K176" s="48">
        <f t="shared" si="101"/>
        <v>95757688</v>
      </c>
      <c r="L176" s="87">
        <f t="shared" si="97"/>
        <v>-9162870</v>
      </c>
      <c r="M176" s="2">
        <f t="shared" si="98"/>
        <v>0</v>
      </c>
      <c r="N176" s="48">
        <f t="shared" si="99"/>
        <v>5332561</v>
      </c>
      <c r="P176" s="53">
        <f t="shared" si="90"/>
        <v>1.452959307596063E-6</v>
      </c>
      <c r="Q176" s="52">
        <f t="shared" si="91"/>
        <v>242.22240364130982</v>
      </c>
      <c r="R176" s="52">
        <f t="shared" si="92"/>
        <v>0</v>
      </c>
      <c r="S176" s="16">
        <f t="shared" si="93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4"/>
        <v>93238</v>
      </c>
      <c r="E177" s="4">
        <f t="shared" si="95"/>
        <v>101404722</v>
      </c>
      <c r="F177" s="64">
        <f t="shared" si="102"/>
        <v>7917.8393958307306</v>
      </c>
      <c r="G177" s="27">
        <f t="shared" si="86"/>
        <v>1.9795587281261923E-3</v>
      </c>
      <c r="H177" s="80">
        <f t="shared" si="87"/>
        <v>1</v>
      </c>
      <c r="I177" s="11">
        <f t="shared" si="100"/>
        <v>-174068752</v>
      </c>
      <c r="J177" s="4">
        <f t="shared" si="96"/>
        <v>0</v>
      </c>
      <c r="K177" s="51">
        <f t="shared" si="101"/>
        <v>101404722</v>
      </c>
      <c r="L177" s="86">
        <f t="shared" si="97"/>
        <v>-9703223</v>
      </c>
      <c r="M177" s="4">
        <f t="shared" si="98"/>
        <v>0</v>
      </c>
      <c r="N177" s="51">
        <f t="shared" si="99"/>
        <v>5647034</v>
      </c>
      <c r="P177" s="54">
        <f t="shared" si="90"/>
        <v>1.452959307596063E-6</v>
      </c>
      <c r="Q177" s="55">
        <f t="shared" si="91"/>
        <v>256.46524379198149</v>
      </c>
      <c r="R177" s="55">
        <f t="shared" si="92"/>
        <v>0</v>
      </c>
      <c r="S177" s="56">
        <f t="shared" si="93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4"/>
        <v>93238</v>
      </c>
      <c r="E178" s="2">
        <f t="shared" si="95"/>
        <v>107384773</v>
      </c>
      <c r="F178" s="63">
        <f t="shared" si="102"/>
        <v>7917.8393958307306</v>
      </c>
      <c r="G178" s="28">
        <f t="shared" si="86"/>
        <v>1.9795587281261923E-3</v>
      </c>
      <c r="H178" s="81">
        <f t="shared" si="87"/>
        <v>1</v>
      </c>
      <c r="I178" s="9">
        <f t="shared" si="100"/>
        <v>-184344195</v>
      </c>
      <c r="J178" s="2">
        <f t="shared" si="96"/>
        <v>0</v>
      </c>
      <c r="K178" s="48">
        <f t="shared" si="101"/>
        <v>107384773</v>
      </c>
      <c r="L178" s="87">
        <f t="shared" si="97"/>
        <v>-10275443</v>
      </c>
      <c r="M178" s="2">
        <f t="shared" si="98"/>
        <v>0</v>
      </c>
      <c r="N178" s="48">
        <f t="shared" si="99"/>
        <v>5980051</v>
      </c>
      <c r="P178" s="53">
        <f t="shared" si="90"/>
        <v>1.452959307596063E-6</v>
      </c>
      <c r="Q178" s="52">
        <f t="shared" si="91"/>
        <v>271.54801323052783</v>
      </c>
      <c r="R178" s="52">
        <f t="shared" si="92"/>
        <v>0</v>
      </c>
      <c r="S178" s="16">
        <f t="shared" si="93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4"/>
        <v>93238</v>
      </c>
      <c r="E179" s="4">
        <f t="shared" si="95"/>
        <v>113717480</v>
      </c>
      <c r="F179" s="64">
        <f t="shared" si="102"/>
        <v>7917.8393958307306</v>
      </c>
      <c r="G179" s="27">
        <f t="shared" si="86"/>
        <v>1.9795587281261923E-3</v>
      </c>
      <c r="H179" s="80">
        <f t="shared" si="87"/>
        <v>1</v>
      </c>
      <c r="I179" s="11">
        <f t="shared" si="100"/>
        <v>-195225603</v>
      </c>
      <c r="J179" s="4">
        <f t="shared" si="96"/>
        <v>0</v>
      </c>
      <c r="K179" s="51">
        <f t="shared" si="101"/>
        <v>113717480</v>
      </c>
      <c r="L179" s="86">
        <f t="shared" si="97"/>
        <v>-10881408</v>
      </c>
      <c r="M179" s="4">
        <f t="shared" si="98"/>
        <v>0</v>
      </c>
      <c r="N179" s="51">
        <f t="shared" si="99"/>
        <v>6332707</v>
      </c>
      <c r="P179" s="54">
        <f t="shared" si="90"/>
        <v>1.452959307596063E-6</v>
      </c>
      <c r="Q179" s="55">
        <f t="shared" si="91"/>
        <v>287.52024601547328</v>
      </c>
      <c r="R179" s="55">
        <f t="shared" si="92"/>
        <v>0</v>
      </c>
      <c r="S179" s="56">
        <f t="shared" si="93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4"/>
        <v>93238</v>
      </c>
      <c r="E180" s="2">
        <f t="shared" si="95"/>
        <v>120423641</v>
      </c>
      <c r="F180" s="63">
        <f t="shared" si="102"/>
        <v>7917.8393958307306</v>
      </c>
      <c r="G180" s="28">
        <f t="shared" si="86"/>
        <v>1.9795587281261923E-3</v>
      </c>
      <c r="H180" s="81">
        <f t="shared" si="87"/>
        <v>1</v>
      </c>
      <c r="I180" s="9">
        <f t="shared" si="100"/>
        <v>-206748710</v>
      </c>
      <c r="J180" s="2">
        <f t="shared" si="96"/>
        <v>0</v>
      </c>
      <c r="K180" s="48">
        <f t="shared" si="101"/>
        <v>120423641</v>
      </c>
      <c r="L180" s="87">
        <f t="shared" si="97"/>
        <v>-11523107</v>
      </c>
      <c r="M180" s="2">
        <f t="shared" si="98"/>
        <v>0</v>
      </c>
      <c r="N180" s="48">
        <f t="shared" si="99"/>
        <v>6706161</v>
      </c>
      <c r="P180" s="53">
        <f t="shared" si="90"/>
        <v>1.452959307596063E-6</v>
      </c>
      <c r="Q180" s="52">
        <f t="shared" si="91"/>
        <v>304.43439568898197</v>
      </c>
      <c r="R180" s="52">
        <f t="shared" si="92"/>
        <v>0</v>
      </c>
      <c r="S180" s="16">
        <f t="shared" si="93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4"/>
        <v>93238</v>
      </c>
      <c r="E181" s="4">
        <f t="shared" si="95"/>
        <v>127525278</v>
      </c>
      <c r="F181" s="64">
        <f t="shared" si="102"/>
        <v>7917.8393958307306</v>
      </c>
      <c r="G181" s="27">
        <f t="shared" si="86"/>
        <v>1.9795587281261923E-3</v>
      </c>
      <c r="H181" s="80">
        <f t="shared" si="87"/>
        <v>1</v>
      </c>
      <c r="I181" s="11">
        <f t="shared" si="100"/>
        <v>-218951359</v>
      </c>
      <c r="J181" s="4">
        <f t="shared" si="96"/>
        <v>0</v>
      </c>
      <c r="K181" s="51">
        <f t="shared" si="101"/>
        <v>127525278</v>
      </c>
      <c r="L181" s="86">
        <f t="shared" si="97"/>
        <v>-12202649</v>
      </c>
      <c r="M181" s="4">
        <f t="shared" si="98"/>
        <v>0</v>
      </c>
      <c r="N181" s="51">
        <f t="shared" si="99"/>
        <v>7101637</v>
      </c>
      <c r="P181" s="54">
        <f t="shared" si="90"/>
        <v>1.452959307596063E-6</v>
      </c>
      <c r="Q181" s="55">
        <f t="shared" si="91"/>
        <v>322.34600772703902</v>
      </c>
      <c r="R181" s="55">
        <f t="shared" si="92"/>
        <v>0</v>
      </c>
      <c r="S181" s="56">
        <f t="shared" si="93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4"/>
        <v>93238</v>
      </c>
      <c r="E182" s="2">
        <f t="shared" si="95"/>
        <v>135045714</v>
      </c>
      <c r="F182" s="63">
        <f t="shared" si="102"/>
        <v>7917.8393958307306</v>
      </c>
      <c r="G182" s="28">
        <f t="shared" si="86"/>
        <v>1.9795587281261923E-3</v>
      </c>
      <c r="H182" s="81">
        <f t="shared" si="87"/>
        <v>1</v>
      </c>
      <c r="I182" s="9">
        <f t="shared" si="100"/>
        <v>-231873624</v>
      </c>
      <c r="J182" s="2">
        <f t="shared" si="96"/>
        <v>0</v>
      </c>
      <c r="K182" s="48">
        <f t="shared" si="101"/>
        <v>135045714</v>
      </c>
      <c r="L182" s="87">
        <f t="shared" si="97"/>
        <v>-12922265</v>
      </c>
      <c r="M182" s="2">
        <f t="shared" si="98"/>
        <v>0</v>
      </c>
      <c r="N182" s="48">
        <f t="shared" si="99"/>
        <v>7520436</v>
      </c>
      <c r="P182" s="53">
        <f t="shared" si="90"/>
        <v>1.452959307596063E-6</v>
      </c>
      <c r="Q182" s="52">
        <f t="shared" si="91"/>
        <v>341.3139053489864</v>
      </c>
      <c r="R182" s="52">
        <f t="shared" si="92"/>
        <v>0</v>
      </c>
      <c r="S182" s="16">
        <f t="shared" si="93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4"/>
        <v>93238</v>
      </c>
      <c r="E183" s="4">
        <f t="shared" si="95"/>
        <v>143009646</v>
      </c>
      <c r="F183" s="64">
        <f t="shared" si="102"/>
        <v>7917.8393958307306</v>
      </c>
      <c r="G183" s="27">
        <f t="shared" si="86"/>
        <v>1.9795587281261923E-3</v>
      </c>
      <c r="H183" s="80">
        <f t="shared" si="87"/>
        <v>1</v>
      </c>
      <c r="I183" s="11">
        <f t="shared" si="100"/>
        <v>-245557943</v>
      </c>
      <c r="J183" s="4">
        <f t="shared" si="96"/>
        <v>0</v>
      </c>
      <c r="K183" s="51">
        <f t="shared" si="101"/>
        <v>143009646</v>
      </c>
      <c r="L183" s="86">
        <f t="shared" si="97"/>
        <v>-13684319</v>
      </c>
      <c r="M183" s="4">
        <f t="shared" si="98"/>
        <v>0</v>
      </c>
      <c r="N183" s="51">
        <f t="shared" si="99"/>
        <v>7963932</v>
      </c>
      <c r="P183" s="54">
        <f t="shared" ref="P183:P204" si="103">R$17*((1+P$17-Q$17)*(1+P$17+S$17)-Q$17)</f>
        <v>1.452959307596063E-6</v>
      </c>
      <c r="Q183" s="55">
        <f t="shared" ref="Q183:Q204" si="104">(1+P$17-Q$17)*(1+P$17+S$17)-R$17*((S$17*K182)+((I182+J182)*(1+P$17+S$17)))</f>
        <v>361.40038004761129</v>
      </c>
      <c r="R183" s="55">
        <f t="shared" ref="R183:R204" si="105">-J182*(1+P$17+S$17)</f>
        <v>0</v>
      </c>
      <c r="S183" s="56">
        <f t="shared" si="93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4"/>
        <v>93238</v>
      </c>
      <c r="E184" s="2">
        <f t="shared" si="95"/>
        <v>151443228</v>
      </c>
      <c r="F184" s="63">
        <f t="shared" si="102"/>
        <v>7917.8393958307306</v>
      </c>
      <c r="G184" s="28">
        <f t="shared" si="86"/>
        <v>1.9795587281261923E-3</v>
      </c>
      <c r="H184" s="81">
        <f t="shared" si="87"/>
        <v>1</v>
      </c>
      <c r="I184" s="9">
        <f t="shared" si="100"/>
        <v>-260049255</v>
      </c>
      <c r="J184" s="2">
        <f t="shared" si="96"/>
        <v>0</v>
      </c>
      <c r="K184" s="48">
        <f t="shared" si="101"/>
        <v>151443228</v>
      </c>
      <c r="L184" s="87">
        <f t="shared" si="97"/>
        <v>-14491312</v>
      </c>
      <c r="M184" s="2">
        <f t="shared" si="98"/>
        <v>0</v>
      </c>
      <c r="N184" s="48">
        <f t="shared" si="99"/>
        <v>8433582</v>
      </c>
      <c r="P184" s="53">
        <f t="shared" si="103"/>
        <v>1.452959307596063E-6</v>
      </c>
      <c r="Q184" s="52">
        <f t="shared" si="104"/>
        <v>382.67139767058842</v>
      </c>
      <c r="R184" s="52">
        <f t="shared" si="105"/>
        <v>0</v>
      </c>
      <c r="S184" s="16">
        <f t="shared" si="93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4"/>
        <v>93238</v>
      </c>
      <c r="E185" s="4">
        <f t="shared" si="95"/>
        <v>160374156</v>
      </c>
      <c r="F185" s="64">
        <f t="shared" si="102"/>
        <v>7917.8393958307306</v>
      </c>
      <c r="G185" s="27">
        <f t="shared" si="86"/>
        <v>1.9795587281261923E-3</v>
      </c>
      <c r="H185" s="80">
        <f t="shared" si="87"/>
        <v>1</v>
      </c>
      <c r="I185" s="11">
        <f t="shared" si="100"/>
        <v>-275395150</v>
      </c>
      <c r="J185" s="4">
        <f t="shared" si="96"/>
        <v>0</v>
      </c>
      <c r="K185" s="51">
        <f t="shared" si="101"/>
        <v>160374156</v>
      </c>
      <c r="L185" s="86">
        <f t="shared" si="97"/>
        <v>-15345895</v>
      </c>
      <c r="M185" s="4">
        <f t="shared" si="98"/>
        <v>0</v>
      </c>
      <c r="N185" s="51">
        <f t="shared" si="99"/>
        <v>8930928</v>
      </c>
      <c r="P185" s="54">
        <f t="shared" si="103"/>
        <v>1.452959307596063E-6</v>
      </c>
      <c r="Q185" s="55">
        <f t="shared" si="104"/>
        <v>405.19681186069192</v>
      </c>
      <c r="R185" s="55">
        <f t="shared" si="105"/>
        <v>0</v>
      </c>
      <c r="S185" s="56">
        <f t="shared" si="93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4"/>
        <v>93238</v>
      </c>
      <c r="E186" s="2">
        <f t="shared" si="95"/>
        <v>169831760</v>
      </c>
      <c r="F186" s="63">
        <f t="shared" si="102"/>
        <v>7917.8393958307306</v>
      </c>
      <c r="G186" s="28">
        <f t="shared" si="86"/>
        <v>1.9795587281261923E-3</v>
      </c>
      <c r="H186" s="81">
        <f t="shared" si="87"/>
        <v>1</v>
      </c>
      <c r="I186" s="9">
        <f t="shared" si="100"/>
        <v>-291646025</v>
      </c>
      <c r="J186" s="2">
        <f t="shared" si="96"/>
        <v>0</v>
      </c>
      <c r="K186" s="48">
        <f t="shared" si="101"/>
        <v>169831760</v>
      </c>
      <c r="L186" s="87">
        <f t="shared" si="97"/>
        <v>-16250875</v>
      </c>
      <c r="M186" s="2">
        <f t="shared" si="98"/>
        <v>0</v>
      </c>
      <c r="N186" s="48">
        <f t="shared" si="99"/>
        <v>9457604</v>
      </c>
      <c r="P186" s="53">
        <f t="shared" si="103"/>
        <v>1.452959307596063E-6</v>
      </c>
      <c r="Q186" s="52">
        <f t="shared" si="104"/>
        <v>429.05059687548345</v>
      </c>
      <c r="R186" s="52">
        <f t="shared" si="105"/>
        <v>0</v>
      </c>
      <c r="S186" s="16">
        <f t="shared" si="93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4"/>
        <v>93238</v>
      </c>
      <c r="E187" s="4">
        <f t="shared" si="95"/>
        <v>179847099</v>
      </c>
      <c r="F187" s="64">
        <f t="shared" si="102"/>
        <v>7917.8393958307306</v>
      </c>
      <c r="G187" s="27">
        <f t="shared" si="86"/>
        <v>1.9795587281261923E-3</v>
      </c>
      <c r="H187" s="80">
        <f t="shared" si="87"/>
        <v>1</v>
      </c>
      <c r="I187" s="11">
        <f t="shared" si="100"/>
        <v>-308855249</v>
      </c>
      <c r="J187" s="4">
        <f t="shared" si="96"/>
        <v>0</v>
      </c>
      <c r="K187" s="51">
        <f t="shared" si="101"/>
        <v>179847099</v>
      </c>
      <c r="L187" s="86">
        <f t="shared" si="97"/>
        <v>-17209224</v>
      </c>
      <c r="M187" s="4">
        <f t="shared" si="98"/>
        <v>0</v>
      </c>
      <c r="N187" s="51">
        <f t="shared" si="99"/>
        <v>10015339</v>
      </c>
      <c r="P187" s="54">
        <f t="shared" si="103"/>
        <v>1.452959307596063E-6</v>
      </c>
      <c r="Q187" s="55">
        <f t="shared" si="104"/>
        <v>454.31109025524592</v>
      </c>
      <c r="R187" s="55">
        <f t="shared" si="105"/>
        <v>0</v>
      </c>
      <c r="S187" s="56">
        <f t="shared" si="93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4"/>
        <v>93238</v>
      </c>
      <c r="E188" s="2">
        <f t="shared" si="95"/>
        <v>190453063</v>
      </c>
      <c r="F188" s="63">
        <f t="shared" si="102"/>
        <v>7917.8393958307306</v>
      </c>
      <c r="G188" s="28">
        <f t="shared" si="86"/>
        <v>1.9795587281261923E-3</v>
      </c>
      <c r="H188" s="81">
        <f t="shared" si="87"/>
        <v>1</v>
      </c>
      <c r="I188" s="9">
        <f t="shared" si="100"/>
        <v>-327079337</v>
      </c>
      <c r="J188" s="2">
        <f t="shared" si="96"/>
        <v>0</v>
      </c>
      <c r="K188" s="48">
        <f t="shared" si="101"/>
        <v>190453063</v>
      </c>
      <c r="L188" s="87">
        <f t="shared" si="97"/>
        <v>-18224088</v>
      </c>
      <c r="M188" s="2">
        <f t="shared" si="98"/>
        <v>0</v>
      </c>
      <c r="N188" s="48">
        <f t="shared" si="99"/>
        <v>10605964</v>
      </c>
      <c r="P188" s="53">
        <f t="shared" si="103"/>
        <v>1.452959307596063E-6</v>
      </c>
      <c r="Q188" s="52">
        <f t="shared" si="104"/>
        <v>481.06124914774864</v>
      </c>
      <c r="R188" s="52">
        <f t="shared" si="105"/>
        <v>0</v>
      </c>
      <c r="S188" s="16">
        <f t="shared" si="93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4"/>
        <v>93238</v>
      </c>
      <c r="E189" s="4">
        <f t="shared" si="95"/>
        <v>201684484</v>
      </c>
      <c r="F189" s="64">
        <f t="shared" si="102"/>
        <v>7917.8393958307306</v>
      </c>
      <c r="G189" s="27">
        <f t="shared" si="86"/>
        <v>1.9795587281261923E-3</v>
      </c>
      <c r="H189" s="80">
        <f t="shared" si="87"/>
        <v>1</v>
      </c>
      <c r="I189" s="11">
        <f t="shared" si="100"/>
        <v>-346378138</v>
      </c>
      <c r="J189" s="4">
        <f t="shared" si="96"/>
        <v>0</v>
      </c>
      <c r="K189" s="51">
        <f t="shared" si="101"/>
        <v>201684484</v>
      </c>
      <c r="L189" s="86">
        <f t="shared" si="97"/>
        <v>-19298801</v>
      </c>
      <c r="M189" s="4">
        <f t="shared" si="98"/>
        <v>0</v>
      </c>
      <c r="N189" s="51">
        <f t="shared" si="99"/>
        <v>11231421</v>
      </c>
      <c r="P189" s="54">
        <f t="shared" si="103"/>
        <v>1.452959307596063E-6</v>
      </c>
      <c r="Q189" s="55">
        <f t="shared" si="104"/>
        <v>509.38892088479588</v>
      </c>
      <c r="R189" s="55">
        <f t="shared" si="105"/>
        <v>0</v>
      </c>
      <c r="S189" s="56">
        <f t="shared" si="93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4"/>
        <v>93238</v>
      </c>
      <c r="E190" s="2">
        <f t="shared" si="95"/>
        <v>213578245</v>
      </c>
      <c r="F190" s="63">
        <f t="shared" si="102"/>
        <v>7917.8393958307306</v>
      </c>
      <c r="G190" s="28">
        <f t="shared" si="86"/>
        <v>1.9795587281261923E-3</v>
      </c>
      <c r="H190" s="81">
        <f t="shared" si="87"/>
        <v>1</v>
      </c>
      <c r="I190" s="9">
        <f t="shared" si="100"/>
        <v>-366815030</v>
      </c>
      <c r="J190" s="2">
        <f t="shared" si="96"/>
        <v>0</v>
      </c>
      <c r="K190" s="48">
        <f t="shared" si="101"/>
        <v>213578245</v>
      </c>
      <c r="L190" s="87">
        <f t="shared" si="97"/>
        <v>-20436892</v>
      </c>
      <c r="M190" s="2">
        <f t="shared" si="98"/>
        <v>0</v>
      </c>
      <c r="N190" s="48">
        <f t="shared" si="99"/>
        <v>11893761</v>
      </c>
      <c r="P190" s="53">
        <f t="shared" si="103"/>
        <v>1.452959307596063E-6</v>
      </c>
      <c r="Q190" s="52">
        <f t="shared" si="104"/>
        <v>539.38713544726807</v>
      </c>
      <c r="R190" s="52">
        <f t="shared" si="105"/>
        <v>0</v>
      </c>
      <c r="S190" s="16">
        <f t="shared" si="93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4"/>
        <v>93238</v>
      </c>
      <c r="E191" s="4">
        <f t="shared" si="95"/>
        <v>226173407</v>
      </c>
      <c r="F191" s="64">
        <f t="shared" si="102"/>
        <v>7917.8393958307306</v>
      </c>
      <c r="G191" s="27">
        <f t="shared" si="86"/>
        <v>1.9795587281261923E-3</v>
      </c>
      <c r="H191" s="80">
        <f t="shared" si="87"/>
        <v>1</v>
      </c>
      <c r="I191" s="11">
        <f t="shared" si="100"/>
        <v>-388457129</v>
      </c>
      <c r="J191" s="4">
        <f t="shared" si="96"/>
        <v>0</v>
      </c>
      <c r="K191" s="51">
        <f t="shared" si="101"/>
        <v>226173407</v>
      </c>
      <c r="L191" s="86">
        <f t="shared" si="97"/>
        <v>-21642099</v>
      </c>
      <c r="M191" s="4">
        <f t="shared" si="98"/>
        <v>0</v>
      </c>
      <c r="N191" s="51">
        <f t="shared" si="99"/>
        <v>12595162</v>
      </c>
      <c r="P191" s="54">
        <f t="shared" si="103"/>
        <v>1.452959307596063E-6</v>
      </c>
      <c r="Q191" s="55">
        <f t="shared" si="104"/>
        <v>571.15440790760795</v>
      </c>
      <c r="R191" s="55">
        <f t="shared" si="105"/>
        <v>0</v>
      </c>
      <c r="S191" s="56">
        <f t="shared" si="93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4"/>
        <v>93238</v>
      </c>
      <c r="E192" s="2">
        <f t="shared" si="95"/>
        <v>239511332</v>
      </c>
      <c r="F192" s="63">
        <f t="shared" si="102"/>
        <v>7917.8393958307306</v>
      </c>
      <c r="G192" s="28">
        <f t="shared" si="86"/>
        <v>1.9795587281261923E-3</v>
      </c>
      <c r="H192" s="81">
        <f t="shared" si="87"/>
        <v>1</v>
      </c>
      <c r="I192" s="9">
        <f t="shared" si="100"/>
        <v>-411375508</v>
      </c>
      <c r="J192" s="2">
        <f t="shared" si="96"/>
        <v>0</v>
      </c>
      <c r="K192" s="48">
        <f t="shared" si="101"/>
        <v>239511332</v>
      </c>
      <c r="L192" s="87">
        <f t="shared" si="97"/>
        <v>-22918379</v>
      </c>
      <c r="M192" s="2">
        <f t="shared" si="98"/>
        <v>0</v>
      </c>
      <c r="N192" s="48">
        <f t="shared" si="99"/>
        <v>13337925</v>
      </c>
      <c r="P192" s="53">
        <f t="shared" si="103"/>
        <v>1.452959307596063E-6</v>
      </c>
      <c r="Q192" s="52">
        <f t="shared" si="104"/>
        <v>604.7950640994469</v>
      </c>
      <c r="R192" s="52">
        <f t="shared" si="105"/>
        <v>0</v>
      </c>
      <c r="S192" s="16">
        <f t="shared" si="93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4"/>
        <v>93238</v>
      </c>
      <c r="E193" s="4">
        <f t="shared" si="95"/>
        <v>253635823</v>
      </c>
      <c r="F193" s="64">
        <f t="shared" si="102"/>
        <v>7917.8393958307306</v>
      </c>
      <c r="G193" s="27">
        <f t="shared" si="86"/>
        <v>1.9795587281261923E-3</v>
      </c>
      <c r="H193" s="80">
        <f t="shared" si="87"/>
        <v>1</v>
      </c>
      <c r="I193" s="11">
        <f t="shared" si="100"/>
        <v>-435645433</v>
      </c>
      <c r="J193" s="4">
        <f t="shared" si="96"/>
        <v>0</v>
      </c>
      <c r="K193" s="51">
        <f t="shared" si="101"/>
        <v>253635823</v>
      </c>
      <c r="L193" s="86">
        <f t="shared" si="97"/>
        <v>-24269925</v>
      </c>
      <c r="M193" s="4">
        <f t="shared" si="98"/>
        <v>0</v>
      </c>
      <c r="N193" s="51">
        <f t="shared" si="99"/>
        <v>14124491</v>
      </c>
      <c r="P193" s="54">
        <f t="shared" si="103"/>
        <v>1.452959307596063E-6</v>
      </c>
      <c r="Q193" s="55">
        <f t="shared" si="104"/>
        <v>640.41958037073562</v>
      </c>
      <c r="R193" s="55">
        <f t="shared" si="105"/>
        <v>0</v>
      </c>
      <c r="S193" s="56">
        <f t="shared" si="93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4"/>
        <v>93238</v>
      </c>
      <c r="E194" s="2">
        <f t="shared" si="95"/>
        <v>268593265</v>
      </c>
      <c r="F194" s="63">
        <f t="shared" si="102"/>
        <v>7917.8393958307306</v>
      </c>
      <c r="G194" s="28">
        <f t="shared" si="86"/>
        <v>1.9795587281261923E-3</v>
      </c>
      <c r="H194" s="81">
        <f t="shared" si="87"/>
        <v>1</v>
      </c>
      <c r="I194" s="9">
        <f t="shared" si="100"/>
        <v>-461346607</v>
      </c>
      <c r="J194" s="2">
        <f t="shared" si="96"/>
        <v>0</v>
      </c>
      <c r="K194" s="48">
        <f t="shared" si="101"/>
        <v>268593265</v>
      </c>
      <c r="L194" s="87">
        <f t="shared" si="97"/>
        <v>-25701174</v>
      </c>
      <c r="M194" s="2">
        <f t="shared" si="98"/>
        <v>0</v>
      </c>
      <c r="N194" s="48">
        <f t="shared" si="99"/>
        <v>14957442</v>
      </c>
      <c r="P194" s="53">
        <f t="shared" si="103"/>
        <v>1.452959307596063E-6</v>
      </c>
      <c r="Q194" s="52">
        <f t="shared" si="104"/>
        <v>678.1449508188158</v>
      </c>
      <c r="R194" s="52">
        <f t="shared" si="105"/>
        <v>0</v>
      </c>
      <c r="S194" s="16">
        <f t="shared" si="93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4"/>
        <v>93238</v>
      </c>
      <c r="E195" s="4">
        <f t="shared" si="95"/>
        <v>284432779</v>
      </c>
      <c r="F195" s="64">
        <f t="shared" si="102"/>
        <v>7917.8393958307306</v>
      </c>
      <c r="G195" s="27">
        <f t="shared" si="86"/>
        <v>1.9795587281261923E-3</v>
      </c>
      <c r="H195" s="80">
        <f t="shared" si="87"/>
        <v>1</v>
      </c>
      <c r="I195" s="11">
        <f t="shared" si="100"/>
        <v>-488563433</v>
      </c>
      <c r="J195" s="4">
        <f t="shared" si="96"/>
        <v>0</v>
      </c>
      <c r="K195" s="51">
        <f t="shared" si="101"/>
        <v>284432779</v>
      </c>
      <c r="L195" s="86">
        <f t="shared" si="97"/>
        <v>-27216826</v>
      </c>
      <c r="M195" s="4">
        <f t="shared" si="98"/>
        <v>0</v>
      </c>
      <c r="N195" s="51">
        <f t="shared" si="99"/>
        <v>15839514</v>
      </c>
      <c r="P195" s="54">
        <f t="shared" si="103"/>
        <v>1.452959307596063E-6</v>
      </c>
      <c r="Q195" s="55">
        <f t="shared" si="104"/>
        <v>718.09506641699727</v>
      </c>
      <c r="R195" s="55">
        <f t="shared" si="105"/>
        <v>0</v>
      </c>
      <c r="S195" s="56">
        <f t="shared" si="93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4"/>
        <v>93238</v>
      </c>
      <c r="E196" s="2">
        <f t="shared" si="95"/>
        <v>301206383</v>
      </c>
      <c r="F196" s="63">
        <f t="shared" si="102"/>
        <v>7917.8393958307306</v>
      </c>
      <c r="G196" s="28">
        <f t="shared" ref="G196:G204" si="106">D196/U$3</f>
        <v>1.9795587281261923E-3</v>
      </c>
      <c r="H196" s="81">
        <f t="shared" si="87"/>
        <v>1</v>
      </c>
      <c r="I196" s="9">
        <f t="shared" si="100"/>
        <v>-517385293</v>
      </c>
      <c r="J196" s="2">
        <f t="shared" si="96"/>
        <v>0</v>
      </c>
      <c r="K196" s="48">
        <f t="shared" si="101"/>
        <v>301206383</v>
      </c>
      <c r="L196" s="87">
        <f t="shared" si="97"/>
        <v>-28821860</v>
      </c>
      <c r="M196" s="2">
        <f t="shared" si="98"/>
        <v>0</v>
      </c>
      <c r="N196" s="48">
        <f t="shared" si="99"/>
        <v>16773604</v>
      </c>
      <c r="P196" s="53">
        <f t="shared" si="103"/>
        <v>1.452959307596063E-6</v>
      </c>
      <c r="Q196" s="52">
        <f t="shared" si="104"/>
        <v>760.40112396381187</v>
      </c>
      <c r="R196" s="52">
        <f t="shared" si="105"/>
        <v>0</v>
      </c>
      <c r="S196" s="16">
        <f t="shared" si="93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4"/>
        <v>93238</v>
      </c>
      <c r="E197" s="4">
        <f t="shared" si="95"/>
        <v>318969162</v>
      </c>
      <c r="F197" s="64">
        <f t="shared" si="102"/>
        <v>7917.8393958307306</v>
      </c>
      <c r="G197" s="27">
        <f t="shared" si="106"/>
        <v>1.9795587281261923E-3</v>
      </c>
      <c r="H197" s="80">
        <f t="shared" ref="H197:H204" si="107">D197/D196</f>
        <v>1</v>
      </c>
      <c r="I197" s="11">
        <f t="shared" ref="I197:I204" si="108">INT((S$17*K197+I196)/(1+R$17*J197))</f>
        <v>-547906839</v>
      </c>
      <c r="J197" s="4">
        <f t="shared" si="96"/>
        <v>0</v>
      </c>
      <c r="K197" s="51">
        <f t="shared" ref="K197:K204" si="109">INT((Q$17*J197+K196)/(1+P$17+S$17))</f>
        <v>318969162</v>
      </c>
      <c r="L197" s="86">
        <f t="shared" si="97"/>
        <v>-30521546</v>
      </c>
      <c r="M197" s="4">
        <f t="shared" si="98"/>
        <v>0</v>
      </c>
      <c r="N197" s="51">
        <f t="shared" si="99"/>
        <v>17762779</v>
      </c>
      <c r="P197" s="54">
        <f t="shared" si="103"/>
        <v>1.452959307596063E-6</v>
      </c>
      <c r="Q197" s="55">
        <f t="shared" si="104"/>
        <v>805.20205955897586</v>
      </c>
      <c r="R197" s="55">
        <f t="shared" si="105"/>
        <v>0</v>
      </c>
      <c r="S197" s="56">
        <f t="shared" si="93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4"/>
        <v>93238</v>
      </c>
      <c r="E198" s="2">
        <f t="shared" si="95"/>
        <v>337779450</v>
      </c>
      <c r="F198" s="63">
        <f t="shared" si="102"/>
        <v>7917.8393958307306</v>
      </c>
      <c r="G198" s="28">
        <f t="shared" si="106"/>
        <v>1.9795587281261923E-3</v>
      </c>
      <c r="H198" s="81">
        <f t="shared" si="107"/>
        <v>1</v>
      </c>
      <c r="I198" s="9">
        <f t="shared" si="108"/>
        <v>-580228306</v>
      </c>
      <c r="J198" s="2">
        <f t="shared" si="96"/>
        <v>0</v>
      </c>
      <c r="K198" s="48">
        <f t="shared" si="109"/>
        <v>337779450</v>
      </c>
      <c r="L198" s="87">
        <f t="shared" si="97"/>
        <v>-32321467</v>
      </c>
      <c r="M198" s="2">
        <f t="shared" si="98"/>
        <v>0</v>
      </c>
      <c r="N198" s="48">
        <f t="shared" si="99"/>
        <v>18810288</v>
      </c>
      <c r="P198" s="53">
        <f t="shared" si="103"/>
        <v>1.452959307596063E-6</v>
      </c>
      <c r="Q198" s="52">
        <f t="shared" si="104"/>
        <v>852.64500103215005</v>
      </c>
      <c r="R198" s="52">
        <f t="shared" si="105"/>
        <v>0</v>
      </c>
      <c r="S198" s="16">
        <f t="shared" si="93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4"/>
        <v>93238</v>
      </c>
      <c r="E199" s="4">
        <f t="shared" si="95"/>
        <v>357699020</v>
      </c>
      <c r="F199" s="64">
        <f t="shared" si="102"/>
        <v>7917.8393958307306</v>
      </c>
      <c r="G199" s="27">
        <f t="shared" si="106"/>
        <v>1.9795587281261923E-3</v>
      </c>
      <c r="H199" s="80">
        <f t="shared" si="107"/>
        <v>1</v>
      </c>
      <c r="I199" s="11">
        <f t="shared" si="108"/>
        <v>-614455838</v>
      </c>
      <c r="J199" s="4">
        <f t="shared" si="96"/>
        <v>0</v>
      </c>
      <c r="K199" s="51">
        <f t="shared" si="109"/>
        <v>357699020</v>
      </c>
      <c r="L199" s="86">
        <f t="shared" si="97"/>
        <v>-34227532</v>
      </c>
      <c r="M199" s="4">
        <f t="shared" si="98"/>
        <v>0</v>
      </c>
      <c r="N199" s="51">
        <f t="shared" si="99"/>
        <v>19919570</v>
      </c>
      <c r="P199" s="54">
        <f t="shared" si="103"/>
        <v>1.452959307596063E-6</v>
      </c>
      <c r="Q199" s="55">
        <f t="shared" si="104"/>
        <v>902.88575444917774</v>
      </c>
      <c r="R199" s="55">
        <f t="shared" si="105"/>
        <v>0</v>
      </c>
      <c r="S199" s="56">
        <f t="shared" si="93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4"/>
        <v>93238</v>
      </c>
      <c r="E200" s="2">
        <f t="shared" si="95"/>
        <v>378793290</v>
      </c>
      <c r="F200" s="63">
        <f t="shared" si="102"/>
        <v>7917.8393958307306</v>
      </c>
      <c r="G200" s="28">
        <f t="shared" si="106"/>
        <v>1.9795587281261923E-3</v>
      </c>
      <c r="H200" s="81">
        <f t="shared" si="107"/>
        <v>1</v>
      </c>
      <c r="I200" s="9">
        <f t="shared" si="108"/>
        <v>-650701840</v>
      </c>
      <c r="J200" s="2">
        <f t="shared" si="96"/>
        <v>0</v>
      </c>
      <c r="K200" s="48">
        <f t="shared" si="109"/>
        <v>378793290</v>
      </c>
      <c r="L200" s="87">
        <f t="shared" si="97"/>
        <v>-36246002</v>
      </c>
      <c r="M200" s="2">
        <f t="shared" si="98"/>
        <v>0</v>
      </c>
      <c r="N200" s="48">
        <f t="shared" si="99"/>
        <v>21094270</v>
      </c>
      <c r="P200" s="53">
        <f t="shared" si="103"/>
        <v>1.452959307596063E-6</v>
      </c>
      <c r="Q200" s="52">
        <f t="shared" si="104"/>
        <v>956.08931089022951</v>
      </c>
      <c r="R200" s="52">
        <f t="shared" si="105"/>
        <v>0</v>
      </c>
      <c r="S200" s="16">
        <f t="shared" si="93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4"/>
        <v>93238</v>
      </c>
      <c r="E201" s="4">
        <f t="shared" si="95"/>
        <v>401131533</v>
      </c>
      <c r="F201" s="64">
        <f t="shared" si="102"/>
        <v>7917.8393958307306</v>
      </c>
      <c r="G201" s="27">
        <f t="shared" si="106"/>
        <v>1.9795587281261923E-3</v>
      </c>
      <c r="H201" s="80">
        <f t="shared" si="107"/>
        <v>1</v>
      </c>
      <c r="I201" s="11">
        <f t="shared" si="108"/>
        <v>-689085346</v>
      </c>
      <c r="J201" s="4">
        <f t="shared" si="96"/>
        <v>0</v>
      </c>
      <c r="K201" s="51">
        <f t="shared" si="109"/>
        <v>401131533</v>
      </c>
      <c r="L201" s="86">
        <f t="shared" si="97"/>
        <v>-38383506</v>
      </c>
      <c r="M201" s="4">
        <f t="shared" si="98"/>
        <v>0</v>
      </c>
      <c r="N201" s="51">
        <f t="shared" si="99"/>
        <v>22338243</v>
      </c>
      <c r="P201" s="54">
        <f t="shared" si="103"/>
        <v>1.452959307596063E-6</v>
      </c>
      <c r="Q201" s="55">
        <f t="shared" si="104"/>
        <v>1012.4303937717617</v>
      </c>
      <c r="R201" s="55">
        <f t="shared" si="105"/>
        <v>0</v>
      </c>
      <c r="S201" s="56">
        <f t="shared" si="93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4"/>
        <v>93238</v>
      </c>
      <c r="E202" s="2">
        <f t="shared" si="95"/>
        <v>424787110</v>
      </c>
      <c r="F202" s="63">
        <f t="shared" si="102"/>
        <v>7917.8393958307306</v>
      </c>
      <c r="G202" s="28">
        <f t="shared" si="106"/>
        <v>1.9795587281261923E-3</v>
      </c>
      <c r="H202" s="81">
        <f t="shared" si="107"/>
        <v>1</v>
      </c>
      <c r="I202" s="9">
        <f t="shared" si="108"/>
        <v>-729732408</v>
      </c>
      <c r="J202" s="2">
        <f t="shared" si="96"/>
        <v>0</v>
      </c>
      <c r="K202" s="48">
        <f t="shared" si="109"/>
        <v>424787110</v>
      </c>
      <c r="L202" s="87">
        <f t="shared" si="97"/>
        <v>-40647062</v>
      </c>
      <c r="M202" s="2">
        <f t="shared" si="98"/>
        <v>0</v>
      </c>
      <c r="N202" s="48">
        <f t="shared" si="99"/>
        <v>23655577</v>
      </c>
      <c r="P202" s="53">
        <f t="shared" si="103"/>
        <v>1.452959307596063E-6</v>
      </c>
      <c r="Q202" s="52">
        <f t="shared" si="104"/>
        <v>1072.0940302489694</v>
      </c>
      <c r="R202" s="52">
        <f t="shared" si="105"/>
        <v>0</v>
      </c>
      <c r="S202" s="16">
        <f t="shared" si="93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4"/>
        <v>93238</v>
      </c>
      <c r="E203" s="4">
        <f t="shared" si="95"/>
        <v>449837707</v>
      </c>
      <c r="F203" s="64">
        <f t="shared" si="102"/>
        <v>7917.8393958307306</v>
      </c>
      <c r="G203" s="27">
        <f t="shared" si="106"/>
        <v>1.9795587281261923E-3</v>
      </c>
      <c r="H203" s="80">
        <f t="shared" si="107"/>
        <v>1</v>
      </c>
      <c r="I203" s="11">
        <f t="shared" si="108"/>
        <v>-772776514</v>
      </c>
      <c r="J203" s="4">
        <f t="shared" si="96"/>
        <v>0</v>
      </c>
      <c r="K203" s="51">
        <f t="shared" si="109"/>
        <v>449837707</v>
      </c>
      <c r="L203" s="86">
        <f t="shared" si="97"/>
        <v>-43044106</v>
      </c>
      <c r="M203" s="4">
        <f t="shared" si="98"/>
        <v>0</v>
      </c>
      <c r="N203" s="51">
        <f t="shared" si="99"/>
        <v>25050597</v>
      </c>
      <c r="P203" s="54">
        <f t="shared" si="103"/>
        <v>1.452959307596063E-6</v>
      </c>
      <c r="Q203" s="55">
        <f t="shared" si="104"/>
        <v>1135.2761568639892</v>
      </c>
      <c r="R203" s="55">
        <f t="shared" si="105"/>
        <v>0</v>
      </c>
      <c r="S203" s="56">
        <f t="shared" si="93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4"/>
        <v>93238</v>
      </c>
      <c r="E204" s="94">
        <f t="shared" si="95"/>
        <v>476365590</v>
      </c>
      <c r="F204" s="75">
        <f t="shared" si="102"/>
        <v>7917.8393958307306</v>
      </c>
      <c r="G204" s="76">
        <f t="shared" si="106"/>
        <v>1.9795587281261923E-3</v>
      </c>
      <c r="H204" s="84">
        <f t="shared" si="107"/>
        <v>1</v>
      </c>
      <c r="I204" s="73">
        <f t="shared" si="108"/>
        <v>-818359022</v>
      </c>
      <c r="J204" s="94">
        <f t="shared" si="96"/>
        <v>0</v>
      </c>
      <c r="K204" s="95">
        <f t="shared" si="109"/>
        <v>476365590</v>
      </c>
      <c r="L204" s="107">
        <f t="shared" si="97"/>
        <v>-45582508</v>
      </c>
      <c r="M204" s="94">
        <f t="shared" si="98"/>
        <v>0</v>
      </c>
      <c r="N204" s="95">
        <f t="shared" si="99"/>
        <v>26527883</v>
      </c>
      <c r="P204" s="77">
        <f t="shared" si="103"/>
        <v>1.452959307596063E-6</v>
      </c>
      <c r="Q204" s="78">
        <f t="shared" si="104"/>
        <v>1202.1842683565958</v>
      </c>
      <c r="R204" s="78">
        <f t="shared" si="105"/>
        <v>0</v>
      </c>
      <c r="S204" s="102">
        <f t="shared" si="93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2020-03-30T08:12:42Z</dcterms:modified>
</cp:coreProperties>
</file>