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F2E8B8E-450D-4B0C-9E9F-B8EF03A824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Q13" i="1" l="1"/>
  <c r="R13" i="1"/>
  <c r="S13" i="1"/>
  <c r="T13" i="1"/>
  <c r="U13" i="1"/>
  <c r="P13" i="1"/>
  <c r="K36" i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X36" i="1" s="1"/>
  <c r="M36" i="1"/>
  <c r="R37" i="1"/>
  <c r="H36" i="1" l="1"/>
  <c r="G36" i="1"/>
  <c r="L36" i="1"/>
  <c r="N36" i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<sst xmlns="http://schemas.openxmlformats.org/spreadsheetml/2006/main" count="44" uniqueCount="40">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</sst>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5058</c:v>
                </c:pt>
                <c:pt idx="34" formatCode="0">
                  <c:v>5249</c:v>
                </c:pt>
                <c:pt idx="35" formatCode="0">
                  <c:v>5411</c:v>
                </c:pt>
                <c:pt idx="36" formatCode="0">
                  <c:v>5541</c:v>
                </c:pt>
                <c:pt idx="37" formatCode="0">
                  <c:v>5637</c:v>
                </c:pt>
                <c:pt idx="38" formatCode="0">
                  <c:v>5697</c:v>
                </c:pt>
                <c:pt idx="39" formatCode="0">
                  <c:v>5718</c:v>
                </c:pt>
                <c:pt idx="40" formatCode="0">
                  <c:v>5718</c:v>
                </c:pt>
                <c:pt idx="41" formatCode="0">
                  <c:v>5718</c:v>
                </c:pt>
                <c:pt idx="42" formatCode="0">
                  <c:v>5718</c:v>
                </c:pt>
                <c:pt idx="43" formatCode="0">
                  <c:v>5718</c:v>
                </c:pt>
                <c:pt idx="44" formatCode="0">
                  <c:v>5718</c:v>
                </c:pt>
                <c:pt idx="45" formatCode="0">
                  <c:v>5718</c:v>
                </c:pt>
                <c:pt idx="46" formatCode="0">
                  <c:v>5718</c:v>
                </c:pt>
                <c:pt idx="47" formatCode="0">
                  <c:v>5718</c:v>
                </c:pt>
                <c:pt idx="48" formatCode="0">
                  <c:v>5718</c:v>
                </c:pt>
                <c:pt idx="49">
                  <c:v>5718</c:v>
                </c:pt>
                <c:pt idx="50">
                  <c:v>5718</c:v>
                </c:pt>
                <c:pt idx="51">
                  <c:v>5718</c:v>
                </c:pt>
                <c:pt idx="52">
                  <c:v>5718</c:v>
                </c:pt>
                <c:pt idx="53">
                  <c:v>5718</c:v>
                </c:pt>
                <c:pt idx="54">
                  <c:v>5718</c:v>
                </c:pt>
                <c:pt idx="55">
                  <c:v>5718</c:v>
                </c:pt>
                <c:pt idx="56">
                  <c:v>5718</c:v>
                </c:pt>
                <c:pt idx="57">
                  <c:v>5718</c:v>
                </c:pt>
                <c:pt idx="58">
                  <c:v>5718</c:v>
                </c:pt>
                <c:pt idx="59">
                  <c:v>5718</c:v>
                </c:pt>
                <c:pt idx="60">
                  <c:v>5718</c:v>
                </c:pt>
                <c:pt idx="61">
                  <c:v>5718</c:v>
                </c:pt>
                <c:pt idx="62">
                  <c:v>5718</c:v>
                </c:pt>
                <c:pt idx="63">
                  <c:v>5718</c:v>
                </c:pt>
                <c:pt idx="64">
                  <c:v>5718</c:v>
                </c:pt>
                <c:pt idx="65">
                  <c:v>5718</c:v>
                </c:pt>
                <c:pt idx="66">
                  <c:v>5718</c:v>
                </c:pt>
                <c:pt idx="67">
                  <c:v>5718</c:v>
                </c:pt>
                <c:pt idx="68">
                  <c:v>5718</c:v>
                </c:pt>
                <c:pt idx="69">
                  <c:v>5718</c:v>
                </c:pt>
                <c:pt idx="70">
                  <c:v>5718</c:v>
                </c:pt>
                <c:pt idx="71">
                  <c:v>5718</c:v>
                </c:pt>
                <c:pt idx="72">
                  <c:v>5718</c:v>
                </c:pt>
                <c:pt idx="73">
                  <c:v>5718</c:v>
                </c:pt>
                <c:pt idx="74">
                  <c:v>5718</c:v>
                </c:pt>
                <c:pt idx="75">
                  <c:v>5718</c:v>
                </c:pt>
                <c:pt idx="76">
                  <c:v>5718</c:v>
                </c:pt>
                <c:pt idx="77">
                  <c:v>5718</c:v>
                </c:pt>
                <c:pt idx="78">
                  <c:v>5718</c:v>
                </c:pt>
                <c:pt idx="79">
                  <c:v>5718</c:v>
                </c:pt>
                <c:pt idx="80">
                  <c:v>5718</c:v>
                </c:pt>
                <c:pt idx="81">
                  <c:v>5718</c:v>
                </c:pt>
                <c:pt idx="82">
                  <c:v>5718</c:v>
                </c:pt>
                <c:pt idx="83">
                  <c:v>5718</c:v>
                </c:pt>
                <c:pt idx="84">
                  <c:v>5718</c:v>
                </c:pt>
                <c:pt idx="85">
                  <c:v>5718</c:v>
                </c:pt>
                <c:pt idx="86">
                  <c:v>5718</c:v>
                </c:pt>
                <c:pt idx="87">
                  <c:v>5718</c:v>
                </c:pt>
                <c:pt idx="88">
                  <c:v>5718</c:v>
                </c:pt>
                <c:pt idx="89">
                  <c:v>5718</c:v>
                </c:pt>
                <c:pt idx="90">
                  <c:v>5718</c:v>
                </c:pt>
                <c:pt idx="91">
                  <c:v>5718</c:v>
                </c:pt>
                <c:pt idx="92">
                  <c:v>5718</c:v>
                </c:pt>
                <c:pt idx="93">
                  <c:v>5718</c:v>
                </c:pt>
                <c:pt idx="94">
                  <c:v>5718</c:v>
                </c:pt>
                <c:pt idx="95">
                  <c:v>5718</c:v>
                </c:pt>
                <c:pt idx="96">
                  <c:v>5718</c:v>
                </c:pt>
                <c:pt idx="97">
                  <c:v>5718</c:v>
                </c:pt>
                <c:pt idx="98">
                  <c:v>5718</c:v>
                </c:pt>
                <c:pt idx="99">
                  <c:v>5718</c:v>
                </c:pt>
                <c:pt idx="100">
                  <c:v>5718</c:v>
                </c:pt>
                <c:pt idx="101">
                  <c:v>5718</c:v>
                </c:pt>
                <c:pt idx="102">
                  <c:v>5718</c:v>
                </c:pt>
                <c:pt idx="103">
                  <c:v>5718</c:v>
                </c:pt>
                <c:pt idx="104">
                  <c:v>5718</c:v>
                </c:pt>
                <c:pt idx="105">
                  <c:v>5718</c:v>
                </c:pt>
                <c:pt idx="106">
                  <c:v>5718</c:v>
                </c:pt>
                <c:pt idx="107">
                  <c:v>5718</c:v>
                </c:pt>
                <c:pt idx="108">
                  <c:v>5718</c:v>
                </c:pt>
                <c:pt idx="109">
                  <c:v>5718</c:v>
                </c:pt>
                <c:pt idx="110">
                  <c:v>5718</c:v>
                </c:pt>
                <c:pt idx="111">
                  <c:v>5718</c:v>
                </c:pt>
                <c:pt idx="112">
                  <c:v>5718</c:v>
                </c:pt>
                <c:pt idx="113">
                  <c:v>5718</c:v>
                </c:pt>
                <c:pt idx="114">
                  <c:v>5718</c:v>
                </c:pt>
                <c:pt idx="115">
                  <c:v>5718</c:v>
                </c:pt>
                <c:pt idx="116">
                  <c:v>5718</c:v>
                </c:pt>
                <c:pt idx="117">
                  <c:v>5718</c:v>
                </c:pt>
                <c:pt idx="118">
                  <c:v>5718</c:v>
                </c:pt>
                <c:pt idx="119">
                  <c:v>5718</c:v>
                </c:pt>
                <c:pt idx="120">
                  <c:v>5718</c:v>
                </c:pt>
                <c:pt idx="121">
                  <c:v>5718</c:v>
                </c:pt>
                <c:pt idx="122">
                  <c:v>5718</c:v>
                </c:pt>
                <c:pt idx="123">
                  <c:v>5718</c:v>
                </c:pt>
                <c:pt idx="124">
                  <c:v>5718</c:v>
                </c:pt>
                <c:pt idx="125">
                  <c:v>5718</c:v>
                </c:pt>
                <c:pt idx="126">
                  <c:v>5718</c:v>
                </c:pt>
                <c:pt idx="127">
                  <c:v>5718</c:v>
                </c:pt>
                <c:pt idx="128">
                  <c:v>5718</c:v>
                </c:pt>
                <c:pt idx="129">
                  <c:v>5718</c:v>
                </c:pt>
                <c:pt idx="130">
                  <c:v>5718</c:v>
                </c:pt>
                <c:pt idx="131">
                  <c:v>5718</c:v>
                </c:pt>
                <c:pt idx="132">
                  <c:v>5718</c:v>
                </c:pt>
                <c:pt idx="133">
                  <c:v>5718</c:v>
                </c:pt>
                <c:pt idx="134">
                  <c:v>5718</c:v>
                </c:pt>
                <c:pt idx="135">
                  <c:v>5718</c:v>
                </c:pt>
                <c:pt idx="136">
                  <c:v>5718</c:v>
                </c:pt>
                <c:pt idx="137">
                  <c:v>5718</c:v>
                </c:pt>
                <c:pt idx="138">
                  <c:v>5718</c:v>
                </c:pt>
                <c:pt idx="139">
                  <c:v>5718</c:v>
                </c:pt>
                <c:pt idx="140">
                  <c:v>5718</c:v>
                </c:pt>
                <c:pt idx="141">
                  <c:v>5718</c:v>
                </c:pt>
                <c:pt idx="142">
                  <c:v>5718</c:v>
                </c:pt>
                <c:pt idx="143">
                  <c:v>5718</c:v>
                </c:pt>
                <c:pt idx="144">
                  <c:v>5718</c:v>
                </c:pt>
                <c:pt idx="145">
                  <c:v>5718</c:v>
                </c:pt>
                <c:pt idx="146">
                  <c:v>5718</c:v>
                </c:pt>
                <c:pt idx="147">
                  <c:v>5718</c:v>
                </c:pt>
                <c:pt idx="148">
                  <c:v>5718</c:v>
                </c:pt>
                <c:pt idx="149">
                  <c:v>5718</c:v>
                </c:pt>
                <c:pt idx="150">
                  <c:v>5718</c:v>
                </c:pt>
                <c:pt idx="151">
                  <c:v>5718</c:v>
                </c:pt>
                <c:pt idx="152">
                  <c:v>5718</c:v>
                </c:pt>
                <c:pt idx="153">
                  <c:v>5718</c:v>
                </c:pt>
                <c:pt idx="154">
                  <c:v>5718</c:v>
                </c:pt>
                <c:pt idx="155">
                  <c:v>5718</c:v>
                </c:pt>
                <c:pt idx="156">
                  <c:v>5718</c:v>
                </c:pt>
                <c:pt idx="157">
                  <c:v>5718</c:v>
                </c:pt>
                <c:pt idx="158">
                  <c:v>5718</c:v>
                </c:pt>
                <c:pt idx="159">
                  <c:v>5718</c:v>
                </c:pt>
                <c:pt idx="160">
                  <c:v>5718</c:v>
                </c:pt>
                <c:pt idx="161">
                  <c:v>5718</c:v>
                </c:pt>
                <c:pt idx="162">
                  <c:v>5718</c:v>
                </c:pt>
                <c:pt idx="163">
                  <c:v>5718</c:v>
                </c:pt>
                <c:pt idx="164">
                  <c:v>5718</c:v>
                </c:pt>
                <c:pt idx="165">
                  <c:v>5718</c:v>
                </c:pt>
                <c:pt idx="166">
                  <c:v>5718</c:v>
                </c:pt>
                <c:pt idx="167">
                  <c:v>5718</c:v>
                </c:pt>
                <c:pt idx="168">
                  <c:v>5718</c:v>
                </c:pt>
                <c:pt idx="169">
                  <c:v>5718</c:v>
                </c:pt>
                <c:pt idx="170">
                  <c:v>5718</c:v>
                </c:pt>
                <c:pt idx="171">
                  <c:v>5718</c:v>
                </c:pt>
                <c:pt idx="172">
                  <c:v>5718</c:v>
                </c:pt>
                <c:pt idx="173">
                  <c:v>5718</c:v>
                </c:pt>
                <c:pt idx="174">
                  <c:v>5718</c:v>
                </c:pt>
                <c:pt idx="175">
                  <c:v>5718</c:v>
                </c:pt>
                <c:pt idx="176">
                  <c:v>5718</c:v>
                </c:pt>
                <c:pt idx="177">
                  <c:v>5718</c:v>
                </c:pt>
                <c:pt idx="178">
                  <c:v>5718</c:v>
                </c:pt>
                <c:pt idx="179">
                  <c:v>5718</c:v>
                </c:pt>
                <c:pt idx="180">
                  <c:v>5718</c:v>
                </c:pt>
                <c:pt idx="181">
                  <c:v>5718</c:v>
                </c:pt>
                <c:pt idx="182">
                  <c:v>5718</c:v>
                </c:pt>
                <c:pt idx="183">
                  <c:v>5718</c:v>
                </c:pt>
                <c:pt idx="184">
                  <c:v>5718</c:v>
                </c:pt>
                <c:pt idx="185">
                  <c:v>5718</c:v>
                </c:pt>
                <c:pt idx="186">
                  <c:v>5718</c:v>
                </c:pt>
                <c:pt idx="187">
                  <c:v>5718</c:v>
                </c:pt>
                <c:pt idx="188">
                  <c:v>5718</c:v>
                </c:pt>
                <c:pt idx="189">
                  <c:v>5718</c:v>
                </c:pt>
                <c:pt idx="190">
                  <c:v>5718</c:v>
                </c:pt>
                <c:pt idx="191">
                  <c:v>5718</c:v>
                </c:pt>
                <c:pt idx="192">
                  <c:v>5718</c:v>
                </c:pt>
                <c:pt idx="193">
                  <c:v>5718</c:v>
                </c:pt>
                <c:pt idx="194">
                  <c:v>5718</c:v>
                </c:pt>
                <c:pt idx="195">
                  <c:v>5718</c:v>
                </c:pt>
                <c:pt idx="196">
                  <c:v>5718</c:v>
                </c:pt>
                <c:pt idx="197">
                  <c:v>5718</c:v>
                </c:pt>
                <c:pt idx="198">
                  <c:v>5718</c:v>
                </c:pt>
                <c:pt idx="199">
                  <c:v>5718</c:v>
                </c:pt>
                <c:pt idx="200">
                  <c:v>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4595</c:v>
                </c:pt>
                <c:pt idx="34" formatCode="0">
                  <c:v>4786</c:v>
                </c:pt>
                <c:pt idx="35" formatCode="0">
                  <c:v>4948</c:v>
                </c:pt>
                <c:pt idx="36" formatCode="0">
                  <c:v>5078</c:v>
                </c:pt>
                <c:pt idx="37" formatCode="0">
                  <c:v>5174</c:v>
                </c:pt>
                <c:pt idx="38" formatCode="0">
                  <c:v>5234</c:v>
                </c:pt>
                <c:pt idx="39" formatCode="0">
                  <c:v>5255</c:v>
                </c:pt>
                <c:pt idx="40" formatCode="0">
                  <c:v>5234</c:v>
                </c:pt>
                <c:pt idx="41" formatCode="0">
                  <c:v>5167</c:v>
                </c:pt>
                <c:pt idx="42" formatCode="0">
                  <c:v>5052</c:v>
                </c:pt>
                <c:pt idx="43" formatCode="0">
                  <c:v>4884</c:v>
                </c:pt>
                <c:pt idx="44" formatCode="0">
                  <c:v>4661</c:v>
                </c:pt>
                <c:pt idx="45" formatCode="0">
                  <c:v>4379</c:v>
                </c:pt>
                <c:pt idx="46" formatCode="0">
                  <c:v>4038</c:v>
                </c:pt>
                <c:pt idx="47" formatCode="0">
                  <c:v>3640</c:v>
                </c:pt>
                <c:pt idx="48" formatCode="0">
                  <c:v>3190</c:v>
                </c:pt>
                <c:pt idx="49">
                  <c:v>2702</c:v>
                </c:pt>
                <c:pt idx="50">
                  <c:v>2194</c:v>
                </c:pt>
                <c:pt idx="51">
                  <c:v>1692</c:v>
                </c:pt>
                <c:pt idx="52">
                  <c:v>1226</c:v>
                </c:pt>
                <c:pt idx="53">
                  <c:v>825</c:v>
                </c:pt>
                <c:pt idx="54">
                  <c:v>510</c:v>
                </c:pt>
                <c:pt idx="55">
                  <c:v>286</c:v>
                </c:pt>
                <c:pt idx="56">
                  <c:v>143</c:v>
                </c:pt>
                <c:pt idx="57">
                  <c:v>63</c:v>
                </c:pt>
                <c:pt idx="58">
                  <c:v>24</c:v>
                </c:pt>
                <c:pt idx="59">
                  <c:v>8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134</c:v>
                </c:pt>
                <c:pt idx="1">
                  <c:v>162</c:v>
                </c:pt>
                <c:pt idx="2">
                  <c:v>226</c:v>
                </c:pt>
                <c:pt idx="3">
                  <c:v>286</c:v>
                </c:pt>
                <c:pt idx="4">
                  <c:v>340</c:v>
                </c:pt>
                <c:pt idx="5">
                  <c:v>397</c:v>
                </c:pt>
                <c:pt idx="6">
                  <c:v>527</c:v>
                </c:pt>
                <c:pt idx="7">
                  <c:v>671</c:v>
                </c:pt>
                <c:pt idx="8">
                  <c:v>848</c:v>
                </c:pt>
                <c:pt idx="9">
                  <c:v>1035</c:v>
                </c:pt>
                <c:pt idx="10" formatCode="0">
                  <c:v>1355</c:v>
                </c:pt>
                <c:pt idx="11">
                  <c:v>1581</c:v>
                </c:pt>
                <c:pt idx="12">
                  <c:v>1825</c:v>
                </c:pt>
                <c:pt idx="13">
                  <c:v>2076</c:v>
                </c:pt>
                <c:pt idx="14">
                  <c:v>2476</c:v>
                </c:pt>
                <c:pt idx="15">
                  <c:v>2904</c:v>
                </c:pt>
                <c:pt idx="16">
                  <c:v>3204</c:v>
                </c:pt>
                <c:pt idx="17">
                  <c:v>3747</c:v>
                </c:pt>
                <c:pt idx="18">
                  <c:v>4017</c:v>
                </c:pt>
                <c:pt idx="19">
                  <c:v>4298</c:v>
                </c:pt>
                <c:pt idx="20">
                  <c:v>4595</c:v>
                </c:pt>
                <c:pt idx="21">
                  <c:v>4786</c:v>
                </c:pt>
                <c:pt idx="22">
                  <c:v>4948</c:v>
                </c:pt>
                <c:pt idx="23">
                  <c:v>5078</c:v>
                </c:pt>
                <c:pt idx="24">
                  <c:v>5174</c:v>
                </c:pt>
                <c:pt idx="25">
                  <c:v>5234</c:v>
                </c:pt>
                <c:pt idx="26">
                  <c:v>5255</c:v>
                </c:pt>
                <c:pt idx="27">
                  <c:v>5234</c:v>
                </c:pt>
                <c:pt idx="28">
                  <c:v>5167</c:v>
                </c:pt>
                <c:pt idx="29">
                  <c:v>5052</c:v>
                </c:pt>
                <c:pt idx="30">
                  <c:v>4884</c:v>
                </c:pt>
                <c:pt idx="31">
                  <c:v>4661</c:v>
                </c:pt>
                <c:pt idx="32">
                  <c:v>4379</c:v>
                </c:pt>
                <c:pt idx="33">
                  <c:v>4038</c:v>
                </c:pt>
                <c:pt idx="34">
                  <c:v>3640</c:v>
                </c:pt>
                <c:pt idx="35">
                  <c:v>3190</c:v>
                </c:pt>
                <c:pt idx="36">
                  <c:v>2702</c:v>
                </c:pt>
                <c:pt idx="37">
                  <c:v>2194</c:v>
                </c:pt>
                <c:pt idx="38">
                  <c:v>1692</c:v>
                </c:pt>
                <c:pt idx="39">
                  <c:v>1226</c:v>
                </c:pt>
                <c:pt idx="40">
                  <c:v>825</c:v>
                </c:pt>
                <c:pt idx="41">
                  <c:v>510</c:v>
                </c:pt>
                <c:pt idx="42">
                  <c:v>286</c:v>
                </c:pt>
                <c:pt idx="43">
                  <c:v>143</c:v>
                </c:pt>
                <c:pt idx="44">
                  <c:v>63</c:v>
                </c:pt>
                <c:pt idx="45">
                  <c:v>24</c:v>
                </c:pt>
                <c:pt idx="46">
                  <c:v>8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zoomScale="85" zoomScaleNormal="85" workbookViewId="0">
      <selection activeCell="K33" sqref="K3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31</v>
      </c>
      <c r="C2" s="163"/>
      <c r="D2" s="163"/>
      <c r="E2" s="163"/>
      <c r="F2" s="163"/>
      <c r="G2" s="164"/>
      <c r="H2" s="165" t="s">
        <v>32</v>
      </c>
      <c r="I2" s="166"/>
      <c r="J2" s="166"/>
      <c r="K2" s="166"/>
      <c r="L2" s="166"/>
      <c r="M2" s="166"/>
      <c r="N2" s="167"/>
      <c r="P2" s="165" t="s">
        <v>29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25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26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2.2492396599710033E-3</v>
      </c>
      <c r="Y4" s="42">
        <f>(T13+Q13*(W4-X4))/(P13*Q13)</f>
        <v>2.5531590221162783E-5</v>
      </c>
      <c r="Z4" s="43">
        <f>(S13 + Y4*P13*Q13)/R13</f>
        <v>-0.18183639008781355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27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33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34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35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28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39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SUM(I17:I36)/COUNT(I17:I36)</f>
        <v>5034.7</v>
      </c>
      <c r="Q13" s="21">
        <f t="shared" ref="Q13:U13" si="8">SUM(J17:J36)/COUNT(J17:J36)</f>
        <v>1660.3</v>
      </c>
      <c r="R13" s="21">
        <f t="shared" si="8"/>
        <v>71.099999999999994</v>
      </c>
      <c r="S13" s="21">
        <f t="shared" si="8"/>
        <v>-226.35</v>
      </c>
      <c r="T13" s="21">
        <f t="shared" si="8"/>
        <v>213.35</v>
      </c>
      <c r="U13" s="29">
        <f t="shared" si="8"/>
        <v>16.5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2.0891017738071737E-5</v>
      </c>
      <c r="Q17" s="67">
        <f>(1+W$4-X$4)*(1+W$4+Z$4)-Y$4*((Z$4*K16)+((I16+J16)*(1+W$4+Z$4)))</f>
        <v>0.67873212840310082</v>
      </c>
      <c r="R17" s="67">
        <f>-J16*(1+W$4+Z$4)</f>
        <v>-91.891057834520183</v>
      </c>
      <c r="S17" s="132">
        <f>INT((-Q17+SQRT((Q17^2)-(4*P17*R17)))/(2*P17))</f>
        <v>134</v>
      </c>
      <c r="T17" s="32">
        <f t="shared" ref="T17:T26" si="9">J17</f>
        <v>135</v>
      </c>
      <c r="U17" s="50">
        <f t="shared" ref="U17:U31" si="10">S17-T17</f>
        <v>-1</v>
      </c>
      <c r="V17" s="99">
        <f t="shared" ref="V17:V31" si="11">U17/T17</f>
        <v>-7.4074074074074077E-3</v>
      </c>
      <c r="W17" s="33">
        <f>U17</f>
        <v>-1</v>
      </c>
      <c r="X17" s="72">
        <f>W17/T17</f>
        <v>-7.4074074074074077E-3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2.0891017738071737E-5</v>
      </c>
      <c r="Q18" s="38">
        <f t="shared" ref="Q18:Q31" si="13">(1+W$4-X$4)*(1+W$4+Z$4)-Y$4*((Z$4*K17)+((I17+J17)*(1+W$4+Z$4)))</f>
        <v>0.67877402348941551</v>
      </c>
      <c r="R18" s="38">
        <f t="shared" ref="R18:R31" si="14">-J17*(1+W$4+Z$4)</f>
        <v>-110.76154292553771</v>
      </c>
      <c r="S18" s="133">
        <f t="shared" ref="S18:S26" si="15">INT((-Q18+SQRT((Q18^2)-(4*P18*R18)))/(2*P18))</f>
        <v>162</v>
      </c>
      <c r="T18" s="7">
        <f t="shared" si="9"/>
        <v>189</v>
      </c>
      <c r="U18" s="2">
        <f t="shared" si="10"/>
        <v>-27</v>
      </c>
      <c r="V18" s="100">
        <f t="shared" si="11"/>
        <v>-0.14285714285714285</v>
      </c>
      <c r="W18" s="25">
        <f t="shared" ref="W18:W31" si="16">W17+U18</f>
        <v>-28</v>
      </c>
      <c r="X18" s="73">
        <f t="shared" ref="X18:X35" si="17">W18/T18</f>
        <v>-0.14814814814814814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2.0891017738071737E-5</v>
      </c>
      <c r="Q19" s="70">
        <f t="shared" si="13"/>
        <v>0.6788205611479291</v>
      </c>
      <c r="R19" s="70">
        <f t="shared" si="14"/>
        <v>-155.06616009575279</v>
      </c>
      <c r="S19" s="134">
        <f t="shared" si="15"/>
        <v>226</v>
      </c>
      <c r="T19" s="8">
        <f t="shared" si="9"/>
        <v>239</v>
      </c>
      <c r="U19" s="3">
        <f t="shared" si="10"/>
        <v>-13</v>
      </c>
      <c r="V19" s="101">
        <f t="shared" si="11"/>
        <v>-5.4393305439330547E-2</v>
      </c>
      <c r="W19" s="13">
        <f t="shared" si="16"/>
        <v>-41</v>
      </c>
      <c r="X19" s="74">
        <f t="shared" si="17"/>
        <v>-0.17154811715481172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2.0891017738071737E-5</v>
      </c>
      <c r="Q20" s="38">
        <f t="shared" si="13"/>
        <v>0.67886245623424379</v>
      </c>
      <c r="R20" s="38">
        <f t="shared" si="14"/>
        <v>-196.08895377187787</v>
      </c>
      <c r="S20" s="133">
        <f t="shared" si="15"/>
        <v>286</v>
      </c>
      <c r="T20" s="7">
        <f t="shared" si="9"/>
        <v>285</v>
      </c>
      <c r="U20" s="2">
        <f t="shared" si="10"/>
        <v>1</v>
      </c>
      <c r="V20" s="100">
        <f t="shared" si="11"/>
        <v>3.5087719298245615E-3</v>
      </c>
      <c r="W20" s="25">
        <f t="shared" si="16"/>
        <v>-40</v>
      </c>
      <c r="X20" s="73">
        <f t="shared" si="17"/>
        <v>-0.14035087719298245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2.0891017738071737E-5</v>
      </c>
      <c r="Q21" s="70">
        <f t="shared" si="13"/>
        <v>0.67886245623424379</v>
      </c>
      <c r="R21" s="70">
        <f t="shared" si="14"/>
        <v>-233.82992395391295</v>
      </c>
      <c r="S21" s="134">
        <f t="shared" si="15"/>
        <v>340</v>
      </c>
      <c r="T21" s="8">
        <f t="shared" si="9"/>
        <v>333</v>
      </c>
      <c r="U21" s="3">
        <f t="shared" si="10"/>
        <v>7</v>
      </c>
      <c r="V21" s="101">
        <f t="shared" si="11"/>
        <v>2.1021021021021023E-2</v>
      </c>
      <c r="W21" s="13">
        <f t="shared" si="16"/>
        <v>-33</v>
      </c>
      <c r="X21" s="74">
        <f t="shared" si="17"/>
        <v>-9.90990990990991E-2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2.0891017738071737E-5</v>
      </c>
      <c r="Q22" s="38">
        <f t="shared" si="13"/>
        <v>0.67890435132055837</v>
      </c>
      <c r="R22" s="38">
        <f t="shared" si="14"/>
        <v>-273.21180588299302</v>
      </c>
      <c r="S22" s="133">
        <f t="shared" si="15"/>
        <v>397</v>
      </c>
      <c r="T22" s="7">
        <f t="shared" si="9"/>
        <v>444</v>
      </c>
      <c r="U22" s="2">
        <f t="shared" si="10"/>
        <v>-47</v>
      </c>
      <c r="V22" s="100">
        <f t="shared" si="11"/>
        <v>-0.10585585585585586</v>
      </c>
      <c r="W22" s="25">
        <f t="shared" si="16"/>
        <v>-80</v>
      </c>
      <c r="X22" s="73">
        <f t="shared" si="17"/>
        <v>-0.18018018018018017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2.0891017738071737E-5</v>
      </c>
      <c r="Q23" s="70">
        <f t="shared" si="13"/>
        <v>0.67894624640687307</v>
      </c>
      <c r="R23" s="70">
        <f t="shared" si="14"/>
        <v>-364.28240784399071</v>
      </c>
      <c r="S23" s="134">
        <f t="shared" si="15"/>
        <v>527</v>
      </c>
      <c r="T23" s="8">
        <f t="shared" si="9"/>
        <v>567</v>
      </c>
      <c r="U23" s="3">
        <f t="shared" si="10"/>
        <v>-40</v>
      </c>
      <c r="V23" s="101">
        <f t="shared" si="11"/>
        <v>-7.0546737213403876E-2</v>
      </c>
      <c r="W23" s="13">
        <f t="shared" si="16"/>
        <v>-120</v>
      </c>
      <c r="X23" s="74">
        <f t="shared" si="17"/>
        <v>-0.21164021164021163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2.0891017738071737E-5</v>
      </c>
      <c r="Q24" s="38">
        <f t="shared" si="13"/>
        <v>0.67899278406538677</v>
      </c>
      <c r="R24" s="38">
        <f t="shared" si="14"/>
        <v>-465.19848028725841</v>
      </c>
      <c r="S24" s="133">
        <f t="shared" si="15"/>
        <v>671</v>
      </c>
      <c r="T24" s="7">
        <f t="shared" si="9"/>
        <v>721</v>
      </c>
      <c r="U24" s="2">
        <f t="shared" si="10"/>
        <v>-50</v>
      </c>
      <c r="V24" s="100">
        <f t="shared" si="11"/>
        <v>-6.9348127600554782E-2</v>
      </c>
      <c r="W24" s="25">
        <f t="shared" si="16"/>
        <v>-170</v>
      </c>
      <c r="X24" s="73">
        <f t="shared" si="17"/>
        <v>-0.23578363384188628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2.0891017738071737E-5</v>
      </c>
      <c r="Q25" s="70">
        <f t="shared" si="13"/>
        <v>0.67924879715547359</v>
      </c>
      <c r="R25" s="70">
        <f t="shared" si="14"/>
        <v>-591.54868480972368</v>
      </c>
      <c r="S25" s="134">
        <f t="shared" si="15"/>
        <v>848</v>
      </c>
      <c r="T25" s="8">
        <f t="shared" si="9"/>
        <v>885</v>
      </c>
      <c r="U25" s="3">
        <f t="shared" si="10"/>
        <v>-37</v>
      </c>
      <c r="V25" s="101">
        <f t="shared" si="11"/>
        <v>-4.1807909604519772E-2</v>
      </c>
      <c r="W25" s="13">
        <f t="shared" si="16"/>
        <v>-207</v>
      </c>
      <c r="X25" s="74">
        <f t="shared" si="17"/>
        <v>-0.23389830508474577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2.0891017738071737E-5</v>
      </c>
      <c r="Q26" s="38">
        <f t="shared" si="13"/>
        <v>0.67937901305009307</v>
      </c>
      <c r="R26" s="38">
        <f t="shared" si="14"/>
        <v>-726.10344806741386</v>
      </c>
      <c r="S26" s="133">
        <f t="shared" si="15"/>
        <v>1035</v>
      </c>
      <c r="T26" s="7">
        <f t="shared" si="9"/>
        <v>1170</v>
      </c>
      <c r="U26" s="2">
        <f t="shared" si="10"/>
        <v>-135</v>
      </c>
      <c r="V26" s="100">
        <f t="shared" si="11"/>
        <v>-0.11538461538461539</v>
      </c>
      <c r="W26" s="25">
        <f t="shared" si="16"/>
        <v>-342</v>
      </c>
      <c r="X26" s="73">
        <f t="shared" si="17"/>
        <v>-0.29230769230769232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2.0891017738071737E-5</v>
      </c>
      <c r="Q27" s="70">
        <f t="shared" si="13"/>
        <v>0.67960241619826345</v>
      </c>
      <c r="R27" s="70">
        <f t="shared" si="14"/>
        <v>-959.93337202132682</v>
      </c>
      <c r="S27" s="135">
        <f>INT(((-Q27+SQRT((Q27^2)-(4*P27*R27)))/(2*P27)))</f>
        <v>1355</v>
      </c>
      <c r="T27" s="8">
        <v>1374</v>
      </c>
      <c r="U27" s="3">
        <f t="shared" si="10"/>
        <v>-19</v>
      </c>
      <c r="V27" s="101">
        <f t="shared" si="11"/>
        <v>-1.3828238719068414E-2</v>
      </c>
      <c r="W27" s="3">
        <f t="shared" si="16"/>
        <v>-361</v>
      </c>
      <c r="X27" s="74">
        <f t="shared" si="17"/>
        <v>-0.26273653566229987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2.0891017738071737E-5</v>
      </c>
      <c r="Q28" s="38">
        <f t="shared" si="13"/>
        <v>0.6797281014572073</v>
      </c>
      <c r="R28" s="38">
        <f t="shared" si="14"/>
        <v>-1127.3063702199172</v>
      </c>
      <c r="S28" s="133">
        <f>INT(((-Q28+SQRT((Q28^2)-(4*P28*R28)))/(2*P28)))</f>
        <v>1581</v>
      </c>
      <c r="T28" s="119">
        <v>1598</v>
      </c>
      <c r="U28" s="116">
        <f t="shared" si="10"/>
        <v>-17</v>
      </c>
      <c r="V28" s="117">
        <f t="shared" si="11"/>
        <v>-1.0638297872340425E-2</v>
      </c>
      <c r="W28" s="116">
        <f t="shared" si="16"/>
        <v>-378</v>
      </c>
      <c r="X28" s="118">
        <f t="shared" si="17"/>
        <v>-0.23654568210262827</v>
      </c>
    </row>
    <row r="29" spans="2:24" x14ac:dyDescent="0.25">
      <c r="B29" s="8">
        <v>25</v>
      </c>
      <c r="C29" s="108">
        <v>43916</v>
      </c>
      <c r="D29" s="36">
        <f t="shared" ref="D29:D36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2.0891017738071737E-5</v>
      </c>
      <c r="Q29" s="70">
        <f t="shared" si="13"/>
        <v>0.68009111758091856</v>
      </c>
      <c r="R29" s="70">
        <f t="shared" si="14"/>
        <v>-1311.0884858889576</v>
      </c>
      <c r="S29" s="134">
        <f>INT(((-Q29+SQRT((Q29^2)-(4*P29*R29)))/(2*P29)))</f>
        <v>1825</v>
      </c>
      <c r="T29" s="128">
        <v>1832</v>
      </c>
      <c r="U29" s="14">
        <f t="shared" si="10"/>
        <v>-7</v>
      </c>
      <c r="V29" s="101">
        <f t="shared" si="11"/>
        <v>-3.8209606986899561E-3</v>
      </c>
      <c r="W29" s="14">
        <f t="shared" si="16"/>
        <v>-385</v>
      </c>
      <c r="X29" s="74">
        <f t="shared" si="17"/>
        <v>-0.2101528384279476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2.0891017738071737E-5</v>
      </c>
      <c r="Q30" s="38">
        <f t="shared" si="13"/>
        <v>0.68044462468718481</v>
      </c>
      <c r="R30" s="38">
        <f t="shared" si="14"/>
        <v>-1503.075160293223</v>
      </c>
      <c r="S30" s="133">
        <f>INT(((-Q30+SQRT((Q30^2)-(4*P30*R30)))/(2*P30)))</f>
        <v>2076</v>
      </c>
      <c r="T30" s="131">
        <f>J30</f>
        <v>2211</v>
      </c>
      <c r="U30" s="102">
        <f t="shared" si="10"/>
        <v>-135</v>
      </c>
      <c r="V30" s="100">
        <f t="shared" si="11"/>
        <v>-6.1058344640434192E-2</v>
      </c>
      <c r="W30" s="102">
        <f t="shared" si="16"/>
        <v>-520</v>
      </c>
      <c r="X30" s="73">
        <f t="shared" si="17"/>
        <v>-0.23518769787426505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2.0891017738071737E-5</v>
      </c>
      <c r="Q31" s="70">
        <f t="shared" si="13"/>
        <v>0.68087263682168242</v>
      </c>
      <c r="R31" s="70">
        <f t="shared" si="14"/>
        <v>-1814.0279363582511</v>
      </c>
      <c r="S31" s="134">
        <f>INT(((-Q31+SQRT((Q31^2)-(4*P31*R31)))/(2*P31)))</f>
        <v>2476</v>
      </c>
      <c r="T31" s="128">
        <f t="shared" ref="T31:T33" si="50">J31</f>
        <v>2627</v>
      </c>
      <c r="U31" s="14">
        <f t="shared" si="10"/>
        <v>-151</v>
      </c>
      <c r="V31" s="101">
        <f t="shared" si="11"/>
        <v>-5.7480015226494097E-2</v>
      </c>
      <c r="W31" s="14">
        <f t="shared" si="16"/>
        <v>-671</v>
      </c>
      <c r="X31" s="74">
        <f t="shared" si="17"/>
        <v>-0.2554244385230301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6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2.0891017738071737E-5</v>
      </c>
      <c r="Q32" s="38">
        <f t="shared" ref="Q32:Q48" si="53">(1+W$4-X$4)*(1+W$4+Z$4)-Y$4*((Z$4*K31)+((I31+J31)*(1+W$4+Z$4)))</f>
        <v>0.68125399936114273</v>
      </c>
      <c r="R32" s="38">
        <f t="shared" ref="R32:R48" si="54">-J31*(1+W$4+Z$4)</f>
        <v>-2155.3375797436115</v>
      </c>
      <c r="S32" s="133">
        <f t="shared" ref="S32:S91" si="55">INT(((-Q32+SQRT((Q32^2)-(4*P32*R32)))/(2*P32)))</f>
        <v>2904</v>
      </c>
      <c r="T32" s="131">
        <f t="shared" si="50"/>
        <v>2925</v>
      </c>
      <c r="U32" s="102">
        <f t="shared" ref="U32" si="56">S32-T32</f>
        <v>-21</v>
      </c>
      <c r="V32" s="100">
        <f t="shared" ref="V32" si="57">U32/T32</f>
        <v>-7.1794871794871795E-3</v>
      </c>
      <c r="W32" s="102">
        <f t="shared" ref="W32" si="58">W31+U32</f>
        <v>-692</v>
      </c>
      <c r="X32" s="73">
        <f t="shared" si="17"/>
        <v>-0.23658119658119658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2:K36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2.0891017738071737E-5</v>
      </c>
      <c r="Q33" s="70">
        <f t="shared" si="53"/>
        <v>0.68198411449814689</v>
      </c>
      <c r="R33" s="70">
        <f t="shared" si="54"/>
        <v>-2399.833430053317</v>
      </c>
      <c r="S33" s="134">
        <f t="shared" si="55"/>
        <v>3204</v>
      </c>
      <c r="T33" s="128">
        <f t="shared" si="50"/>
        <v>3476</v>
      </c>
      <c r="U33" s="14">
        <f t="shared" ref="U33" si="60">S33-T33</f>
        <v>-272</v>
      </c>
      <c r="V33" s="101">
        <f t="shared" ref="V33" si="61">U33/T33</f>
        <v>-7.8250863060989648E-2</v>
      </c>
      <c r="W33" s="14">
        <f t="shared" ref="W33" si="62">W32+U33</f>
        <v>-964</v>
      </c>
      <c r="X33" s="74">
        <f t="shared" si="17"/>
        <v>-0.27733026467203681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2.0891017738071737E-5</v>
      </c>
      <c r="Q34" s="38">
        <f t="shared" si="53"/>
        <v>0.6828078646347957</v>
      </c>
      <c r="R34" s="38">
        <f t="shared" si="54"/>
        <v>-2851.9046163642156</v>
      </c>
      <c r="S34" s="133">
        <f t="shared" si="55"/>
        <v>3747</v>
      </c>
      <c r="T34" s="35">
        <f>J34</f>
        <v>3758</v>
      </c>
      <c r="U34" s="102">
        <f t="shared" ref="U34" si="63">S34-T34</f>
        <v>-11</v>
      </c>
      <c r="V34" s="100">
        <f t="shared" ref="V34" si="64">U34/T34</f>
        <v>-2.927088877062267E-3</v>
      </c>
      <c r="W34" s="102">
        <f t="shared" ref="W34" si="65">W33+U34</f>
        <v>-975</v>
      </c>
      <c r="X34" s="73">
        <f t="shared" si="17"/>
        <v>-0.25944651410324643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2.0891017738071737E-5</v>
      </c>
      <c r="Q35" s="70">
        <f t="shared" si="53"/>
        <v>0.6835244998012967</v>
      </c>
      <c r="R35" s="70">
        <f t="shared" si="54"/>
        <v>-3083.2731726975612</v>
      </c>
      <c r="S35" s="134">
        <f t="shared" si="55"/>
        <v>4017</v>
      </c>
      <c r="T35" s="128">
        <f>J35</f>
        <v>4058</v>
      </c>
      <c r="U35" s="14">
        <f t="shared" ref="U35" si="66">S35-T35</f>
        <v>-41</v>
      </c>
      <c r="V35" s="101">
        <f t="shared" ref="V35" si="67">U35/T35</f>
        <v>-1.0103499260719566E-2</v>
      </c>
      <c r="W35" s="14">
        <f t="shared" ref="W35" si="68">W34+U35</f>
        <v>-1016</v>
      </c>
      <c r="X35" s="74">
        <f t="shared" si="17"/>
        <v>-0.25036964021685559</v>
      </c>
    </row>
    <row r="36" spans="2:30" ht="15.75" thickBot="1" x14ac:dyDescent="0.3">
      <c r="B36" s="53">
        <v>32</v>
      </c>
      <c r="C36" s="159">
        <v>43923</v>
      </c>
      <c r="D36" s="161">
        <f t="shared" si="35"/>
        <v>4842</v>
      </c>
      <c r="E36" s="156">
        <v>333</v>
      </c>
      <c r="F36" s="120">
        <v>130</v>
      </c>
      <c r="G36" s="121">
        <f t="shared" ref="G36:G67" si="69">D36/U$3</f>
        <v>1.7936661580537723E-3</v>
      </c>
      <c r="H36" s="122">
        <f t="shared" si="7"/>
        <v>1.0925090252707581</v>
      </c>
      <c r="I36" s="161">
        <f t="shared" si="51"/>
        <v>2129</v>
      </c>
      <c r="J36" s="157">
        <v>4379</v>
      </c>
      <c r="K36" s="120">
        <f t="shared" si="59"/>
        <v>333</v>
      </c>
      <c r="L36" s="160">
        <f t="shared" si="48"/>
        <v>-351</v>
      </c>
      <c r="M36" s="157">
        <f t="shared" si="19"/>
        <v>321</v>
      </c>
      <c r="N36" s="120">
        <f t="shared" si="49"/>
        <v>74</v>
      </c>
      <c r="P36" s="123">
        <f t="shared" si="52"/>
        <v>2.0891017738071737E-5</v>
      </c>
      <c r="Q36" s="124">
        <f t="shared" si="53"/>
        <v>0.68473856181223358</v>
      </c>
      <c r="R36" s="124">
        <f t="shared" si="54"/>
        <v>-3329.4099347543115</v>
      </c>
      <c r="S36" s="158">
        <f t="shared" si="55"/>
        <v>4298</v>
      </c>
      <c r="T36" s="129">
        <f>J36</f>
        <v>4379</v>
      </c>
      <c r="U36" s="125">
        <f t="shared" ref="U36" si="70">S36-T36</f>
        <v>-81</v>
      </c>
      <c r="V36" s="126">
        <f t="shared" ref="V36" si="71">U36/T36</f>
        <v>-1.8497373829641471E-2</v>
      </c>
      <c r="W36" s="125">
        <f t="shared" ref="W36" si="72">W35+U36</f>
        <v>-1097</v>
      </c>
      <c r="X36" s="127">
        <f t="shared" ref="X36" si="73">W36/T36</f>
        <v>-0.25051381593971228</v>
      </c>
    </row>
    <row r="37" spans="2:30" x14ac:dyDescent="0.25">
      <c r="B37" s="140">
        <v>33</v>
      </c>
      <c r="C37" s="141">
        <v>43924</v>
      </c>
      <c r="D37" s="142">
        <f t="shared" ref="D37:D58" si="74">D36+IF(M37&gt;0,M37,0)</f>
        <v>5058</v>
      </c>
      <c r="E37" s="143">
        <f t="shared" ref="E37:E58" si="75">E36+IF(N37&gt;0,N37,0)</f>
        <v>418</v>
      </c>
      <c r="F37" s="144">
        <f t="shared" ref="F37:F100" si="76">D37*(F$35/D$35)</f>
        <v>131.24323104693141</v>
      </c>
      <c r="G37" s="145">
        <f t="shared" si="69"/>
        <v>1.8736810052531971E-3</v>
      </c>
      <c r="H37" s="146">
        <f t="shared" si="7"/>
        <v>1.0446096654275092</v>
      </c>
      <c r="I37" s="142">
        <f t="shared" ref="I37:I58" si="77">INT((Z$4*K37+I36)/(1+Y$4*J37))</f>
        <v>1837</v>
      </c>
      <c r="J37" s="147">
        <f t="shared" ref="J37:J58" si="78">S37</f>
        <v>4595</v>
      </c>
      <c r="K37" s="148">
        <f t="shared" ref="K37:K58" si="79">INT((X$4*J37+K36)/(1+W$4+Z$4))</f>
        <v>418</v>
      </c>
      <c r="L37" s="142">
        <f t="shared" si="48"/>
        <v>-292</v>
      </c>
      <c r="M37" s="147">
        <f t="shared" si="19"/>
        <v>216</v>
      </c>
      <c r="N37" s="148">
        <f t="shared" si="49"/>
        <v>85</v>
      </c>
      <c r="P37" s="149">
        <f t="shared" si="52"/>
        <v>2.0891017738071737E-5</v>
      </c>
      <c r="Q37" s="150">
        <f t="shared" si="53"/>
        <v>0.68571053844968055</v>
      </c>
      <c r="R37" s="150">
        <f t="shared" si="54"/>
        <v>-3592.7762701550346</v>
      </c>
      <c r="S37" s="151">
        <f t="shared" si="55"/>
        <v>4595</v>
      </c>
      <c r="T37" s="152"/>
      <c r="U37" s="153"/>
      <c r="V37" s="154"/>
      <c r="W37" s="153"/>
      <c r="X37" s="155"/>
    </row>
    <row r="38" spans="2:30" x14ac:dyDescent="0.25">
      <c r="B38" s="7">
        <v>34</v>
      </c>
      <c r="C38" s="17">
        <v>43925</v>
      </c>
      <c r="D38" s="35">
        <f t="shared" si="74"/>
        <v>5249</v>
      </c>
      <c r="E38" s="4">
        <f t="shared" si="75"/>
        <v>522</v>
      </c>
      <c r="F38" s="24">
        <f t="shared" si="76"/>
        <v>136.19923285198556</v>
      </c>
      <c r="G38" s="92">
        <f t="shared" si="69"/>
        <v>1.9444348747675031E-3</v>
      </c>
      <c r="H38" s="56">
        <f t="shared" si="7"/>
        <v>1.0377619612495057</v>
      </c>
      <c r="I38" s="35">
        <f t="shared" si="77"/>
        <v>1552</v>
      </c>
      <c r="J38" s="25">
        <f t="shared" si="78"/>
        <v>4786</v>
      </c>
      <c r="K38" s="24">
        <f t="shared" si="79"/>
        <v>522</v>
      </c>
      <c r="L38" s="35">
        <f t="shared" si="48"/>
        <v>-285</v>
      </c>
      <c r="M38" s="25">
        <f t="shared" si="19"/>
        <v>191</v>
      </c>
      <c r="N38" s="24">
        <f t="shared" si="49"/>
        <v>104</v>
      </c>
      <c r="P38" s="39">
        <f t="shared" si="52"/>
        <v>2.0891017738071737E-5</v>
      </c>
      <c r="Q38" s="38">
        <f t="shared" si="53"/>
        <v>0.68769717036655353</v>
      </c>
      <c r="R38" s="38">
        <f t="shared" si="54"/>
        <v>-3769.9947388358951</v>
      </c>
      <c r="S38" s="12">
        <f t="shared" si="55"/>
        <v>4786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74"/>
        <v>5411</v>
      </c>
      <c r="E39" s="22">
        <f t="shared" si="75"/>
        <v>649</v>
      </c>
      <c r="F39" s="26">
        <f t="shared" si="76"/>
        <v>140.40275270758124</v>
      </c>
      <c r="G39" s="91">
        <f t="shared" si="69"/>
        <v>2.0044460101670716E-3</v>
      </c>
      <c r="H39" s="58">
        <f t="shared" si="7"/>
        <v>1.03086302152791</v>
      </c>
      <c r="I39" s="18">
        <f t="shared" si="77"/>
        <v>1273</v>
      </c>
      <c r="J39" s="22">
        <f t="shared" si="78"/>
        <v>4948</v>
      </c>
      <c r="K39" s="26">
        <f t="shared" si="79"/>
        <v>649</v>
      </c>
      <c r="L39" s="18">
        <f t="shared" si="48"/>
        <v>-279</v>
      </c>
      <c r="M39" s="22">
        <f t="shared" si="19"/>
        <v>162</v>
      </c>
      <c r="N39" s="26">
        <f t="shared" si="49"/>
        <v>127</v>
      </c>
      <c r="P39" s="71">
        <f t="shared" si="52"/>
        <v>2.0891017738071737E-5</v>
      </c>
      <c r="Q39" s="70">
        <f t="shared" si="53"/>
        <v>0.6901490669320397</v>
      </c>
      <c r="R39" s="70">
        <f t="shared" si="54"/>
        <v>-3926.7018106786927</v>
      </c>
      <c r="S39" s="11">
        <f t="shared" si="55"/>
        <v>4948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74"/>
        <v>5541</v>
      </c>
      <c r="E40" s="4">
        <f t="shared" si="75"/>
        <v>804</v>
      </c>
      <c r="F40" s="24">
        <f t="shared" si="76"/>
        <v>143.7759476534296</v>
      </c>
      <c r="G40" s="92">
        <f t="shared" si="69"/>
        <v>2.0526030941296885E-3</v>
      </c>
      <c r="H40" s="56">
        <f t="shared" ref="H40:H71" si="80">D40/D39</f>
        <v>1.0240251339863242</v>
      </c>
      <c r="I40" s="35">
        <f t="shared" si="77"/>
        <v>997</v>
      </c>
      <c r="J40" s="25">
        <f t="shared" si="78"/>
        <v>5078</v>
      </c>
      <c r="K40" s="24">
        <f t="shared" si="79"/>
        <v>804</v>
      </c>
      <c r="L40" s="35">
        <f t="shared" si="48"/>
        <v>-276</v>
      </c>
      <c r="M40" s="25">
        <f t="shared" si="19"/>
        <v>130</v>
      </c>
      <c r="N40" s="24">
        <f t="shared" si="49"/>
        <v>155</v>
      </c>
      <c r="P40" s="39">
        <f t="shared" si="52"/>
        <v>2.0891017738071737E-5</v>
      </c>
      <c r="Q40" s="38">
        <f t="shared" si="53"/>
        <v>0.69318953615072165</v>
      </c>
      <c r="R40" s="38">
        <f t="shared" si="54"/>
        <v>-4059.6156621893379</v>
      </c>
      <c r="S40" s="12">
        <f t="shared" si="55"/>
        <v>5078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74"/>
        <v>5637</v>
      </c>
      <c r="E41" s="22">
        <f t="shared" si="75"/>
        <v>994</v>
      </c>
      <c r="F41" s="26">
        <f t="shared" si="76"/>
        <v>146.26692238267148</v>
      </c>
      <c r="G41" s="91">
        <f t="shared" si="69"/>
        <v>2.0881652484405441E-3</v>
      </c>
      <c r="H41" s="58">
        <f t="shared" si="80"/>
        <v>1.0173253925284245</v>
      </c>
      <c r="I41" s="18">
        <f t="shared" si="77"/>
        <v>721</v>
      </c>
      <c r="J41" s="22">
        <f t="shared" si="78"/>
        <v>5174</v>
      </c>
      <c r="K41" s="26">
        <f t="shared" si="79"/>
        <v>994</v>
      </c>
      <c r="L41" s="18">
        <f t="shared" si="48"/>
        <v>-276</v>
      </c>
      <c r="M41" s="22">
        <f t="shared" si="19"/>
        <v>96</v>
      </c>
      <c r="N41" s="26">
        <f t="shared" si="49"/>
        <v>190</v>
      </c>
      <c r="P41" s="71">
        <f t="shared" si="52"/>
        <v>2.0891017738071737E-5</v>
      </c>
      <c r="Q41" s="70">
        <f t="shared" si="53"/>
        <v>0.69696747614253851</v>
      </c>
      <c r="R41" s="70">
        <f t="shared" si="54"/>
        <v>-4166.2749257472633</v>
      </c>
      <c r="S41" s="11">
        <f t="shared" si="55"/>
        <v>5174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74"/>
        <v>5697</v>
      </c>
      <c r="E42" s="4">
        <f t="shared" si="75"/>
        <v>1225</v>
      </c>
      <c r="F42" s="24">
        <f t="shared" si="76"/>
        <v>147.82378158844767</v>
      </c>
      <c r="G42" s="92">
        <f t="shared" si="69"/>
        <v>2.1103915948848286E-3</v>
      </c>
      <c r="H42" s="56">
        <f t="shared" si="80"/>
        <v>1.0106439595529537</v>
      </c>
      <c r="I42" s="35">
        <f t="shared" si="77"/>
        <v>439</v>
      </c>
      <c r="J42" s="25">
        <f t="shared" si="78"/>
        <v>5234</v>
      </c>
      <c r="K42" s="24">
        <f t="shared" si="79"/>
        <v>1225</v>
      </c>
      <c r="L42" s="35">
        <f t="shared" si="48"/>
        <v>-282</v>
      </c>
      <c r="M42" s="25">
        <f t="shared" si="19"/>
        <v>60</v>
      </c>
      <c r="N42" s="24">
        <f t="shared" si="49"/>
        <v>231</v>
      </c>
      <c r="P42" s="39">
        <f t="shared" si="52"/>
        <v>2.0891017738071737E-5</v>
      </c>
      <c r="Q42" s="38">
        <f t="shared" si="53"/>
        <v>0.70162012262866991</v>
      </c>
      <c r="R42" s="38">
        <f t="shared" si="54"/>
        <v>-4245.0386896054233</v>
      </c>
      <c r="S42" s="12">
        <f t="shared" si="55"/>
        <v>5234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74"/>
        <v>5718</v>
      </c>
      <c r="E43" s="22">
        <f t="shared" si="75"/>
        <v>1507</v>
      </c>
      <c r="F43" s="26">
        <f t="shared" si="76"/>
        <v>148.36868231046932</v>
      </c>
      <c r="G43" s="91">
        <f t="shared" si="69"/>
        <v>2.1181708161403284E-3</v>
      </c>
      <c r="H43" s="58">
        <f t="shared" si="80"/>
        <v>1.0036861506055819</v>
      </c>
      <c r="I43" s="18">
        <f t="shared" si="77"/>
        <v>145</v>
      </c>
      <c r="J43" s="22">
        <f t="shared" si="78"/>
        <v>5255</v>
      </c>
      <c r="K43" s="26">
        <f t="shared" si="79"/>
        <v>1507</v>
      </c>
      <c r="L43" s="18">
        <f t="shared" si="48"/>
        <v>-294</v>
      </c>
      <c r="M43" s="22">
        <f t="shared" si="19"/>
        <v>21</v>
      </c>
      <c r="N43" s="26">
        <f t="shared" si="49"/>
        <v>282</v>
      </c>
      <c r="P43" s="71">
        <f t="shared" si="52"/>
        <v>2.0891017738071737E-5</v>
      </c>
      <c r="Q43" s="70">
        <f t="shared" si="53"/>
        <v>0.70734291138756866</v>
      </c>
      <c r="R43" s="70">
        <f t="shared" si="54"/>
        <v>-4294.2660420167731</v>
      </c>
      <c r="S43" s="11">
        <f t="shared" si="55"/>
        <v>5255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74"/>
        <v>5718</v>
      </c>
      <c r="E44" s="4">
        <f t="shared" si="75"/>
        <v>1851</v>
      </c>
      <c r="F44" s="24">
        <f t="shared" si="76"/>
        <v>148.36868231046932</v>
      </c>
      <c r="G44" s="92">
        <f t="shared" si="69"/>
        <v>2.1181708161403284E-3</v>
      </c>
      <c r="H44" s="56">
        <f t="shared" si="80"/>
        <v>1</v>
      </c>
      <c r="I44" s="35">
        <f t="shared" si="77"/>
        <v>-169</v>
      </c>
      <c r="J44" s="25">
        <f t="shared" si="78"/>
        <v>5234</v>
      </c>
      <c r="K44" s="24">
        <f t="shared" si="79"/>
        <v>1851</v>
      </c>
      <c r="L44" s="35">
        <f t="shared" si="48"/>
        <v>-314</v>
      </c>
      <c r="M44" s="25">
        <f t="shared" si="19"/>
        <v>-21</v>
      </c>
      <c r="N44" s="24">
        <f t="shared" si="49"/>
        <v>344</v>
      </c>
      <c r="P44" s="39">
        <f t="shared" si="52"/>
        <v>2.0891017738071737E-5</v>
      </c>
      <c r="Q44" s="38">
        <f t="shared" si="53"/>
        <v>0.71437079602964071</v>
      </c>
      <c r="R44" s="38">
        <f t="shared" si="54"/>
        <v>-4311.4956153607463</v>
      </c>
      <c r="S44" s="12">
        <f t="shared" si="55"/>
        <v>5234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74"/>
        <v>5718</v>
      </c>
      <c r="E45" s="22">
        <f t="shared" si="75"/>
        <v>2270</v>
      </c>
      <c r="F45" s="26">
        <f t="shared" si="76"/>
        <v>148.36868231046932</v>
      </c>
      <c r="G45" s="91">
        <f t="shared" si="69"/>
        <v>2.1181708161403284E-3</v>
      </c>
      <c r="H45" s="58">
        <f t="shared" si="80"/>
        <v>1</v>
      </c>
      <c r="I45" s="36">
        <f t="shared" si="77"/>
        <v>-514</v>
      </c>
      <c r="J45" s="13">
        <f t="shared" si="78"/>
        <v>5167</v>
      </c>
      <c r="K45" s="23">
        <f t="shared" si="79"/>
        <v>2270</v>
      </c>
      <c r="L45" s="36">
        <f t="shared" si="48"/>
        <v>-345</v>
      </c>
      <c r="M45" s="13">
        <f t="shared" si="19"/>
        <v>-67</v>
      </c>
      <c r="N45" s="23">
        <f t="shared" si="49"/>
        <v>419</v>
      </c>
      <c r="P45" s="71">
        <f t="shared" si="52"/>
        <v>2.0891017738071737E-5</v>
      </c>
      <c r="Q45" s="70">
        <f t="shared" si="53"/>
        <v>0.72298526782380579</v>
      </c>
      <c r="R45" s="70">
        <f t="shared" si="54"/>
        <v>-4294.2660420167731</v>
      </c>
      <c r="S45" s="11">
        <f t="shared" si="55"/>
        <v>5167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74"/>
        <v>5718</v>
      </c>
      <c r="E46" s="4">
        <f t="shared" si="75"/>
        <v>2780</v>
      </c>
      <c r="F46" s="24">
        <f t="shared" si="76"/>
        <v>148.36868231046932</v>
      </c>
      <c r="G46" s="92">
        <f t="shared" si="69"/>
        <v>2.1181708161403284E-3</v>
      </c>
      <c r="H46" s="56">
        <f t="shared" si="80"/>
        <v>1</v>
      </c>
      <c r="I46" s="35">
        <f t="shared" si="77"/>
        <v>-904</v>
      </c>
      <c r="J46" s="25">
        <f t="shared" si="78"/>
        <v>5052</v>
      </c>
      <c r="K46" s="24">
        <f t="shared" si="79"/>
        <v>2780</v>
      </c>
      <c r="L46" s="35">
        <f t="shared" si="48"/>
        <v>-390</v>
      </c>
      <c r="M46" s="25">
        <f t="shared" si="19"/>
        <v>-115</v>
      </c>
      <c r="N46" s="24">
        <f t="shared" si="49"/>
        <v>510</v>
      </c>
      <c r="P46" s="39">
        <f t="shared" si="52"/>
        <v>2.0891017738071737E-5</v>
      </c>
      <c r="Q46" s="38">
        <f t="shared" si="53"/>
        <v>0.73356089335601116</v>
      </c>
      <c r="R46" s="38">
        <f t="shared" si="54"/>
        <v>-4239.2954984907656</v>
      </c>
      <c r="S46" s="12">
        <f t="shared" si="55"/>
        <v>5052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74"/>
        <v>5718</v>
      </c>
      <c r="E47" s="22">
        <f t="shared" si="75"/>
        <v>3401</v>
      </c>
      <c r="F47" s="26">
        <f t="shared" si="76"/>
        <v>148.36868231046932</v>
      </c>
      <c r="G47" s="91">
        <f t="shared" si="69"/>
        <v>2.1181708161403284E-3</v>
      </c>
      <c r="H47" s="58">
        <f t="shared" si="80"/>
        <v>1</v>
      </c>
      <c r="I47" s="36">
        <f t="shared" si="77"/>
        <v>-1354</v>
      </c>
      <c r="J47" s="13">
        <f t="shared" si="78"/>
        <v>4884</v>
      </c>
      <c r="K47" s="23">
        <f t="shared" si="79"/>
        <v>3401</v>
      </c>
      <c r="L47" s="36">
        <f t="shared" si="48"/>
        <v>-450</v>
      </c>
      <c r="M47" s="13">
        <f t="shared" si="19"/>
        <v>-168</v>
      </c>
      <c r="N47" s="23">
        <f t="shared" si="49"/>
        <v>621</v>
      </c>
      <c r="P47" s="71">
        <f t="shared" si="52"/>
        <v>2.0891017738071737E-5</v>
      </c>
      <c r="Q47" s="70">
        <f t="shared" si="53"/>
        <v>0.74650711447195794</v>
      </c>
      <c r="R47" s="70">
        <f t="shared" si="54"/>
        <v>-4144.943073035678</v>
      </c>
      <c r="S47" s="11">
        <f t="shared" si="55"/>
        <v>4884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74"/>
        <v>5718</v>
      </c>
      <c r="E48" s="4">
        <f t="shared" si="75"/>
        <v>4158</v>
      </c>
      <c r="F48" s="24">
        <f t="shared" si="76"/>
        <v>148.36868231046932</v>
      </c>
      <c r="G48" s="92">
        <f t="shared" si="69"/>
        <v>2.1181708161403284E-3</v>
      </c>
      <c r="H48" s="56">
        <f t="shared" si="80"/>
        <v>1</v>
      </c>
      <c r="I48" s="35">
        <f t="shared" si="77"/>
        <v>-1886</v>
      </c>
      <c r="J48" s="25">
        <f t="shared" si="78"/>
        <v>4661</v>
      </c>
      <c r="K48" s="24">
        <f t="shared" si="79"/>
        <v>4158</v>
      </c>
      <c r="L48" s="35">
        <f t="shared" si="48"/>
        <v>-532</v>
      </c>
      <c r="M48" s="25">
        <f t="shared" si="19"/>
        <v>-223</v>
      </c>
      <c r="N48" s="24">
        <f t="shared" si="49"/>
        <v>757</v>
      </c>
      <c r="P48" s="39">
        <f t="shared" si="52"/>
        <v>2.0891017738071737E-5</v>
      </c>
      <c r="Q48" s="38">
        <f t="shared" si="53"/>
        <v>0.76233573347877337</v>
      </c>
      <c r="R48" s="38">
        <f t="shared" si="54"/>
        <v>-4007.106486283898</v>
      </c>
      <c r="S48" s="12">
        <f t="shared" si="55"/>
        <v>4661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74"/>
        <v>5718</v>
      </c>
      <c r="E49" s="22">
        <f t="shared" si="75"/>
        <v>5079</v>
      </c>
      <c r="F49" s="26">
        <f t="shared" si="76"/>
        <v>148.36868231046932</v>
      </c>
      <c r="G49" s="91">
        <f t="shared" si="69"/>
        <v>2.1181708161403284E-3</v>
      </c>
      <c r="H49" s="58">
        <f t="shared" si="80"/>
        <v>1</v>
      </c>
      <c r="I49" s="18">
        <f t="shared" si="77"/>
        <v>-2528</v>
      </c>
      <c r="J49" s="22">
        <f t="shared" si="78"/>
        <v>4379</v>
      </c>
      <c r="K49" s="26">
        <f t="shared" si="79"/>
        <v>5079</v>
      </c>
      <c r="L49" s="18">
        <f t="shared" si="48"/>
        <v>-642</v>
      </c>
      <c r="M49" s="22">
        <f t="shared" si="19"/>
        <v>-282</v>
      </c>
      <c r="N49" s="26">
        <f t="shared" si="49"/>
        <v>921</v>
      </c>
      <c r="P49" s="71">
        <f t="shared" ref="P49:P80" si="81">Y$4*((1+W$4-X$4)*(1+W$4+Z$4)-X$4)</f>
        <v>2.0891017738071737E-5</v>
      </c>
      <c r="Q49" s="70">
        <f t="shared" ref="Q49:Q80" si="82">(1+W$4-X$4)*(1+W$4+Z$4)-Y$4*((Z$4*K48)+((I48+J48)*(1+W$4+Z$4)))</f>
        <v>0.78166555571720819</v>
      </c>
      <c r="R49" s="70">
        <f t="shared" ref="R49:R80" si="83">-J48*(1+W$4+Z$4)</f>
        <v>-3824.1448264883797</v>
      </c>
      <c r="S49" s="11">
        <f t="shared" si="55"/>
        <v>4379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74"/>
        <v>5718</v>
      </c>
      <c r="E50" s="4">
        <f t="shared" si="75"/>
        <v>6201</v>
      </c>
      <c r="F50" s="24">
        <f t="shared" si="76"/>
        <v>148.36868231046932</v>
      </c>
      <c r="G50" s="92">
        <f t="shared" si="69"/>
        <v>2.1181708161403284E-3</v>
      </c>
      <c r="H50" s="56">
        <f t="shared" si="80"/>
        <v>1</v>
      </c>
      <c r="I50" s="35">
        <f t="shared" si="77"/>
        <v>-3314</v>
      </c>
      <c r="J50" s="25">
        <f t="shared" si="78"/>
        <v>4038</v>
      </c>
      <c r="K50" s="24">
        <f t="shared" si="79"/>
        <v>6201</v>
      </c>
      <c r="L50" s="35">
        <f t="shared" si="48"/>
        <v>-786</v>
      </c>
      <c r="M50" s="25">
        <f t="shared" si="19"/>
        <v>-341</v>
      </c>
      <c r="N50" s="24">
        <f t="shared" si="49"/>
        <v>1122</v>
      </c>
      <c r="P50" s="39">
        <f t="shared" si="81"/>
        <v>2.0891017738071737E-5</v>
      </c>
      <c r="Q50" s="38">
        <f t="shared" si="82"/>
        <v>0.80529689458986953</v>
      </c>
      <c r="R50" s="38">
        <f t="shared" si="83"/>
        <v>-3592.7762701550346</v>
      </c>
      <c r="S50" s="12">
        <f t="shared" si="55"/>
        <v>4038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74"/>
        <v>5718</v>
      </c>
      <c r="E51" s="22">
        <f t="shared" si="75"/>
        <v>7567</v>
      </c>
      <c r="F51" s="26">
        <f t="shared" si="76"/>
        <v>148.36868231046932</v>
      </c>
      <c r="G51" s="91">
        <f t="shared" si="69"/>
        <v>2.1181708161403284E-3</v>
      </c>
      <c r="H51" s="58">
        <f t="shared" si="80"/>
        <v>1</v>
      </c>
      <c r="I51" s="18">
        <f t="shared" si="77"/>
        <v>-4292</v>
      </c>
      <c r="J51" s="22">
        <f t="shared" si="78"/>
        <v>3640</v>
      </c>
      <c r="K51" s="26">
        <f t="shared" si="79"/>
        <v>7567</v>
      </c>
      <c r="L51" s="18">
        <f t="shared" si="48"/>
        <v>-978</v>
      </c>
      <c r="M51" s="22">
        <f t="shared" si="19"/>
        <v>-398</v>
      </c>
      <c r="N51" s="26">
        <f t="shared" si="49"/>
        <v>1366</v>
      </c>
      <c r="P51" s="71">
        <f t="shared" si="81"/>
        <v>2.0891017738071737E-5</v>
      </c>
      <c r="Q51" s="70">
        <f t="shared" si="82"/>
        <v>0.83411374173546993</v>
      </c>
      <c r="R51" s="70">
        <f t="shared" si="83"/>
        <v>-3313.0008172838616</v>
      </c>
      <c r="S51" s="11">
        <f t="shared" si="55"/>
        <v>3640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74"/>
        <v>5718</v>
      </c>
      <c r="E52" s="4">
        <f t="shared" si="75"/>
        <v>9231</v>
      </c>
      <c r="F52" s="24">
        <f t="shared" si="76"/>
        <v>148.36868231046932</v>
      </c>
      <c r="G52" s="92">
        <f t="shared" si="69"/>
        <v>2.1181708161403284E-3</v>
      </c>
      <c r="H52" s="56">
        <f t="shared" si="80"/>
        <v>1</v>
      </c>
      <c r="I52" s="35">
        <f t="shared" si="77"/>
        <v>-5521</v>
      </c>
      <c r="J52" s="4">
        <f t="shared" si="78"/>
        <v>3190</v>
      </c>
      <c r="K52" s="24">
        <f t="shared" si="79"/>
        <v>9231</v>
      </c>
      <c r="L52" s="35">
        <f t="shared" si="48"/>
        <v>-1229</v>
      </c>
      <c r="M52" s="4">
        <f t="shared" si="19"/>
        <v>-450</v>
      </c>
      <c r="N52" s="24">
        <f t="shared" si="49"/>
        <v>1664</v>
      </c>
      <c r="P52" s="39">
        <f t="shared" si="81"/>
        <v>2.0891017738071737E-5</v>
      </c>
      <c r="Q52" s="38">
        <f t="shared" si="82"/>
        <v>0.86927931474380393</v>
      </c>
      <c r="R52" s="38">
        <f t="shared" si="83"/>
        <v>-2986.459379621906</v>
      </c>
      <c r="S52" s="12">
        <f t="shared" si="55"/>
        <v>3190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74"/>
        <v>5718</v>
      </c>
      <c r="E53" s="3">
        <f t="shared" si="75"/>
        <v>11258</v>
      </c>
      <c r="F53" s="23">
        <f t="shared" si="76"/>
        <v>148.36868231046932</v>
      </c>
      <c r="G53" s="91">
        <f t="shared" si="69"/>
        <v>2.1181708161403284E-3</v>
      </c>
      <c r="H53" s="55">
        <f t="shared" si="80"/>
        <v>1</v>
      </c>
      <c r="I53" s="8">
        <f t="shared" si="77"/>
        <v>-7080</v>
      </c>
      <c r="J53" s="3">
        <f t="shared" si="78"/>
        <v>2702</v>
      </c>
      <c r="K53" s="37">
        <f t="shared" si="79"/>
        <v>11258</v>
      </c>
      <c r="L53" s="8">
        <f t="shared" si="48"/>
        <v>-1559</v>
      </c>
      <c r="M53" s="3">
        <f t="shared" si="19"/>
        <v>-488</v>
      </c>
      <c r="N53" s="37">
        <f t="shared" si="49"/>
        <v>2027</v>
      </c>
      <c r="P53" s="71">
        <f t="shared" si="81"/>
        <v>2.0891017738071737E-5</v>
      </c>
      <c r="Q53" s="70">
        <f t="shared" si="82"/>
        <v>0.91217547984411385</v>
      </c>
      <c r="R53" s="70">
        <f t="shared" si="83"/>
        <v>-2617.2542365367799</v>
      </c>
      <c r="S53" s="11">
        <f t="shared" si="55"/>
        <v>2702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74"/>
        <v>5718</v>
      </c>
      <c r="E54" s="2">
        <f t="shared" si="75"/>
        <v>13727</v>
      </c>
      <c r="F54" s="24">
        <f t="shared" si="76"/>
        <v>148.36868231046932</v>
      </c>
      <c r="G54" s="92">
        <f t="shared" si="69"/>
        <v>2.1181708161403284E-3</v>
      </c>
      <c r="H54" s="56">
        <f t="shared" si="80"/>
        <v>1</v>
      </c>
      <c r="I54" s="7">
        <f t="shared" si="77"/>
        <v>-9069</v>
      </c>
      <c r="J54" s="2">
        <f t="shared" si="78"/>
        <v>2194</v>
      </c>
      <c r="K54" s="34">
        <f t="shared" si="79"/>
        <v>13727</v>
      </c>
      <c r="L54" s="7">
        <f t="shared" si="48"/>
        <v>-1989</v>
      </c>
      <c r="M54" s="2">
        <f t="shared" si="19"/>
        <v>-508</v>
      </c>
      <c r="N54" s="34">
        <f t="shared" si="49"/>
        <v>2469</v>
      </c>
      <c r="P54" s="39">
        <f t="shared" si="81"/>
        <v>2.0891017738071737E-5</v>
      </c>
      <c r="Q54" s="38">
        <f t="shared" si="82"/>
        <v>0.96446559453456193</v>
      </c>
      <c r="R54" s="38">
        <f t="shared" si="83"/>
        <v>-2216.8717702577992</v>
      </c>
      <c r="S54" s="12">
        <f t="shared" si="55"/>
        <v>2194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74"/>
        <v>5718</v>
      </c>
      <c r="E55" s="3">
        <f t="shared" si="75"/>
        <v>16735</v>
      </c>
      <c r="F55" s="23">
        <f t="shared" si="76"/>
        <v>148.36868231046932</v>
      </c>
      <c r="G55" s="91">
        <f t="shared" si="69"/>
        <v>2.1181708161403284E-3</v>
      </c>
      <c r="H55" s="55">
        <f t="shared" si="80"/>
        <v>1</v>
      </c>
      <c r="I55" s="8">
        <f t="shared" si="77"/>
        <v>-11611</v>
      </c>
      <c r="J55" s="3">
        <f t="shared" si="78"/>
        <v>1692</v>
      </c>
      <c r="K55" s="37">
        <f t="shared" si="79"/>
        <v>16735</v>
      </c>
      <c r="L55" s="8">
        <f t="shared" si="48"/>
        <v>-2542</v>
      </c>
      <c r="M55" s="3">
        <f t="shared" si="19"/>
        <v>-502</v>
      </c>
      <c r="N55" s="37">
        <f t="shared" si="49"/>
        <v>3008</v>
      </c>
      <c r="P55" s="71">
        <f t="shared" si="81"/>
        <v>2.0891017738071737E-5</v>
      </c>
      <c r="Q55" s="70">
        <f t="shared" si="82"/>
        <v>1.028234120557771</v>
      </c>
      <c r="R55" s="70">
        <f t="shared" si="83"/>
        <v>-1800.0801865083686</v>
      </c>
      <c r="S55" s="11">
        <f t="shared" si="55"/>
        <v>1692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74"/>
        <v>5718</v>
      </c>
      <c r="E56" s="2">
        <f t="shared" si="75"/>
        <v>20400</v>
      </c>
      <c r="F56" s="24">
        <f t="shared" si="76"/>
        <v>148.36868231046932</v>
      </c>
      <c r="G56" s="92">
        <f t="shared" si="69"/>
        <v>2.1181708161403284E-3</v>
      </c>
      <c r="H56" s="56">
        <f t="shared" si="80"/>
        <v>1</v>
      </c>
      <c r="I56" s="7">
        <f t="shared" si="77"/>
        <v>-14856</v>
      </c>
      <c r="J56" s="2">
        <f t="shared" si="78"/>
        <v>1226</v>
      </c>
      <c r="K56" s="34">
        <f t="shared" si="79"/>
        <v>20400</v>
      </c>
      <c r="L56" s="7">
        <f t="shared" si="48"/>
        <v>-3245</v>
      </c>
      <c r="M56" s="2">
        <f t="shared" si="19"/>
        <v>-466</v>
      </c>
      <c r="N56" s="34">
        <f t="shared" si="49"/>
        <v>3665</v>
      </c>
      <c r="P56" s="39">
        <f t="shared" si="81"/>
        <v>2.0891017738071737E-5</v>
      </c>
      <c r="Q56" s="38">
        <f t="shared" si="82"/>
        <v>1.1059632991033062</v>
      </c>
      <c r="R56" s="38">
        <f t="shared" si="83"/>
        <v>-1388.2113380000726</v>
      </c>
      <c r="S56" s="12">
        <f t="shared" si="55"/>
        <v>1226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74"/>
        <v>5718</v>
      </c>
      <c r="E57" s="3">
        <f t="shared" si="75"/>
        <v>24866</v>
      </c>
      <c r="F57" s="23">
        <f t="shared" si="76"/>
        <v>148.36868231046932</v>
      </c>
      <c r="G57" s="91">
        <f t="shared" si="69"/>
        <v>2.1181708161403284E-3</v>
      </c>
      <c r="H57" s="55">
        <f t="shared" si="80"/>
        <v>1</v>
      </c>
      <c r="I57" s="8">
        <f t="shared" si="77"/>
        <v>-18978</v>
      </c>
      <c r="J57" s="3">
        <f t="shared" si="78"/>
        <v>825</v>
      </c>
      <c r="K57" s="37">
        <f t="shared" si="79"/>
        <v>24866</v>
      </c>
      <c r="L57" s="8">
        <f t="shared" si="48"/>
        <v>-4122</v>
      </c>
      <c r="M57" s="3">
        <f t="shared" ref="M57:M88" si="84">J57-J56</f>
        <v>-401</v>
      </c>
      <c r="N57" s="37">
        <f t="shared" si="49"/>
        <v>4466</v>
      </c>
      <c r="P57" s="71">
        <f t="shared" si="81"/>
        <v>2.0891017738071737E-5</v>
      </c>
      <c r="Q57" s="70">
        <f t="shared" si="82"/>
        <v>1.2007146588695299</v>
      </c>
      <c r="R57" s="70">
        <f t="shared" si="83"/>
        <v>-1005.878900938587</v>
      </c>
      <c r="S57" s="11">
        <f t="shared" si="55"/>
        <v>825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74"/>
        <v>5718</v>
      </c>
      <c r="E58" s="2">
        <f t="shared" si="75"/>
        <v>30308</v>
      </c>
      <c r="F58" s="24">
        <f t="shared" si="76"/>
        <v>148.36868231046932</v>
      </c>
      <c r="G58" s="92">
        <f t="shared" si="69"/>
        <v>2.1181708161403284E-3</v>
      </c>
      <c r="H58" s="56">
        <f t="shared" si="80"/>
        <v>1</v>
      </c>
      <c r="I58" s="7">
        <f t="shared" si="77"/>
        <v>-24175</v>
      </c>
      <c r="J58" s="2">
        <f t="shared" si="78"/>
        <v>510</v>
      </c>
      <c r="K58" s="34">
        <f t="shared" si="79"/>
        <v>30308</v>
      </c>
      <c r="L58" s="7">
        <f t="shared" si="48"/>
        <v>-5197</v>
      </c>
      <c r="M58" s="2">
        <f t="shared" si="84"/>
        <v>-315</v>
      </c>
      <c r="N58" s="34">
        <f t="shared" si="49"/>
        <v>5442</v>
      </c>
      <c r="P58" s="39">
        <f t="shared" si="81"/>
        <v>2.0891017738071737E-5</v>
      </c>
      <c r="Q58" s="38">
        <f t="shared" si="82"/>
        <v>1.3161941240109127</v>
      </c>
      <c r="R58" s="38">
        <f t="shared" si="83"/>
        <v>-676.87609565606385</v>
      </c>
      <c r="S58" s="12">
        <f t="shared" si="55"/>
        <v>510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5">D58+IF(M59&gt;0,M59,0)</f>
        <v>5718</v>
      </c>
      <c r="E59" s="3">
        <f t="shared" ref="E59:E90" si="86">E58+IF(N59&gt;0,N59,0)</f>
        <v>36941</v>
      </c>
      <c r="F59" s="23">
        <f t="shared" si="76"/>
        <v>148.36868231046932</v>
      </c>
      <c r="G59" s="91">
        <f t="shared" si="69"/>
        <v>2.1181708161403284E-3</v>
      </c>
      <c r="H59" s="55">
        <f t="shared" si="80"/>
        <v>1</v>
      </c>
      <c r="I59" s="8">
        <f t="shared" ref="I59:I90" si="87">INT((Z$4*K59+I58)/(1+Y$4*J59))</f>
        <v>-30669</v>
      </c>
      <c r="J59" s="3">
        <f t="shared" ref="J59:J90" si="88">S59</f>
        <v>286</v>
      </c>
      <c r="K59" s="37">
        <f t="shared" ref="K59:K90" si="89">INT((X$4*J59+K58)/(1+W$4+Z$4))</f>
        <v>36941</v>
      </c>
      <c r="L59" s="8">
        <f t="shared" ref="L59:L90" si="90">I59-I58</f>
        <v>-6494</v>
      </c>
      <c r="M59" s="3">
        <f t="shared" si="84"/>
        <v>-224</v>
      </c>
      <c r="N59" s="37">
        <f t="shared" ref="N59:N90" si="91">K59-K58</f>
        <v>6633</v>
      </c>
      <c r="P59" s="71">
        <f t="shared" si="81"/>
        <v>2.0891017738071737E-5</v>
      </c>
      <c r="Q59" s="70">
        <f t="shared" si="82"/>
        <v>1.4569218598011289</v>
      </c>
      <c r="R59" s="70">
        <f t="shared" si="83"/>
        <v>-418.43249549647584</v>
      </c>
      <c r="S59" s="11">
        <f t="shared" si="55"/>
        <v>286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5"/>
        <v>5718</v>
      </c>
      <c r="E60" s="2">
        <f t="shared" si="86"/>
        <v>45025</v>
      </c>
      <c r="F60" s="24">
        <f t="shared" si="76"/>
        <v>148.36868231046932</v>
      </c>
      <c r="G60" s="92">
        <f t="shared" si="69"/>
        <v>2.1181708161403284E-3</v>
      </c>
      <c r="H60" s="56">
        <f t="shared" si="80"/>
        <v>1</v>
      </c>
      <c r="I60" s="7">
        <f t="shared" si="87"/>
        <v>-38715</v>
      </c>
      <c r="J60" s="2">
        <f t="shared" si="88"/>
        <v>143</v>
      </c>
      <c r="K60" s="34">
        <f t="shared" si="89"/>
        <v>45025</v>
      </c>
      <c r="L60" s="7">
        <f t="shared" si="90"/>
        <v>-8046</v>
      </c>
      <c r="M60" s="2">
        <f t="shared" si="84"/>
        <v>-143</v>
      </c>
      <c r="N60" s="34">
        <f t="shared" si="91"/>
        <v>8084</v>
      </c>
      <c r="P60" s="39">
        <f t="shared" si="81"/>
        <v>2.0891017738071737E-5</v>
      </c>
      <c r="Q60" s="38">
        <f t="shared" si="82"/>
        <v>1.628441636128106</v>
      </c>
      <c r="R60" s="38">
        <f t="shared" si="83"/>
        <v>-234.65037982743544</v>
      </c>
      <c r="S60" s="12">
        <f t="shared" si="55"/>
        <v>143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5"/>
        <v>5718</v>
      </c>
      <c r="E61" s="3">
        <f t="shared" si="86"/>
        <v>54878</v>
      </c>
      <c r="F61" s="23">
        <f t="shared" si="76"/>
        <v>148.36868231046932</v>
      </c>
      <c r="G61" s="91">
        <f t="shared" si="69"/>
        <v>2.1181708161403284E-3</v>
      </c>
      <c r="H61" s="55">
        <f t="shared" si="80"/>
        <v>1</v>
      </c>
      <c r="I61" s="8">
        <f t="shared" si="87"/>
        <v>-48616</v>
      </c>
      <c r="J61" s="3">
        <f t="shared" si="88"/>
        <v>63</v>
      </c>
      <c r="K61" s="37">
        <f t="shared" si="89"/>
        <v>54878</v>
      </c>
      <c r="L61" s="8">
        <f t="shared" si="90"/>
        <v>-9901</v>
      </c>
      <c r="M61" s="3">
        <f t="shared" si="84"/>
        <v>-80</v>
      </c>
      <c r="N61" s="37">
        <f t="shared" si="91"/>
        <v>9853</v>
      </c>
      <c r="P61" s="71">
        <f t="shared" si="81"/>
        <v>2.0891017738071737E-5</v>
      </c>
      <c r="Q61" s="70">
        <f t="shared" si="82"/>
        <v>1.8375116207002793</v>
      </c>
      <c r="R61" s="70">
        <f t="shared" si="83"/>
        <v>-117.32518991371772</v>
      </c>
      <c r="S61" s="11">
        <f t="shared" si="55"/>
        <v>63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5"/>
        <v>5718</v>
      </c>
      <c r="E62" s="2">
        <f t="shared" si="86"/>
        <v>66887</v>
      </c>
      <c r="F62" s="24">
        <f t="shared" si="76"/>
        <v>148.36868231046932</v>
      </c>
      <c r="G62" s="92">
        <f t="shared" si="69"/>
        <v>2.1181708161403284E-3</v>
      </c>
      <c r="H62" s="56">
        <f t="shared" si="80"/>
        <v>1</v>
      </c>
      <c r="I62" s="7">
        <f t="shared" si="87"/>
        <v>-60742</v>
      </c>
      <c r="J62" s="2">
        <f t="shared" si="88"/>
        <v>24</v>
      </c>
      <c r="K62" s="34">
        <f t="shared" si="89"/>
        <v>66887</v>
      </c>
      <c r="L62" s="7">
        <f t="shared" si="90"/>
        <v>-12126</v>
      </c>
      <c r="M62" s="2">
        <f t="shared" si="84"/>
        <v>-39</v>
      </c>
      <c r="N62" s="34">
        <f t="shared" si="91"/>
        <v>12009</v>
      </c>
      <c r="P62" s="39">
        <f t="shared" si="81"/>
        <v>2.0891017738071737E-5</v>
      </c>
      <c r="Q62" s="38">
        <f t="shared" si="82"/>
        <v>2.092332312830437</v>
      </c>
      <c r="R62" s="38">
        <f t="shared" si="83"/>
        <v>-51.688720031917597</v>
      </c>
      <c r="S62" s="12">
        <f t="shared" si="55"/>
        <v>24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5"/>
        <v>5718</v>
      </c>
      <c r="E63" s="3">
        <f t="shared" si="86"/>
        <v>81524</v>
      </c>
      <c r="F63" s="23">
        <f t="shared" si="76"/>
        <v>148.36868231046932</v>
      </c>
      <c r="G63" s="91">
        <f t="shared" si="69"/>
        <v>2.1181708161403284E-3</v>
      </c>
      <c r="H63" s="55">
        <f t="shared" si="80"/>
        <v>1</v>
      </c>
      <c r="I63" s="8">
        <f t="shared" si="87"/>
        <v>-75551</v>
      </c>
      <c r="J63" s="3">
        <f t="shared" si="88"/>
        <v>8</v>
      </c>
      <c r="K63" s="37">
        <f t="shared" si="89"/>
        <v>81524</v>
      </c>
      <c r="L63" s="8">
        <f t="shared" si="90"/>
        <v>-14809</v>
      </c>
      <c r="M63" s="3">
        <f t="shared" si="84"/>
        <v>-16</v>
      </c>
      <c r="N63" s="37">
        <f t="shared" si="91"/>
        <v>14637</v>
      </c>
      <c r="P63" s="71">
        <f t="shared" si="81"/>
        <v>2.0891017738071737E-5</v>
      </c>
      <c r="Q63" s="70">
        <f t="shared" si="82"/>
        <v>2.4029118248772692</v>
      </c>
      <c r="R63" s="70">
        <f t="shared" si="83"/>
        <v>-19.69094096454004</v>
      </c>
      <c r="S63" s="11">
        <f t="shared" si="55"/>
        <v>8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5"/>
        <v>5718</v>
      </c>
      <c r="E64" s="2">
        <f t="shared" si="86"/>
        <v>99364</v>
      </c>
      <c r="F64" s="24">
        <f t="shared" si="76"/>
        <v>148.36868231046932</v>
      </c>
      <c r="G64" s="92">
        <f t="shared" si="69"/>
        <v>2.1181708161403284E-3</v>
      </c>
      <c r="H64" s="56">
        <f t="shared" si="80"/>
        <v>1</v>
      </c>
      <c r="I64" s="7">
        <f t="shared" si="87"/>
        <v>-93615</v>
      </c>
      <c r="J64" s="2">
        <f t="shared" si="88"/>
        <v>2</v>
      </c>
      <c r="K64" s="34">
        <f t="shared" si="89"/>
        <v>99364</v>
      </c>
      <c r="L64" s="7">
        <f t="shared" si="90"/>
        <v>-18064</v>
      </c>
      <c r="M64" s="2">
        <f t="shared" si="84"/>
        <v>-6</v>
      </c>
      <c r="N64" s="34">
        <f t="shared" si="91"/>
        <v>17840</v>
      </c>
      <c r="P64" s="39">
        <f t="shared" si="81"/>
        <v>2.0891017738071737E-5</v>
      </c>
      <c r="Q64" s="38">
        <f t="shared" si="82"/>
        <v>2.7814124814615977</v>
      </c>
      <c r="R64" s="38">
        <f t="shared" si="83"/>
        <v>-6.5636469881800128</v>
      </c>
      <c r="S64" s="12">
        <f t="shared" si="55"/>
        <v>2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5"/>
        <v>5718</v>
      </c>
      <c r="E65" s="3">
        <f t="shared" si="86"/>
        <v>121108</v>
      </c>
      <c r="F65" s="23">
        <f t="shared" si="76"/>
        <v>148.36868231046932</v>
      </c>
      <c r="G65" s="91">
        <f t="shared" si="69"/>
        <v>2.1181708161403284E-3</v>
      </c>
      <c r="H65" s="55">
        <f t="shared" si="80"/>
        <v>1</v>
      </c>
      <c r="I65" s="8">
        <f t="shared" si="87"/>
        <v>-115637</v>
      </c>
      <c r="J65" s="3">
        <f t="shared" si="88"/>
        <v>0</v>
      </c>
      <c r="K65" s="37">
        <f t="shared" si="89"/>
        <v>121108</v>
      </c>
      <c r="L65" s="8">
        <f t="shared" si="90"/>
        <v>-22022</v>
      </c>
      <c r="M65" s="3">
        <f t="shared" si="84"/>
        <v>-2</v>
      </c>
      <c r="N65" s="37">
        <f t="shared" si="91"/>
        <v>21744</v>
      </c>
      <c r="P65" s="71">
        <f t="shared" si="81"/>
        <v>2.0891017738071737E-5</v>
      </c>
      <c r="Q65" s="70">
        <f t="shared" si="82"/>
        <v>3.2427580743448914</v>
      </c>
      <c r="R65" s="70">
        <f t="shared" si="83"/>
        <v>-1.6409117470450032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5"/>
        <v>5718</v>
      </c>
      <c r="E66" s="2">
        <f t="shared" si="86"/>
        <v>147610</v>
      </c>
      <c r="F66" s="24">
        <f t="shared" si="76"/>
        <v>148.36868231046932</v>
      </c>
      <c r="G66" s="92">
        <f t="shared" si="69"/>
        <v>2.1181708161403284E-3</v>
      </c>
      <c r="H66" s="56">
        <f t="shared" si="80"/>
        <v>1</v>
      </c>
      <c r="I66" s="7">
        <f t="shared" si="87"/>
        <v>-142478</v>
      </c>
      <c r="J66" s="2">
        <f t="shared" si="88"/>
        <v>0</v>
      </c>
      <c r="K66" s="34">
        <f t="shared" si="89"/>
        <v>147610</v>
      </c>
      <c r="L66" s="7">
        <f t="shared" si="90"/>
        <v>-26841</v>
      </c>
      <c r="M66" s="2">
        <f t="shared" si="84"/>
        <v>0</v>
      </c>
      <c r="N66" s="34">
        <f t="shared" si="91"/>
        <v>26502</v>
      </c>
      <c r="P66" s="39">
        <f t="shared" si="81"/>
        <v>2.0891017738071737E-5</v>
      </c>
      <c r="Q66" s="38">
        <f t="shared" si="82"/>
        <v>3.8050548547372043</v>
      </c>
      <c r="R66" s="38">
        <f t="shared" si="83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5"/>
        <v>5718</v>
      </c>
      <c r="E67" s="3">
        <f t="shared" si="86"/>
        <v>179912</v>
      </c>
      <c r="F67" s="23">
        <f t="shared" si="76"/>
        <v>148.36868231046932</v>
      </c>
      <c r="G67" s="91">
        <f t="shared" si="69"/>
        <v>2.1181708161403284E-3</v>
      </c>
      <c r="H67" s="55">
        <f t="shared" si="80"/>
        <v>1</v>
      </c>
      <c r="I67" s="8">
        <f t="shared" si="87"/>
        <v>-175193</v>
      </c>
      <c r="J67" s="3">
        <f t="shared" si="88"/>
        <v>0</v>
      </c>
      <c r="K67" s="37">
        <f t="shared" si="89"/>
        <v>179912</v>
      </c>
      <c r="L67" s="8">
        <f t="shared" si="90"/>
        <v>-32715</v>
      </c>
      <c r="M67" s="3">
        <f t="shared" si="84"/>
        <v>0</v>
      </c>
      <c r="N67" s="37">
        <f t="shared" si="91"/>
        <v>32302</v>
      </c>
      <c r="P67" s="71">
        <f t="shared" si="81"/>
        <v>2.0891017738071737E-5</v>
      </c>
      <c r="Q67" s="70">
        <f t="shared" si="82"/>
        <v>4.4903453090412651</v>
      </c>
      <c r="R67" s="70">
        <f t="shared" si="83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5"/>
        <v>5718</v>
      </c>
      <c r="E68" s="2">
        <f t="shared" si="86"/>
        <v>219282</v>
      </c>
      <c r="F68" s="24">
        <f t="shared" si="76"/>
        <v>148.36868231046932</v>
      </c>
      <c r="G68" s="92">
        <f t="shared" ref="G68:G99" si="92">D68/U$3</f>
        <v>2.1181708161403284E-3</v>
      </c>
      <c r="H68" s="56">
        <f t="shared" si="80"/>
        <v>1</v>
      </c>
      <c r="I68" s="7">
        <f t="shared" si="87"/>
        <v>-215067</v>
      </c>
      <c r="J68" s="2">
        <f t="shared" si="88"/>
        <v>0</v>
      </c>
      <c r="K68" s="34">
        <f t="shared" si="89"/>
        <v>219282</v>
      </c>
      <c r="L68" s="7">
        <f t="shared" si="90"/>
        <v>-39874</v>
      </c>
      <c r="M68" s="2">
        <f t="shared" si="84"/>
        <v>0</v>
      </c>
      <c r="N68" s="34">
        <f t="shared" si="91"/>
        <v>39370</v>
      </c>
      <c r="P68" s="39">
        <f t="shared" si="81"/>
        <v>2.0891017738071737E-5</v>
      </c>
      <c r="Q68" s="38">
        <f t="shared" si="82"/>
        <v>5.3256085506057431</v>
      </c>
      <c r="R68" s="38">
        <f t="shared" si="83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5"/>
        <v>5718</v>
      </c>
      <c r="E69" s="3">
        <f t="shared" si="86"/>
        <v>267268</v>
      </c>
      <c r="F69" s="23">
        <f t="shared" si="76"/>
        <v>148.36868231046932</v>
      </c>
      <c r="G69" s="91">
        <f t="shared" si="92"/>
        <v>2.1181708161403284E-3</v>
      </c>
      <c r="H69" s="55">
        <f t="shared" si="80"/>
        <v>1</v>
      </c>
      <c r="I69" s="8">
        <f t="shared" si="87"/>
        <v>-263667</v>
      </c>
      <c r="J69" s="3">
        <f t="shared" si="88"/>
        <v>0</v>
      </c>
      <c r="K69" s="37">
        <f t="shared" si="89"/>
        <v>267268</v>
      </c>
      <c r="L69" s="8">
        <f t="shared" si="90"/>
        <v>-48600</v>
      </c>
      <c r="M69" s="3">
        <f t="shared" si="84"/>
        <v>0</v>
      </c>
      <c r="N69" s="37">
        <f t="shared" si="91"/>
        <v>47986</v>
      </c>
      <c r="P69" s="71">
        <f t="shared" si="81"/>
        <v>2.0891017738071737E-5</v>
      </c>
      <c r="Q69" s="70">
        <f t="shared" si="82"/>
        <v>6.3436489539361478</v>
      </c>
      <c r="R69" s="70">
        <f t="shared" si="83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5"/>
        <v>5718</v>
      </c>
      <c r="E70" s="2">
        <f t="shared" si="86"/>
        <v>325755</v>
      </c>
      <c r="F70" s="24">
        <f t="shared" si="76"/>
        <v>148.36868231046932</v>
      </c>
      <c r="G70" s="92">
        <f t="shared" si="92"/>
        <v>2.1181708161403284E-3</v>
      </c>
      <c r="H70" s="56">
        <f t="shared" si="80"/>
        <v>1</v>
      </c>
      <c r="I70" s="7">
        <f t="shared" si="87"/>
        <v>-322902</v>
      </c>
      <c r="J70" s="2">
        <f t="shared" si="88"/>
        <v>0</v>
      </c>
      <c r="K70" s="34">
        <f t="shared" si="89"/>
        <v>325755</v>
      </c>
      <c r="L70" s="7">
        <f t="shared" si="90"/>
        <v>-59235</v>
      </c>
      <c r="M70" s="2">
        <f t="shared" si="84"/>
        <v>0</v>
      </c>
      <c r="N70" s="34">
        <f t="shared" si="91"/>
        <v>58487</v>
      </c>
      <c r="P70" s="39">
        <f t="shared" si="81"/>
        <v>2.0891017738071737E-5</v>
      </c>
      <c r="Q70" s="38">
        <f t="shared" si="82"/>
        <v>7.5844780209240872</v>
      </c>
      <c r="R70" s="38">
        <f t="shared" si="83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5"/>
        <v>5718</v>
      </c>
      <c r="E71" s="3">
        <f t="shared" si="86"/>
        <v>397041</v>
      </c>
      <c r="F71" s="23">
        <f t="shared" si="76"/>
        <v>148.36868231046932</v>
      </c>
      <c r="G71" s="91">
        <f t="shared" si="92"/>
        <v>2.1181708161403284E-3</v>
      </c>
      <c r="H71" s="55">
        <f t="shared" si="80"/>
        <v>1</v>
      </c>
      <c r="I71" s="8">
        <f t="shared" si="87"/>
        <v>-395099</v>
      </c>
      <c r="J71" s="3">
        <f t="shared" si="88"/>
        <v>0</v>
      </c>
      <c r="K71" s="37">
        <f t="shared" si="89"/>
        <v>397041</v>
      </c>
      <c r="L71" s="8">
        <f t="shared" si="90"/>
        <v>-72197</v>
      </c>
      <c r="M71" s="3">
        <f t="shared" si="84"/>
        <v>0</v>
      </c>
      <c r="N71" s="37">
        <f t="shared" si="91"/>
        <v>71286</v>
      </c>
      <c r="P71" s="71">
        <f t="shared" si="81"/>
        <v>2.0891017738071737E-5</v>
      </c>
      <c r="Q71" s="70">
        <f t="shared" si="82"/>
        <v>9.0968358600520336</v>
      </c>
      <c r="R71" s="70">
        <f t="shared" si="83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5"/>
        <v>5718</v>
      </c>
      <c r="E72" s="2">
        <f t="shared" si="86"/>
        <v>483927</v>
      </c>
      <c r="F72" s="24">
        <f t="shared" si="76"/>
        <v>148.36868231046932</v>
      </c>
      <c r="G72" s="92">
        <f t="shared" si="92"/>
        <v>2.1181708161403284E-3</v>
      </c>
      <c r="H72" s="56">
        <f t="shared" ref="H72:H103" si="93">D72/D71</f>
        <v>1</v>
      </c>
      <c r="I72" s="7">
        <f t="shared" si="87"/>
        <v>-483095</v>
      </c>
      <c r="J72" s="2">
        <f t="shared" si="88"/>
        <v>0</v>
      </c>
      <c r="K72" s="34">
        <f t="shared" si="89"/>
        <v>483927</v>
      </c>
      <c r="L72" s="7">
        <f t="shared" si="90"/>
        <v>-87996</v>
      </c>
      <c r="M72" s="2">
        <f t="shared" si="84"/>
        <v>0</v>
      </c>
      <c r="N72" s="34">
        <f t="shared" si="91"/>
        <v>86886</v>
      </c>
      <c r="P72" s="39">
        <f t="shared" si="81"/>
        <v>2.0891017738071737E-5</v>
      </c>
      <c r="Q72" s="38">
        <f t="shared" si="82"/>
        <v>10.940136035160425</v>
      </c>
      <c r="R72" s="38">
        <f t="shared" si="83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5"/>
        <v>5718</v>
      </c>
      <c r="E73" s="3">
        <f t="shared" si="86"/>
        <v>589826</v>
      </c>
      <c r="F73" s="23">
        <f t="shared" si="76"/>
        <v>148.36868231046932</v>
      </c>
      <c r="G73" s="91">
        <f t="shared" si="92"/>
        <v>2.1181708161403284E-3</v>
      </c>
      <c r="H73" s="55">
        <f t="shared" si="93"/>
        <v>1</v>
      </c>
      <c r="I73" s="8">
        <f t="shared" si="87"/>
        <v>-590347</v>
      </c>
      <c r="J73" s="3">
        <f t="shared" si="88"/>
        <v>0</v>
      </c>
      <c r="K73" s="37">
        <f t="shared" si="89"/>
        <v>589826</v>
      </c>
      <c r="L73" s="8">
        <f t="shared" si="90"/>
        <v>-107252</v>
      </c>
      <c r="M73" s="3">
        <f t="shared" si="84"/>
        <v>0</v>
      </c>
      <c r="N73" s="37">
        <f t="shared" si="91"/>
        <v>105899</v>
      </c>
      <c r="P73" s="71">
        <f t="shared" si="81"/>
        <v>2.0891017738071737E-5</v>
      </c>
      <c r="Q73" s="70">
        <f t="shared" si="82"/>
        <v>13.18681057091603</v>
      </c>
      <c r="R73" s="70">
        <f t="shared" si="83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5"/>
        <v>5718</v>
      </c>
      <c r="E74" s="2">
        <f t="shared" si="86"/>
        <v>718900</v>
      </c>
      <c r="F74" s="24">
        <f t="shared" si="76"/>
        <v>148.36868231046932</v>
      </c>
      <c r="G74" s="92">
        <f t="shared" si="92"/>
        <v>2.1181708161403284E-3</v>
      </c>
      <c r="H74" s="56">
        <f t="shared" si="93"/>
        <v>1</v>
      </c>
      <c r="I74" s="7">
        <f t="shared" si="87"/>
        <v>-721070</v>
      </c>
      <c r="J74" s="2">
        <f t="shared" si="88"/>
        <v>0</v>
      </c>
      <c r="K74" s="34">
        <f t="shared" si="89"/>
        <v>718900</v>
      </c>
      <c r="L74" s="7">
        <f t="shared" si="90"/>
        <v>-130723</v>
      </c>
      <c r="M74" s="2">
        <f t="shared" si="84"/>
        <v>0</v>
      </c>
      <c r="N74" s="34">
        <f t="shared" si="91"/>
        <v>129074</v>
      </c>
      <c r="P74" s="39">
        <f t="shared" si="81"/>
        <v>2.0891017738071737E-5</v>
      </c>
      <c r="Q74" s="38">
        <f t="shared" si="82"/>
        <v>15.92512022292896</v>
      </c>
      <c r="R74" s="38">
        <f t="shared" si="83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5"/>
        <v>5718</v>
      </c>
      <c r="E75" s="3">
        <f t="shared" si="86"/>
        <v>876220</v>
      </c>
      <c r="F75" s="23">
        <f t="shared" si="76"/>
        <v>148.36868231046932</v>
      </c>
      <c r="G75" s="91">
        <f t="shared" si="92"/>
        <v>2.1181708161403284E-3</v>
      </c>
      <c r="H75" s="55">
        <f t="shared" si="93"/>
        <v>1</v>
      </c>
      <c r="I75" s="8">
        <f t="shared" si="87"/>
        <v>-880399</v>
      </c>
      <c r="J75" s="3">
        <f t="shared" si="88"/>
        <v>0</v>
      </c>
      <c r="K75" s="37">
        <f t="shared" si="89"/>
        <v>876220</v>
      </c>
      <c r="L75" s="8">
        <f t="shared" si="90"/>
        <v>-159329</v>
      </c>
      <c r="M75" s="3">
        <f t="shared" si="84"/>
        <v>0</v>
      </c>
      <c r="N75" s="37">
        <f t="shared" si="91"/>
        <v>157320</v>
      </c>
      <c r="P75" s="71">
        <f t="shared" si="81"/>
        <v>2.0891017738071737E-5</v>
      </c>
      <c r="Q75" s="70">
        <f t="shared" si="82"/>
        <v>19.262681271099645</v>
      </c>
      <c r="R75" s="70">
        <f t="shared" si="83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5"/>
        <v>5718</v>
      </c>
      <c r="E76" s="2">
        <f t="shared" si="86"/>
        <v>1067967</v>
      </c>
      <c r="F76" s="24">
        <f t="shared" si="76"/>
        <v>148.36868231046932</v>
      </c>
      <c r="G76" s="92">
        <f t="shared" si="92"/>
        <v>2.1181708161403284E-3</v>
      </c>
      <c r="H76" s="56">
        <f t="shared" si="93"/>
        <v>1</v>
      </c>
      <c r="I76" s="7">
        <f t="shared" si="87"/>
        <v>-1074595</v>
      </c>
      <c r="J76" s="2">
        <f t="shared" si="88"/>
        <v>0</v>
      </c>
      <c r="K76" s="34">
        <f t="shared" si="89"/>
        <v>1067967</v>
      </c>
      <c r="L76" s="7">
        <f t="shared" si="90"/>
        <v>-194196</v>
      </c>
      <c r="M76" s="2">
        <f t="shared" si="84"/>
        <v>0</v>
      </c>
      <c r="N76" s="34">
        <f t="shared" si="91"/>
        <v>191747</v>
      </c>
      <c r="P76" s="39">
        <f t="shared" si="81"/>
        <v>2.0891017738071737E-5</v>
      </c>
      <c r="Q76" s="38">
        <f t="shared" si="82"/>
        <v>23.330601833162156</v>
      </c>
      <c r="R76" s="38">
        <f t="shared" si="83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5"/>
        <v>5718</v>
      </c>
      <c r="E77" s="3">
        <f t="shared" si="86"/>
        <v>1301675</v>
      </c>
      <c r="F77" s="23">
        <f t="shared" si="76"/>
        <v>148.36868231046932</v>
      </c>
      <c r="G77" s="91">
        <f t="shared" si="92"/>
        <v>2.1181708161403284E-3</v>
      </c>
      <c r="H77" s="55">
        <f t="shared" si="93"/>
        <v>1</v>
      </c>
      <c r="I77" s="8">
        <f t="shared" si="87"/>
        <v>-1311287</v>
      </c>
      <c r="J77" s="3">
        <f t="shared" si="88"/>
        <v>0</v>
      </c>
      <c r="K77" s="37">
        <f t="shared" si="89"/>
        <v>1301675</v>
      </c>
      <c r="L77" s="8">
        <f t="shared" si="90"/>
        <v>-236692</v>
      </c>
      <c r="M77" s="3">
        <f t="shared" si="84"/>
        <v>0</v>
      </c>
      <c r="N77" s="37">
        <f t="shared" si="91"/>
        <v>233708</v>
      </c>
      <c r="P77" s="71">
        <f t="shared" si="81"/>
        <v>2.0891017738071737E-5</v>
      </c>
      <c r="Q77" s="70">
        <f t="shared" si="82"/>
        <v>28.288730215586611</v>
      </c>
      <c r="R77" s="70">
        <f t="shared" si="83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5"/>
        <v>5718</v>
      </c>
      <c r="E78" s="2">
        <f t="shared" si="86"/>
        <v>1586526</v>
      </c>
      <c r="F78" s="24">
        <f t="shared" si="76"/>
        <v>148.36868231046932</v>
      </c>
      <c r="G78" s="92">
        <f t="shared" si="92"/>
        <v>2.1181708161403284E-3</v>
      </c>
      <c r="H78" s="56">
        <f t="shared" si="93"/>
        <v>1</v>
      </c>
      <c r="I78" s="7">
        <f t="shared" si="87"/>
        <v>-1599776</v>
      </c>
      <c r="J78" s="2">
        <f t="shared" si="88"/>
        <v>0</v>
      </c>
      <c r="K78" s="34">
        <f t="shared" si="89"/>
        <v>1586526</v>
      </c>
      <c r="L78" s="7">
        <f t="shared" si="90"/>
        <v>-288489</v>
      </c>
      <c r="M78" s="2">
        <f t="shared" si="84"/>
        <v>0</v>
      </c>
      <c r="N78" s="34">
        <f t="shared" si="91"/>
        <v>284851</v>
      </c>
      <c r="P78" s="39">
        <f t="shared" si="81"/>
        <v>2.0891017738071737E-5</v>
      </c>
      <c r="Q78" s="38">
        <f t="shared" si="82"/>
        <v>34.331852364067622</v>
      </c>
      <c r="R78" s="38">
        <f t="shared" si="83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5"/>
        <v>5718</v>
      </c>
      <c r="E79" s="3">
        <f t="shared" si="86"/>
        <v>1933712</v>
      </c>
      <c r="F79" s="23">
        <f t="shared" si="76"/>
        <v>148.36868231046932</v>
      </c>
      <c r="G79" s="91">
        <f t="shared" si="92"/>
        <v>2.1181708161403284E-3</v>
      </c>
      <c r="H79" s="55">
        <f t="shared" si="93"/>
        <v>1</v>
      </c>
      <c r="I79" s="8">
        <f t="shared" si="87"/>
        <v>-1951396</v>
      </c>
      <c r="J79" s="3">
        <f t="shared" si="88"/>
        <v>0</v>
      </c>
      <c r="K79" s="37">
        <f t="shared" si="89"/>
        <v>1933712</v>
      </c>
      <c r="L79" s="8">
        <f t="shared" si="90"/>
        <v>-351620</v>
      </c>
      <c r="M79" s="3">
        <f t="shared" si="84"/>
        <v>0</v>
      </c>
      <c r="N79" s="37">
        <f t="shared" si="91"/>
        <v>347186</v>
      </c>
      <c r="P79" s="71">
        <f t="shared" si="81"/>
        <v>2.0891017738071737E-5</v>
      </c>
      <c r="Q79" s="70">
        <f t="shared" si="82"/>
        <v>41.697429475442831</v>
      </c>
      <c r="R79" s="70">
        <f t="shared" si="83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5"/>
        <v>5718</v>
      </c>
      <c r="E80" s="2">
        <f t="shared" si="86"/>
        <v>2356875</v>
      </c>
      <c r="F80" s="24">
        <f t="shared" si="76"/>
        <v>148.36868231046932</v>
      </c>
      <c r="G80" s="92">
        <f t="shared" si="92"/>
        <v>2.1181708161403284E-3</v>
      </c>
      <c r="H80" s="56">
        <f t="shared" si="93"/>
        <v>1</v>
      </c>
      <c r="I80" s="7">
        <f t="shared" si="87"/>
        <v>-2379962</v>
      </c>
      <c r="J80" s="2">
        <f t="shared" si="88"/>
        <v>0</v>
      </c>
      <c r="K80" s="34">
        <f t="shared" si="89"/>
        <v>2356875</v>
      </c>
      <c r="L80" s="7">
        <f t="shared" si="90"/>
        <v>-428566</v>
      </c>
      <c r="M80" s="2">
        <f t="shared" si="84"/>
        <v>0</v>
      </c>
      <c r="N80" s="34">
        <f t="shared" si="91"/>
        <v>423163</v>
      </c>
      <c r="P80" s="39">
        <f t="shared" si="81"/>
        <v>2.0891017738071737E-5</v>
      </c>
      <c r="Q80" s="38">
        <f t="shared" si="82"/>
        <v>50.674840671908747</v>
      </c>
      <c r="R80" s="38">
        <f t="shared" si="83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5"/>
        <v>5718</v>
      </c>
      <c r="E81" s="3">
        <f t="shared" si="86"/>
        <v>2872640</v>
      </c>
      <c r="F81" s="23">
        <f t="shared" si="76"/>
        <v>148.36868231046932</v>
      </c>
      <c r="G81" s="91">
        <f t="shared" si="92"/>
        <v>2.1181708161403284E-3</v>
      </c>
      <c r="H81" s="55">
        <f t="shared" si="93"/>
        <v>1</v>
      </c>
      <c r="I81" s="8">
        <f t="shared" si="87"/>
        <v>-2902313</v>
      </c>
      <c r="J81" s="3">
        <f t="shared" si="88"/>
        <v>0</v>
      </c>
      <c r="K81" s="37">
        <f t="shared" si="89"/>
        <v>2872640</v>
      </c>
      <c r="L81" s="8">
        <f t="shared" si="90"/>
        <v>-522351</v>
      </c>
      <c r="M81" s="3">
        <f t="shared" si="84"/>
        <v>0</v>
      </c>
      <c r="N81" s="37">
        <f t="shared" si="91"/>
        <v>515765</v>
      </c>
      <c r="P81" s="71">
        <f t="shared" ref="P81:P112" si="94">Y$4*((1+W$4-X$4)*(1+W$4+Z$4)-X$4)</f>
        <v>2.0891017738071737E-5</v>
      </c>
      <c r="Q81" s="70">
        <f t="shared" ref="Q81:Q112" si="95">(1+W$4-X$4)*(1+W$4+Z$4)-Y$4*((Z$4*K80)+((I80+J80)*(1+W$4+Z$4)))</f>
        <v>61.616810232122759</v>
      </c>
      <c r="R81" s="70">
        <f t="shared" ref="R81:R112" si="96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5"/>
        <v>5718</v>
      </c>
      <c r="E82" s="2">
        <f t="shared" si="86"/>
        <v>3501273</v>
      </c>
      <c r="F82" s="24">
        <f t="shared" si="76"/>
        <v>148.36868231046932</v>
      </c>
      <c r="G82" s="92">
        <f t="shared" si="92"/>
        <v>2.1181708161403284E-3</v>
      </c>
      <c r="H82" s="56">
        <f t="shared" si="93"/>
        <v>1</v>
      </c>
      <c r="I82" s="7">
        <f t="shared" si="87"/>
        <v>-3538972</v>
      </c>
      <c r="J82" s="2">
        <f t="shared" si="88"/>
        <v>0</v>
      </c>
      <c r="K82" s="34">
        <f t="shared" si="89"/>
        <v>3501273</v>
      </c>
      <c r="L82" s="7">
        <f t="shared" si="90"/>
        <v>-636659</v>
      </c>
      <c r="M82" s="2">
        <f t="shared" si="84"/>
        <v>0</v>
      </c>
      <c r="N82" s="34">
        <f t="shared" si="91"/>
        <v>628633</v>
      </c>
      <c r="P82" s="39">
        <f t="shared" si="94"/>
        <v>2.0891017738071737E-5</v>
      </c>
      <c r="Q82" s="38">
        <f t="shared" si="95"/>
        <v>74.953256598119708</v>
      </c>
      <c r="R82" s="38">
        <f t="shared" si="96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5"/>
        <v>5718</v>
      </c>
      <c r="E83" s="3">
        <f t="shared" si="86"/>
        <v>4267472</v>
      </c>
      <c r="F83" s="23">
        <f t="shared" si="76"/>
        <v>148.36868231046932</v>
      </c>
      <c r="G83" s="91">
        <f t="shared" si="92"/>
        <v>2.1181708161403284E-3</v>
      </c>
      <c r="H83" s="55">
        <f t="shared" si="93"/>
        <v>1</v>
      </c>
      <c r="I83" s="8">
        <f t="shared" si="87"/>
        <v>-4314954</v>
      </c>
      <c r="J83" s="3">
        <f t="shared" si="88"/>
        <v>0</v>
      </c>
      <c r="K83" s="37">
        <f t="shared" si="89"/>
        <v>4267472</v>
      </c>
      <c r="L83" s="8">
        <f t="shared" si="90"/>
        <v>-775982</v>
      </c>
      <c r="M83" s="3">
        <f t="shared" si="84"/>
        <v>0</v>
      </c>
      <c r="N83" s="37">
        <f t="shared" si="91"/>
        <v>766199</v>
      </c>
      <c r="P83" s="71">
        <f t="shared" si="94"/>
        <v>2.0891017738071737E-5</v>
      </c>
      <c r="Q83" s="70">
        <f t="shared" si="95"/>
        <v>91.208172566302608</v>
      </c>
      <c r="R83" s="70">
        <f t="shared" si="96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5"/>
        <v>5718</v>
      </c>
      <c r="E84" s="2">
        <f t="shared" si="86"/>
        <v>5201342</v>
      </c>
      <c r="F84" s="24">
        <f t="shared" si="76"/>
        <v>148.36868231046932</v>
      </c>
      <c r="G84" s="92">
        <f t="shared" si="92"/>
        <v>2.1181708161403284E-3</v>
      </c>
      <c r="H84" s="56">
        <f t="shared" si="93"/>
        <v>1</v>
      </c>
      <c r="I84" s="7">
        <f t="shared" si="87"/>
        <v>-5260748</v>
      </c>
      <c r="J84" s="2">
        <f t="shared" si="88"/>
        <v>0</v>
      </c>
      <c r="K84" s="34">
        <f t="shared" si="89"/>
        <v>5201342</v>
      </c>
      <c r="L84" s="7">
        <f t="shared" si="90"/>
        <v>-945794</v>
      </c>
      <c r="M84" s="2">
        <f t="shared" si="84"/>
        <v>0</v>
      </c>
      <c r="N84" s="34">
        <f t="shared" si="91"/>
        <v>933870</v>
      </c>
      <c r="P84" s="39">
        <f t="shared" si="94"/>
        <v>2.0891017738071737E-5</v>
      </c>
      <c r="Q84" s="38">
        <f t="shared" si="95"/>
        <v>111.02022317692322</v>
      </c>
      <c r="R84" s="38">
        <f t="shared" si="96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5"/>
        <v>5718</v>
      </c>
      <c r="E85" s="3">
        <f t="shared" si="86"/>
        <v>6339575</v>
      </c>
      <c r="F85" s="23">
        <f t="shared" si="76"/>
        <v>148.36868231046932</v>
      </c>
      <c r="G85" s="91">
        <f t="shared" si="92"/>
        <v>2.1181708161403284E-3</v>
      </c>
      <c r="H85" s="55">
        <f t="shared" si="93"/>
        <v>1</v>
      </c>
      <c r="I85" s="8">
        <f t="shared" si="87"/>
        <v>-6413514</v>
      </c>
      <c r="J85" s="3">
        <f t="shared" si="88"/>
        <v>0</v>
      </c>
      <c r="K85" s="37">
        <f t="shared" si="89"/>
        <v>6339575</v>
      </c>
      <c r="L85" s="8">
        <f t="shared" si="90"/>
        <v>-1152766</v>
      </c>
      <c r="M85" s="3">
        <f t="shared" si="84"/>
        <v>0</v>
      </c>
      <c r="N85" s="37">
        <f t="shared" si="91"/>
        <v>1138233</v>
      </c>
      <c r="P85" s="71">
        <f t="shared" si="94"/>
        <v>2.0891017738071737E-5</v>
      </c>
      <c r="Q85" s="70">
        <f t="shared" si="95"/>
        <v>135.16784270935659</v>
      </c>
      <c r="R85" s="70">
        <f t="shared" si="96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5"/>
        <v>5718</v>
      </c>
      <c r="E86" s="2">
        <f t="shared" si="86"/>
        <v>7726893</v>
      </c>
      <c r="F86" s="24">
        <f t="shared" si="76"/>
        <v>148.36868231046932</v>
      </c>
      <c r="G86" s="92">
        <f t="shared" si="92"/>
        <v>2.1181708161403284E-3</v>
      </c>
      <c r="H86" s="56">
        <f t="shared" si="93"/>
        <v>1</v>
      </c>
      <c r="I86" s="7">
        <f t="shared" si="87"/>
        <v>-7818545</v>
      </c>
      <c r="J86" s="2">
        <f t="shared" si="88"/>
        <v>0</v>
      </c>
      <c r="K86" s="34">
        <f t="shared" si="89"/>
        <v>7726893</v>
      </c>
      <c r="L86" s="7">
        <f t="shared" si="90"/>
        <v>-1405031</v>
      </c>
      <c r="M86" s="2">
        <f t="shared" si="84"/>
        <v>0</v>
      </c>
      <c r="N86" s="34">
        <f t="shared" si="91"/>
        <v>1387318</v>
      </c>
      <c r="P86" s="39">
        <f t="shared" si="94"/>
        <v>2.0891017738071737E-5</v>
      </c>
      <c r="Q86" s="38">
        <f t="shared" si="95"/>
        <v>164.5997871264552</v>
      </c>
      <c r="R86" s="38">
        <f t="shared" si="96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5"/>
        <v>5718</v>
      </c>
      <c r="E87" s="3">
        <f t="shared" si="86"/>
        <v>9417804</v>
      </c>
      <c r="F87" s="23">
        <f t="shared" si="76"/>
        <v>148.36868231046932</v>
      </c>
      <c r="G87" s="91">
        <f t="shared" si="92"/>
        <v>2.1181708161403284E-3</v>
      </c>
      <c r="H87" s="55">
        <f t="shared" si="93"/>
        <v>1</v>
      </c>
      <c r="I87" s="8">
        <f t="shared" si="87"/>
        <v>-9531045</v>
      </c>
      <c r="J87" s="3">
        <f t="shared" si="88"/>
        <v>0</v>
      </c>
      <c r="K87" s="37">
        <f t="shared" si="89"/>
        <v>9417804</v>
      </c>
      <c r="L87" s="8">
        <f t="shared" si="90"/>
        <v>-1712500</v>
      </c>
      <c r="M87" s="3">
        <f t="shared" si="84"/>
        <v>0</v>
      </c>
      <c r="N87" s="37">
        <f t="shared" si="91"/>
        <v>1690911</v>
      </c>
      <c r="P87" s="71">
        <f t="shared" si="94"/>
        <v>2.0891017738071737E-5</v>
      </c>
      <c r="Q87" s="70">
        <f t="shared" si="95"/>
        <v>200.47245861432805</v>
      </c>
      <c r="R87" s="70">
        <f t="shared" si="96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5"/>
        <v>5718</v>
      </c>
      <c r="E88" s="2">
        <f t="shared" si="86"/>
        <v>11478745</v>
      </c>
      <c r="F88" s="24">
        <f t="shared" si="76"/>
        <v>148.36868231046932</v>
      </c>
      <c r="G88" s="92">
        <f t="shared" si="92"/>
        <v>2.1181708161403284E-3</v>
      </c>
      <c r="H88" s="56">
        <f t="shared" si="93"/>
        <v>1</v>
      </c>
      <c r="I88" s="7">
        <f t="shared" si="87"/>
        <v>-11618299</v>
      </c>
      <c r="J88" s="2">
        <f t="shared" si="88"/>
        <v>0</v>
      </c>
      <c r="K88" s="34">
        <f t="shared" si="89"/>
        <v>11478745</v>
      </c>
      <c r="L88" s="7">
        <f t="shared" si="90"/>
        <v>-2087254</v>
      </c>
      <c r="M88" s="2">
        <f t="shared" si="84"/>
        <v>0</v>
      </c>
      <c r="N88" s="34">
        <f t="shared" si="91"/>
        <v>2060941</v>
      </c>
      <c r="P88" s="39">
        <f t="shared" si="94"/>
        <v>2.0891017738071737E-5</v>
      </c>
      <c r="Q88" s="38">
        <f t="shared" si="95"/>
        <v>244.19530267085614</v>
      </c>
      <c r="R88" s="38">
        <f t="shared" si="96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5"/>
        <v>5718</v>
      </c>
      <c r="E89" s="3">
        <f t="shared" si="86"/>
        <v>13990691</v>
      </c>
      <c r="F89" s="23">
        <f t="shared" si="76"/>
        <v>148.36868231046932</v>
      </c>
      <c r="G89" s="91">
        <f t="shared" si="92"/>
        <v>2.1181708161403284E-3</v>
      </c>
      <c r="H89" s="55">
        <f t="shared" si="93"/>
        <v>1</v>
      </c>
      <c r="I89" s="8">
        <f t="shared" si="87"/>
        <v>-14162316</v>
      </c>
      <c r="J89" s="3">
        <f t="shared" si="88"/>
        <v>0</v>
      </c>
      <c r="K89" s="37">
        <f t="shared" si="89"/>
        <v>13990691</v>
      </c>
      <c r="L89" s="8">
        <f t="shared" si="90"/>
        <v>-2544017</v>
      </c>
      <c r="M89" s="3">
        <f t="shared" ref="M89:M120" si="97">J89-J88</f>
        <v>0</v>
      </c>
      <c r="N89" s="37">
        <f t="shared" si="91"/>
        <v>2511946</v>
      </c>
      <c r="P89" s="71">
        <f t="shared" si="94"/>
        <v>2.0891017738071737E-5</v>
      </c>
      <c r="Q89" s="70">
        <f t="shared" si="95"/>
        <v>297.48621330656596</v>
      </c>
      <c r="R89" s="70">
        <f t="shared" si="96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5"/>
        <v>5718</v>
      </c>
      <c r="E90" s="2">
        <f t="shared" si="86"/>
        <v>17052338</v>
      </c>
      <c r="F90" s="24">
        <f t="shared" si="76"/>
        <v>148.36868231046932</v>
      </c>
      <c r="G90" s="92">
        <f t="shared" si="92"/>
        <v>2.1181708161403284E-3</v>
      </c>
      <c r="H90" s="56">
        <f t="shared" si="93"/>
        <v>1</v>
      </c>
      <c r="I90" s="7">
        <f t="shared" si="87"/>
        <v>-17263052</v>
      </c>
      <c r="J90" s="2">
        <f t="shared" si="88"/>
        <v>0</v>
      </c>
      <c r="K90" s="34">
        <f t="shared" si="89"/>
        <v>17052338</v>
      </c>
      <c r="L90" s="7">
        <f t="shared" si="90"/>
        <v>-3100736</v>
      </c>
      <c r="M90" s="2">
        <f t="shared" si="97"/>
        <v>0</v>
      </c>
      <c r="N90" s="34">
        <f t="shared" si="91"/>
        <v>3061647</v>
      </c>
      <c r="P90" s="39">
        <f t="shared" si="94"/>
        <v>2.0891017738071737E-5</v>
      </c>
      <c r="Q90" s="38">
        <f t="shared" si="95"/>
        <v>362.43900987206189</v>
      </c>
      <c r="R90" s="38">
        <f t="shared" si="96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8">D90+IF(M91&gt;0,M91,0)</f>
        <v>5718</v>
      </c>
      <c r="E91" s="3">
        <f t="shared" ref="E91:E122" si="99">E90+IF(N91&gt;0,N91,0)</f>
        <v>20783979</v>
      </c>
      <c r="F91" s="23">
        <f t="shared" si="76"/>
        <v>148.36868231046932</v>
      </c>
      <c r="G91" s="91">
        <f t="shared" si="92"/>
        <v>2.1181708161403284E-3</v>
      </c>
      <c r="H91" s="55">
        <f t="shared" si="93"/>
        <v>1</v>
      </c>
      <c r="I91" s="8">
        <f t="shared" ref="I91:I122" si="100">INT((Z$4*K91+I90)/(1+Y$4*J91))</f>
        <v>-21042336</v>
      </c>
      <c r="J91" s="3">
        <f t="shared" ref="J91:J122" si="101">S91</f>
        <v>0</v>
      </c>
      <c r="K91" s="37">
        <f t="shared" ref="K91:K122" si="102">INT((X$4*J91+K90)/(1+W$4+Z$4))</f>
        <v>20783979</v>
      </c>
      <c r="L91" s="8">
        <f t="shared" ref="L91:L122" si="103">I91-I90</f>
        <v>-3779284</v>
      </c>
      <c r="M91" s="3">
        <f t="shared" si="97"/>
        <v>0</v>
      </c>
      <c r="N91" s="37">
        <f t="shared" ref="N91:N122" si="104">K91-K90</f>
        <v>3731641</v>
      </c>
      <c r="P91" s="71">
        <f t="shared" si="94"/>
        <v>2.0891017738071737E-5</v>
      </c>
      <c r="Q91" s="70">
        <f t="shared" si="95"/>
        <v>441.60572829693149</v>
      </c>
      <c r="R91" s="70">
        <f t="shared" si="96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8"/>
        <v>5718</v>
      </c>
      <c r="E92" s="2">
        <f t="shared" si="99"/>
        <v>25332232</v>
      </c>
      <c r="F92" s="24">
        <f t="shared" si="76"/>
        <v>148.36868231046932</v>
      </c>
      <c r="G92" s="92">
        <f t="shared" si="92"/>
        <v>2.1181708161403284E-3</v>
      </c>
      <c r="H92" s="56">
        <f t="shared" si="93"/>
        <v>1</v>
      </c>
      <c r="I92" s="7">
        <f t="shared" si="100"/>
        <v>-25648658</v>
      </c>
      <c r="J92" s="2">
        <f t="shared" si="101"/>
        <v>0</v>
      </c>
      <c r="K92" s="34">
        <f t="shared" si="102"/>
        <v>25332232</v>
      </c>
      <c r="L92" s="7">
        <f t="shared" si="103"/>
        <v>-4606322</v>
      </c>
      <c r="M92" s="2">
        <f t="shared" si="97"/>
        <v>0</v>
      </c>
      <c r="N92" s="34">
        <f t="shared" si="104"/>
        <v>4548253</v>
      </c>
      <c r="P92" s="39">
        <f t="shared" si="94"/>
        <v>2.0891017738071737E-5</v>
      </c>
      <c r="Q92" s="38">
        <f t="shared" si="95"/>
        <v>538.09685575402466</v>
      </c>
      <c r="R92" s="38">
        <f t="shared" si="96"/>
        <v>0</v>
      </c>
      <c r="S92" s="12">
        <f t="shared" ref="S92:S155" si="10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8"/>
        <v>5718</v>
      </c>
      <c r="E93" s="3">
        <f t="shared" si="99"/>
        <v>30875800</v>
      </c>
      <c r="F93" s="23">
        <f t="shared" si="76"/>
        <v>148.36868231046932</v>
      </c>
      <c r="G93" s="91">
        <f t="shared" si="92"/>
        <v>2.1181708161403284E-3</v>
      </c>
      <c r="H93" s="55">
        <f t="shared" si="93"/>
        <v>1</v>
      </c>
      <c r="I93" s="8">
        <f t="shared" si="100"/>
        <v>-31263003</v>
      </c>
      <c r="J93" s="3">
        <f t="shared" si="101"/>
        <v>0</v>
      </c>
      <c r="K93" s="37">
        <f t="shared" si="102"/>
        <v>30875800</v>
      </c>
      <c r="L93" s="8">
        <f t="shared" si="103"/>
        <v>-5614345</v>
      </c>
      <c r="M93" s="3">
        <f t="shared" si="97"/>
        <v>0</v>
      </c>
      <c r="N93" s="37">
        <f t="shared" si="104"/>
        <v>5543568</v>
      </c>
      <c r="P93" s="71">
        <f t="shared" si="94"/>
        <v>2.0891017738071737E-5</v>
      </c>
      <c r="Q93" s="70">
        <f t="shared" si="95"/>
        <v>655.70357757744773</v>
      </c>
      <c r="R93" s="70">
        <f t="shared" si="96"/>
        <v>0</v>
      </c>
      <c r="S93" s="11">
        <f t="shared" si="10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8"/>
        <v>5718</v>
      </c>
      <c r="E94" s="2">
        <f t="shared" si="99"/>
        <v>37632493</v>
      </c>
      <c r="F94" s="24">
        <f t="shared" si="76"/>
        <v>148.36868231046932</v>
      </c>
      <c r="G94" s="92">
        <f t="shared" si="92"/>
        <v>2.1181708161403284E-3</v>
      </c>
      <c r="H94" s="56">
        <f t="shared" si="93"/>
        <v>1</v>
      </c>
      <c r="I94" s="7">
        <f t="shared" si="100"/>
        <v>-38105960</v>
      </c>
      <c r="J94" s="2">
        <f t="shared" si="101"/>
        <v>0</v>
      </c>
      <c r="K94" s="34">
        <f t="shared" si="102"/>
        <v>37632493</v>
      </c>
      <c r="L94" s="7">
        <f t="shared" si="103"/>
        <v>-6842957</v>
      </c>
      <c r="M94" s="2">
        <f t="shared" si="97"/>
        <v>0</v>
      </c>
      <c r="N94" s="34">
        <f t="shared" si="104"/>
        <v>6756693</v>
      </c>
      <c r="P94" s="39">
        <f t="shared" si="94"/>
        <v>2.0891017738071737E-5</v>
      </c>
      <c r="Q94" s="38">
        <f t="shared" si="95"/>
        <v>799.04672644520986</v>
      </c>
      <c r="R94" s="38">
        <f t="shared" si="96"/>
        <v>0</v>
      </c>
      <c r="S94" s="12">
        <f t="shared" si="10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8"/>
        <v>5718</v>
      </c>
      <c r="E95" s="3">
        <f t="shared" si="99"/>
        <v>45867784</v>
      </c>
      <c r="F95" s="23">
        <f t="shared" si="76"/>
        <v>148.36868231046932</v>
      </c>
      <c r="G95" s="91">
        <f t="shared" si="92"/>
        <v>2.1181708161403284E-3</v>
      </c>
      <c r="H95" s="55">
        <f t="shared" si="93"/>
        <v>1</v>
      </c>
      <c r="I95" s="8">
        <f t="shared" si="100"/>
        <v>-46446393</v>
      </c>
      <c r="J95" s="3">
        <f t="shared" si="101"/>
        <v>0</v>
      </c>
      <c r="K95" s="37">
        <f t="shared" si="102"/>
        <v>45867784</v>
      </c>
      <c r="L95" s="8">
        <f t="shared" si="103"/>
        <v>-8340433</v>
      </c>
      <c r="M95" s="3">
        <f t="shared" si="97"/>
        <v>0</v>
      </c>
      <c r="N95" s="37">
        <f t="shared" si="104"/>
        <v>8235291</v>
      </c>
      <c r="P95" s="71">
        <f t="shared" si="94"/>
        <v>2.0891017738071737E-5</v>
      </c>
      <c r="Q95" s="70">
        <f t="shared" si="95"/>
        <v>973.75829860550971</v>
      </c>
      <c r="R95" s="70">
        <f t="shared" si="96"/>
        <v>0</v>
      </c>
      <c r="S95" s="11">
        <f t="shared" si="10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8"/>
        <v>5718</v>
      </c>
      <c r="E96" s="2">
        <f t="shared" si="99"/>
        <v>55905241</v>
      </c>
      <c r="F96" s="24">
        <f t="shared" si="76"/>
        <v>148.36868231046932</v>
      </c>
      <c r="G96" s="92">
        <f t="shared" si="92"/>
        <v>2.1181708161403284E-3</v>
      </c>
      <c r="H96" s="56">
        <f t="shared" si="93"/>
        <v>1</v>
      </c>
      <c r="I96" s="7">
        <f t="shared" si="100"/>
        <v>-56612001</v>
      </c>
      <c r="J96" s="2">
        <f t="shared" si="101"/>
        <v>0</v>
      </c>
      <c r="K96" s="34">
        <f t="shared" si="102"/>
        <v>55905241</v>
      </c>
      <c r="L96" s="7">
        <f t="shared" si="103"/>
        <v>-10165608</v>
      </c>
      <c r="M96" s="2">
        <f t="shared" si="97"/>
        <v>0</v>
      </c>
      <c r="N96" s="34">
        <f t="shared" si="104"/>
        <v>10037457</v>
      </c>
      <c r="P96" s="39">
        <f t="shared" si="94"/>
        <v>2.0891017738071737E-5</v>
      </c>
      <c r="Q96" s="38">
        <f t="shared" si="95"/>
        <v>1186.7028118711876</v>
      </c>
      <c r="R96" s="38">
        <f t="shared" si="96"/>
        <v>0</v>
      </c>
      <c r="S96" s="12">
        <f t="shared" si="10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8"/>
        <v>5718</v>
      </c>
      <c r="E97" s="3">
        <f t="shared" si="99"/>
        <v>68139241</v>
      </c>
      <c r="F97" s="23">
        <f t="shared" si="76"/>
        <v>148.36868231046932</v>
      </c>
      <c r="G97" s="91">
        <f t="shared" si="92"/>
        <v>2.1181708161403284E-3</v>
      </c>
      <c r="H97" s="55">
        <f t="shared" si="93"/>
        <v>1</v>
      </c>
      <c r="I97" s="8">
        <f t="shared" si="100"/>
        <v>-69002195</v>
      </c>
      <c r="J97" s="3">
        <f t="shared" si="101"/>
        <v>0</v>
      </c>
      <c r="K97" s="37">
        <f t="shared" si="102"/>
        <v>68139241</v>
      </c>
      <c r="L97" s="8">
        <f t="shared" si="103"/>
        <v>-12390194</v>
      </c>
      <c r="M97" s="3">
        <f t="shared" si="97"/>
        <v>0</v>
      </c>
      <c r="N97" s="37">
        <f t="shared" si="104"/>
        <v>12234000</v>
      </c>
      <c r="P97" s="71">
        <f t="shared" si="94"/>
        <v>2.0891017738071737E-5</v>
      </c>
      <c r="Q97" s="70">
        <f t="shared" si="95"/>
        <v>1446.2469429886462</v>
      </c>
      <c r="R97" s="70">
        <f t="shared" si="96"/>
        <v>0</v>
      </c>
      <c r="S97" s="11">
        <f t="shared" si="10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8"/>
        <v>5718</v>
      </c>
      <c r="E98" s="2">
        <f t="shared" si="99"/>
        <v>83050464</v>
      </c>
      <c r="F98" s="24">
        <f t="shared" si="76"/>
        <v>148.36868231046932</v>
      </c>
      <c r="G98" s="92">
        <f t="shared" si="92"/>
        <v>2.1181708161403284E-3</v>
      </c>
      <c r="H98" s="56">
        <f t="shared" si="93"/>
        <v>1</v>
      </c>
      <c r="I98" s="7">
        <f t="shared" si="100"/>
        <v>-84103792</v>
      </c>
      <c r="J98" s="2">
        <f t="shared" si="101"/>
        <v>0</v>
      </c>
      <c r="K98" s="34">
        <f t="shared" si="102"/>
        <v>83050464</v>
      </c>
      <c r="L98" s="7">
        <f t="shared" si="103"/>
        <v>-15101597</v>
      </c>
      <c r="M98" s="2">
        <f t="shared" si="97"/>
        <v>0</v>
      </c>
      <c r="N98" s="34">
        <f t="shared" si="104"/>
        <v>14911223</v>
      </c>
      <c r="P98" s="39">
        <f t="shared" si="94"/>
        <v>2.0891017738071737E-5</v>
      </c>
      <c r="Q98" s="38">
        <f t="shared" si="95"/>
        <v>1762.5882948140274</v>
      </c>
      <c r="R98" s="38">
        <f t="shared" si="96"/>
        <v>0</v>
      </c>
      <c r="S98" s="12">
        <f t="shared" si="10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8"/>
        <v>5718</v>
      </c>
      <c r="E99" s="3">
        <f t="shared" si="99"/>
        <v>101224778</v>
      </c>
      <c r="F99" s="23">
        <f t="shared" si="76"/>
        <v>148.36868231046932</v>
      </c>
      <c r="G99" s="91">
        <f t="shared" si="92"/>
        <v>2.1181708161403284E-3</v>
      </c>
      <c r="H99" s="55">
        <f t="shared" si="93"/>
        <v>1</v>
      </c>
      <c r="I99" s="8">
        <f t="shared" si="100"/>
        <v>-102510141</v>
      </c>
      <c r="J99" s="3">
        <f t="shared" si="101"/>
        <v>0</v>
      </c>
      <c r="K99" s="37">
        <f t="shared" si="102"/>
        <v>101224778</v>
      </c>
      <c r="L99" s="8">
        <f t="shared" si="103"/>
        <v>-18406349</v>
      </c>
      <c r="M99" s="3">
        <f t="shared" si="97"/>
        <v>0</v>
      </c>
      <c r="N99" s="37">
        <f t="shared" si="104"/>
        <v>18174314</v>
      </c>
      <c r="P99" s="71">
        <f t="shared" si="94"/>
        <v>2.0891017738071737E-5</v>
      </c>
      <c r="Q99" s="70">
        <f t="shared" si="95"/>
        <v>2148.1560790691733</v>
      </c>
      <c r="R99" s="70">
        <f t="shared" si="96"/>
        <v>0</v>
      </c>
      <c r="S99" s="11">
        <f t="shared" si="10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8"/>
        <v>5718</v>
      </c>
      <c r="E100" s="2">
        <f t="shared" si="99"/>
        <v>123376261</v>
      </c>
      <c r="F100" s="24">
        <f t="shared" si="76"/>
        <v>148.36868231046932</v>
      </c>
      <c r="G100" s="92">
        <f t="shared" ref="G100:G131" si="106">D100/U$3</f>
        <v>2.1181708161403284E-3</v>
      </c>
      <c r="H100" s="56">
        <f t="shared" si="93"/>
        <v>1</v>
      </c>
      <c r="I100" s="7">
        <f t="shared" si="100"/>
        <v>-124944435</v>
      </c>
      <c r="J100" s="2">
        <f t="shared" si="101"/>
        <v>0</v>
      </c>
      <c r="K100" s="34">
        <f t="shared" si="102"/>
        <v>123376261</v>
      </c>
      <c r="L100" s="7">
        <f t="shared" si="103"/>
        <v>-22434294</v>
      </c>
      <c r="M100" s="2">
        <f t="shared" si="97"/>
        <v>0</v>
      </c>
      <c r="N100" s="34">
        <f t="shared" si="104"/>
        <v>22151483</v>
      </c>
      <c r="P100" s="39">
        <f t="shared" si="94"/>
        <v>2.0891017738071737E-5</v>
      </c>
      <c r="Q100" s="38">
        <f t="shared" si="95"/>
        <v>2618.0994340280322</v>
      </c>
      <c r="R100" s="38">
        <f t="shared" si="96"/>
        <v>0</v>
      </c>
      <c r="S100" s="12">
        <f t="shared" si="10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8"/>
        <v>5718</v>
      </c>
      <c r="E101" s="3">
        <f t="shared" si="99"/>
        <v>150375254</v>
      </c>
      <c r="F101" s="23">
        <f t="shared" ref="F101:F164" si="107">D101*(F$35/D$35)</f>
        <v>148.36868231046932</v>
      </c>
      <c r="G101" s="91">
        <f t="shared" si="106"/>
        <v>2.1181708161403284E-3</v>
      </c>
      <c r="H101" s="55">
        <f t="shared" si="93"/>
        <v>1</v>
      </c>
      <c r="I101" s="8">
        <f t="shared" si="100"/>
        <v>-152288129</v>
      </c>
      <c r="J101" s="3">
        <f t="shared" si="101"/>
        <v>0</v>
      </c>
      <c r="K101" s="37">
        <f t="shared" si="102"/>
        <v>150375254</v>
      </c>
      <c r="L101" s="8">
        <f t="shared" si="103"/>
        <v>-27343694</v>
      </c>
      <c r="M101" s="3">
        <f t="shared" si="97"/>
        <v>0</v>
      </c>
      <c r="N101" s="37">
        <f t="shared" si="104"/>
        <v>26998993</v>
      </c>
      <c r="P101" s="71">
        <f t="shared" si="94"/>
        <v>2.0891017738071737E-5</v>
      </c>
      <c r="Q101" s="70">
        <f t="shared" si="95"/>
        <v>3190.8826349399073</v>
      </c>
      <c r="R101" s="70">
        <f t="shared" si="96"/>
        <v>0</v>
      </c>
      <c r="S101" s="11">
        <f t="shared" si="10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8"/>
        <v>5718</v>
      </c>
      <c r="E102" s="2">
        <f t="shared" si="99"/>
        <v>183282561</v>
      </c>
      <c r="F102" s="24">
        <f t="shared" si="107"/>
        <v>148.36868231046932</v>
      </c>
      <c r="G102" s="92">
        <f t="shared" si="106"/>
        <v>2.1181708161403284E-3</v>
      </c>
      <c r="H102" s="56">
        <f t="shared" si="93"/>
        <v>1</v>
      </c>
      <c r="I102" s="7">
        <f t="shared" si="100"/>
        <v>-185615569</v>
      </c>
      <c r="J102" s="2">
        <f t="shared" si="101"/>
        <v>0</v>
      </c>
      <c r="K102" s="34">
        <f t="shared" si="102"/>
        <v>183282561</v>
      </c>
      <c r="L102" s="7">
        <f t="shared" si="103"/>
        <v>-33327440</v>
      </c>
      <c r="M102" s="2">
        <f t="shared" si="97"/>
        <v>0</v>
      </c>
      <c r="N102" s="34">
        <f t="shared" si="104"/>
        <v>32907307</v>
      </c>
      <c r="P102" s="39">
        <f t="shared" si="94"/>
        <v>2.0891017738071737E-5</v>
      </c>
      <c r="Q102" s="38">
        <f t="shared" si="95"/>
        <v>3889.0106193888023</v>
      </c>
      <c r="R102" s="38">
        <f t="shared" si="96"/>
        <v>0</v>
      </c>
      <c r="S102" s="12">
        <f t="shared" si="10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8"/>
        <v>5718</v>
      </c>
      <c r="E103" s="3">
        <f t="shared" si="99"/>
        <v>223391125</v>
      </c>
      <c r="F103" s="23">
        <f t="shared" si="107"/>
        <v>148.36868231046932</v>
      </c>
      <c r="G103" s="91">
        <f t="shared" si="106"/>
        <v>2.1181708161403284E-3</v>
      </c>
      <c r="H103" s="55">
        <f t="shared" si="93"/>
        <v>1</v>
      </c>
      <c r="I103" s="8">
        <f t="shared" si="100"/>
        <v>-226236205</v>
      </c>
      <c r="J103" s="3">
        <f t="shared" si="101"/>
        <v>0</v>
      </c>
      <c r="K103" s="37">
        <f t="shared" si="102"/>
        <v>223391125</v>
      </c>
      <c r="L103" s="8">
        <f t="shared" si="103"/>
        <v>-40620636</v>
      </c>
      <c r="M103" s="3">
        <f t="shared" si="97"/>
        <v>0</v>
      </c>
      <c r="N103" s="37">
        <f t="shared" si="104"/>
        <v>40108564</v>
      </c>
      <c r="P103" s="71">
        <f t="shared" si="94"/>
        <v>2.0891017738071737E-5</v>
      </c>
      <c r="Q103" s="70">
        <f t="shared" si="95"/>
        <v>4739.91315573462</v>
      </c>
      <c r="R103" s="70">
        <f t="shared" si="96"/>
        <v>0</v>
      </c>
      <c r="S103" s="11">
        <f t="shared" si="10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8"/>
        <v>5718</v>
      </c>
      <c r="E104" s="2">
        <f t="shared" si="99"/>
        <v>272276830</v>
      </c>
      <c r="F104" s="24">
        <f t="shared" si="107"/>
        <v>148.36868231046932</v>
      </c>
      <c r="G104" s="92">
        <f t="shared" si="106"/>
        <v>2.1181708161403284E-3</v>
      </c>
      <c r="H104" s="56">
        <f t="shared" ref="H104:H135" si="108">D104/D103</f>
        <v>1</v>
      </c>
      <c r="I104" s="7">
        <f t="shared" si="100"/>
        <v>-275746041</v>
      </c>
      <c r="J104" s="2">
        <f t="shared" si="101"/>
        <v>0</v>
      </c>
      <c r="K104" s="34">
        <f t="shared" si="102"/>
        <v>272276830</v>
      </c>
      <c r="L104" s="7">
        <f t="shared" si="103"/>
        <v>-49509836</v>
      </c>
      <c r="M104" s="2">
        <f t="shared" si="97"/>
        <v>0</v>
      </c>
      <c r="N104" s="34">
        <f t="shared" si="104"/>
        <v>48885705</v>
      </c>
      <c r="P104" s="39">
        <f t="shared" si="94"/>
        <v>2.0891017738071737E-5</v>
      </c>
      <c r="Q104" s="38">
        <f t="shared" si="95"/>
        <v>5777.0225855914314</v>
      </c>
      <c r="R104" s="38">
        <f t="shared" si="96"/>
        <v>0</v>
      </c>
      <c r="S104" s="12">
        <f t="shared" si="10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8"/>
        <v>5718</v>
      </c>
      <c r="E105" s="3">
        <f t="shared" si="99"/>
        <v>331860419</v>
      </c>
      <c r="F105" s="23">
        <f t="shared" si="107"/>
        <v>148.36868231046932</v>
      </c>
      <c r="G105" s="91">
        <f t="shared" si="106"/>
        <v>2.1181708161403284E-3</v>
      </c>
      <c r="H105" s="55">
        <f t="shared" si="108"/>
        <v>1</v>
      </c>
      <c r="I105" s="8">
        <f t="shared" si="100"/>
        <v>-336090342</v>
      </c>
      <c r="J105" s="3">
        <f t="shared" si="101"/>
        <v>0</v>
      </c>
      <c r="K105" s="37">
        <f t="shared" si="102"/>
        <v>331860419</v>
      </c>
      <c r="L105" s="8">
        <f t="shared" si="103"/>
        <v>-60344301</v>
      </c>
      <c r="M105" s="3">
        <f t="shared" si="97"/>
        <v>0</v>
      </c>
      <c r="N105" s="37">
        <f t="shared" si="104"/>
        <v>59583589</v>
      </c>
      <c r="P105" s="71">
        <f t="shared" si="94"/>
        <v>2.0891017738071737E-5</v>
      </c>
      <c r="Q105" s="70">
        <f t="shared" si="95"/>
        <v>7041.0874268757725</v>
      </c>
      <c r="R105" s="70">
        <f t="shared" si="96"/>
        <v>0</v>
      </c>
      <c r="S105" s="11">
        <f t="shared" si="10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8"/>
        <v>5718</v>
      </c>
      <c r="E106" s="2">
        <f t="shared" si="99"/>
        <v>404482958</v>
      </c>
      <c r="F106" s="24">
        <f t="shared" si="107"/>
        <v>148.36868231046932</v>
      </c>
      <c r="G106" s="92">
        <f t="shared" si="106"/>
        <v>2.1181708161403284E-3</v>
      </c>
      <c r="H106" s="56">
        <f t="shared" si="108"/>
        <v>1</v>
      </c>
      <c r="I106" s="7">
        <f t="shared" si="100"/>
        <v>-409640063</v>
      </c>
      <c r="J106" s="2">
        <f t="shared" si="101"/>
        <v>0</v>
      </c>
      <c r="K106" s="34">
        <f t="shared" si="102"/>
        <v>404482958</v>
      </c>
      <c r="L106" s="7">
        <f t="shared" si="103"/>
        <v>-73549721</v>
      </c>
      <c r="M106" s="2">
        <f t="shared" si="97"/>
        <v>0</v>
      </c>
      <c r="N106" s="34">
        <f t="shared" si="104"/>
        <v>72622539</v>
      </c>
      <c r="P106" s="39">
        <f t="shared" si="94"/>
        <v>2.0891017738071737E-5</v>
      </c>
      <c r="Q106" s="38">
        <f t="shared" si="95"/>
        <v>8581.7733901808315</v>
      </c>
      <c r="R106" s="38">
        <f t="shared" si="96"/>
        <v>0</v>
      </c>
      <c r="S106" s="12">
        <f t="shared" si="10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8"/>
        <v>5718</v>
      </c>
      <c r="E107" s="3">
        <f t="shared" si="99"/>
        <v>492997821</v>
      </c>
      <c r="F107" s="23">
        <f t="shared" si="107"/>
        <v>148.36868231046932</v>
      </c>
      <c r="G107" s="91">
        <f t="shared" si="106"/>
        <v>2.1181708161403284E-3</v>
      </c>
      <c r="H107" s="55">
        <f t="shared" si="108"/>
        <v>1</v>
      </c>
      <c r="I107" s="8">
        <f t="shared" si="100"/>
        <v>-499285008</v>
      </c>
      <c r="J107" s="3">
        <f t="shared" si="101"/>
        <v>0</v>
      </c>
      <c r="K107" s="37">
        <f t="shared" si="102"/>
        <v>492997821</v>
      </c>
      <c r="L107" s="8">
        <f t="shared" si="103"/>
        <v>-89644945</v>
      </c>
      <c r="M107" s="3">
        <f t="shared" si="97"/>
        <v>0</v>
      </c>
      <c r="N107" s="37">
        <f t="shared" si="104"/>
        <v>88514863</v>
      </c>
      <c r="P107" s="71">
        <f t="shared" si="94"/>
        <v>2.0891017738071737E-5</v>
      </c>
      <c r="Q107" s="70">
        <f t="shared" si="95"/>
        <v>10459.614725620841</v>
      </c>
      <c r="R107" s="70">
        <f t="shared" si="96"/>
        <v>0</v>
      </c>
      <c r="S107" s="11">
        <f t="shared" si="10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8"/>
        <v>5718</v>
      </c>
      <c r="E108" s="2">
        <f t="shared" si="99"/>
        <v>600882798</v>
      </c>
      <c r="F108" s="24">
        <f t="shared" si="107"/>
        <v>148.36868231046932</v>
      </c>
      <c r="G108" s="92">
        <f t="shared" si="106"/>
        <v>2.1181708161403284E-3</v>
      </c>
      <c r="H108" s="56">
        <f t="shared" si="108"/>
        <v>1</v>
      </c>
      <c r="I108" s="7">
        <f t="shared" si="100"/>
        <v>-608547367</v>
      </c>
      <c r="J108" s="2">
        <f t="shared" si="101"/>
        <v>0</v>
      </c>
      <c r="K108" s="34">
        <f t="shared" si="102"/>
        <v>600882798</v>
      </c>
      <c r="L108" s="7">
        <f t="shared" si="103"/>
        <v>-109262359</v>
      </c>
      <c r="M108" s="2">
        <f t="shared" si="97"/>
        <v>0</v>
      </c>
      <c r="N108" s="34">
        <f t="shared" si="104"/>
        <v>107884977</v>
      </c>
      <c r="P108" s="39">
        <f t="shared" si="94"/>
        <v>2.0891017738071737E-5</v>
      </c>
      <c r="Q108" s="38">
        <f t="shared" si="95"/>
        <v>12748.392722007806</v>
      </c>
      <c r="R108" s="38">
        <f t="shared" si="96"/>
        <v>0</v>
      </c>
      <c r="S108" s="12">
        <f t="shared" si="10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8"/>
        <v>5718</v>
      </c>
      <c r="E109" s="3">
        <f t="shared" si="99"/>
        <v>732376740</v>
      </c>
      <c r="F109" s="23">
        <f t="shared" si="107"/>
        <v>148.36868231046932</v>
      </c>
      <c r="G109" s="91">
        <f t="shared" si="106"/>
        <v>2.1181708161403284E-3</v>
      </c>
      <c r="H109" s="55">
        <f t="shared" si="108"/>
        <v>1</v>
      </c>
      <c r="I109" s="8">
        <f t="shared" si="100"/>
        <v>-741720110</v>
      </c>
      <c r="J109" s="3">
        <f t="shared" si="101"/>
        <v>0</v>
      </c>
      <c r="K109" s="37">
        <f t="shared" si="102"/>
        <v>732376740</v>
      </c>
      <c r="L109" s="8">
        <f t="shared" si="103"/>
        <v>-133172743</v>
      </c>
      <c r="M109" s="3">
        <f t="shared" si="97"/>
        <v>0</v>
      </c>
      <c r="N109" s="37">
        <f t="shared" si="104"/>
        <v>131493942</v>
      </c>
      <c r="P109" s="71">
        <f t="shared" si="94"/>
        <v>2.0891017738071737E-5</v>
      </c>
      <c r="Q109" s="70">
        <f t="shared" si="95"/>
        <v>15538.034497543038</v>
      </c>
      <c r="R109" s="70">
        <f t="shared" si="96"/>
        <v>0</v>
      </c>
      <c r="S109" s="11">
        <f t="shared" si="10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8"/>
        <v>5718</v>
      </c>
      <c r="E110" s="2">
        <f t="shared" si="99"/>
        <v>892646105</v>
      </c>
      <c r="F110" s="24">
        <f t="shared" si="107"/>
        <v>148.36868231046932</v>
      </c>
      <c r="G110" s="92">
        <f t="shared" si="106"/>
        <v>2.1181708161403284E-3</v>
      </c>
      <c r="H110" s="56">
        <f t="shared" si="108"/>
        <v>1</v>
      </c>
      <c r="I110" s="7">
        <f t="shared" si="100"/>
        <v>-904035656</v>
      </c>
      <c r="J110" s="2">
        <f t="shared" si="101"/>
        <v>0</v>
      </c>
      <c r="K110" s="34">
        <f t="shared" si="102"/>
        <v>892646105</v>
      </c>
      <c r="L110" s="7">
        <f t="shared" si="103"/>
        <v>-162315546</v>
      </c>
      <c r="M110" s="2">
        <f t="shared" si="97"/>
        <v>0</v>
      </c>
      <c r="N110" s="34">
        <f t="shared" si="104"/>
        <v>160269365</v>
      </c>
      <c r="P110" s="39">
        <f t="shared" si="94"/>
        <v>2.0891017738071737E-5</v>
      </c>
      <c r="Q110" s="38">
        <f t="shared" si="95"/>
        <v>18938.146398383007</v>
      </c>
      <c r="R110" s="38">
        <f t="shared" si="96"/>
        <v>0</v>
      </c>
      <c r="S110" s="12">
        <f t="shared" si="10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8"/>
        <v>5718</v>
      </c>
      <c r="E111" s="3">
        <f t="shared" si="99"/>
        <v>1087987951</v>
      </c>
      <c r="F111" s="23">
        <f t="shared" si="107"/>
        <v>148.36868231046932</v>
      </c>
      <c r="G111" s="91">
        <f t="shared" si="106"/>
        <v>2.1181708161403284E-3</v>
      </c>
      <c r="H111" s="55">
        <f t="shared" si="108"/>
        <v>1</v>
      </c>
      <c r="I111" s="8">
        <f t="shared" si="100"/>
        <v>-1101871458</v>
      </c>
      <c r="J111" s="3">
        <f t="shared" si="101"/>
        <v>0</v>
      </c>
      <c r="K111" s="37">
        <f t="shared" si="102"/>
        <v>1087987951</v>
      </c>
      <c r="L111" s="8">
        <f t="shared" si="103"/>
        <v>-197835802</v>
      </c>
      <c r="M111" s="3">
        <f t="shared" si="97"/>
        <v>0</v>
      </c>
      <c r="N111" s="37">
        <f t="shared" si="104"/>
        <v>195341846</v>
      </c>
      <c r="P111" s="71">
        <f t="shared" si="94"/>
        <v>2.0891017738071737E-5</v>
      </c>
      <c r="Q111" s="70">
        <f t="shared" si="95"/>
        <v>23082.320401625595</v>
      </c>
      <c r="R111" s="70">
        <f t="shared" si="96"/>
        <v>0</v>
      </c>
      <c r="S111" s="11">
        <f t="shared" si="10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8"/>
        <v>5718</v>
      </c>
      <c r="E112" s="2">
        <f t="shared" si="99"/>
        <v>1326077350</v>
      </c>
      <c r="F112" s="24">
        <f t="shared" si="107"/>
        <v>148.36868231046932</v>
      </c>
      <c r="G112" s="92">
        <f t="shared" si="106"/>
        <v>2.1181708161403284E-3</v>
      </c>
      <c r="H112" s="56">
        <f t="shared" si="108"/>
        <v>1</v>
      </c>
      <c r="I112" s="7">
        <f t="shared" si="100"/>
        <v>-1343000577</v>
      </c>
      <c r="J112" s="2">
        <f t="shared" si="101"/>
        <v>0</v>
      </c>
      <c r="K112" s="34">
        <f t="shared" si="102"/>
        <v>1326077350</v>
      </c>
      <c r="L112" s="7">
        <f t="shared" si="103"/>
        <v>-241129119</v>
      </c>
      <c r="M112" s="2">
        <f t="shared" si="97"/>
        <v>0</v>
      </c>
      <c r="N112" s="34">
        <f t="shared" si="104"/>
        <v>238089399</v>
      </c>
      <c r="P112" s="39">
        <f t="shared" si="94"/>
        <v>2.0891017738071737E-5</v>
      </c>
      <c r="Q112" s="38">
        <f t="shared" si="95"/>
        <v>28133.383025628511</v>
      </c>
      <c r="R112" s="38">
        <f t="shared" si="96"/>
        <v>0</v>
      </c>
      <c r="S112" s="12">
        <f t="shared" si="10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8"/>
        <v>5718</v>
      </c>
      <c r="E113" s="3">
        <f t="shared" si="99"/>
        <v>1616268946</v>
      </c>
      <c r="F113" s="23">
        <f t="shared" si="107"/>
        <v>148.36868231046932</v>
      </c>
      <c r="G113" s="91">
        <f t="shared" si="106"/>
        <v>2.1181708161403284E-3</v>
      </c>
      <c r="H113" s="55">
        <f t="shared" si="108"/>
        <v>1</v>
      </c>
      <c r="I113" s="8">
        <f t="shared" si="100"/>
        <v>-1636897088</v>
      </c>
      <c r="J113" s="3">
        <f t="shared" si="101"/>
        <v>0</v>
      </c>
      <c r="K113" s="37">
        <f t="shared" si="102"/>
        <v>1616268946</v>
      </c>
      <c r="L113" s="8">
        <f t="shared" si="103"/>
        <v>-293896511</v>
      </c>
      <c r="M113" s="3">
        <f t="shared" si="97"/>
        <v>0</v>
      </c>
      <c r="N113" s="37">
        <f t="shared" si="104"/>
        <v>290191596</v>
      </c>
      <c r="P113" s="71">
        <f t="shared" ref="P113:P144" si="109">Y$4*((1+W$4-X$4)*(1+W$4+Z$4)-X$4)</f>
        <v>2.0891017738071737E-5</v>
      </c>
      <c r="Q113" s="70">
        <f t="shared" ref="Q113:Q144" si="110">(1+W$4-X$4)*(1+W$4+Z$4)-Y$4*((Z$4*K112)+((I112+J112)*(1+W$4+Z$4)))</f>
        <v>34289.792877046399</v>
      </c>
      <c r="R113" s="70">
        <f t="shared" ref="R113:R144" si="111">-J112*(1+W$4+Z$4)</f>
        <v>0</v>
      </c>
      <c r="S113" s="11">
        <f t="shared" si="10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8"/>
        <v>5718</v>
      </c>
      <c r="E114" s="2">
        <f t="shared" si="99"/>
        <v>1969964501</v>
      </c>
      <c r="F114" s="24">
        <f t="shared" si="107"/>
        <v>148.36868231046932</v>
      </c>
      <c r="G114" s="92">
        <f t="shared" si="106"/>
        <v>2.1181708161403284E-3</v>
      </c>
      <c r="H114" s="56">
        <f t="shared" si="108"/>
        <v>1</v>
      </c>
      <c r="I114" s="7">
        <f t="shared" si="100"/>
        <v>-1995108322</v>
      </c>
      <c r="J114" s="2">
        <f t="shared" si="101"/>
        <v>0</v>
      </c>
      <c r="K114" s="34">
        <f t="shared" si="102"/>
        <v>1969964501</v>
      </c>
      <c r="L114" s="7">
        <f t="shared" si="103"/>
        <v>-358211234</v>
      </c>
      <c r="M114" s="2">
        <f t="shared" si="97"/>
        <v>0</v>
      </c>
      <c r="N114" s="34">
        <f t="shared" si="104"/>
        <v>353695555</v>
      </c>
      <c r="P114" s="39">
        <f t="shared" si="109"/>
        <v>2.0891017738071737E-5</v>
      </c>
      <c r="Q114" s="38">
        <f t="shared" si="110"/>
        <v>41793.438160983598</v>
      </c>
      <c r="R114" s="38">
        <f t="shared" si="111"/>
        <v>0</v>
      </c>
      <c r="S114" s="12">
        <f t="shared" si="10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8"/>
        <v>5718</v>
      </c>
      <c r="E115" s="3">
        <f t="shared" si="99"/>
        <v>2401060879</v>
      </c>
      <c r="F115" s="23">
        <f t="shared" si="107"/>
        <v>148.36868231046932</v>
      </c>
      <c r="G115" s="91">
        <f t="shared" si="106"/>
        <v>2.1181708161403284E-3</v>
      </c>
      <c r="H115" s="55">
        <f t="shared" si="108"/>
        <v>1</v>
      </c>
      <c r="I115" s="8">
        <f t="shared" si="100"/>
        <v>-2431708565</v>
      </c>
      <c r="J115" s="3">
        <f t="shared" si="101"/>
        <v>0</v>
      </c>
      <c r="K115" s="37">
        <f t="shared" si="102"/>
        <v>2401060879</v>
      </c>
      <c r="L115" s="8">
        <f t="shared" si="103"/>
        <v>-436600243</v>
      </c>
      <c r="M115" s="3">
        <f t="shared" si="97"/>
        <v>0</v>
      </c>
      <c r="N115" s="37">
        <f t="shared" si="104"/>
        <v>431096378</v>
      </c>
      <c r="P115" s="71">
        <f t="shared" si="109"/>
        <v>2.0891017738071737E-5</v>
      </c>
      <c r="Q115" s="70">
        <f t="shared" si="110"/>
        <v>50939.140595195495</v>
      </c>
      <c r="R115" s="70">
        <f t="shared" si="111"/>
        <v>0</v>
      </c>
      <c r="S115" s="11">
        <f t="shared" si="10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8"/>
        <v>5718</v>
      </c>
      <c r="E116" s="2">
        <f t="shared" si="99"/>
        <v>2926496057</v>
      </c>
      <c r="F116" s="24">
        <f t="shared" si="107"/>
        <v>148.36868231046932</v>
      </c>
      <c r="G116" s="92">
        <f t="shared" si="106"/>
        <v>2.1181708161403284E-3</v>
      </c>
      <c r="H116" s="56">
        <f t="shared" si="108"/>
        <v>1</v>
      </c>
      <c r="I116" s="7">
        <f t="shared" si="100"/>
        <v>-2963852044</v>
      </c>
      <c r="J116" s="2">
        <f t="shared" si="101"/>
        <v>0</v>
      </c>
      <c r="K116" s="34">
        <f t="shared" si="102"/>
        <v>2926496057</v>
      </c>
      <c r="L116" s="7">
        <f t="shared" si="103"/>
        <v>-532143479</v>
      </c>
      <c r="M116" s="2">
        <f t="shared" si="97"/>
        <v>0</v>
      </c>
      <c r="N116" s="34">
        <f t="shared" si="104"/>
        <v>525435178</v>
      </c>
      <c r="P116" s="39">
        <f t="shared" si="109"/>
        <v>2.0891017738071737E-5</v>
      </c>
      <c r="Q116" s="38">
        <f t="shared" si="110"/>
        <v>62086.23908753552</v>
      </c>
      <c r="R116" s="38">
        <f t="shared" si="111"/>
        <v>0</v>
      </c>
      <c r="S116" s="12">
        <f t="shared" si="10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8"/>
        <v>5718</v>
      </c>
      <c r="E117" s="3">
        <f t="shared" si="99"/>
        <v>3566914628</v>
      </c>
      <c r="F117" s="23">
        <f t="shared" si="107"/>
        <v>148.36868231046932</v>
      </c>
      <c r="G117" s="91">
        <f t="shared" si="106"/>
        <v>2.1181708161403284E-3</v>
      </c>
      <c r="H117" s="55">
        <f t="shared" si="108"/>
        <v>1</v>
      </c>
      <c r="I117" s="8">
        <f t="shared" si="100"/>
        <v>-3612446924</v>
      </c>
      <c r="J117" s="3">
        <f t="shared" si="101"/>
        <v>0</v>
      </c>
      <c r="K117" s="37">
        <f t="shared" si="102"/>
        <v>3566914628</v>
      </c>
      <c r="L117" s="8">
        <f t="shared" si="103"/>
        <v>-648594880</v>
      </c>
      <c r="M117" s="3">
        <f t="shared" si="97"/>
        <v>0</v>
      </c>
      <c r="N117" s="37">
        <f t="shared" si="104"/>
        <v>640418571</v>
      </c>
      <c r="P117" s="71">
        <f t="shared" si="109"/>
        <v>2.0891017738071737E-5</v>
      </c>
      <c r="Q117" s="70">
        <f t="shared" si="110"/>
        <v>75672.708329544505</v>
      </c>
      <c r="R117" s="70">
        <f t="shared" si="111"/>
        <v>0</v>
      </c>
      <c r="S117" s="11">
        <f t="shared" si="10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8"/>
        <v>5718</v>
      </c>
      <c r="E118" s="2">
        <f t="shared" si="99"/>
        <v>4347478935</v>
      </c>
      <c r="F118" s="24">
        <f t="shared" si="107"/>
        <v>148.36868231046932</v>
      </c>
      <c r="G118" s="92">
        <f t="shared" si="106"/>
        <v>2.1181708161403284E-3</v>
      </c>
      <c r="H118" s="56">
        <f t="shared" si="108"/>
        <v>1</v>
      </c>
      <c r="I118" s="7">
        <f t="shared" si="100"/>
        <v>-4402976800</v>
      </c>
      <c r="J118" s="2">
        <f t="shared" si="101"/>
        <v>0</v>
      </c>
      <c r="K118" s="34">
        <f t="shared" si="102"/>
        <v>4347478935</v>
      </c>
      <c r="L118" s="7">
        <f t="shared" si="103"/>
        <v>-790529876</v>
      </c>
      <c r="M118" s="2">
        <f t="shared" si="97"/>
        <v>0</v>
      </c>
      <c r="N118" s="34">
        <f t="shared" si="104"/>
        <v>780564307</v>
      </c>
      <c r="P118" s="39">
        <f t="shared" si="109"/>
        <v>2.0891017738071737E-5</v>
      </c>
      <c r="Q118" s="38">
        <f t="shared" si="110"/>
        <v>92232.367023422179</v>
      </c>
      <c r="R118" s="38">
        <f t="shared" si="111"/>
        <v>0</v>
      </c>
      <c r="S118" s="12">
        <f t="shared" si="10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8"/>
        <v>5718</v>
      </c>
      <c r="E119" s="3">
        <f t="shared" si="99"/>
        <v>5298857714</v>
      </c>
      <c r="F119" s="23">
        <f t="shared" si="107"/>
        <v>148.36868231046932</v>
      </c>
      <c r="G119" s="91">
        <f t="shared" si="106"/>
        <v>2.1181708161403284E-3</v>
      </c>
      <c r="H119" s="55">
        <f t="shared" si="108"/>
        <v>1</v>
      </c>
      <c r="I119" s="8">
        <f t="shared" si="100"/>
        <v>-5366501959</v>
      </c>
      <c r="J119" s="3">
        <f t="shared" si="101"/>
        <v>0</v>
      </c>
      <c r="K119" s="37">
        <f t="shared" si="102"/>
        <v>5298857714</v>
      </c>
      <c r="L119" s="8">
        <f t="shared" si="103"/>
        <v>-963525159</v>
      </c>
      <c r="M119" s="3">
        <f t="shared" si="97"/>
        <v>0</v>
      </c>
      <c r="N119" s="37">
        <f t="shared" si="104"/>
        <v>951378779</v>
      </c>
      <c r="P119" s="71">
        <f t="shared" si="109"/>
        <v>2.0891017738071737E-5</v>
      </c>
      <c r="Q119" s="70">
        <f t="shared" si="110"/>
        <v>112415.85186930872</v>
      </c>
      <c r="R119" s="70">
        <f t="shared" si="111"/>
        <v>0</v>
      </c>
      <c r="S119" s="11">
        <f t="shared" si="10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8"/>
        <v>5718</v>
      </c>
      <c r="E120" s="2">
        <f t="shared" si="99"/>
        <v>6458431080</v>
      </c>
      <c r="F120" s="24">
        <f t="shared" si="107"/>
        <v>148.36868231046932</v>
      </c>
      <c r="G120" s="92">
        <f t="shared" si="106"/>
        <v>2.1181708161403284E-3</v>
      </c>
      <c r="H120" s="56">
        <f t="shared" si="108"/>
        <v>1</v>
      </c>
      <c r="I120" s="7">
        <f t="shared" si="100"/>
        <v>-6540879753</v>
      </c>
      <c r="J120" s="2">
        <f t="shared" si="101"/>
        <v>0</v>
      </c>
      <c r="K120" s="34">
        <f t="shared" si="102"/>
        <v>6458431080</v>
      </c>
      <c r="L120" s="7">
        <f t="shared" si="103"/>
        <v>-1174377794</v>
      </c>
      <c r="M120" s="2">
        <f t="shared" si="97"/>
        <v>0</v>
      </c>
      <c r="N120" s="34">
        <f t="shared" si="104"/>
        <v>1159573366</v>
      </c>
      <c r="P120" s="39">
        <f t="shared" si="109"/>
        <v>2.0891017738071737E-5</v>
      </c>
      <c r="Q120" s="38">
        <f t="shared" si="110"/>
        <v>137016.1813907481</v>
      </c>
      <c r="R120" s="38">
        <f t="shared" si="111"/>
        <v>0</v>
      </c>
      <c r="S120" s="12">
        <f t="shared" si="10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8"/>
        <v>5718</v>
      </c>
      <c r="E121" s="3">
        <f t="shared" si="99"/>
        <v>7871759211</v>
      </c>
      <c r="F121" s="23">
        <f t="shared" si="107"/>
        <v>148.36868231046932</v>
      </c>
      <c r="G121" s="91">
        <f t="shared" si="106"/>
        <v>2.1181708161403284E-3</v>
      </c>
      <c r="H121" s="55">
        <f t="shared" si="108"/>
        <v>1</v>
      </c>
      <c r="I121" s="8">
        <f t="shared" si="100"/>
        <v>-7972252032</v>
      </c>
      <c r="J121" s="3">
        <f t="shared" si="101"/>
        <v>0</v>
      </c>
      <c r="K121" s="37">
        <f t="shared" si="102"/>
        <v>7871759211</v>
      </c>
      <c r="L121" s="8">
        <f t="shared" si="103"/>
        <v>-1431372279</v>
      </c>
      <c r="M121" s="3">
        <f t="shared" ref="M121:M152" si="112">J121-J120</f>
        <v>0</v>
      </c>
      <c r="N121" s="37">
        <f t="shared" si="104"/>
        <v>1413328131</v>
      </c>
      <c r="P121" s="71">
        <f t="shared" si="109"/>
        <v>2.0891017738071737E-5</v>
      </c>
      <c r="Q121" s="70">
        <f t="shared" si="110"/>
        <v>166999.91398527729</v>
      </c>
      <c r="R121" s="70">
        <f t="shared" si="111"/>
        <v>0</v>
      </c>
      <c r="S121" s="11">
        <f t="shared" si="10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8"/>
        <v>5718</v>
      </c>
      <c r="E122" s="2">
        <f t="shared" si="99"/>
        <v>9594372427</v>
      </c>
      <c r="F122" s="24">
        <f t="shared" si="107"/>
        <v>148.36868231046932</v>
      </c>
      <c r="G122" s="92">
        <f t="shared" si="106"/>
        <v>2.1181708161403284E-3</v>
      </c>
      <c r="H122" s="56">
        <f t="shared" si="108"/>
        <v>1</v>
      </c>
      <c r="I122" s="7">
        <f t="shared" si="100"/>
        <v>-9716858080</v>
      </c>
      <c r="J122" s="2">
        <f t="shared" si="101"/>
        <v>0</v>
      </c>
      <c r="K122" s="34">
        <f t="shared" si="102"/>
        <v>9594372427</v>
      </c>
      <c r="L122" s="7">
        <f t="shared" si="103"/>
        <v>-1744606048</v>
      </c>
      <c r="M122" s="2">
        <f t="shared" si="112"/>
        <v>0</v>
      </c>
      <c r="N122" s="34">
        <f t="shared" si="104"/>
        <v>1722613216</v>
      </c>
      <c r="P122" s="39">
        <f t="shared" si="109"/>
        <v>2.0891017738071737E-5</v>
      </c>
      <c r="Q122" s="38">
        <f t="shared" si="110"/>
        <v>203545.12446289515</v>
      </c>
      <c r="R122" s="38">
        <f t="shared" si="111"/>
        <v>0</v>
      </c>
      <c r="S122" s="12">
        <f t="shared" si="10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3">D122+IF(M123&gt;0,M123,0)</f>
        <v>5718</v>
      </c>
      <c r="E123" s="3">
        <f t="shared" ref="E123:E154" si="114">E122+IF(N123&gt;0,N123,0)</f>
        <v>11693953004</v>
      </c>
      <c r="F123" s="23">
        <f t="shared" si="107"/>
        <v>148.36868231046932</v>
      </c>
      <c r="G123" s="91">
        <f t="shared" si="106"/>
        <v>2.1181708161403284E-3</v>
      </c>
      <c r="H123" s="55">
        <f t="shared" si="108"/>
        <v>1</v>
      </c>
      <c r="I123" s="8">
        <f t="shared" ref="I123:I154" si="115">INT((Z$4*K123+I122)/(1+Y$4*J123))</f>
        <v>-11843244281</v>
      </c>
      <c r="J123" s="3">
        <f t="shared" ref="J123:J154" si="116">S123</f>
        <v>0</v>
      </c>
      <c r="K123" s="37">
        <f t="shared" ref="K123:K154" si="117">INT((X$4*J123+K122)/(1+W$4+Z$4))</f>
        <v>11693953004</v>
      </c>
      <c r="L123" s="8">
        <f t="shared" ref="L123:L154" si="118">I123-I122</f>
        <v>-2126386201</v>
      </c>
      <c r="M123" s="3">
        <f t="shared" si="112"/>
        <v>0</v>
      </c>
      <c r="N123" s="37">
        <f t="shared" ref="N123:N154" si="119">K123-K122</f>
        <v>2099580577</v>
      </c>
      <c r="P123" s="71">
        <f t="shared" si="109"/>
        <v>2.0891017738071737E-5</v>
      </c>
      <c r="Q123" s="70">
        <f t="shared" si="110"/>
        <v>248087.69117216312</v>
      </c>
      <c r="R123" s="70">
        <f t="shared" si="111"/>
        <v>0</v>
      </c>
      <c r="S123" s="11">
        <f t="shared" si="10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3"/>
        <v>5718</v>
      </c>
      <c r="E124" s="2">
        <f t="shared" si="114"/>
        <v>14252994440</v>
      </c>
      <c r="F124" s="24">
        <f t="shared" si="107"/>
        <v>148.36868231046932</v>
      </c>
      <c r="G124" s="92">
        <f t="shared" si="106"/>
        <v>2.1181708161403284E-3</v>
      </c>
      <c r="H124" s="56">
        <f t="shared" si="108"/>
        <v>1</v>
      </c>
      <c r="I124" s="7">
        <f t="shared" si="115"/>
        <v>-14434957338</v>
      </c>
      <c r="J124" s="2">
        <f t="shared" si="116"/>
        <v>0</v>
      </c>
      <c r="K124" s="34">
        <f t="shared" si="117"/>
        <v>14252994440</v>
      </c>
      <c r="L124" s="7">
        <f t="shared" si="118"/>
        <v>-2591713057</v>
      </c>
      <c r="M124" s="2">
        <f t="shared" si="112"/>
        <v>0</v>
      </c>
      <c r="N124" s="34">
        <f t="shared" si="119"/>
        <v>2559041436</v>
      </c>
      <c r="P124" s="39">
        <f t="shared" si="109"/>
        <v>2.0891017738071737E-5</v>
      </c>
      <c r="Q124" s="38">
        <f t="shared" si="110"/>
        <v>302377.7123031235</v>
      </c>
      <c r="R124" s="38">
        <f t="shared" si="111"/>
        <v>0</v>
      </c>
      <c r="S124" s="12">
        <f t="shared" si="10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3"/>
        <v>5718</v>
      </c>
      <c r="E125" s="3">
        <f t="shared" si="114"/>
        <v>17372042665</v>
      </c>
      <c r="F125" s="23">
        <f t="shared" si="107"/>
        <v>148.36868231046932</v>
      </c>
      <c r="G125" s="91">
        <f t="shared" si="106"/>
        <v>2.1181708161403284E-3</v>
      </c>
      <c r="H125" s="55">
        <f t="shared" si="108"/>
        <v>1</v>
      </c>
      <c r="I125" s="8">
        <f t="shared" si="115"/>
        <v>-17593826865</v>
      </c>
      <c r="J125" s="3">
        <f t="shared" si="116"/>
        <v>0</v>
      </c>
      <c r="K125" s="37">
        <f t="shared" si="117"/>
        <v>17372042665</v>
      </c>
      <c r="L125" s="8">
        <f t="shared" si="118"/>
        <v>-3158869527</v>
      </c>
      <c r="M125" s="3">
        <f t="shared" si="112"/>
        <v>0</v>
      </c>
      <c r="N125" s="37">
        <f t="shared" si="119"/>
        <v>3119048225</v>
      </c>
      <c r="P125" s="71">
        <f t="shared" si="109"/>
        <v>2.0891017738071737E-5</v>
      </c>
      <c r="Q125" s="70">
        <f t="shared" si="110"/>
        <v>368548.26804293523</v>
      </c>
      <c r="R125" s="70">
        <f t="shared" si="111"/>
        <v>0</v>
      </c>
      <c r="S125" s="11">
        <f t="shared" si="10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3"/>
        <v>5718</v>
      </c>
      <c r="E126" s="2">
        <f t="shared" si="114"/>
        <v>21173646536</v>
      </c>
      <c r="F126" s="24">
        <f t="shared" si="107"/>
        <v>148.36868231046932</v>
      </c>
      <c r="G126" s="92">
        <f t="shared" si="106"/>
        <v>2.1181708161403284E-3</v>
      </c>
      <c r="H126" s="56">
        <f t="shared" si="108"/>
        <v>1</v>
      </c>
      <c r="I126" s="7">
        <f t="shared" si="115"/>
        <v>-21443966317</v>
      </c>
      <c r="J126" s="2">
        <f t="shared" si="116"/>
        <v>0</v>
      </c>
      <c r="K126" s="34">
        <f t="shared" si="117"/>
        <v>21173646536</v>
      </c>
      <c r="L126" s="7">
        <f t="shared" si="118"/>
        <v>-3850139452</v>
      </c>
      <c r="M126" s="2">
        <f t="shared" si="112"/>
        <v>0</v>
      </c>
      <c r="N126" s="34">
        <f t="shared" si="119"/>
        <v>3801603871</v>
      </c>
      <c r="P126" s="39">
        <f t="shared" si="109"/>
        <v>2.0891017738071737E-5</v>
      </c>
      <c r="Q126" s="38">
        <f t="shared" si="110"/>
        <v>449199.23036489927</v>
      </c>
      <c r="R126" s="38">
        <f t="shared" si="111"/>
        <v>0</v>
      </c>
      <c r="S126" s="12">
        <f t="shared" si="10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3"/>
        <v>5718</v>
      </c>
      <c r="E127" s="3">
        <f t="shared" si="114"/>
        <v>25807172840</v>
      </c>
      <c r="F127" s="23">
        <f t="shared" si="107"/>
        <v>148.36868231046932</v>
      </c>
      <c r="G127" s="91">
        <f t="shared" si="106"/>
        <v>2.1181708161403284E-3</v>
      </c>
      <c r="H127" s="55">
        <f t="shared" si="108"/>
        <v>1</v>
      </c>
      <c r="I127" s="8">
        <f t="shared" si="115"/>
        <v>-26136649465</v>
      </c>
      <c r="J127" s="3">
        <f t="shared" si="116"/>
        <v>0</v>
      </c>
      <c r="K127" s="37">
        <f t="shared" si="117"/>
        <v>25807172840</v>
      </c>
      <c r="L127" s="8">
        <f t="shared" si="118"/>
        <v>-4692683148</v>
      </c>
      <c r="M127" s="3">
        <f t="shared" si="112"/>
        <v>0</v>
      </c>
      <c r="N127" s="37">
        <f t="shared" si="119"/>
        <v>4633526304</v>
      </c>
      <c r="P127" s="71">
        <f t="shared" si="109"/>
        <v>2.0891017738071737E-5</v>
      </c>
      <c r="Q127" s="70">
        <f t="shared" si="110"/>
        <v>547499.41314056201</v>
      </c>
      <c r="R127" s="70">
        <f t="shared" si="111"/>
        <v>0</v>
      </c>
      <c r="S127" s="11">
        <f t="shared" si="10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3"/>
        <v>5718</v>
      </c>
      <c r="E128" s="2">
        <f t="shared" si="114"/>
        <v>31454674983</v>
      </c>
      <c r="F128" s="24">
        <f t="shared" si="107"/>
        <v>148.36868231046932</v>
      </c>
      <c r="G128" s="92">
        <f t="shared" si="106"/>
        <v>2.1181708161403284E-3</v>
      </c>
      <c r="H128" s="56">
        <f t="shared" si="108"/>
        <v>1</v>
      </c>
      <c r="I128" s="7">
        <f t="shared" si="115"/>
        <v>-31856254016</v>
      </c>
      <c r="J128" s="2">
        <f t="shared" si="116"/>
        <v>0</v>
      </c>
      <c r="K128" s="34">
        <f t="shared" si="117"/>
        <v>31454674983</v>
      </c>
      <c r="L128" s="7">
        <f t="shared" si="118"/>
        <v>-5719604551</v>
      </c>
      <c r="M128" s="2">
        <f t="shared" si="112"/>
        <v>0</v>
      </c>
      <c r="N128" s="34">
        <f t="shared" si="119"/>
        <v>5647502143</v>
      </c>
      <c r="P128" s="39">
        <f t="shared" si="109"/>
        <v>2.0891017738071737E-5</v>
      </c>
      <c r="Q128" s="38">
        <f t="shared" si="110"/>
        <v>667311.07630929979</v>
      </c>
      <c r="R128" s="38">
        <f t="shared" si="111"/>
        <v>0</v>
      </c>
      <c r="S128" s="12">
        <f t="shared" si="10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3"/>
        <v>5718</v>
      </c>
      <c r="E129" s="3">
        <f t="shared" si="114"/>
        <v>38338045954</v>
      </c>
      <c r="F129" s="23">
        <f t="shared" si="107"/>
        <v>148.36868231046932</v>
      </c>
      <c r="G129" s="91">
        <f t="shared" si="106"/>
        <v>2.1181708161403284E-3</v>
      </c>
      <c r="H129" s="55">
        <f t="shared" si="108"/>
        <v>1</v>
      </c>
      <c r="I129" s="8">
        <f t="shared" si="115"/>
        <v>-38827505896</v>
      </c>
      <c r="J129" s="3">
        <f t="shared" si="116"/>
        <v>0</v>
      </c>
      <c r="K129" s="37">
        <f t="shared" si="117"/>
        <v>38338045954</v>
      </c>
      <c r="L129" s="8">
        <f t="shared" si="118"/>
        <v>-6971251880</v>
      </c>
      <c r="M129" s="3">
        <f t="shared" si="112"/>
        <v>0</v>
      </c>
      <c r="N129" s="37">
        <f t="shared" si="119"/>
        <v>6883370971</v>
      </c>
      <c r="P129" s="71">
        <f t="shared" si="109"/>
        <v>2.0891017738071737E-5</v>
      </c>
      <c r="Q129" s="70">
        <f t="shared" si="110"/>
        <v>813341.67592717533</v>
      </c>
      <c r="R129" s="70">
        <f t="shared" si="111"/>
        <v>0</v>
      </c>
      <c r="S129" s="11">
        <f t="shared" si="10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3"/>
        <v>5718</v>
      </c>
      <c r="E130" s="2">
        <f t="shared" si="114"/>
        <v>46727736605</v>
      </c>
      <c r="F130" s="24">
        <f t="shared" si="107"/>
        <v>148.36868231046932</v>
      </c>
      <c r="G130" s="92">
        <f t="shared" si="106"/>
        <v>2.1181708161403284E-3</v>
      </c>
      <c r="H130" s="56">
        <f t="shared" si="108"/>
        <v>1</v>
      </c>
      <c r="I130" s="7">
        <f t="shared" si="115"/>
        <v>-47324308838</v>
      </c>
      <c r="J130" s="2">
        <f t="shared" si="116"/>
        <v>0</v>
      </c>
      <c r="K130" s="34">
        <f t="shared" si="117"/>
        <v>46727736605</v>
      </c>
      <c r="L130" s="7">
        <f t="shared" si="118"/>
        <v>-8496802942</v>
      </c>
      <c r="M130" s="2">
        <f t="shared" si="112"/>
        <v>0</v>
      </c>
      <c r="N130" s="34">
        <f t="shared" si="119"/>
        <v>8389690651</v>
      </c>
      <c r="P130" s="39">
        <f t="shared" si="109"/>
        <v>2.0891017738071737E-5</v>
      </c>
      <c r="Q130" s="38">
        <f t="shared" si="110"/>
        <v>991328.82224953128</v>
      </c>
      <c r="R130" s="38">
        <f t="shared" si="111"/>
        <v>0</v>
      </c>
      <c r="S130" s="12">
        <f t="shared" si="10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3"/>
        <v>5718</v>
      </c>
      <c r="E131" s="3">
        <f t="shared" si="114"/>
        <v>56953381788</v>
      </c>
      <c r="F131" s="23">
        <f t="shared" si="107"/>
        <v>148.36868231046932</v>
      </c>
      <c r="G131" s="91">
        <f t="shared" si="106"/>
        <v>2.1181708161403284E-3</v>
      </c>
      <c r="H131" s="55">
        <f t="shared" si="108"/>
        <v>1</v>
      </c>
      <c r="I131" s="8">
        <f t="shared" si="115"/>
        <v>-57680506186</v>
      </c>
      <c r="J131" s="3">
        <f t="shared" si="116"/>
        <v>0</v>
      </c>
      <c r="K131" s="37">
        <f t="shared" si="117"/>
        <v>56953381788</v>
      </c>
      <c r="L131" s="8">
        <f t="shared" si="118"/>
        <v>-10356197348</v>
      </c>
      <c r="M131" s="3">
        <f t="shared" si="112"/>
        <v>0</v>
      </c>
      <c r="N131" s="37">
        <f t="shared" si="119"/>
        <v>10225645183</v>
      </c>
      <c r="P131" s="71">
        <f t="shared" si="109"/>
        <v>2.0891017738071737E-5</v>
      </c>
      <c r="Q131" s="70">
        <f t="shared" si="110"/>
        <v>1208265.7131510328</v>
      </c>
      <c r="R131" s="70">
        <f t="shared" si="111"/>
        <v>0</v>
      </c>
      <c r="S131" s="11">
        <f t="shared" si="10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3"/>
        <v>5718</v>
      </c>
      <c r="E132" s="2">
        <f t="shared" si="114"/>
        <v>69416751864</v>
      </c>
      <c r="F132" s="24">
        <f t="shared" si="107"/>
        <v>148.36868231046932</v>
      </c>
      <c r="G132" s="92">
        <f t="shared" ref="G132:G163" si="120">D132/U$3</f>
        <v>2.1181708161403284E-3</v>
      </c>
      <c r="H132" s="56">
        <f t="shared" si="108"/>
        <v>1</v>
      </c>
      <c r="I132" s="7">
        <f t="shared" si="115"/>
        <v>-70302997757</v>
      </c>
      <c r="J132" s="2">
        <f t="shared" si="116"/>
        <v>0</v>
      </c>
      <c r="K132" s="34">
        <f t="shared" si="117"/>
        <v>69416751864</v>
      </c>
      <c r="L132" s="7">
        <f t="shared" si="118"/>
        <v>-12622491571</v>
      </c>
      <c r="M132" s="2">
        <f t="shared" si="112"/>
        <v>0</v>
      </c>
      <c r="N132" s="34">
        <f t="shared" si="119"/>
        <v>12463370076</v>
      </c>
      <c r="P132" s="39">
        <f t="shared" si="109"/>
        <v>2.0891017738071737E-5</v>
      </c>
      <c r="Q132" s="38">
        <f t="shared" si="110"/>
        <v>1472675.9000876269</v>
      </c>
      <c r="R132" s="38">
        <f t="shared" si="111"/>
        <v>0</v>
      </c>
      <c r="S132" s="12">
        <f t="shared" si="10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3"/>
        <v>5718</v>
      </c>
      <c r="E133" s="3">
        <f t="shared" si="114"/>
        <v>84607538448</v>
      </c>
      <c r="F133" s="23">
        <f t="shared" si="107"/>
        <v>148.36868231046932</v>
      </c>
      <c r="G133" s="91">
        <f t="shared" si="120"/>
        <v>2.1181708161403284E-3</v>
      </c>
      <c r="H133" s="55">
        <f t="shared" si="108"/>
        <v>1</v>
      </c>
      <c r="I133" s="8">
        <f t="shared" si="115"/>
        <v>-85687727123</v>
      </c>
      <c r="J133" s="3">
        <f t="shared" si="116"/>
        <v>0</v>
      </c>
      <c r="K133" s="37">
        <f t="shared" si="117"/>
        <v>84607538448</v>
      </c>
      <c r="L133" s="8">
        <f t="shared" si="118"/>
        <v>-15384729366</v>
      </c>
      <c r="M133" s="3">
        <f t="shared" si="112"/>
        <v>0</v>
      </c>
      <c r="N133" s="37">
        <f t="shared" si="119"/>
        <v>15190786584</v>
      </c>
      <c r="P133" s="71">
        <f t="shared" si="109"/>
        <v>2.0891017738071737E-5</v>
      </c>
      <c r="Q133" s="70">
        <f t="shared" si="110"/>
        <v>1794948.1824449962</v>
      </c>
      <c r="R133" s="70">
        <f t="shared" si="111"/>
        <v>0</v>
      </c>
      <c r="S133" s="11">
        <f t="shared" si="10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3"/>
        <v>5718</v>
      </c>
      <c r="E134" s="2">
        <f t="shared" si="114"/>
        <v>103122594618</v>
      </c>
      <c r="F134" s="24">
        <f t="shared" si="107"/>
        <v>148.36868231046932</v>
      </c>
      <c r="G134" s="92">
        <f t="shared" si="120"/>
        <v>2.1181708161403284E-3</v>
      </c>
      <c r="H134" s="56">
        <f t="shared" si="108"/>
        <v>1</v>
      </c>
      <c r="I134" s="7">
        <f t="shared" si="115"/>
        <v>-104439167465</v>
      </c>
      <c r="J134" s="2">
        <f t="shared" si="116"/>
        <v>0</v>
      </c>
      <c r="K134" s="34">
        <f t="shared" si="117"/>
        <v>103122594618</v>
      </c>
      <c r="L134" s="7">
        <f t="shared" si="118"/>
        <v>-18751440342</v>
      </c>
      <c r="M134" s="2">
        <f t="shared" si="112"/>
        <v>0</v>
      </c>
      <c r="N134" s="34">
        <f t="shared" si="119"/>
        <v>18515056170</v>
      </c>
      <c r="P134" s="39">
        <f t="shared" si="109"/>
        <v>2.0891017738071737E-5</v>
      </c>
      <c r="Q134" s="38">
        <f t="shared" si="110"/>
        <v>2187744.788279098</v>
      </c>
      <c r="R134" s="38">
        <f t="shared" si="111"/>
        <v>0</v>
      </c>
      <c r="S134" s="12">
        <f t="shared" si="10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3"/>
        <v>5718</v>
      </c>
      <c r="E135" s="3">
        <f t="shared" si="114"/>
        <v>125689385554</v>
      </c>
      <c r="F135" s="23">
        <f t="shared" si="107"/>
        <v>148.36868231046932</v>
      </c>
      <c r="G135" s="91">
        <f t="shared" si="120"/>
        <v>2.1181708161403284E-3</v>
      </c>
      <c r="H135" s="55">
        <f t="shared" si="108"/>
        <v>1</v>
      </c>
      <c r="I135" s="8">
        <f t="shared" si="115"/>
        <v>-127294071607</v>
      </c>
      <c r="J135" s="3">
        <f t="shared" si="116"/>
        <v>0</v>
      </c>
      <c r="K135" s="37">
        <f t="shared" si="117"/>
        <v>125689385554</v>
      </c>
      <c r="L135" s="8">
        <f t="shared" si="118"/>
        <v>-22854904142</v>
      </c>
      <c r="M135" s="3">
        <f t="shared" si="112"/>
        <v>0</v>
      </c>
      <c r="N135" s="37">
        <f t="shared" si="119"/>
        <v>22566790936</v>
      </c>
      <c r="P135" s="71">
        <f t="shared" si="109"/>
        <v>2.0891017738071737E-5</v>
      </c>
      <c r="Q135" s="70">
        <f t="shared" si="110"/>
        <v>2666498.8791431952</v>
      </c>
      <c r="R135" s="70">
        <f t="shared" si="111"/>
        <v>0</v>
      </c>
      <c r="S135" s="11">
        <f t="shared" si="10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3"/>
        <v>5718</v>
      </c>
      <c r="E136" s="2">
        <f t="shared" si="114"/>
        <v>153194570982</v>
      </c>
      <c r="F136" s="24">
        <f t="shared" si="107"/>
        <v>148.36868231046932</v>
      </c>
      <c r="G136" s="92">
        <f t="shared" si="120"/>
        <v>2.1181708161403284E-3</v>
      </c>
      <c r="H136" s="56">
        <f t="shared" ref="H136:H167" si="121">D136/D135</f>
        <v>1</v>
      </c>
      <c r="I136" s="7">
        <f t="shared" si="115"/>
        <v>-155150419376</v>
      </c>
      <c r="J136" s="2">
        <f t="shared" si="116"/>
        <v>0</v>
      </c>
      <c r="K136" s="34">
        <f t="shared" si="117"/>
        <v>153194570982</v>
      </c>
      <c r="L136" s="7">
        <f t="shared" si="118"/>
        <v>-27856347769</v>
      </c>
      <c r="M136" s="2">
        <f t="shared" si="112"/>
        <v>0</v>
      </c>
      <c r="N136" s="34">
        <f t="shared" si="119"/>
        <v>27505185428</v>
      </c>
      <c r="P136" s="39">
        <f t="shared" si="109"/>
        <v>2.0891017738071737E-5</v>
      </c>
      <c r="Q136" s="38">
        <f t="shared" si="110"/>
        <v>3250020.9262347277</v>
      </c>
      <c r="R136" s="38">
        <f t="shared" si="111"/>
        <v>0</v>
      </c>
      <c r="S136" s="12">
        <f t="shared" si="10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3"/>
        <v>5718</v>
      </c>
      <c r="E137" s="3">
        <f t="shared" si="114"/>
        <v>186718842445</v>
      </c>
      <c r="F137" s="23">
        <f t="shared" si="107"/>
        <v>148.36868231046932</v>
      </c>
      <c r="G137" s="91">
        <f t="shared" si="120"/>
        <v>2.1181708161403284E-3</v>
      </c>
      <c r="H137" s="55">
        <f t="shared" si="121"/>
        <v>1</v>
      </c>
      <c r="I137" s="8">
        <f t="shared" si="115"/>
        <v>-189102699648</v>
      </c>
      <c r="J137" s="3">
        <f t="shared" si="116"/>
        <v>0</v>
      </c>
      <c r="K137" s="37">
        <f t="shared" si="117"/>
        <v>186718842445</v>
      </c>
      <c r="L137" s="8">
        <f t="shared" si="118"/>
        <v>-33952280272</v>
      </c>
      <c r="M137" s="3">
        <f t="shared" si="112"/>
        <v>0</v>
      </c>
      <c r="N137" s="37">
        <f t="shared" si="119"/>
        <v>33524271463</v>
      </c>
      <c r="P137" s="71">
        <f t="shared" si="109"/>
        <v>2.0891017738071737E-5</v>
      </c>
      <c r="Q137" s="70">
        <f t="shared" si="110"/>
        <v>3961237.7825281001</v>
      </c>
      <c r="R137" s="70">
        <f t="shared" si="111"/>
        <v>0</v>
      </c>
      <c r="S137" s="11">
        <f t="shared" si="10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3"/>
        <v>5718</v>
      </c>
      <c r="E138" s="2">
        <f t="shared" si="114"/>
        <v>227579384182</v>
      </c>
      <c r="F138" s="24">
        <f t="shared" si="107"/>
        <v>148.36868231046932</v>
      </c>
      <c r="G138" s="92">
        <f t="shared" si="120"/>
        <v>2.1181708161403284E-3</v>
      </c>
      <c r="H138" s="56">
        <f t="shared" si="121"/>
        <v>1</v>
      </c>
      <c r="I138" s="7">
        <f t="shared" si="115"/>
        <v>-230484913327</v>
      </c>
      <c r="J138" s="2">
        <f t="shared" si="116"/>
        <v>0</v>
      </c>
      <c r="K138" s="34">
        <f t="shared" si="117"/>
        <v>227579384182</v>
      </c>
      <c r="L138" s="7">
        <f t="shared" si="118"/>
        <v>-41382213679</v>
      </c>
      <c r="M138" s="2">
        <f t="shared" si="112"/>
        <v>0</v>
      </c>
      <c r="N138" s="34">
        <f t="shared" si="119"/>
        <v>40860541737</v>
      </c>
      <c r="P138" s="39">
        <f t="shared" si="109"/>
        <v>2.0891017738071737E-5</v>
      </c>
      <c r="Q138" s="38">
        <f t="shared" si="110"/>
        <v>4828093.4895017762</v>
      </c>
      <c r="R138" s="38">
        <f t="shared" si="111"/>
        <v>0</v>
      </c>
      <c r="S138" s="12">
        <f t="shared" si="10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3"/>
        <v>5718</v>
      </c>
      <c r="E139" s="3">
        <f t="shared" si="114"/>
        <v>277381625906</v>
      </c>
      <c r="F139" s="23">
        <f t="shared" si="107"/>
        <v>148.36868231046932</v>
      </c>
      <c r="G139" s="91">
        <f t="shared" si="120"/>
        <v>2.1181708161403284E-3</v>
      </c>
      <c r="H139" s="55">
        <f t="shared" si="121"/>
        <v>1</v>
      </c>
      <c r="I139" s="8">
        <f t="shared" si="115"/>
        <v>-280922986859</v>
      </c>
      <c r="J139" s="3">
        <f t="shared" si="116"/>
        <v>0</v>
      </c>
      <c r="K139" s="37">
        <f t="shared" si="117"/>
        <v>277381625906</v>
      </c>
      <c r="L139" s="8">
        <f t="shared" si="118"/>
        <v>-50438073532</v>
      </c>
      <c r="M139" s="3">
        <f t="shared" si="112"/>
        <v>0</v>
      </c>
      <c r="N139" s="37">
        <f t="shared" si="119"/>
        <v>49802241724</v>
      </c>
      <c r="P139" s="71">
        <f t="shared" si="109"/>
        <v>2.0891017738071737E-5</v>
      </c>
      <c r="Q139" s="70">
        <f t="shared" si="110"/>
        <v>5884647.2115931697</v>
      </c>
      <c r="R139" s="70">
        <f t="shared" si="111"/>
        <v>0</v>
      </c>
      <c r="S139" s="11">
        <f t="shared" si="10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3"/>
        <v>5718</v>
      </c>
      <c r="E140" s="2">
        <f t="shared" si="114"/>
        <v>338082320887</v>
      </c>
      <c r="F140" s="24">
        <f t="shared" si="107"/>
        <v>148.36868231046932</v>
      </c>
      <c r="G140" s="92">
        <f t="shared" si="120"/>
        <v>2.1181708161403284E-3</v>
      </c>
      <c r="H140" s="56">
        <f t="shared" si="121"/>
        <v>1</v>
      </c>
      <c r="I140" s="7">
        <f t="shared" si="115"/>
        <v>-342398655642</v>
      </c>
      <c r="J140" s="2">
        <f t="shared" si="116"/>
        <v>0</v>
      </c>
      <c r="K140" s="34">
        <f t="shared" si="117"/>
        <v>338082320887</v>
      </c>
      <c r="L140" s="7">
        <f t="shared" si="118"/>
        <v>-61475668783</v>
      </c>
      <c r="M140" s="2">
        <f t="shared" si="112"/>
        <v>0</v>
      </c>
      <c r="N140" s="34">
        <f t="shared" si="119"/>
        <v>60700694981</v>
      </c>
      <c r="P140" s="39">
        <f t="shared" si="109"/>
        <v>2.0891017738071737E-5</v>
      </c>
      <c r="Q140" s="38">
        <f t="shared" si="110"/>
        <v>7172411.43655355</v>
      </c>
      <c r="R140" s="38">
        <f t="shared" si="111"/>
        <v>0</v>
      </c>
      <c r="S140" s="12">
        <f t="shared" si="10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3"/>
        <v>5718</v>
      </c>
      <c r="E141" s="3">
        <f t="shared" si="114"/>
        <v>412066427698</v>
      </c>
      <c r="F141" s="23">
        <f t="shared" si="107"/>
        <v>148.36868231046932</v>
      </c>
      <c r="G141" s="91">
        <f t="shared" si="120"/>
        <v>2.1181708161403284E-3</v>
      </c>
      <c r="H141" s="55">
        <f t="shared" si="121"/>
        <v>1</v>
      </c>
      <c r="I141" s="8">
        <f t="shared" si="115"/>
        <v>-417327327331</v>
      </c>
      <c r="J141" s="3">
        <f t="shared" si="116"/>
        <v>0</v>
      </c>
      <c r="K141" s="37">
        <f t="shared" si="117"/>
        <v>412066427698</v>
      </c>
      <c r="L141" s="8">
        <f t="shared" si="118"/>
        <v>-74928671689</v>
      </c>
      <c r="M141" s="3">
        <f t="shared" si="112"/>
        <v>0</v>
      </c>
      <c r="N141" s="37">
        <f t="shared" si="119"/>
        <v>73984106811</v>
      </c>
      <c r="P141" s="71">
        <f t="shared" si="109"/>
        <v>2.0891017738071737E-5</v>
      </c>
      <c r="Q141" s="70">
        <f t="shared" si="110"/>
        <v>8741983.0204905514</v>
      </c>
      <c r="R141" s="70">
        <f t="shared" si="111"/>
        <v>0</v>
      </c>
      <c r="S141" s="11">
        <f t="shared" si="10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3"/>
        <v>5718</v>
      </c>
      <c r="E142" s="2">
        <f t="shared" si="114"/>
        <v>502240816351</v>
      </c>
      <c r="F142" s="24">
        <f t="shared" si="107"/>
        <v>148.36868231046932</v>
      </c>
      <c r="G142" s="92">
        <f t="shared" si="120"/>
        <v>2.1181708161403284E-3</v>
      </c>
      <c r="H142" s="56">
        <f t="shared" si="121"/>
        <v>1</v>
      </c>
      <c r="I142" s="7">
        <f t="shared" si="115"/>
        <v>-508652984332</v>
      </c>
      <c r="J142" s="2">
        <f t="shared" si="116"/>
        <v>0</v>
      </c>
      <c r="K142" s="34">
        <f t="shared" si="117"/>
        <v>502240816351</v>
      </c>
      <c r="L142" s="7">
        <f t="shared" si="118"/>
        <v>-91325657001</v>
      </c>
      <c r="M142" s="2">
        <f t="shared" si="112"/>
        <v>0</v>
      </c>
      <c r="N142" s="34">
        <f t="shared" si="119"/>
        <v>90174388653</v>
      </c>
      <c r="P142" s="39">
        <f t="shared" si="109"/>
        <v>2.0891017738071737E-5</v>
      </c>
      <c r="Q142" s="38">
        <f t="shared" si="110"/>
        <v>10655031.161866635</v>
      </c>
      <c r="R142" s="38">
        <f t="shared" si="111"/>
        <v>0</v>
      </c>
      <c r="S142" s="12">
        <f t="shared" si="10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3"/>
        <v>5718</v>
      </c>
      <c r="E143" s="3">
        <f t="shared" si="114"/>
        <v>612148480569</v>
      </c>
      <c r="F143" s="23">
        <f t="shared" si="107"/>
        <v>148.36868231046932</v>
      </c>
      <c r="G143" s="91">
        <f t="shared" si="120"/>
        <v>2.1181708161403284E-3</v>
      </c>
      <c r="H143" s="55">
        <f t="shared" si="121"/>
        <v>1</v>
      </c>
      <c r="I143" s="8">
        <f t="shared" si="115"/>
        <v>-619963854237</v>
      </c>
      <c r="J143" s="3">
        <f t="shared" si="116"/>
        <v>0</v>
      </c>
      <c r="K143" s="37">
        <f t="shared" si="117"/>
        <v>612148480569</v>
      </c>
      <c r="L143" s="8">
        <f t="shared" si="118"/>
        <v>-111310869905</v>
      </c>
      <c r="M143" s="3">
        <f t="shared" si="112"/>
        <v>0</v>
      </c>
      <c r="N143" s="37">
        <f t="shared" si="119"/>
        <v>109907664218</v>
      </c>
      <c r="P143" s="71">
        <f t="shared" si="109"/>
        <v>2.0891017738071737E-5</v>
      </c>
      <c r="Q143" s="70">
        <f t="shared" si="110"/>
        <v>12986720.41308975</v>
      </c>
      <c r="R143" s="70">
        <f t="shared" si="111"/>
        <v>0</v>
      </c>
      <c r="S143" s="11">
        <f t="shared" si="10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3"/>
        <v>5718</v>
      </c>
      <c r="E144" s="2">
        <f t="shared" si="114"/>
        <v>746107743663</v>
      </c>
      <c r="F144" s="24">
        <f t="shared" si="107"/>
        <v>148.36868231046932</v>
      </c>
      <c r="G144" s="92">
        <f t="shared" si="120"/>
        <v>2.1181708161403284E-3</v>
      </c>
      <c r="H144" s="56">
        <f t="shared" si="121"/>
        <v>1</v>
      </c>
      <c r="I144" s="7">
        <f t="shared" si="115"/>
        <v>-755633392962</v>
      </c>
      <c r="J144" s="2">
        <f t="shared" si="116"/>
        <v>0</v>
      </c>
      <c r="K144" s="34">
        <f t="shared" si="117"/>
        <v>746107743663</v>
      </c>
      <c r="L144" s="7">
        <f t="shared" si="118"/>
        <v>-135669538725</v>
      </c>
      <c r="M144" s="2">
        <f t="shared" si="112"/>
        <v>0</v>
      </c>
      <c r="N144" s="34">
        <f t="shared" si="119"/>
        <v>133959263094</v>
      </c>
      <c r="P144" s="39">
        <f t="shared" si="109"/>
        <v>2.0891017738071737E-5</v>
      </c>
      <c r="Q144" s="38">
        <f t="shared" si="110"/>
        <v>15828663.930661313</v>
      </c>
      <c r="R144" s="38">
        <f t="shared" si="111"/>
        <v>0</v>
      </c>
      <c r="S144" s="12">
        <f t="shared" si="10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3"/>
        <v>5718</v>
      </c>
      <c r="E145" s="3">
        <f t="shared" si="114"/>
        <v>909381927463</v>
      </c>
      <c r="F145" s="23">
        <f t="shared" si="107"/>
        <v>148.36868231046932</v>
      </c>
      <c r="G145" s="91">
        <f t="shared" si="120"/>
        <v>2.1181708161403284E-3</v>
      </c>
      <c r="H145" s="55">
        <f t="shared" si="121"/>
        <v>1</v>
      </c>
      <c r="I145" s="8">
        <f t="shared" si="115"/>
        <v>-920992119863</v>
      </c>
      <c r="J145" s="3">
        <f t="shared" si="116"/>
        <v>0</v>
      </c>
      <c r="K145" s="37">
        <f t="shared" si="117"/>
        <v>909381927463</v>
      </c>
      <c r="L145" s="8">
        <f t="shared" si="118"/>
        <v>-165358726901</v>
      </c>
      <c r="M145" s="3">
        <f t="shared" si="112"/>
        <v>0</v>
      </c>
      <c r="N145" s="37">
        <f t="shared" si="119"/>
        <v>163274183800</v>
      </c>
      <c r="P145" s="71">
        <f t="shared" ref="P145:P176" si="122">Y$4*((1+W$4-X$4)*(1+W$4+Z$4)-X$4)</f>
        <v>2.0891017738071737E-5</v>
      </c>
      <c r="Q145" s="70">
        <f t="shared" ref="Q145:Q176" si="123">(1+W$4-X$4)*(1+W$4+Z$4)-Y$4*((Z$4*K144)+((I144+J144)*(1+W$4+Z$4)))</f>
        <v>19292522.998878393</v>
      </c>
      <c r="R145" s="70">
        <f t="shared" ref="R145:R176" si="124">-J144*(1+W$4+Z$4)</f>
        <v>0</v>
      </c>
      <c r="S145" s="11">
        <f t="shared" si="10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3"/>
        <v>5718</v>
      </c>
      <c r="E146" s="2">
        <f t="shared" si="114"/>
        <v>1108386150688</v>
      </c>
      <c r="F146" s="24">
        <f t="shared" si="107"/>
        <v>148.36868231046932</v>
      </c>
      <c r="G146" s="92">
        <f t="shared" si="120"/>
        <v>2.1181708161403284E-3</v>
      </c>
      <c r="H146" s="56">
        <f t="shared" si="121"/>
        <v>1</v>
      </c>
      <c r="I146" s="7">
        <f t="shared" si="115"/>
        <v>-1122537056328</v>
      </c>
      <c r="J146" s="2">
        <f t="shared" si="116"/>
        <v>0</v>
      </c>
      <c r="K146" s="34">
        <f t="shared" si="117"/>
        <v>1108386150688</v>
      </c>
      <c r="L146" s="7">
        <f t="shared" si="118"/>
        <v>-201544936465</v>
      </c>
      <c r="M146" s="2">
        <f t="shared" si="112"/>
        <v>0</v>
      </c>
      <c r="N146" s="34">
        <f t="shared" si="119"/>
        <v>199004223225</v>
      </c>
      <c r="P146" s="39">
        <f t="shared" si="122"/>
        <v>2.0891017738071737E-5</v>
      </c>
      <c r="Q146" s="38">
        <f t="shared" si="123"/>
        <v>23514394.253604189</v>
      </c>
      <c r="R146" s="38">
        <f t="shared" si="124"/>
        <v>0</v>
      </c>
      <c r="S146" s="12">
        <f t="shared" si="10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3"/>
        <v>5718</v>
      </c>
      <c r="E147" s="3">
        <f t="shared" si="114"/>
        <v>1350939381943</v>
      </c>
      <c r="F147" s="23">
        <f t="shared" si="107"/>
        <v>148.36868231046932</v>
      </c>
      <c r="G147" s="91">
        <f t="shared" si="120"/>
        <v>2.1181708161403284E-3</v>
      </c>
      <c r="H147" s="55">
        <f t="shared" si="121"/>
        <v>1</v>
      </c>
      <c r="I147" s="8">
        <f t="shared" si="115"/>
        <v>-1368186996768</v>
      </c>
      <c r="J147" s="3">
        <f t="shared" si="116"/>
        <v>0</v>
      </c>
      <c r="K147" s="37">
        <f t="shared" si="117"/>
        <v>1350939381943</v>
      </c>
      <c r="L147" s="8">
        <f t="shared" si="118"/>
        <v>-245649940440</v>
      </c>
      <c r="M147" s="3">
        <f t="shared" si="112"/>
        <v>0</v>
      </c>
      <c r="N147" s="37">
        <f t="shared" si="119"/>
        <v>242553231255</v>
      </c>
      <c r="P147" s="71">
        <f t="shared" si="122"/>
        <v>2.0891017738071737E-5</v>
      </c>
      <c r="Q147" s="70">
        <f t="shared" si="123"/>
        <v>28660156.982576102</v>
      </c>
      <c r="R147" s="70">
        <f t="shared" si="124"/>
        <v>0</v>
      </c>
      <c r="S147" s="11">
        <f t="shared" si="10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3"/>
        <v>5718</v>
      </c>
      <c r="E148" s="2">
        <f t="shared" si="114"/>
        <v>1646571650639</v>
      </c>
      <c r="F148" s="24">
        <f t="shared" si="107"/>
        <v>148.36868231046932</v>
      </c>
      <c r="G148" s="92">
        <f t="shared" si="120"/>
        <v>2.1181708161403284E-3</v>
      </c>
      <c r="H148" s="56">
        <f t="shared" si="121"/>
        <v>1</v>
      </c>
      <c r="I148" s="7">
        <f t="shared" si="115"/>
        <v>-1667593641742</v>
      </c>
      <c r="J148" s="2">
        <f t="shared" si="116"/>
        <v>0</v>
      </c>
      <c r="K148" s="34">
        <f t="shared" si="117"/>
        <v>1646571650639</v>
      </c>
      <c r="L148" s="7">
        <f t="shared" si="118"/>
        <v>-299406644974</v>
      </c>
      <c r="M148" s="2">
        <f t="shared" si="112"/>
        <v>0</v>
      </c>
      <c r="N148" s="34">
        <f t="shared" si="119"/>
        <v>295632268696</v>
      </c>
      <c r="P148" s="39">
        <f t="shared" si="122"/>
        <v>2.0891017738071737E-5</v>
      </c>
      <c r="Q148" s="38">
        <f t="shared" si="123"/>
        <v>34931990.599743083</v>
      </c>
      <c r="R148" s="38">
        <f t="shared" si="124"/>
        <v>0</v>
      </c>
      <c r="S148" s="12">
        <f t="shared" si="10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3"/>
        <v>5718</v>
      </c>
      <c r="E149" s="3">
        <f t="shared" si="114"/>
        <v>2006898486288</v>
      </c>
      <c r="F149" s="23">
        <f t="shared" si="107"/>
        <v>148.36868231046932</v>
      </c>
      <c r="G149" s="91">
        <f t="shared" si="120"/>
        <v>2.1181708161403284E-3</v>
      </c>
      <c r="H149" s="55">
        <f t="shared" si="121"/>
        <v>1</v>
      </c>
      <c r="I149" s="8">
        <f t="shared" si="115"/>
        <v>-2032520817762</v>
      </c>
      <c r="J149" s="3">
        <f t="shared" si="116"/>
        <v>0</v>
      </c>
      <c r="K149" s="37">
        <f t="shared" si="117"/>
        <v>2006898486288</v>
      </c>
      <c r="L149" s="8">
        <f t="shared" si="118"/>
        <v>-364927176020</v>
      </c>
      <c r="M149" s="3">
        <f t="shared" si="112"/>
        <v>0</v>
      </c>
      <c r="N149" s="37">
        <f t="shared" si="119"/>
        <v>360326835649</v>
      </c>
      <c r="P149" s="71">
        <f t="shared" si="122"/>
        <v>2.0891017738071737E-5</v>
      </c>
      <c r="Q149" s="70">
        <f t="shared" si="123"/>
        <v>42576318.368705675</v>
      </c>
      <c r="R149" s="70">
        <f t="shared" si="124"/>
        <v>0</v>
      </c>
      <c r="S149" s="11">
        <f t="shared" si="10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3"/>
        <v>5718</v>
      </c>
      <c r="E150" s="2">
        <f t="shared" si="114"/>
        <v>2446077298065</v>
      </c>
      <c r="F150" s="24">
        <f t="shared" si="107"/>
        <v>148.36868231046932</v>
      </c>
      <c r="G150" s="92">
        <f t="shared" si="120"/>
        <v>2.1181708161403284E-3</v>
      </c>
      <c r="H150" s="56">
        <f t="shared" si="121"/>
        <v>1</v>
      </c>
      <c r="I150" s="7">
        <f t="shared" si="115"/>
        <v>-2477306683518</v>
      </c>
      <c r="J150" s="2">
        <f t="shared" si="116"/>
        <v>0</v>
      </c>
      <c r="K150" s="34">
        <f t="shared" si="117"/>
        <v>2446077298065</v>
      </c>
      <c r="L150" s="7">
        <f t="shared" si="118"/>
        <v>-444785865756</v>
      </c>
      <c r="M150" s="2">
        <f t="shared" si="112"/>
        <v>0</v>
      </c>
      <c r="N150" s="34">
        <f t="shared" si="119"/>
        <v>439178811777</v>
      </c>
      <c r="P150" s="39">
        <f t="shared" si="122"/>
        <v>2.0891017738071737E-5</v>
      </c>
      <c r="Q150" s="38">
        <f t="shared" si="123"/>
        <v>51893489.487408534</v>
      </c>
      <c r="R150" s="38">
        <f t="shared" si="124"/>
        <v>0</v>
      </c>
      <c r="S150" s="12">
        <f t="shared" si="10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3"/>
        <v>5718</v>
      </c>
      <c r="E151" s="3">
        <f t="shared" si="114"/>
        <v>2981363626008</v>
      </c>
      <c r="F151" s="23">
        <f t="shared" si="107"/>
        <v>148.36868231046932</v>
      </c>
      <c r="G151" s="91">
        <f t="shared" si="120"/>
        <v>2.1181708161403284E-3</v>
      </c>
      <c r="H151" s="55">
        <f t="shared" si="121"/>
        <v>1</v>
      </c>
      <c r="I151" s="8">
        <f t="shared" si="115"/>
        <v>-3019427082811</v>
      </c>
      <c r="J151" s="3">
        <f t="shared" si="116"/>
        <v>0</v>
      </c>
      <c r="K151" s="37">
        <f t="shared" si="117"/>
        <v>2981363626008</v>
      </c>
      <c r="L151" s="8">
        <f t="shared" si="118"/>
        <v>-542120399293</v>
      </c>
      <c r="M151" s="3">
        <f t="shared" si="112"/>
        <v>0</v>
      </c>
      <c r="N151" s="37">
        <f t="shared" si="119"/>
        <v>535286327943</v>
      </c>
      <c r="P151" s="71">
        <f t="shared" si="122"/>
        <v>2.0891017738071737E-5</v>
      </c>
      <c r="Q151" s="70">
        <f t="shared" si="123"/>
        <v>63249579.948052928</v>
      </c>
      <c r="R151" s="70">
        <f t="shared" si="124"/>
        <v>0</v>
      </c>
      <c r="S151" s="11">
        <f t="shared" si="10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3"/>
        <v>5718</v>
      </c>
      <c r="E152" s="2">
        <f t="shared" si="114"/>
        <v>3633789119222</v>
      </c>
      <c r="F152" s="24">
        <f t="shared" si="107"/>
        <v>148.36868231046932</v>
      </c>
      <c r="G152" s="92">
        <f t="shared" si="120"/>
        <v>2.1181708161403284E-3</v>
      </c>
      <c r="H152" s="56">
        <f t="shared" si="121"/>
        <v>1</v>
      </c>
      <c r="I152" s="7">
        <f t="shared" si="115"/>
        <v>-3680182178591</v>
      </c>
      <c r="J152" s="2">
        <f t="shared" si="116"/>
        <v>0</v>
      </c>
      <c r="K152" s="34">
        <f t="shared" si="117"/>
        <v>3633789119222</v>
      </c>
      <c r="L152" s="7">
        <f t="shared" si="118"/>
        <v>-660755095780</v>
      </c>
      <c r="M152" s="2">
        <f t="shared" si="112"/>
        <v>0</v>
      </c>
      <c r="N152" s="34">
        <f t="shared" si="119"/>
        <v>652425493214</v>
      </c>
      <c r="P152" s="39">
        <f t="shared" si="122"/>
        <v>2.0891017738071737E-5</v>
      </c>
      <c r="Q152" s="38">
        <f t="shared" si="123"/>
        <v>77090775.833330423</v>
      </c>
      <c r="R152" s="38">
        <f t="shared" si="124"/>
        <v>0</v>
      </c>
      <c r="S152" s="12">
        <f t="shared" si="10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3"/>
        <v>5718</v>
      </c>
      <c r="E153" s="3">
        <f t="shared" si="114"/>
        <v>4428987879166</v>
      </c>
      <c r="F153" s="23">
        <f t="shared" si="107"/>
        <v>148.36868231046932</v>
      </c>
      <c r="G153" s="91">
        <f t="shared" si="120"/>
        <v>2.1181708161403284E-3</v>
      </c>
      <c r="H153" s="55">
        <f t="shared" si="121"/>
        <v>1</v>
      </c>
      <c r="I153" s="8">
        <f t="shared" si="115"/>
        <v>-4485533346282</v>
      </c>
      <c r="J153" s="3">
        <f t="shared" si="116"/>
        <v>0</v>
      </c>
      <c r="K153" s="37">
        <f t="shared" si="117"/>
        <v>4428987879166</v>
      </c>
      <c r="L153" s="8">
        <f t="shared" si="118"/>
        <v>-805351167691</v>
      </c>
      <c r="M153" s="3">
        <f t="shared" ref="M153:M184" si="125">J153-J152</f>
        <v>0</v>
      </c>
      <c r="N153" s="37">
        <f t="shared" si="119"/>
        <v>795198759944</v>
      </c>
      <c r="P153" s="71">
        <f t="shared" si="122"/>
        <v>2.0891017738071737E-5</v>
      </c>
      <c r="Q153" s="70">
        <f t="shared" si="123"/>
        <v>93960904.175328493</v>
      </c>
      <c r="R153" s="70">
        <f t="shared" si="124"/>
        <v>0</v>
      </c>
      <c r="S153" s="11">
        <f t="shared" si="10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3"/>
        <v>5718</v>
      </c>
      <c r="E154" s="2">
        <f t="shared" si="114"/>
        <v>5398203635438</v>
      </c>
      <c r="F154" s="24">
        <f t="shared" si="107"/>
        <v>148.36868231046932</v>
      </c>
      <c r="G154" s="92">
        <f t="shared" si="120"/>
        <v>2.1181708161403284E-3</v>
      </c>
      <c r="H154" s="56">
        <f t="shared" si="121"/>
        <v>1</v>
      </c>
      <c r="I154" s="7">
        <f t="shared" si="115"/>
        <v>-5467123208309</v>
      </c>
      <c r="J154" s="2">
        <f t="shared" si="116"/>
        <v>0</v>
      </c>
      <c r="K154" s="34">
        <f t="shared" si="117"/>
        <v>5398203635438</v>
      </c>
      <c r="L154" s="7">
        <f t="shared" si="118"/>
        <v>-981589862027</v>
      </c>
      <c r="M154" s="2">
        <f t="shared" si="125"/>
        <v>0</v>
      </c>
      <c r="N154" s="34">
        <f t="shared" si="119"/>
        <v>969215756272</v>
      </c>
      <c r="P154" s="39">
        <f t="shared" si="122"/>
        <v>2.0891017738071737E-5</v>
      </c>
      <c r="Q154" s="38">
        <f t="shared" si="123"/>
        <v>114522800.17294519</v>
      </c>
      <c r="R154" s="38">
        <f t="shared" si="124"/>
        <v>0</v>
      </c>
      <c r="S154" s="12">
        <f t="shared" si="10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6">D154+IF(M155&gt;0,M155,0)</f>
        <v>5718</v>
      </c>
      <c r="E155" s="3">
        <f t="shared" ref="E155:E186" si="127">E154+IF(N155&gt;0,N155,0)</f>
        <v>6579517326461</v>
      </c>
      <c r="F155" s="23">
        <f t="shared" si="107"/>
        <v>148.36868231046932</v>
      </c>
      <c r="G155" s="91">
        <f t="shared" si="120"/>
        <v>2.1181708161403284E-3</v>
      </c>
      <c r="H155" s="55">
        <f t="shared" si="121"/>
        <v>1</v>
      </c>
      <c r="I155" s="8">
        <f t="shared" ref="I155:I186" si="128">INT((Z$4*K155+I154)/(1+Y$4*J155))</f>
        <v>-6663518887473</v>
      </c>
      <c r="J155" s="3">
        <f t="shared" ref="J155:J186" si="129">S155</f>
        <v>0</v>
      </c>
      <c r="K155" s="37">
        <f t="shared" ref="K155:K186" si="130">INT((X$4*J155+K154)/(1+W$4+Z$4))</f>
        <v>6579517326461</v>
      </c>
      <c r="L155" s="8">
        <f t="shared" ref="L155:L186" si="131">I155-I154</f>
        <v>-1196395679164</v>
      </c>
      <c r="M155" s="3">
        <f t="shared" si="125"/>
        <v>0</v>
      </c>
      <c r="N155" s="37">
        <f t="shared" ref="N155:N186" si="132">K155-K154</f>
        <v>1181313691023</v>
      </c>
      <c r="P155" s="71">
        <f t="shared" si="122"/>
        <v>2.0891017738071737E-5</v>
      </c>
      <c r="Q155" s="70">
        <f t="shared" si="123"/>
        <v>139584350.29546431</v>
      </c>
      <c r="R155" s="70">
        <f t="shared" si="124"/>
        <v>0</v>
      </c>
      <c r="S155" s="11">
        <f t="shared" si="10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6"/>
        <v>5718</v>
      </c>
      <c r="E156" s="2">
        <f t="shared" si="127"/>
        <v>8019343317286</v>
      </c>
      <c r="F156" s="24">
        <f t="shared" si="107"/>
        <v>148.36868231046932</v>
      </c>
      <c r="G156" s="92">
        <f t="shared" si="120"/>
        <v>2.1181708161403284E-3</v>
      </c>
      <c r="H156" s="56">
        <f t="shared" si="121"/>
        <v>1</v>
      </c>
      <c r="I156" s="7">
        <f t="shared" si="128"/>
        <v>-8121727327164</v>
      </c>
      <c r="J156" s="2">
        <f t="shared" si="129"/>
        <v>0</v>
      </c>
      <c r="K156" s="34">
        <f t="shared" si="130"/>
        <v>8019343317286</v>
      </c>
      <c r="L156" s="7">
        <f t="shared" si="131"/>
        <v>-1458208439691</v>
      </c>
      <c r="M156" s="2">
        <f t="shared" si="125"/>
        <v>0</v>
      </c>
      <c r="N156" s="34">
        <f t="shared" si="132"/>
        <v>1439825990825</v>
      </c>
      <c r="P156" s="39">
        <f t="shared" si="122"/>
        <v>2.0891017738071737E-5</v>
      </c>
      <c r="Q156" s="38">
        <f t="shared" si="123"/>
        <v>170130234.5182488</v>
      </c>
      <c r="R156" s="38">
        <f t="shared" si="124"/>
        <v>0</v>
      </c>
      <c r="S156" s="12">
        <f t="shared" ref="S156:S198" si="13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6"/>
        <v>5718</v>
      </c>
      <c r="E157" s="3">
        <f t="shared" si="127"/>
        <v>9774253041612</v>
      </c>
      <c r="F157" s="23">
        <f t="shared" si="107"/>
        <v>148.36868231046932</v>
      </c>
      <c r="G157" s="91">
        <f t="shared" si="120"/>
        <v>2.1181708161403284E-3</v>
      </c>
      <c r="H157" s="55">
        <f t="shared" si="121"/>
        <v>1</v>
      </c>
      <c r="I157" s="8">
        <f t="shared" si="128"/>
        <v>-9899042216056</v>
      </c>
      <c r="J157" s="3">
        <f t="shared" si="129"/>
        <v>0</v>
      </c>
      <c r="K157" s="37">
        <f t="shared" si="130"/>
        <v>9774253041612</v>
      </c>
      <c r="L157" s="8">
        <f t="shared" si="131"/>
        <v>-1777314888892</v>
      </c>
      <c r="M157" s="3">
        <f t="shared" si="125"/>
        <v>0</v>
      </c>
      <c r="N157" s="37">
        <f t="shared" si="132"/>
        <v>1754909724326</v>
      </c>
      <c r="P157" s="71">
        <f t="shared" si="122"/>
        <v>2.0891017738071737E-5</v>
      </c>
      <c r="Q157" s="70">
        <f t="shared" si="123"/>
        <v>207360614.85747522</v>
      </c>
      <c r="R157" s="70">
        <f t="shared" si="124"/>
        <v>0</v>
      </c>
      <c r="S157" s="11">
        <f t="shared" si="13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6"/>
        <v>5718</v>
      </c>
      <c r="E158" s="2">
        <f t="shared" si="127"/>
        <v>11913197719760</v>
      </c>
      <c r="F158" s="24">
        <f t="shared" si="107"/>
        <v>148.36868231046932</v>
      </c>
      <c r="G158" s="92">
        <f t="shared" si="120"/>
        <v>2.1181708161403284E-3</v>
      </c>
      <c r="H158" s="56">
        <f t="shared" si="121"/>
        <v>1</v>
      </c>
      <c r="I158" s="7">
        <f t="shared" si="128"/>
        <v>-12065295083820</v>
      </c>
      <c r="J158" s="2">
        <f t="shared" si="129"/>
        <v>0</v>
      </c>
      <c r="K158" s="34">
        <f t="shared" si="130"/>
        <v>11913197719760</v>
      </c>
      <c r="L158" s="7">
        <f t="shared" si="131"/>
        <v>-2166252867764</v>
      </c>
      <c r="M158" s="2">
        <f t="shared" si="125"/>
        <v>0</v>
      </c>
      <c r="N158" s="34">
        <f t="shared" si="132"/>
        <v>2138944678148</v>
      </c>
      <c r="P158" s="39">
        <f t="shared" si="122"/>
        <v>2.0891017738071737E-5</v>
      </c>
      <c r="Q158" s="38">
        <f t="shared" si="123"/>
        <v>252738290.29463398</v>
      </c>
      <c r="R158" s="38">
        <f t="shared" si="124"/>
        <v>0</v>
      </c>
      <c r="S158" s="12">
        <f t="shared" si="13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6"/>
        <v>5718</v>
      </c>
      <c r="E159" s="3">
        <f t="shared" si="127"/>
        <v>14520217484229</v>
      </c>
      <c r="F159" s="23">
        <f t="shared" si="107"/>
        <v>148.36868231046932</v>
      </c>
      <c r="G159" s="91">
        <f t="shared" si="120"/>
        <v>2.1181708161403284E-3</v>
      </c>
      <c r="H159" s="55">
        <f t="shared" si="121"/>
        <v>1</v>
      </c>
      <c r="I159" s="8">
        <f t="shared" si="128"/>
        <v>-14705599014443</v>
      </c>
      <c r="J159" s="3">
        <f t="shared" si="129"/>
        <v>0</v>
      </c>
      <c r="K159" s="37">
        <f t="shared" si="130"/>
        <v>14520217484229</v>
      </c>
      <c r="L159" s="8">
        <f t="shared" si="131"/>
        <v>-2640303930623</v>
      </c>
      <c r="M159" s="3">
        <f t="shared" si="125"/>
        <v>0</v>
      </c>
      <c r="N159" s="37">
        <f t="shared" si="132"/>
        <v>2607019764469</v>
      </c>
      <c r="P159" s="71">
        <f t="shared" si="122"/>
        <v>2.0891017738071737E-5</v>
      </c>
      <c r="Q159" s="70">
        <f t="shared" si="123"/>
        <v>308046170.8298009</v>
      </c>
      <c r="R159" s="70">
        <f t="shared" si="124"/>
        <v>0</v>
      </c>
      <c r="S159" s="11">
        <f t="shared" si="13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6"/>
        <v>5718</v>
      </c>
      <c r="E160" s="2">
        <f t="shared" si="127"/>
        <v>17697743355640</v>
      </c>
      <c r="F160" s="24">
        <f t="shared" si="107"/>
        <v>148.36868231046932</v>
      </c>
      <c r="G160" s="92">
        <f t="shared" si="120"/>
        <v>2.1181708161403284E-3</v>
      </c>
      <c r="H160" s="56">
        <f t="shared" si="121"/>
        <v>1</v>
      </c>
      <c r="I160" s="7">
        <f t="shared" si="128"/>
        <v>-17923692778934</v>
      </c>
      <c r="J160" s="2">
        <f t="shared" si="129"/>
        <v>0</v>
      </c>
      <c r="K160" s="34">
        <f t="shared" si="130"/>
        <v>17697743355640</v>
      </c>
      <c r="L160" s="7">
        <f t="shared" si="131"/>
        <v>-3218093764491</v>
      </c>
      <c r="M160" s="2">
        <f t="shared" si="125"/>
        <v>0</v>
      </c>
      <c r="N160" s="34">
        <f t="shared" si="132"/>
        <v>3177525871411</v>
      </c>
      <c r="P160" s="39">
        <f t="shared" si="122"/>
        <v>2.0891017738071737E-5</v>
      </c>
      <c r="Q160" s="38">
        <f t="shared" si="123"/>
        <v>375457328.84578794</v>
      </c>
      <c r="R160" s="38">
        <f t="shared" si="124"/>
        <v>0</v>
      </c>
      <c r="S160" s="12">
        <f t="shared" si="13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6"/>
        <v>5718</v>
      </c>
      <c r="E161" s="3">
        <f t="shared" si="127"/>
        <v>21570621805237</v>
      </c>
      <c r="F161" s="23">
        <f t="shared" si="107"/>
        <v>148.36868231046932</v>
      </c>
      <c r="G161" s="91">
        <f t="shared" si="120"/>
        <v>2.1181708161403284E-3</v>
      </c>
      <c r="H161" s="55">
        <f t="shared" si="121"/>
        <v>1</v>
      </c>
      <c r="I161" s="8">
        <f t="shared" si="128"/>
        <v>-21846016779948</v>
      </c>
      <c r="J161" s="3">
        <f t="shared" si="129"/>
        <v>0</v>
      </c>
      <c r="K161" s="37">
        <f t="shared" si="130"/>
        <v>21570621805237</v>
      </c>
      <c r="L161" s="8">
        <f t="shared" si="131"/>
        <v>-3922324001014</v>
      </c>
      <c r="M161" s="3">
        <f t="shared" si="125"/>
        <v>0</v>
      </c>
      <c r="N161" s="37">
        <f t="shared" si="132"/>
        <v>3872878449597</v>
      </c>
      <c r="P161" s="71">
        <f t="shared" si="122"/>
        <v>2.0891017738071737E-5</v>
      </c>
      <c r="Q161" s="70">
        <f t="shared" si="123"/>
        <v>457620380.1340459</v>
      </c>
      <c r="R161" s="70">
        <f t="shared" si="124"/>
        <v>0</v>
      </c>
      <c r="S161" s="11">
        <f t="shared" si="13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6"/>
        <v>5718</v>
      </c>
      <c r="E162" s="2">
        <f t="shared" si="127"/>
        <v>26291020030884</v>
      </c>
      <c r="F162" s="24">
        <f t="shared" si="107"/>
        <v>148.36868231046932</v>
      </c>
      <c r="G162" s="92">
        <f t="shared" si="120"/>
        <v>2.1181708161403284E-3</v>
      </c>
      <c r="H162" s="56">
        <f t="shared" si="121"/>
        <v>1</v>
      </c>
      <c r="I162" s="7">
        <f t="shared" si="128"/>
        <v>-26626680954091</v>
      </c>
      <c r="J162" s="2">
        <f t="shared" si="129"/>
        <v>0</v>
      </c>
      <c r="K162" s="34">
        <f t="shared" si="130"/>
        <v>26291020030884</v>
      </c>
      <c r="L162" s="7">
        <f t="shared" si="131"/>
        <v>-4780664174143</v>
      </c>
      <c r="M162" s="2">
        <f t="shared" si="125"/>
        <v>0</v>
      </c>
      <c r="N162" s="34">
        <f t="shared" si="132"/>
        <v>4720398225647</v>
      </c>
      <c r="P162" s="39">
        <f t="shared" si="122"/>
        <v>2.0891017738071737E-5</v>
      </c>
      <c r="Q162" s="38">
        <f t="shared" si="123"/>
        <v>557763549.24256253</v>
      </c>
      <c r="R162" s="38">
        <f t="shared" si="124"/>
        <v>0</v>
      </c>
      <c r="S162" s="12">
        <f t="shared" si="13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6"/>
        <v>5718</v>
      </c>
      <c r="E163" s="3">
        <f t="shared" si="127"/>
        <v>32044404677130</v>
      </c>
      <c r="F163" s="23">
        <f t="shared" si="107"/>
        <v>148.36868231046932</v>
      </c>
      <c r="G163" s="91">
        <f t="shared" si="120"/>
        <v>2.1181708161403284E-3</v>
      </c>
      <c r="H163" s="55">
        <f t="shared" si="121"/>
        <v>1</v>
      </c>
      <c r="I163" s="8">
        <f t="shared" si="128"/>
        <v>-32453519823094</v>
      </c>
      <c r="J163" s="3">
        <f t="shared" si="129"/>
        <v>0</v>
      </c>
      <c r="K163" s="37">
        <f t="shared" si="130"/>
        <v>32044404677130</v>
      </c>
      <c r="L163" s="8">
        <f t="shared" si="131"/>
        <v>-5826838869003</v>
      </c>
      <c r="M163" s="3">
        <f t="shared" si="125"/>
        <v>0</v>
      </c>
      <c r="N163" s="37">
        <f t="shared" si="132"/>
        <v>5753384646246</v>
      </c>
      <c r="P163" s="71">
        <f t="shared" si="122"/>
        <v>2.0891017738071737E-5</v>
      </c>
      <c r="Q163" s="70">
        <f t="shared" si="123"/>
        <v>679821507.92176998</v>
      </c>
      <c r="R163" s="70">
        <f t="shared" si="124"/>
        <v>0</v>
      </c>
      <c r="S163" s="11">
        <f t="shared" si="13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6"/>
        <v>5718</v>
      </c>
      <c r="E164" s="2">
        <f t="shared" si="127"/>
        <v>39056828906047</v>
      </c>
      <c r="F164" s="24">
        <f t="shared" si="107"/>
        <v>148.36868231046932</v>
      </c>
      <c r="G164" s="92">
        <f t="shared" ref="G164:G198" si="134">D164/U$3</f>
        <v>2.1181708161403284E-3</v>
      </c>
      <c r="H164" s="56">
        <f t="shared" si="121"/>
        <v>1</v>
      </c>
      <c r="I164" s="7">
        <f t="shared" si="128"/>
        <v>-39555472599647</v>
      </c>
      <c r="J164" s="2">
        <f t="shared" si="129"/>
        <v>0</v>
      </c>
      <c r="K164" s="34">
        <f t="shared" si="130"/>
        <v>39056828906047</v>
      </c>
      <c r="L164" s="7">
        <f t="shared" si="131"/>
        <v>-7101952776553</v>
      </c>
      <c r="M164" s="2">
        <f t="shared" si="125"/>
        <v>0</v>
      </c>
      <c r="N164" s="34">
        <f t="shared" si="132"/>
        <v>7012424228917</v>
      </c>
      <c r="P164" s="39">
        <f t="shared" si="122"/>
        <v>2.0891017738071737E-5</v>
      </c>
      <c r="Q164" s="38">
        <f t="shared" si="123"/>
        <v>828589970.20989168</v>
      </c>
      <c r="R164" s="38">
        <f t="shared" si="124"/>
        <v>0</v>
      </c>
      <c r="S164" s="12">
        <f t="shared" si="13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6"/>
        <v>5718</v>
      </c>
      <c r="E165" s="3">
        <f t="shared" si="127"/>
        <v>47603814131237</v>
      </c>
      <c r="F165" s="23">
        <f t="shared" ref="F165:F204" si="135">D165*(F$35/D$35)</f>
        <v>148.36868231046932</v>
      </c>
      <c r="G165" s="91">
        <f t="shared" si="134"/>
        <v>2.1181708161403284E-3</v>
      </c>
      <c r="H165" s="55">
        <f t="shared" si="121"/>
        <v>1</v>
      </c>
      <c r="I165" s="8">
        <f t="shared" si="128"/>
        <v>-48211578315683</v>
      </c>
      <c r="J165" s="3">
        <f t="shared" si="129"/>
        <v>0</v>
      </c>
      <c r="K165" s="37">
        <f t="shared" si="130"/>
        <v>47603814131237</v>
      </c>
      <c r="L165" s="8">
        <f t="shared" si="131"/>
        <v>-8656105716036</v>
      </c>
      <c r="M165" s="3">
        <f t="shared" si="125"/>
        <v>0</v>
      </c>
      <c r="N165" s="37">
        <f t="shared" si="132"/>
        <v>8546985225190</v>
      </c>
      <c r="P165" s="71">
        <f t="shared" si="122"/>
        <v>2.0891017738071737E-5</v>
      </c>
      <c r="Q165" s="70">
        <f t="shared" si="123"/>
        <v>1009914118.2708904</v>
      </c>
      <c r="R165" s="70">
        <f t="shared" si="124"/>
        <v>0</v>
      </c>
      <c r="S165" s="11">
        <f t="shared" si="13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6"/>
        <v>5718</v>
      </c>
      <c r="E166" s="2">
        <f t="shared" si="127"/>
        <v>58021175382482</v>
      </c>
      <c r="F166" s="24">
        <f t="shared" si="135"/>
        <v>148.36868231046932</v>
      </c>
      <c r="G166" s="92">
        <f t="shared" si="134"/>
        <v>2.1181708161403284E-3</v>
      </c>
      <c r="H166" s="56">
        <f t="shared" si="121"/>
        <v>1</v>
      </c>
      <c r="I166" s="7">
        <f t="shared" si="128"/>
        <v>-58761939395886</v>
      </c>
      <c r="J166" s="2">
        <f t="shared" si="129"/>
        <v>0</v>
      </c>
      <c r="K166" s="34">
        <f t="shared" si="130"/>
        <v>58021175382482</v>
      </c>
      <c r="L166" s="7">
        <f t="shared" si="131"/>
        <v>-10550361080203</v>
      </c>
      <c r="M166" s="2">
        <f t="shared" si="125"/>
        <v>0</v>
      </c>
      <c r="N166" s="34">
        <f t="shared" si="132"/>
        <v>10417361251245</v>
      </c>
      <c r="P166" s="39">
        <f t="shared" si="122"/>
        <v>2.0891017738071737E-5</v>
      </c>
      <c r="Q166" s="38">
        <f t="shared" si="123"/>
        <v>1230918262.3237829</v>
      </c>
      <c r="R166" s="38">
        <f t="shared" si="124"/>
        <v>0</v>
      </c>
      <c r="S166" s="12">
        <f t="shared" si="13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6"/>
        <v>5718</v>
      </c>
      <c r="E167" s="3">
        <f t="shared" si="127"/>
        <v>70718215634653</v>
      </c>
      <c r="F167" s="23">
        <f t="shared" si="135"/>
        <v>148.36868231046932</v>
      </c>
      <c r="G167" s="91">
        <f t="shared" si="134"/>
        <v>2.1181708161403284E-3</v>
      </c>
      <c r="H167" s="55">
        <f t="shared" si="121"/>
        <v>1</v>
      </c>
      <c r="I167" s="8">
        <f t="shared" si="128"/>
        <v>-71621084440343</v>
      </c>
      <c r="J167" s="3">
        <f t="shared" si="129"/>
        <v>0</v>
      </c>
      <c r="K167" s="37">
        <f t="shared" si="130"/>
        <v>70718215634653</v>
      </c>
      <c r="L167" s="8">
        <f t="shared" si="131"/>
        <v>-12859145044457</v>
      </c>
      <c r="M167" s="3">
        <f t="shared" si="125"/>
        <v>0</v>
      </c>
      <c r="N167" s="37">
        <f t="shared" si="132"/>
        <v>12697040252171</v>
      </c>
      <c r="P167" s="71">
        <f t="shared" si="122"/>
        <v>2.0891017738071737E-5</v>
      </c>
      <c r="Q167" s="70">
        <f t="shared" si="123"/>
        <v>1500285758.1088254</v>
      </c>
      <c r="R167" s="70">
        <f t="shared" si="124"/>
        <v>0</v>
      </c>
      <c r="S167" s="11">
        <f t="shared" si="13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6"/>
        <v>5718</v>
      </c>
      <c r="E168" s="2">
        <f t="shared" si="127"/>
        <v>86193807512200</v>
      </c>
      <c r="F168" s="24">
        <f t="shared" si="135"/>
        <v>148.36868231046932</v>
      </c>
      <c r="G168" s="92">
        <f t="shared" si="134"/>
        <v>2.1181708161403284E-3</v>
      </c>
      <c r="H168" s="56">
        <f t="shared" ref="H168:H190" si="136">D168/D167</f>
        <v>1</v>
      </c>
      <c r="I168" s="7">
        <f t="shared" si="128"/>
        <v>-87294255246286</v>
      </c>
      <c r="J168" s="2">
        <f t="shared" si="129"/>
        <v>0</v>
      </c>
      <c r="K168" s="34">
        <f t="shared" si="130"/>
        <v>86193807512200</v>
      </c>
      <c r="L168" s="7">
        <f t="shared" si="131"/>
        <v>-15673170805943</v>
      </c>
      <c r="M168" s="2">
        <f t="shared" si="125"/>
        <v>0</v>
      </c>
      <c r="N168" s="34">
        <f t="shared" si="132"/>
        <v>15475591877547</v>
      </c>
      <c r="P168" s="39">
        <f t="shared" si="122"/>
        <v>2.0891017738071737E-5</v>
      </c>
      <c r="Q168" s="38">
        <f t="shared" si="123"/>
        <v>1828600179.9783964</v>
      </c>
      <c r="R168" s="38">
        <f t="shared" si="124"/>
        <v>0</v>
      </c>
      <c r="S168" s="12">
        <f t="shared" si="13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6"/>
        <v>5718</v>
      </c>
      <c r="E169" s="3">
        <f t="shared" si="127"/>
        <v>105055994226893</v>
      </c>
      <c r="F169" s="23">
        <f t="shared" si="135"/>
        <v>148.36868231046932</v>
      </c>
      <c r="G169" s="91">
        <f t="shared" si="134"/>
        <v>2.1181708161403284E-3</v>
      </c>
      <c r="H169" s="55">
        <f t="shared" si="136"/>
        <v>1</v>
      </c>
      <c r="I169" s="8">
        <f t="shared" si="128"/>
        <v>-106397257993590</v>
      </c>
      <c r="J169" s="3">
        <f t="shared" si="129"/>
        <v>0</v>
      </c>
      <c r="K169" s="37">
        <f t="shared" si="130"/>
        <v>105055994226893</v>
      </c>
      <c r="L169" s="8">
        <f t="shared" si="131"/>
        <v>-19103002747304</v>
      </c>
      <c r="M169" s="3">
        <f t="shared" si="125"/>
        <v>0</v>
      </c>
      <c r="N169" s="37">
        <f t="shared" si="132"/>
        <v>18862186714693</v>
      </c>
      <c r="P169" s="71">
        <f t="shared" si="122"/>
        <v>2.0891017738071737E-5</v>
      </c>
      <c r="Q169" s="70">
        <f t="shared" si="123"/>
        <v>2228761154.462019</v>
      </c>
      <c r="R169" s="70">
        <f t="shared" si="124"/>
        <v>0</v>
      </c>
      <c r="S169" s="11">
        <f t="shared" si="13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6"/>
        <v>5718</v>
      </c>
      <c r="E170" s="2">
        <f t="shared" si="127"/>
        <v>128045879878769</v>
      </c>
      <c r="F170" s="24">
        <f t="shared" si="135"/>
        <v>148.36868231046932</v>
      </c>
      <c r="G170" s="92">
        <f t="shared" si="134"/>
        <v>2.1181708161403284E-3</v>
      </c>
      <c r="H170" s="56">
        <f t="shared" si="136"/>
        <v>1</v>
      </c>
      <c r="I170" s="7">
        <f t="shared" si="128"/>
        <v>-129680658556363</v>
      </c>
      <c r="J170" s="2">
        <f t="shared" si="129"/>
        <v>0</v>
      </c>
      <c r="K170" s="34">
        <f t="shared" si="130"/>
        <v>128045879878769</v>
      </c>
      <c r="L170" s="7">
        <f t="shared" si="131"/>
        <v>-23283400562773</v>
      </c>
      <c r="M170" s="2">
        <f t="shared" si="125"/>
        <v>0</v>
      </c>
      <c r="N170" s="34">
        <f t="shared" si="132"/>
        <v>22989885651876</v>
      </c>
      <c r="P170" s="39">
        <f t="shared" si="122"/>
        <v>2.0891017738071737E-5</v>
      </c>
      <c r="Q170" s="38">
        <f t="shared" si="123"/>
        <v>2716491192.5999351</v>
      </c>
      <c r="R170" s="38">
        <f t="shared" si="124"/>
        <v>0</v>
      </c>
      <c r="S170" s="12">
        <f t="shared" si="13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6"/>
        <v>5718</v>
      </c>
      <c r="E171" s="3">
        <f t="shared" si="127"/>
        <v>156066747781357</v>
      </c>
      <c r="F171" s="23">
        <f t="shared" si="135"/>
        <v>148.36868231046932</v>
      </c>
      <c r="G171" s="91">
        <f t="shared" si="134"/>
        <v>2.1181708161403284E-3</v>
      </c>
      <c r="H171" s="55">
        <f t="shared" si="136"/>
        <v>1</v>
      </c>
      <c r="I171" s="8">
        <f t="shared" si="128"/>
        <v>-158059272585670</v>
      </c>
      <c r="J171" s="3">
        <f t="shared" si="129"/>
        <v>0</v>
      </c>
      <c r="K171" s="37">
        <f t="shared" si="130"/>
        <v>156066747781357</v>
      </c>
      <c r="L171" s="8">
        <f t="shared" si="131"/>
        <v>-28378614029307</v>
      </c>
      <c r="M171" s="3">
        <f t="shared" si="125"/>
        <v>0</v>
      </c>
      <c r="N171" s="37">
        <f t="shared" si="132"/>
        <v>28020867902588</v>
      </c>
      <c r="P171" s="71">
        <f t="shared" si="122"/>
        <v>2.0891017738071737E-5</v>
      </c>
      <c r="Q171" s="70">
        <f t="shared" si="123"/>
        <v>3310953434.723846</v>
      </c>
      <c r="R171" s="70">
        <f t="shared" si="124"/>
        <v>0</v>
      </c>
      <c r="S171" s="11">
        <f t="shared" si="13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6"/>
        <v>5718</v>
      </c>
      <c r="E172" s="2">
        <f t="shared" si="127"/>
        <v>190219550883716</v>
      </c>
      <c r="F172" s="24">
        <f t="shared" si="135"/>
        <v>148.36868231046932</v>
      </c>
      <c r="G172" s="92">
        <f t="shared" si="134"/>
        <v>2.1181708161403284E-3</v>
      </c>
      <c r="H172" s="56">
        <f t="shared" si="136"/>
        <v>1</v>
      </c>
      <c r="I172" s="7">
        <f t="shared" si="128"/>
        <v>-192648109042490</v>
      </c>
      <c r="J172" s="2">
        <f t="shared" si="129"/>
        <v>0</v>
      </c>
      <c r="K172" s="34">
        <f t="shared" si="130"/>
        <v>190219550883716</v>
      </c>
      <c r="L172" s="7">
        <f t="shared" si="131"/>
        <v>-34588836456820</v>
      </c>
      <c r="M172" s="2">
        <f t="shared" si="125"/>
        <v>0</v>
      </c>
      <c r="N172" s="34">
        <f t="shared" si="132"/>
        <v>34152803102359</v>
      </c>
      <c r="P172" s="39">
        <f t="shared" si="122"/>
        <v>2.0891017738071737E-5</v>
      </c>
      <c r="Q172" s="38">
        <f t="shared" si="123"/>
        <v>4035504579.1646557</v>
      </c>
      <c r="R172" s="38">
        <f t="shared" si="124"/>
        <v>0</v>
      </c>
      <c r="S172" s="12">
        <f t="shared" si="13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6"/>
        <v>5718</v>
      </c>
      <c r="E173" s="3">
        <f t="shared" si="127"/>
        <v>231846168724513</v>
      </c>
      <c r="F173" s="23">
        <f t="shared" si="135"/>
        <v>148.36868231046932</v>
      </c>
      <c r="G173" s="91">
        <f t="shared" si="134"/>
        <v>2.1181708161403284E-3</v>
      </c>
      <c r="H173" s="55">
        <f t="shared" si="136"/>
        <v>1</v>
      </c>
      <c r="I173" s="8">
        <f t="shared" si="128"/>
        <v>-234806179419046</v>
      </c>
      <c r="J173" s="3">
        <f t="shared" si="129"/>
        <v>0</v>
      </c>
      <c r="K173" s="37">
        <f t="shared" si="130"/>
        <v>231846168724513</v>
      </c>
      <c r="L173" s="8">
        <f t="shared" si="131"/>
        <v>-42158070376556</v>
      </c>
      <c r="M173" s="3">
        <f t="shared" si="125"/>
        <v>0</v>
      </c>
      <c r="N173" s="37">
        <f t="shared" si="132"/>
        <v>41626617840797</v>
      </c>
      <c r="P173" s="71">
        <f t="shared" si="122"/>
        <v>2.0891017738071737E-5</v>
      </c>
      <c r="Q173" s="70">
        <f t="shared" si="123"/>
        <v>4918612577.8070011</v>
      </c>
      <c r="R173" s="70">
        <f t="shared" si="124"/>
        <v>0</v>
      </c>
      <c r="S173" s="11">
        <f t="shared" si="13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6"/>
        <v>5718</v>
      </c>
      <c r="E174" s="2">
        <f t="shared" si="127"/>
        <v>282582130504005</v>
      </c>
      <c r="F174" s="24">
        <f t="shared" si="135"/>
        <v>148.36868231046932</v>
      </c>
      <c r="G174" s="92">
        <f t="shared" si="134"/>
        <v>2.1181708161403284E-3</v>
      </c>
      <c r="H174" s="56">
        <f t="shared" si="136"/>
        <v>1</v>
      </c>
      <c r="I174" s="7">
        <f t="shared" si="128"/>
        <v>-286189893933218</v>
      </c>
      <c r="J174" s="2">
        <f t="shared" si="129"/>
        <v>0</v>
      </c>
      <c r="K174" s="34">
        <f t="shared" si="130"/>
        <v>282582130504005</v>
      </c>
      <c r="L174" s="7">
        <f t="shared" si="131"/>
        <v>-51383714514172</v>
      </c>
      <c r="M174" s="2">
        <f t="shared" si="125"/>
        <v>0</v>
      </c>
      <c r="N174" s="34">
        <f t="shared" si="132"/>
        <v>50735961779492</v>
      </c>
      <c r="P174" s="39">
        <f t="shared" si="122"/>
        <v>2.0891017738071737E-5</v>
      </c>
      <c r="Q174" s="38">
        <f t="shared" si="123"/>
        <v>5994975155.1761665</v>
      </c>
      <c r="R174" s="38">
        <f t="shared" si="124"/>
        <v>0</v>
      </c>
      <c r="S174" s="12">
        <f t="shared" si="13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6"/>
        <v>5718</v>
      </c>
      <c r="E175" s="3">
        <f t="shared" si="127"/>
        <v>344420875787971</v>
      </c>
      <c r="F175" s="23">
        <f t="shared" si="135"/>
        <v>148.36868231046932</v>
      </c>
      <c r="G175" s="91">
        <f t="shared" si="134"/>
        <v>2.1181708161403284E-3</v>
      </c>
      <c r="H175" s="55">
        <f t="shared" si="136"/>
        <v>1</v>
      </c>
      <c r="I175" s="8">
        <f t="shared" si="128"/>
        <v>-348818142657386</v>
      </c>
      <c r="J175" s="3">
        <f t="shared" si="129"/>
        <v>0</v>
      </c>
      <c r="K175" s="37">
        <f t="shared" si="130"/>
        <v>344420875787971</v>
      </c>
      <c r="L175" s="8">
        <f t="shared" si="131"/>
        <v>-62628248724168</v>
      </c>
      <c r="M175" s="3">
        <f t="shared" si="125"/>
        <v>0</v>
      </c>
      <c r="N175" s="37">
        <f t="shared" si="132"/>
        <v>61838745283966</v>
      </c>
      <c r="P175" s="71">
        <f t="shared" si="122"/>
        <v>2.0891017738071737E-5</v>
      </c>
      <c r="Q175" s="70">
        <f t="shared" si="123"/>
        <v>7306883098.1932182</v>
      </c>
      <c r="R175" s="70">
        <f t="shared" si="124"/>
        <v>0</v>
      </c>
      <c r="S175" s="11">
        <f t="shared" si="13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6"/>
        <v>5718</v>
      </c>
      <c r="E176" s="2">
        <f t="shared" si="127"/>
        <v>419792077676588</v>
      </c>
      <c r="F176" s="24">
        <f t="shared" si="135"/>
        <v>148.36868231046932</v>
      </c>
      <c r="G176" s="92">
        <f t="shared" si="134"/>
        <v>2.1181708161403284E-3</v>
      </c>
      <c r="H176" s="56">
        <f t="shared" si="136"/>
        <v>1</v>
      </c>
      <c r="I176" s="7">
        <f t="shared" si="128"/>
        <v>-425151618649560</v>
      </c>
      <c r="J176" s="2">
        <f t="shared" si="129"/>
        <v>0</v>
      </c>
      <c r="K176" s="34">
        <f t="shared" si="130"/>
        <v>419792077676588</v>
      </c>
      <c r="L176" s="7">
        <f t="shared" si="131"/>
        <v>-76333475992174</v>
      </c>
      <c r="M176" s="2">
        <f t="shared" si="125"/>
        <v>0</v>
      </c>
      <c r="N176" s="34">
        <f t="shared" si="132"/>
        <v>75371201888617</v>
      </c>
      <c r="P176" s="39">
        <f t="shared" si="122"/>
        <v>2.0891017738071737E-5</v>
      </c>
      <c r="Q176" s="38">
        <f t="shared" si="123"/>
        <v>8905881880.8877354</v>
      </c>
      <c r="R176" s="38">
        <f t="shared" si="124"/>
        <v>0</v>
      </c>
      <c r="S176" s="12">
        <f t="shared" si="13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6"/>
        <v>5718</v>
      </c>
      <c r="E177" s="3">
        <f t="shared" si="127"/>
        <v>511657105792022</v>
      </c>
      <c r="F177" s="23">
        <f t="shared" si="135"/>
        <v>148.36868231046932</v>
      </c>
      <c r="G177" s="91">
        <f t="shared" si="134"/>
        <v>2.1181708161403284E-3</v>
      </c>
      <c r="H177" s="55">
        <f t="shared" si="136"/>
        <v>1</v>
      </c>
      <c r="I177" s="8">
        <f t="shared" si="128"/>
        <v>-518189499729560</v>
      </c>
      <c r="J177" s="3">
        <f t="shared" si="129"/>
        <v>0</v>
      </c>
      <c r="K177" s="37">
        <f t="shared" si="130"/>
        <v>511657105792022</v>
      </c>
      <c r="L177" s="8">
        <f t="shared" si="131"/>
        <v>-93037881080000</v>
      </c>
      <c r="M177" s="3">
        <f t="shared" si="125"/>
        <v>0</v>
      </c>
      <c r="N177" s="37">
        <f t="shared" si="132"/>
        <v>91865028115434</v>
      </c>
      <c r="P177" s="71">
        <f t="shared" ref="P177:P204" si="137">Y$4*((1+W$4-X$4)*(1+W$4+Z$4)-X$4)</f>
        <v>2.0891017738071737E-5</v>
      </c>
      <c r="Q177" s="70">
        <f t="shared" ref="Q177:Q204" si="138">(1+W$4-X$4)*(1+W$4+Z$4)-Y$4*((Z$4*K176)+((I176+J176)*(1+W$4+Z$4)))</f>
        <v>10854796910.076887</v>
      </c>
      <c r="R177" s="70">
        <f t="shared" ref="R177:R204" si="139">-J176*(1+W$4+Z$4)</f>
        <v>0</v>
      </c>
      <c r="S177" s="11">
        <f t="shared" si="13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6"/>
        <v>5718</v>
      </c>
      <c r="E178" s="2">
        <f t="shared" si="127"/>
        <v>623625379869975</v>
      </c>
      <c r="F178" s="24">
        <f t="shared" si="135"/>
        <v>148.36868231046932</v>
      </c>
      <c r="G178" s="92">
        <f t="shared" si="134"/>
        <v>2.1181708161403284E-3</v>
      </c>
      <c r="H178" s="56">
        <f t="shared" si="136"/>
        <v>1</v>
      </c>
      <c r="I178" s="7">
        <f t="shared" si="128"/>
        <v>-631587287572258</v>
      </c>
      <c r="J178" s="2">
        <f t="shared" si="129"/>
        <v>0</v>
      </c>
      <c r="K178" s="34">
        <f t="shared" si="130"/>
        <v>623625379869975</v>
      </c>
      <c r="L178" s="7">
        <f t="shared" si="131"/>
        <v>-113397787842698</v>
      </c>
      <c r="M178" s="2">
        <f t="shared" si="125"/>
        <v>0</v>
      </c>
      <c r="N178" s="34">
        <f t="shared" si="132"/>
        <v>111968274077953</v>
      </c>
      <c r="P178" s="39">
        <f t="shared" si="137"/>
        <v>2.0891017738071737E-5</v>
      </c>
      <c r="Q178" s="38">
        <f t="shared" si="138"/>
        <v>13230201964.856724</v>
      </c>
      <c r="R178" s="38">
        <f t="shared" si="139"/>
        <v>0</v>
      </c>
      <c r="S178" s="12">
        <f t="shared" si="13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6"/>
        <v>5718</v>
      </c>
      <c r="E179" s="3">
        <f t="shared" si="127"/>
        <v>760096185541990</v>
      </c>
      <c r="F179" s="23">
        <f t="shared" si="135"/>
        <v>148.36868231046932</v>
      </c>
      <c r="G179" s="91">
        <f t="shared" si="134"/>
        <v>2.1181708161403284E-3</v>
      </c>
      <c r="H179" s="55">
        <f t="shared" si="136"/>
        <v>1</v>
      </c>
      <c r="I179" s="8">
        <f t="shared" si="128"/>
        <v>-769800434070730</v>
      </c>
      <c r="J179" s="3">
        <f t="shared" si="129"/>
        <v>0</v>
      </c>
      <c r="K179" s="37">
        <f t="shared" si="130"/>
        <v>760096185541990</v>
      </c>
      <c r="L179" s="8">
        <f t="shared" si="131"/>
        <v>-138213146498472</v>
      </c>
      <c r="M179" s="3">
        <f t="shared" si="125"/>
        <v>0</v>
      </c>
      <c r="N179" s="37">
        <f t="shared" si="132"/>
        <v>136470805672015</v>
      </c>
      <c r="P179" s="71">
        <f t="shared" si="137"/>
        <v>2.0891017738071737E-5</v>
      </c>
      <c r="Q179" s="70">
        <f t="shared" si="138"/>
        <v>16125427816.042843</v>
      </c>
      <c r="R179" s="70">
        <f t="shared" si="139"/>
        <v>0</v>
      </c>
      <c r="S179" s="11">
        <f t="shared" si="13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6"/>
        <v>5718</v>
      </c>
      <c r="E180" s="2">
        <f t="shared" si="127"/>
        <v>926431524316638</v>
      </c>
      <c r="F180" s="24">
        <f t="shared" si="135"/>
        <v>148.36868231046932</v>
      </c>
      <c r="G180" s="92">
        <f t="shared" si="134"/>
        <v>2.1181708161403284E-3</v>
      </c>
      <c r="H180" s="56">
        <f t="shared" si="136"/>
        <v>1</v>
      </c>
      <c r="I180" s="7">
        <f t="shared" si="128"/>
        <v>-938259398116018</v>
      </c>
      <c r="J180" s="2">
        <f t="shared" si="129"/>
        <v>0</v>
      </c>
      <c r="K180" s="34">
        <f t="shared" si="130"/>
        <v>926431524316638</v>
      </c>
      <c r="L180" s="7">
        <f t="shared" si="131"/>
        <v>-168458964045288</v>
      </c>
      <c r="M180" s="2">
        <f t="shared" si="125"/>
        <v>0</v>
      </c>
      <c r="N180" s="34">
        <f t="shared" si="132"/>
        <v>166335338774648</v>
      </c>
      <c r="P180" s="39">
        <f t="shared" si="137"/>
        <v>2.0891017738071737E-5</v>
      </c>
      <c r="Q180" s="38">
        <f t="shared" si="138"/>
        <v>19654229235.61937</v>
      </c>
      <c r="R180" s="38">
        <f t="shared" si="139"/>
        <v>0</v>
      </c>
      <c r="S180" s="12">
        <f t="shared" si="13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6"/>
        <v>5718</v>
      </c>
      <c r="E181" s="3">
        <f t="shared" si="127"/>
        <v>1129166789115843</v>
      </c>
      <c r="F181" s="23">
        <f t="shared" si="135"/>
        <v>148.36868231046932</v>
      </c>
      <c r="G181" s="91">
        <f t="shared" si="134"/>
        <v>2.1181708161403284E-3</v>
      </c>
      <c r="H181" s="55">
        <f t="shared" si="136"/>
        <v>1</v>
      </c>
      <c r="I181" s="8">
        <f t="shared" si="128"/>
        <v>-1143583010855891</v>
      </c>
      <c r="J181" s="3">
        <f t="shared" si="129"/>
        <v>0</v>
      </c>
      <c r="K181" s="37">
        <f t="shared" si="130"/>
        <v>1129166789115843</v>
      </c>
      <c r="L181" s="8">
        <f t="shared" si="131"/>
        <v>-205323612739873</v>
      </c>
      <c r="M181" s="3">
        <f t="shared" si="125"/>
        <v>0</v>
      </c>
      <c r="N181" s="37">
        <f t="shared" si="132"/>
        <v>202735264799205</v>
      </c>
      <c r="P181" s="71">
        <f t="shared" si="137"/>
        <v>2.0891017738071737E-5</v>
      </c>
      <c r="Q181" s="70">
        <f t="shared" si="138"/>
        <v>23955254474.705257</v>
      </c>
      <c r="R181" s="70">
        <f t="shared" si="139"/>
        <v>0</v>
      </c>
      <c r="S181" s="11">
        <f t="shared" si="13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6"/>
        <v>5718</v>
      </c>
      <c r="E182" s="2">
        <f t="shared" si="127"/>
        <v>1376267542906285</v>
      </c>
      <c r="F182" s="24">
        <f t="shared" si="135"/>
        <v>148.36868231046932</v>
      </c>
      <c r="G182" s="92">
        <f t="shared" si="134"/>
        <v>2.1181708161403284E-3</v>
      </c>
      <c r="H182" s="56">
        <f t="shared" si="136"/>
        <v>1</v>
      </c>
      <c r="I182" s="7">
        <f t="shared" si="128"/>
        <v>-1393838532652995</v>
      </c>
      <c r="J182" s="2">
        <f t="shared" si="129"/>
        <v>0</v>
      </c>
      <c r="K182" s="34">
        <f t="shared" si="130"/>
        <v>1376267542906285</v>
      </c>
      <c r="L182" s="7">
        <f t="shared" si="131"/>
        <v>-250255521797104</v>
      </c>
      <c r="M182" s="2">
        <f t="shared" si="125"/>
        <v>0</v>
      </c>
      <c r="N182" s="34">
        <f t="shared" si="132"/>
        <v>247100753790442</v>
      </c>
      <c r="P182" s="39">
        <f t="shared" si="137"/>
        <v>2.0891017738071737E-5</v>
      </c>
      <c r="Q182" s="38">
        <f t="shared" si="138"/>
        <v>29197492817.908405</v>
      </c>
      <c r="R182" s="38">
        <f t="shared" si="139"/>
        <v>0</v>
      </c>
      <c r="S182" s="12">
        <f t="shared" si="13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6"/>
        <v>5718</v>
      </c>
      <c r="E183" s="3">
        <f t="shared" si="127"/>
        <v>1677442489377876</v>
      </c>
      <c r="F183" s="23">
        <f t="shared" si="135"/>
        <v>148.36868231046932</v>
      </c>
      <c r="G183" s="91">
        <f t="shared" si="134"/>
        <v>2.1181708161403284E-3</v>
      </c>
      <c r="H183" s="55">
        <f t="shared" si="136"/>
        <v>1</v>
      </c>
      <c r="I183" s="8">
        <f t="shared" si="128"/>
        <v>-1698858619501384</v>
      </c>
      <c r="J183" s="3">
        <f t="shared" si="129"/>
        <v>0</v>
      </c>
      <c r="K183" s="37">
        <f t="shared" si="130"/>
        <v>1677442489377876</v>
      </c>
      <c r="L183" s="8">
        <f t="shared" si="131"/>
        <v>-305020086848389</v>
      </c>
      <c r="M183" s="3">
        <f t="shared" si="125"/>
        <v>0</v>
      </c>
      <c r="N183" s="37">
        <f t="shared" si="132"/>
        <v>301174946471591</v>
      </c>
      <c r="P183" s="71">
        <f t="shared" si="137"/>
        <v>2.0891017738071737E-5</v>
      </c>
      <c r="Q183" s="70">
        <f t="shared" si="138"/>
        <v>35586914251.015343</v>
      </c>
      <c r="R183" s="70">
        <f t="shared" si="139"/>
        <v>0</v>
      </c>
      <c r="S183" s="11">
        <f t="shared" si="13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6"/>
        <v>5718</v>
      </c>
      <c r="E184" s="2">
        <f t="shared" si="127"/>
        <v>2044524932433031</v>
      </c>
      <c r="F184" s="24">
        <f t="shared" si="135"/>
        <v>148.36868231046932</v>
      </c>
      <c r="G184" s="92">
        <f t="shared" si="134"/>
        <v>2.1181708161403284E-3</v>
      </c>
      <c r="H184" s="56">
        <f t="shared" si="136"/>
        <v>1</v>
      </c>
      <c r="I184" s="7">
        <f t="shared" si="128"/>
        <v>-2070627652659538</v>
      </c>
      <c r="J184" s="2">
        <f t="shared" si="129"/>
        <v>0</v>
      </c>
      <c r="K184" s="34">
        <f t="shared" si="130"/>
        <v>2044524932433031</v>
      </c>
      <c r="L184" s="7">
        <f t="shared" si="131"/>
        <v>-371769033158154</v>
      </c>
      <c r="M184" s="2">
        <f t="shared" si="125"/>
        <v>0</v>
      </c>
      <c r="N184" s="34">
        <f t="shared" si="132"/>
        <v>367082443055155</v>
      </c>
      <c r="P184" s="39">
        <f t="shared" si="137"/>
        <v>2.0891017738071737E-5</v>
      </c>
      <c r="Q184" s="38">
        <f t="shared" si="138"/>
        <v>43374562117.651886</v>
      </c>
      <c r="R184" s="38">
        <f t="shared" si="139"/>
        <v>0</v>
      </c>
      <c r="S184" s="12">
        <f t="shared" si="13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6"/>
        <v>5718</v>
      </c>
      <c r="E185" s="3">
        <f t="shared" si="127"/>
        <v>2491937712207698</v>
      </c>
      <c r="F185" s="23">
        <f t="shared" si="135"/>
        <v>148.36868231046932</v>
      </c>
      <c r="G185" s="91">
        <f t="shared" si="134"/>
        <v>2.1181708161403284E-3</v>
      </c>
      <c r="H185" s="55">
        <f t="shared" si="136"/>
        <v>1</v>
      </c>
      <c r="I185" s="8">
        <f t="shared" si="128"/>
        <v>-2523752610571071</v>
      </c>
      <c r="J185" s="3">
        <f t="shared" si="129"/>
        <v>0</v>
      </c>
      <c r="K185" s="37">
        <f t="shared" si="130"/>
        <v>2491937712207698</v>
      </c>
      <c r="L185" s="8">
        <f t="shared" si="131"/>
        <v>-453124957911533</v>
      </c>
      <c r="M185" s="3">
        <f t="shared" ref="M185:M198" si="140">J185-J184</f>
        <v>0</v>
      </c>
      <c r="N185" s="37">
        <f t="shared" si="132"/>
        <v>447412779774667</v>
      </c>
      <c r="P185" s="71">
        <f t="shared" si="137"/>
        <v>2.0891017738071737E-5</v>
      </c>
      <c r="Q185" s="70">
        <f t="shared" si="138"/>
        <v>52866416729.163742</v>
      </c>
      <c r="R185" s="70">
        <f t="shared" si="139"/>
        <v>0</v>
      </c>
      <c r="S185" s="11">
        <f t="shared" si="13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6"/>
        <v>5718</v>
      </c>
      <c r="E186" s="2">
        <f t="shared" si="127"/>
        <v>3037259885176938</v>
      </c>
      <c r="F186" s="24">
        <f t="shared" si="135"/>
        <v>148.36868231046932</v>
      </c>
      <c r="G186" s="92">
        <f t="shared" si="134"/>
        <v>2.1181708161403284E-3</v>
      </c>
      <c r="H186" s="56">
        <f t="shared" si="136"/>
        <v>1</v>
      </c>
      <c r="I186" s="7">
        <f t="shared" si="128"/>
        <v>-3076036983850173</v>
      </c>
      <c r="J186" s="2">
        <f t="shared" si="129"/>
        <v>0</v>
      </c>
      <c r="K186" s="34">
        <f t="shared" si="130"/>
        <v>3037259885176938</v>
      </c>
      <c r="L186" s="7">
        <f t="shared" si="131"/>
        <v>-552284373279102</v>
      </c>
      <c r="M186" s="2">
        <f t="shared" si="140"/>
        <v>0</v>
      </c>
      <c r="N186" s="34">
        <f t="shared" si="132"/>
        <v>545322172969240</v>
      </c>
      <c r="P186" s="39">
        <f t="shared" si="137"/>
        <v>2.0891017738071737E-5</v>
      </c>
      <c r="Q186" s="38">
        <f t="shared" si="138"/>
        <v>64435417473.542641</v>
      </c>
      <c r="R186" s="38">
        <f t="shared" si="139"/>
        <v>0</v>
      </c>
      <c r="S186" s="12">
        <f t="shared" si="13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41">D186+IF(M187&gt;0,M187,0)</f>
        <v>5718</v>
      </c>
      <c r="E187" s="3">
        <f t="shared" ref="E187:E198" si="142">E186+IF(N187&gt;0,N187,0)</f>
        <v>3701917413470304</v>
      </c>
      <c r="F187" s="23">
        <f t="shared" si="135"/>
        <v>148.36868231046932</v>
      </c>
      <c r="G187" s="91">
        <f t="shared" si="134"/>
        <v>2.1181708161403284E-3</v>
      </c>
      <c r="H187" s="55">
        <f t="shared" si="136"/>
        <v>1</v>
      </c>
      <c r="I187" s="8">
        <f t="shared" ref="I187:I204" si="143">INT((Z$4*K187+I186)/(1+Y$4*J187))</f>
        <v>-3749180282718829</v>
      </c>
      <c r="J187" s="3">
        <f t="shared" ref="J187:J198" si="144">S187</f>
        <v>0</v>
      </c>
      <c r="K187" s="37">
        <f t="shared" ref="K187:K204" si="145">INT((X$4*J187+K186)/(1+W$4+Z$4))</f>
        <v>3701917413470304</v>
      </c>
      <c r="L187" s="8">
        <f t="shared" ref="L187:L198" si="146">I187-I186</f>
        <v>-673143298868656</v>
      </c>
      <c r="M187" s="3">
        <f t="shared" si="140"/>
        <v>0</v>
      </c>
      <c r="N187" s="37">
        <f t="shared" ref="N187:N198" si="147">K187-K186</f>
        <v>664657528293366</v>
      </c>
      <c r="P187" s="71">
        <f t="shared" si="137"/>
        <v>2.0891017738071737E-5</v>
      </c>
      <c r="Q187" s="70">
        <f t="shared" si="138"/>
        <v>78536115777.656387</v>
      </c>
      <c r="R187" s="70">
        <f t="shared" si="139"/>
        <v>0</v>
      </c>
      <c r="S187" s="11">
        <f t="shared" si="13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41"/>
        <v>5718</v>
      </c>
      <c r="E188" s="2">
        <f t="shared" si="142"/>
        <v>4512025000901863</v>
      </c>
      <c r="F188" s="24">
        <f t="shared" si="135"/>
        <v>148.36868231046932</v>
      </c>
      <c r="G188" s="92">
        <f t="shared" si="134"/>
        <v>2.1181708161403284E-3</v>
      </c>
      <c r="H188" s="56">
        <f t="shared" si="136"/>
        <v>1</v>
      </c>
      <c r="I188" s="7">
        <f t="shared" si="143"/>
        <v>-4569630620868788</v>
      </c>
      <c r="J188" s="2">
        <f t="shared" si="144"/>
        <v>0</v>
      </c>
      <c r="K188" s="34">
        <f t="shared" si="145"/>
        <v>4512025000901863</v>
      </c>
      <c r="L188" s="7">
        <f t="shared" si="146"/>
        <v>-820450338149959</v>
      </c>
      <c r="M188" s="2">
        <f t="shared" si="140"/>
        <v>0</v>
      </c>
      <c r="N188" s="34">
        <f t="shared" si="147"/>
        <v>810107587431559</v>
      </c>
      <c r="P188" s="39">
        <f t="shared" si="137"/>
        <v>2.0891017738071737E-5</v>
      </c>
      <c r="Q188" s="38">
        <f t="shared" si="138"/>
        <v>95722534644.492615</v>
      </c>
      <c r="R188" s="38">
        <f t="shared" si="139"/>
        <v>0</v>
      </c>
      <c r="S188" s="12">
        <f t="shared" si="13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41"/>
        <v>5718</v>
      </c>
      <c r="E189" s="3">
        <f t="shared" si="142"/>
        <v>5499412151844529</v>
      </c>
      <c r="F189" s="23">
        <f t="shared" si="135"/>
        <v>148.36868231046932</v>
      </c>
      <c r="G189" s="91">
        <f t="shared" si="134"/>
        <v>2.1181708161403284E-3</v>
      </c>
      <c r="H189" s="55">
        <f t="shared" si="136"/>
        <v>1</v>
      </c>
      <c r="I189" s="8">
        <f t="shared" si="143"/>
        <v>-5569623874165252</v>
      </c>
      <c r="J189" s="3">
        <f t="shared" si="144"/>
        <v>0</v>
      </c>
      <c r="K189" s="37">
        <f t="shared" si="145"/>
        <v>5499412151844529</v>
      </c>
      <c r="L189" s="8">
        <f t="shared" si="146"/>
        <v>-999993253296464</v>
      </c>
      <c r="M189" s="3">
        <f t="shared" si="140"/>
        <v>0</v>
      </c>
      <c r="N189" s="37">
        <f t="shared" si="147"/>
        <v>987387150942666</v>
      </c>
      <c r="P189" s="71">
        <f t="shared" si="137"/>
        <v>2.0891017738071737E-5</v>
      </c>
      <c r="Q189" s="70">
        <f t="shared" si="138"/>
        <v>116669936474.95183</v>
      </c>
      <c r="R189" s="70">
        <f t="shared" si="139"/>
        <v>0</v>
      </c>
      <c r="S189" s="11">
        <f t="shared" si="13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41"/>
        <v>5718</v>
      </c>
      <c r="E190" s="2">
        <f t="shared" si="142"/>
        <v>6702873767279702</v>
      </c>
      <c r="F190" s="24">
        <f t="shared" si="135"/>
        <v>148.36868231046932</v>
      </c>
      <c r="G190" s="92">
        <f t="shared" si="134"/>
        <v>2.1181708161403284E-3</v>
      </c>
      <c r="H190" s="56">
        <f t="shared" si="136"/>
        <v>1</v>
      </c>
      <c r="I190" s="7">
        <f t="shared" si="143"/>
        <v>-6788450243221696</v>
      </c>
      <c r="J190" s="2">
        <f t="shared" si="144"/>
        <v>0</v>
      </c>
      <c r="K190" s="34">
        <f t="shared" si="145"/>
        <v>6702873767279702</v>
      </c>
      <c r="L190" s="7">
        <f t="shared" si="146"/>
        <v>-1218826369056444</v>
      </c>
      <c r="M190" s="2">
        <f t="shared" si="140"/>
        <v>0</v>
      </c>
      <c r="N190" s="34">
        <f t="shared" si="147"/>
        <v>1203461615435173</v>
      </c>
      <c r="P190" s="39">
        <f t="shared" si="137"/>
        <v>2.0891017738071737E-5</v>
      </c>
      <c r="Q190" s="38">
        <f t="shared" si="138"/>
        <v>142201354442.04456</v>
      </c>
      <c r="R190" s="38">
        <f t="shared" si="139"/>
        <v>0</v>
      </c>
      <c r="S190" s="12">
        <f t="shared" si="13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41"/>
        <v>5718</v>
      </c>
      <c r="E191" s="3">
        <f t="shared" si="142"/>
        <v>8169694414523404</v>
      </c>
      <c r="F191" s="23">
        <f t="shared" si="135"/>
        <v>148.36868231046932</v>
      </c>
      <c r="G191" s="91">
        <f t="shared" si="134"/>
        <v>2.1181708161403284E-3</v>
      </c>
      <c r="H191" s="55">
        <f t="shared" ref="H191:H198" si="148">D191/D190</f>
        <v>1</v>
      </c>
      <c r="I191" s="8">
        <f t="shared" si="143"/>
        <v>-8273997983679205</v>
      </c>
      <c r="J191" s="3">
        <f t="shared" si="144"/>
        <v>0</v>
      </c>
      <c r="K191" s="37">
        <f t="shared" si="145"/>
        <v>8169694414523404</v>
      </c>
      <c r="L191" s="8">
        <f t="shared" si="146"/>
        <v>-1485547740457509</v>
      </c>
      <c r="M191" s="3">
        <f t="shared" si="140"/>
        <v>0</v>
      </c>
      <c r="N191" s="37">
        <f t="shared" si="147"/>
        <v>1466820647243702</v>
      </c>
      <c r="P191" s="71">
        <f t="shared" si="137"/>
        <v>2.0891017738071737E-5</v>
      </c>
      <c r="Q191" s="70">
        <f t="shared" si="138"/>
        <v>173319929847.54141</v>
      </c>
      <c r="R191" s="70">
        <f t="shared" si="139"/>
        <v>0</v>
      </c>
      <c r="S191" s="11">
        <f t="shared" si="13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41"/>
        <v>5718</v>
      </c>
      <c r="E192" s="2">
        <f t="shared" si="142"/>
        <v>9957506159896294</v>
      </c>
      <c r="F192" s="24">
        <f t="shared" si="135"/>
        <v>148.36868231046932</v>
      </c>
      <c r="G192" s="92">
        <f t="shared" si="134"/>
        <v>2.1181708161403284E-3</v>
      </c>
      <c r="H192" s="56">
        <f t="shared" si="148"/>
        <v>1</v>
      </c>
      <c r="I192" s="7">
        <f t="shared" si="143"/>
        <v>-1.0084634958071914E+16</v>
      </c>
      <c r="J192" s="2">
        <f t="shared" si="144"/>
        <v>0</v>
      </c>
      <c r="K192" s="34">
        <f t="shared" si="145"/>
        <v>9957506159896294</v>
      </c>
      <c r="L192" s="7">
        <f t="shared" si="146"/>
        <v>-1810636974392709</v>
      </c>
      <c r="M192" s="2">
        <f t="shared" si="140"/>
        <v>0</v>
      </c>
      <c r="N192" s="34">
        <f t="shared" si="147"/>
        <v>1787811745372890</v>
      </c>
      <c r="P192" s="39">
        <f t="shared" si="137"/>
        <v>2.0891017738071737E-5</v>
      </c>
      <c r="Q192" s="38">
        <f t="shared" si="138"/>
        <v>211248326010.8768</v>
      </c>
      <c r="R192" s="38">
        <f t="shared" si="139"/>
        <v>0</v>
      </c>
      <c r="S192" s="12">
        <f t="shared" si="13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41"/>
        <v>5718</v>
      </c>
      <c r="E193" s="3">
        <f t="shared" si="142"/>
        <v>1.2136552959448346E+16</v>
      </c>
      <c r="F193" s="23">
        <f t="shared" si="135"/>
        <v>148.36868231046932</v>
      </c>
      <c r="G193" s="91">
        <f t="shared" si="134"/>
        <v>2.1181708161403284E-3</v>
      </c>
      <c r="H193" s="55">
        <f t="shared" si="148"/>
        <v>1</v>
      </c>
      <c r="I193" s="8">
        <f t="shared" si="143"/>
        <v>-1.2291501936327572E+16</v>
      </c>
      <c r="J193" s="3">
        <f t="shared" si="144"/>
        <v>0</v>
      </c>
      <c r="K193" s="37">
        <f t="shared" si="145"/>
        <v>1.2136552959448346E+16</v>
      </c>
      <c r="L193" s="8">
        <f t="shared" si="146"/>
        <v>-2206866978255658</v>
      </c>
      <c r="M193" s="3">
        <f t="shared" si="140"/>
        <v>0</v>
      </c>
      <c r="N193" s="37">
        <f t="shared" si="147"/>
        <v>2179046799552052</v>
      </c>
      <c r="P193" s="71">
        <f t="shared" si="137"/>
        <v>2.0891017738071737E-5</v>
      </c>
      <c r="Q193" s="70">
        <f t="shared" si="138"/>
        <v>257476767280.35745</v>
      </c>
      <c r="R193" s="70">
        <f t="shared" si="139"/>
        <v>0</v>
      </c>
      <c r="S193" s="11">
        <f t="shared" si="13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41"/>
        <v>5718</v>
      </c>
      <c r="E194" s="2">
        <f t="shared" si="142"/>
        <v>1.4792450576704284E+16</v>
      </c>
      <c r="F194" s="24">
        <f t="shared" si="135"/>
        <v>148.36868231046932</v>
      </c>
      <c r="G194" s="92">
        <f t="shared" si="134"/>
        <v>2.1181708161403284E-3</v>
      </c>
      <c r="H194" s="56">
        <f t="shared" si="148"/>
        <v>1</v>
      </c>
      <c r="I194" s="7">
        <f t="shared" si="143"/>
        <v>-1.4981307749747874E+16</v>
      </c>
      <c r="J194" s="2">
        <f t="shared" si="144"/>
        <v>0</v>
      </c>
      <c r="K194" s="34">
        <f t="shared" si="145"/>
        <v>1.4792450576704284E+16</v>
      </c>
      <c r="L194" s="7">
        <f t="shared" si="146"/>
        <v>-2689805813420302</v>
      </c>
      <c r="M194" s="2">
        <f t="shared" si="140"/>
        <v>0</v>
      </c>
      <c r="N194" s="34">
        <f t="shared" si="147"/>
        <v>2655897617255938</v>
      </c>
      <c r="P194" s="39">
        <f t="shared" si="137"/>
        <v>2.0891017738071737E-5</v>
      </c>
      <c r="Q194" s="38">
        <f t="shared" si="138"/>
        <v>313821590641.79669</v>
      </c>
      <c r="R194" s="38">
        <f t="shared" si="139"/>
        <v>0</v>
      </c>
      <c r="S194" s="12">
        <f t="shared" si="13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41"/>
        <v>5718</v>
      </c>
      <c r="E195" s="3">
        <f t="shared" si="142"/>
        <v>1.8029550465883272E+16</v>
      </c>
      <c r="F195" s="23">
        <f t="shared" si="135"/>
        <v>148.36868231046932</v>
      </c>
      <c r="G195" s="91">
        <f t="shared" si="134"/>
        <v>2.1181708161403284E-3</v>
      </c>
      <c r="H195" s="55">
        <f t="shared" si="148"/>
        <v>1</v>
      </c>
      <c r="I195" s="8">
        <f t="shared" si="143"/>
        <v>-1.8259736121370144E+16</v>
      </c>
      <c r="J195" s="3">
        <f t="shared" si="144"/>
        <v>0</v>
      </c>
      <c r="K195" s="37">
        <f t="shared" si="145"/>
        <v>1.8029550465883272E+16</v>
      </c>
      <c r="L195" s="8">
        <f t="shared" si="146"/>
        <v>-3278428371622270</v>
      </c>
      <c r="M195" s="3">
        <f t="shared" si="140"/>
        <v>0</v>
      </c>
      <c r="N195" s="37">
        <f t="shared" si="147"/>
        <v>3237099889178988</v>
      </c>
      <c r="P195" s="71">
        <f t="shared" si="137"/>
        <v>2.0891017738071737E-5</v>
      </c>
      <c r="Q195" s="70">
        <f t="shared" si="138"/>
        <v>382496610444.54523</v>
      </c>
      <c r="R195" s="70">
        <f t="shared" si="139"/>
        <v>0</v>
      </c>
      <c r="S195" s="11">
        <f t="shared" si="13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41"/>
        <v>5718</v>
      </c>
      <c r="E196" s="2">
        <f t="shared" si="142"/>
        <v>2.1975039789131084E+16</v>
      </c>
      <c r="F196" s="24">
        <f t="shared" si="135"/>
        <v>148.36868231046932</v>
      </c>
      <c r="G196" s="92">
        <f t="shared" si="134"/>
        <v>2.1181708161403284E-3</v>
      </c>
      <c r="H196" s="56">
        <f t="shared" si="148"/>
        <v>1</v>
      </c>
      <c r="I196" s="7">
        <f t="shared" si="143"/>
        <v>-2.2255598028661808E+16</v>
      </c>
      <c r="J196" s="2">
        <f t="shared" si="144"/>
        <v>0</v>
      </c>
      <c r="K196" s="34">
        <f t="shared" si="145"/>
        <v>2.1975039789131084E+16</v>
      </c>
      <c r="L196" s="7">
        <f t="shared" si="146"/>
        <v>-3995861907291664</v>
      </c>
      <c r="M196" s="2">
        <f t="shared" si="140"/>
        <v>0</v>
      </c>
      <c r="N196" s="34">
        <f t="shared" si="147"/>
        <v>3945489323247812</v>
      </c>
      <c r="P196" s="39">
        <f t="shared" si="137"/>
        <v>2.0891017738071737E-5</v>
      </c>
      <c r="Q196" s="38">
        <f t="shared" si="138"/>
        <v>466200100198.23907</v>
      </c>
      <c r="R196" s="38">
        <f t="shared" si="139"/>
        <v>0</v>
      </c>
      <c r="S196" s="12">
        <f t="shared" si="13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41"/>
        <v>5718</v>
      </c>
      <c r="E197" s="3">
        <f t="shared" si="142"/>
        <v>2.6783938659351192E+16</v>
      </c>
      <c r="F197" s="23">
        <f t="shared" si="135"/>
        <v>148.36868231046932</v>
      </c>
      <c r="G197" s="91">
        <f t="shared" si="134"/>
        <v>2.1181708161403284E-3</v>
      </c>
      <c r="H197" s="55">
        <f t="shared" si="148"/>
        <v>1</v>
      </c>
      <c r="I197" s="8">
        <f t="shared" si="143"/>
        <v>-2.712589274681166E+16</v>
      </c>
      <c r="J197" s="3">
        <f t="shared" si="144"/>
        <v>0</v>
      </c>
      <c r="K197" s="37">
        <f t="shared" si="145"/>
        <v>2.6783938659351192E+16</v>
      </c>
      <c r="L197" s="8">
        <f t="shared" si="146"/>
        <v>-4870294718149852</v>
      </c>
      <c r="M197" s="3">
        <f t="shared" si="140"/>
        <v>0</v>
      </c>
      <c r="N197" s="37">
        <f t="shared" si="147"/>
        <v>4808898870220108</v>
      </c>
      <c r="P197" s="71">
        <f t="shared" si="137"/>
        <v>2.0891017738071737E-5</v>
      </c>
      <c r="Q197" s="70">
        <f t="shared" si="138"/>
        <v>568220808995.56372</v>
      </c>
      <c r="R197" s="70">
        <f t="shared" si="139"/>
        <v>0</v>
      </c>
      <c r="S197" s="11">
        <f t="shared" si="13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41"/>
        <v>5718</v>
      </c>
      <c r="E198" s="47">
        <f t="shared" si="142"/>
        <v>3.2645190952632776E+16</v>
      </c>
      <c r="F198" s="94">
        <f t="shared" si="135"/>
        <v>148.36868231046932</v>
      </c>
      <c r="G198" s="93">
        <f t="shared" si="134"/>
        <v>2.1181708161403284E-3</v>
      </c>
      <c r="H198" s="57">
        <f t="shared" si="148"/>
        <v>1</v>
      </c>
      <c r="I198" s="30">
        <f t="shared" si="143"/>
        <v>-3.3061976423365756E+16</v>
      </c>
      <c r="J198" s="47">
        <f t="shared" si="144"/>
        <v>0</v>
      </c>
      <c r="K198" s="88">
        <f t="shared" si="145"/>
        <v>3.2645190952632776E+16</v>
      </c>
      <c r="L198" s="30">
        <f t="shared" si="146"/>
        <v>-5936083676554096</v>
      </c>
      <c r="M198" s="47">
        <f t="shared" si="140"/>
        <v>0</v>
      </c>
      <c r="N198" s="88">
        <f t="shared" si="147"/>
        <v>5861252293281584</v>
      </c>
      <c r="P198" s="39">
        <f t="shared" si="137"/>
        <v>2.0891017738071737E-5</v>
      </c>
      <c r="Q198" s="38">
        <f t="shared" si="138"/>
        <v>692567177995.6593</v>
      </c>
      <c r="R198" s="38">
        <f t="shared" si="139"/>
        <v>0</v>
      </c>
      <c r="S198" s="12">
        <f t="shared" si="13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9">D198+IF(M199&gt;0,M199,0)</f>
        <v>5718</v>
      </c>
      <c r="E199" s="3">
        <f t="shared" ref="E199:E202" si="150">E198+IF(N199&gt;0,N199,0)</f>
        <v>3.9789088001132408E+16</v>
      </c>
      <c r="F199" s="23">
        <f t="shared" si="135"/>
        <v>148.36868231046932</v>
      </c>
      <c r="G199" s="91">
        <f t="shared" ref="G199:G202" si="151">D199/U$3</f>
        <v>2.1181708161403284E-3</v>
      </c>
      <c r="H199" s="55">
        <f t="shared" ref="H199:H203" si="152">D199/D198</f>
        <v>1</v>
      </c>
      <c r="I199" s="8">
        <f t="shared" si="143"/>
        <v>-4.0297080550378008E+16</v>
      </c>
      <c r="J199" s="3">
        <f t="shared" ref="J199:J202" si="153">S199</f>
        <v>0</v>
      </c>
      <c r="K199" s="37">
        <f t="shared" si="145"/>
        <v>3.9789088001132408E+16</v>
      </c>
      <c r="L199" s="8">
        <f t="shared" ref="L199:L202" si="154">I199-I198</f>
        <v>-7235104127012252</v>
      </c>
      <c r="M199" s="3">
        <f t="shared" ref="M199:M202" si="155">J199-J198</f>
        <v>0</v>
      </c>
      <c r="N199" s="37">
        <f t="shared" ref="N199:N202" si="156">K199-K198</f>
        <v>7143897048499632</v>
      </c>
      <c r="P199" s="71">
        <f t="shared" si="137"/>
        <v>2.0891017738071737E-5</v>
      </c>
      <c r="Q199" s="70">
        <f t="shared" si="138"/>
        <v>844124833943.9718</v>
      </c>
      <c r="R199" s="70">
        <f t="shared" si="139"/>
        <v>0</v>
      </c>
      <c r="S199" s="11">
        <f t="shared" ref="S199:S203" si="15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9"/>
        <v>5718</v>
      </c>
      <c r="E200" s="2">
        <f t="shared" si="150"/>
        <v>4.8496316846759904E+16</v>
      </c>
      <c r="F200" s="24">
        <f t="shared" si="135"/>
        <v>148.36868231046932</v>
      </c>
      <c r="G200" s="92">
        <f t="shared" si="151"/>
        <v>2.1181708161403284E-3</v>
      </c>
      <c r="H200" s="56">
        <f t="shared" si="152"/>
        <v>1</v>
      </c>
      <c r="I200" s="7">
        <f t="shared" si="143"/>
        <v>-4.9115475738347648E+16</v>
      </c>
      <c r="J200" s="2">
        <f t="shared" si="153"/>
        <v>0</v>
      </c>
      <c r="K200" s="34">
        <f t="shared" si="145"/>
        <v>4.8496316846759904E+16</v>
      </c>
      <c r="L200" s="7">
        <f t="shared" si="154"/>
        <v>-8818395187969640</v>
      </c>
      <c r="M200" s="2">
        <f t="shared" si="155"/>
        <v>0</v>
      </c>
      <c r="N200" s="34">
        <f t="shared" si="156"/>
        <v>8707228845627496</v>
      </c>
      <c r="P200" s="39">
        <f t="shared" si="137"/>
        <v>2.0891017738071737E-5</v>
      </c>
      <c r="Q200" s="38">
        <f t="shared" si="138"/>
        <v>1028848547722.2925</v>
      </c>
      <c r="R200" s="38">
        <f t="shared" si="139"/>
        <v>0</v>
      </c>
      <c r="S200" s="12">
        <f t="shared" si="15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9"/>
        <v>5718</v>
      </c>
      <c r="E201" s="3">
        <f t="shared" si="150"/>
        <v>5.9108988565769416E+16</v>
      </c>
      <c r="F201" s="23">
        <f t="shared" si="135"/>
        <v>148.36868231046932</v>
      </c>
      <c r="G201" s="91">
        <f t="shared" si="151"/>
        <v>2.1181708161403284E-3</v>
      </c>
      <c r="H201" s="55">
        <f t="shared" si="152"/>
        <v>1</v>
      </c>
      <c r="I201" s="8">
        <f t="shared" si="143"/>
        <v>-5.9863640840889008E+16</v>
      </c>
      <c r="J201" s="3">
        <f t="shared" si="153"/>
        <v>0</v>
      </c>
      <c r="K201" s="37">
        <f t="shared" si="145"/>
        <v>5.9108988565769416E+16</v>
      </c>
      <c r="L201" s="8">
        <f t="shared" si="154"/>
        <v>-1.074816510254136E+16</v>
      </c>
      <c r="M201" s="3">
        <f t="shared" si="155"/>
        <v>0</v>
      </c>
      <c r="N201" s="37">
        <f t="shared" si="156"/>
        <v>1.0612671719009512E+16</v>
      </c>
      <c r="P201" s="71">
        <f t="shared" si="137"/>
        <v>2.0891017738071737E-5</v>
      </c>
      <c r="Q201" s="70">
        <f t="shared" si="138"/>
        <v>1253996200069.8071</v>
      </c>
      <c r="R201" s="70">
        <f t="shared" si="139"/>
        <v>0</v>
      </c>
      <c r="S201" s="11">
        <f t="shared" si="15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9"/>
        <v>5718</v>
      </c>
      <c r="E202" s="2">
        <f t="shared" si="150"/>
        <v>7.204407997226472E+16</v>
      </c>
      <c r="F202" s="24">
        <f t="shared" si="135"/>
        <v>148.36868231046932</v>
      </c>
      <c r="G202" s="92">
        <f t="shared" si="151"/>
        <v>2.1181708161403284E-3</v>
      </c>
      <c r="H202" s="56">
        <f t="shared" si="152"/>
        <v>1</v>
      </c>
      <c r="I202" s="7">
        <f t="shared" si="143"/>
        <v>-7.2963876270243376E+16</v>
      </c>
      <c r="J202" s="2">
        <f t="shared" si="153"/>
        <v>0</v>
      </c>
      <c r="K202" s="34">
        <f t="shared" si="145"/>
        <v>7.204407997226472E+16</v>
      </c>
      <c r="L202" s="7">
        <f t="shared" si="154"/>
        <v>-1.3100235429354368E+16</v>
      </c>
      <c r="M202" s="2">
        <f t="shared" si="155"/>
        <v>0</v>
      </c>
      <c r="N202" s="34">
        <f t="shared" si="156"/>
        <v>1.2935091406495304E+16</v>
      </c>
      <c r="P202" s="39">
        <f t="shared" si="137"/>
        <v>2.0891017738071737E-5</v>
      </c>
      <c r="Q202" s="38">
        <f t="shared" si="138"/>
        <v>1528413947097.2952</v>
      </c>
      <c r="R202" s="38">
        <f t="shared" si="139"/>
        <v>0</v>
      </c>
      <c r="S202" s="12">
        <f t="shared" si="15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5718</v>
      </c>
      <c r="E203" s="3">
        <f>E202+IF(N203&gt;0,N203,0)</f>
        <v>8.7809816831409232E+16</v>
      </c>
      <c r="F203" s="23">
        <f t="shared" si="135"/>
        <v>148.36868231046932</v>
      </c>
      <c r="G203" s="91">
        <f>D203/U$3</f>
        <v>2.1181708161403284E-3</v>
      </c>
      <c r="H203" s="55">
        <f t="shared" si="152"/>
        <v>1</v>
      </c>
      <c r="I203" s="8">
        <f t="shared" si="143"/>
        <v>-8.893089637713896E+16</v>
      </c>
      <c r="J203" s="3">
        <f>S203</f>
        <v>0</v>
      </c>
      <c r="K203" s="37">
        <f t="shared" si="145"/>
        <v>8.7809816831409232E+16</v>
      </c>
      <c r="L203" s="8">
        <f>I203-I202</f>
        <v>-1.5967020106895584E+16</v>
      </c>
      <c r="M203" s="3">
        <f>J203-J202</f>
        <v>0</v>
      </c>
      <c r="N203" s="37">
        <f>K203-K202</f>
        <v>1.5765736859144512E+16</v>
      </c>
      <c r="P203" s="71">
        <f t="shared" si="137"/>
        <v>2.0891017738071737E-5</v>
      </c>
      <c r="Q203" s="70">
        <f t="shared" si="138"/>
        <v>1862883789880.3293</v>
      </c>
      <c r="R203" s="70">
        <f t="shared" si="139"/>
        <v>0</v>
      </c>
      <c r="S203" s="11">
        <f t="shared" si="15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8">D203+IF(M204&gt;0,M204,0)</f>
        <v>5718</v>
      </c>
      <c r="E204" s="61">
        <f t="shared" ref="E204" si="159">E203+IF(N204&gt;0,N204,0)</f>
        <v>1.0702564228641723E+17</v>
      </c>
      <c r="F204" s="120">
        <f t="shared" si="135"/>
        <v>148.36868231046932</v>
      </c>
      <c r="G204" s="121">
        <f t="shared" ref="G204" si="160">D204/U$3</f>
        <v>2.1181708161403284E-3</v>
      </c>
      <c r="H204" s="122">
        <f t="shared" ref="H204" si="161">D204/D203</f>
        <v>1</v>
      </c>
      <c r="I204" s="53">
        <f t="shared" si="143"/>
        <v>-1.0839205281733072E+17</v>
      </c>
      <c r="J204" s="61">
        <f t="shared" ref="J204" si="162">S204</f>
        <v>0</v>
      </c>
      <c r="K204" s="62">
        <f t="shared" si="145"/>
        <v>1.0702564228641723E+17</v>
      </c>
      <c r="L204" s="53">
        <f t="shared" ref="L204" si="163">I204-I203</f>
        <v>-1.946115644019176E+16</v>
      </c>
      <c r="M204" s="61">
        <f t="shared" ref="M204" si="164">J204-J203</f>
        <v>0</v>
      </c>
      <c r="N204" s="62">
        <f t="shared" ref="N204" si="165">K204-K203</f>
        <v>1.9215825455008E+16</v>
      </c>
      <c r="P204" s="123">
        <f t="shared" si="137"/>
        <v>2.0891017738071737E-5</v>
      </c>
      <c r="Q204" s="124">
        <f t="shared" si="138"/>
        <v>2270547204302.6538</v>
      </c>
      <c r="R204" s="124">
        <f t="shared" si="139"/>
        <v>0</v>
      </c>
      <c r="S204" s="130">
        <f t="shared" ref="S204" si="16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2020-04-03T09:11:58Z</dcterms:modified>
</cp:coreProperties>
</file>