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59C195C-3CEB-4C04-A4D3-E19AC9C5A6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X35" i="1" s="1"/>
  <c r="R36" i="1"/>
  <c r="M35" i="1"/>
  <c r="L35" i="1"/>
  <c r="N35" i="1"/>
  <c r="G35" i="1" l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<sst xmlns="http://schemas.openxmlformats.org/spreadsheetml/2006/main" count="44" uniqueCount="40">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</sst>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4677</c:v>
                </c:pt>
                <c:pt idx="33" formatCode="0">
                  <c:v>4898</c:v>
                </c:pt>
                <c:pt idx="34" formatCode="0">
                  <c:v>5092</c:v>
                </c:pt>
                <c:pt idx="35" formatCode="0">
                  <c:v>5254</c:v>
                </c:pt>
                <c:pt idx="36" formatCode="0">
                  <c:v>5382</c:v>
                </c:pt>
                <c:pt idx="37" formatCode="0">
                  <c:v>5473</c:v>
                </c:pt>
                <c:pt idx="38" formatCode="0">
                  <c:v>5523</c:v>
                </c:pt>
                <c:pt idx="39" formatCode="0">
                  <c:v>5530</c:v>
                </c:pt>
                <c:pt idx="40" formatCode="0">
                  <c:v>5530</c:v>
                </c:pt>
                <c:pt idx="41" formatCode="0">
                  <c:v>5530</c:v>
                </c:pt>
                <c:pt idx="42" formatCode="0">
                  <c:v>5530</c:v>
                </c:pt>
                <c:pt idx="43" formatCode="0">
                  <c:v>5530</c:v>
                </c:pt>
                <c:pt idx="44" formatCode="0">
                  <c:v>5530</c:v>
                </c:pt>
                <c:pt idx="45" formatCode="0">
                  <c:v>5530</c:v>
                </c:pt>
                <c:pt idx="46" formatCode="0">
                  <c:v>5530</c:v>
                </c:pt>
                <c:pt idx="47" formatCode="0">
                  <c:v>5530</c:v>
                </c:pt>
                <c:pt idx="48" formatCode="0">
                  <c:v>5530</c:v>
                </c:pt>
                <c:pt idx="49">
                  <c:v>5530</c:v>
                </c:pt>
                <c:pt idx="50">
                  <c:v>5530</c:v>
                </c:pt>
                <c:pt idx="51">
                  <c:v>5530</c:v>
                </c:pt>
                <c:pt idx="52">
                  <c:v>5530</c:v>
                </c:pt>
                <c:pt idx="53">
                  <c:v>5530</c:v>
                </c:pt>
                <c:pt idx="54">
                  <c:v>5530</c:v>
                </c:pt>
                <c:pt idx="55">
                  <c:v>5530</c:v>
                </c:pt>
                <c:pt idx="56">
                  <c:v>5530</c:v>
                </c:pt>
                <c:pt idx="57">
                  <c:v>5530</c:v>
                </c:pt>
                <c:pt idx="58">
                  <c:v>5530</c:v>
                </c:pt>
                <c:pt idx="59">
                  <c:v>5530</c:v>
                </c:pt>
                <c:pt idx="60">
                  <c:v>5530</c:v>
                </c:pt>
                <c:pt idx="61">
                  <c:v>5530</c:v>
                </c:pt>
                <c:pt idx="62">
                  <c:v>5530</c:v>
                </c:pt>
                <c:pt idx="63">
                  <c:v>5530</c:v>
                </c:pt>
                <c:pt idx="64">
                  <c:v>5530</c:v>
                </c:pt>
                <c:pt idx="65">
                  <c:v>5530</c:v>
                </c:pt>
                <c:pt idx="66">
                  <c:v>5530</c:v>
                </c:pt>
                <c:pt idx="67">
                  <c:v>5530</c:v>
                </c:pt>
                <c:pt idx="68">
                  <c:v>5530</c:v>
                </c:pt>
                <c:pt idx="69">
                  <c:v>5530</c:v>
                </c:pt>
                <c:pt idx="70">
                  <c:v>5530</c:v>
                </c:pt>
                <c:pt idx="71">
                  <c:v>5530</c:v>
                </c:pt>
                <c:pt idx="72">
                  <c:v>5530</c:v>
                </c:pt>
                <c:pt idx="73">
                  <c:v>5530</c:v>
                </c:pt>
                <c:pt idx="74">
                  <c:v>5530</c:v>
                </c:pt>
                <c:pt idx="75">
                  <c:v>5530</c:v>
                </c:pt>
                <c:pt idx="76">
                  <c:v>5530</c:v>
                </c:pt>
                <c:pt idx="77">
                  <c:v>5530</c:v>
                </c:pt>
                <c:pt idx="78">
                  <c:v>5530</c:v>
                </c:pt>
                <c:pt idx="79">
                  <c:v>5530</c:v>
                </c:pt>
                <c:pt idx="80">
                  <c:v>5530</c:v>
                </c:pt>
                <c:pt idx="81">
                  <c:v>5530</c:v>
                </c:pt>
                <c:pt idx="82">
                  <c:v>5530</c:v>
                </c:pt>
                <c:pt idx="83">
                  <c:v>5530</c:v>
                </c:pt>
                <c:pt idx="84">
                  <c:v>5530</c:v>
                </c:pt>
                <c:pt idx="85">
                  <c:v>5530</c:v>
                </c:pt>
                <c:pt idx="86">
                  <c:v>5530</c:v>
                </c:pt>
                <c:pt idx="87">
                  <c:v>5530</c:v>
                </c:pt>
                <c:pt idx="88">
                  <c:v>5530</c:v>
                </c:pt>
                <c:pt idx="89">
                  <c:v>5530</c:v>
                </c:pt>
                <c:pt idx="90">
                  <c:v>5530</c:v>
                </c:pt>
                <c:pt idx="91">
                  <c:v>5530</c:v>
                </c:pt>
                <c:pt idx="92">
                  <c:v>5530</c:v>
                </c:pt>
                <c:pt idx="93">
                  <c:v>5530</c:v>
                </c:pt>
                <c:pt idx="94">
                  <c:v>5530</c:v>
                </c:pt>
                <c:pt idx="95">
                  <c:v>5530</c:v>
                </c:pt>
                <c:pt idx="96">
                  <c:v>5530</c:v>
                </c:pt>
                <c:pt idx="97">
                  <c:v>5530</c:v>
                </c:pt>
                <c:pt idx="98">
                  <c:v>5530</c:v>
                </c:pt>
                <c:pt idx="99">
                  <c:v>5530</c:v>
                </c:pt>
                <c:pt idx="100">
                  <c:v>5530</c:v>
                </c:pt>
                <c:pt idx="101">
                  <c:v>5530</c:v>
                </c:pt>
                <c:pt idx="102">
                  <c:v>5530</c:v>
                </c:pt>
                <c:pt idx="103">
                  <c:v>5530</c:v>
                </c:pt>
                <c:pt idx="104">
                  <c:v>5530</c:v>
                </c:pt>
                <c:pt idx="105">
                  <c:v>5530</c:v>
                </c:pt>
                <c:pt idx="106">
                  <c:v>5530</c:v>
                </c:pt>
                <c:pt idx="107">
                  <c:v>5530</c:v>
                </c:pt>
                <c:pt idx="108">
                  <c:v>5530</c:v>
                </c:pt>
                <c:pt idx="109">
                  <c:v>5530</c:v>
                </c:pt>
                <c:pt idx="110">
                  <c:v>5530</c:v>
                </c:pt>
                <c:pt idx="111">
                  <c:v>5530</c:v>
                </c:pt>
                <c:pt idx="112">
                  <c:v>5530</c:v>
                </c:pt>
                <c:pt idx="113">
                  <c:v>5530</c:v>
                </c:pt>
                <c:pt idx="114">
                  <c:v>5530</c:v>
                </c:pt>
                <c:pt idx="115">
                  <c:v>5530</c:v>
                </c:pt>
                <c:pt idx="116">
                  <c:v>5530</c:v>
                </c:pt>
                <c:pt idx="117">
                  <c:v>5530</c:v>
                </c:pt>
                <c:pt idx="118">
                  <c:v>5530</c:v>
                </c:pt>
                <c:pt idx="119">
                  <c:v>5530</c:v>
                </c:pt>
                <c:pt idx="120">
                  <c:v>5530</c:v>
                </c:pt>
                <c:pt idx="121">
                  <c:v>5530</c:v>
                </c:pt>
                <c:pt idx="122">
                  <c:v>5530</c:v>
                </c:pt>
                <c:pt idx="123">
                  <c:v>5530</c:v>
                </c:pt>
                <c:pt idx="124">
                  <c:v>5530</c:v>
                </c:pt>
                <c:pt idx="125">
                  <c:v>5530</c:v>
                </c:pt>
                <c:pt idx="126">
                  <c:v>5530</c:v>
                </c:pt>
                <c:pt idx="127">
                  <c:v>5530</c:v>
                </c:pt>
                <c:pt idx="128">
                  <c:v>5530</c:v>
                </c:pt>
                <c:pt idx="129">
                  <c:v>5530</c:v>
                </c:pt>
                <c:pt idx="130">
                  <c:v>5530</c:v>
                </c:pt>
                <c:pt idx="131">
                  <c:v>5530</c:v>
                </c:pt>
                <c:pt idx="132">
                  <c:v>5530</c:v>
                </c:pt>
                <c:pt idx="133">
                  <c:v>5530</c:v>
                </c:pt>
                <c:pt idx="134">
                  <c:v>5530</c:v>
                </c:pt>
                <c:pt idx="135">
                  <c:v>5530</c:v>
                </c:pt>
                <c:pt idx="136">
                  <c:v>5530</c:v>
                </c:pt>
                <c:pt idx="137">
                  <c:v>5530</c:v>
                </c:pt>
                <c:pt idx="138">
                  <c:v>5530</c:v>
                </c:pt>
                <c:pt idx="139">
                  <c:v>5530</c:v>
                </c:pt>
                <c:pt idx="140">
                  <c:v>5530</c:v>
                </c:pt>
                <c:pt idx="141">
                  <c:v>5530</c:v>
                </c:pt>
                <c:pt idx="142">
                  <c:v>5530</c:v>
                </c:pt>
                <c:pt idx="143">
                  <c:v>5530</c:v>
                </c:pt>
                <c:pt idx="144">
                  <c:v>5530</c:v>
                </c:pt>
                <c:pt idx="145">
                  <c:v>5530</c:v>
                </c:pt>
                <c:pt idx="146">
                  <c:v>5530</c:v>
                </c:pt>
                <c:pt idx="147">
                  <c:v>5530</c:v>
                </c:pt>
                <c:pt idx="148">
                  <c:v>5530</c:v>
                </c:pt>
                <c:pt idx="149">
                  <c:v>5530</c:v>
                </c:pt>
                <c:pt idx="150">
                  <c:v>5530</c:v>
                </c:pt>
                <c:pt idx="151">
                  <c:v>5530</c:v>
                </c:pt>
                <c:pt idx="152">
                  <c:v>5530</c:v>
                </c:pt>
                <c:pt idx="153">
                  <c:v>5530</c:v>
                </c:pt>
                <c:pt idx="154">
                  <c:v>5530</c:v>
                </c:pt>
                <c:pt idx="155">
                  <c:v>5530</c:v>
                </c:pt>
                <c:pt idx="156">
                  <c:v>5530</c:v>
                </c:pt>
                <c:pt idx="157">
                  <c:v>5530</c:v>
                </c:pt>
                <c:pt idx="158">
                  <c:v>5530</c:v>
                </c:pt>
                <c:pt idx="159">
                  <c:v>5530</c:v>
                </c:pt>
                <c:pt idx="160">
                  <c:v>5530</c:v>
                </c:pt>
                <c:pt idx="161">
                  <c:v>5530</c:v>
                </c:pt>
                <c:pt idx="162">
                  <c:v>5530</c:v>
                </c:pt>
                <c:pt idx="163">
                  <c:v>5530</c:v>
                </c:pt>
                <c:pt idx="164">
                  <c:v>5530</c:v>
                </c:pt>
                <c:pt idx="165">
                  <c:v>5530</c:v>
                </c:pt>
                <c:pt idx="166">
                  <c:v>5530</c:v>
                </c:pt>
                <c:pt idx="167">
                  <c:v>5530</c:v>
                </c:pt>
                <c:pt idx="168">
                  <c:v>5530</c:v>
                </c:pt>
                <c:pt idx="169">
                  <c:v>5530</c:v>
                </c:pt>
                <c:pt idx="170">
                  <c:v>5530</c:v>
                </c:pt>
                <c:pt idx="171">
                  <c:v>5530</c:v>
                </c:pt>
                <c:pt idx="172">
                  <c:v>5530</c:v>
                </c:pt>
                <c:pt idx="173">
                  <c:v>5530</c:v>
                </c:pt>
                <c:pt idx="174">
                  <c:v>5530</c:v>
                </c:pt>
                <c:pt idx="175">
                  <c:v>5530</c:v>
                </c:pt>
                <c:pt idx="176">
                  <c:v>5530</c:v>
                </c:pt>
                <c:pt idx="177">
                  <c:v>5530</c:v>
                </c:pt>
                <c:pt idx="178">
                  <c:v>5530</c:v>
                </c:pt>
                <c:pt idx="179">
                  <c:v>5530</c:v>
                </c:pt>
                <c:pt idx="180">
                  <c:v>5530</c:v>
                </c:pt>
                <c:pt idx="181">
                  <c:v>5530</c:v>
                </c:pt>
                <c:pt idx="182">
                  <c:v>5530</c:v>
                </c:pt>
                <c:pt idx="183">
                  <c:v>5530</c:v>
                </c:pt>
                <c:pt idx="184">
                  <c:v>5530</c:v>
                </c:pt>
                <c:pt idx="185">
                  <c:v>5530</c:v>
                </c:pt>
                <c:pt idx="186">
                  <c:v>5530</c:v>
                </c:pt>
                <c:pt idx="187">
                  <c:v>5530</c:v>
                </c:pt>
                <c:pt idx="188">
                  <c:v>5530</c:v>
                </c:pt>
                <c:pt idx="189">
                  <c:v>5530</c:v>
                </c:pt>
                <c:pt idx="190">
                  <c:v>5530</c:v>
                </c:pt>
                <c:pt idx="191">
                  <c:v>5530</c:v>
                </c:pt>
                <c:pt idx="192">
                  <c:v>5530</c:v>
                </c:pt>
                <c:pt idx="193">
                  <c:v>5530</c:v>
                </c:pt>
                <c:pt idx="194">
                  <c:v>5530</c:v>
                </c:pt>
                <c:pt idx="195">
                  <c:v>5530</c:v>
                </c:pt>
                <c:pt idx="196">
                  <c:v>5530</c:v>
                </c:pt>
                <c:pt idx="197">
                  <c:v>5530</c:v>
                </c:pt>
                <c:pt idx="198">
                  <c:v>5530</c:v>
                </c:pt>
                <c:pt idx="199">
                  <c:v>5530</c:v>
                </c:pt>
                <c:pt idx="200">
                  <c:v>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4303</c:v>
                </c:pt>
                <c:pt idx="33" formatCode="0">
                  <c:v>4524</c:v>
                </c:pt>
                <c:pt idx="34" formatCode="0">
                  <c:v>4718</c:v>
                </c:pt>
                <c:pt idx="35" formatCode="0">
                  <c:v>4880</c:v>
                </c:pt>
                <c:pt idx="36" formatCode="0">
                  <c:v>5008</c:v>
                </c:pt>
                <c:pt idx="37" formatCode="0">
                  <c:v>5099</c:v>
                </c:pt>
                <c:pt idx="38" formatCode="0">
                  <c:v>5149</c:v>
                </c:pt>
                <c:pt idx="39" formatCode="0">
                  <c:v>5156</c:v>
                </c:pt>
                <c:pt idx="40" formatCode="0">
                  <c:v>5116</c:v>
                </c:pt>
                <c:pt idx="41" formatCode="0">
                  <c:v>5024</c:v>
                </c:pt>
                <c:pt idx="42" formatCode="0">
                  <c:v>4877</c:v>
                </c:pt>
                <c:pt idx="43" formatCode="0">
                  <c:v>4670</c:v>
                </c:pt>
                <c:pt idx="44" formatCode="0">
                  <c:v>4400</c:v>
                </c:pt>
                <c:pt idx="45" formatCode="0">
                  <c:v>4064</c:v>
                </c:pt>
                <c:pt idx="46" formatCode="0">
                  <c:v>3664</c:v>
                </c:pt>
                <c:pt idx="47" formatCode="0">
                  <c:v>3205</c:v>
                </c:pt>
                <c:pt idx="48" formatCode="0">
                  <c:v>2701</c:v>
                </c:pt>
                <c:pt idx="49">
                  <c:v>2173</c:v>
                </c:pt>
                <c:pt idx="50">
                  <c:v>1651</c:v>
                </c:pt>
                <c:pt idx="51">
                  <c:v>1170</c:v>
                </c:pt>
                <c:pt idx="52">
                  <c:v>762</c:v>
                </c:pt>
                <c:pt idx="53">
                  <c:v>450</c:v>
                </c:pt>
                <c:pt idx="54">
                  <c:v>238</c:v>
                </c:pt>
                <c:pt idx="55">
                  <c:v>111</c:v>
                </c:pt>
                <c:pt idx="56">
                  <c:v>45</c:v>
                </c:pt>
                <c:pt idx="57">
                  <c:v>15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135</c:v>
                </c:pt>
                <c:pt idx="1">
                  <c:v>163</c:v>
                </c:pt>
                <c:pt idx="2">
                  <c:v>228</c:v>
                </c:pt>
                <c:pt idx="3">
                  <c:v>288</c:v>
                </c:pt>
                <c:pt idx="4">
                  <c:v>343</c:v>
                </c:pt>
                <c:pt idx="5">
                  <c:v>400</c:v>
                </c:pt>
                <c:pt idx="6">
                  <c:v>531</c:v>
                </c:pt>
                <c:pt idx="7">
                  <c:v>675</c:v>
                </c:pt>
                <c:pt idx="8">
                  <c:v>853</c:v>
                </c:pt>
                <c:pt idx="9">
                  <c:v>1041</c:v>
                </c:pt>
                <c:pt idx="10" formatCode="0">
                  <c:v>1362</c:v>
                </c:pt>
                <c:pt idx="11">
                  <c:v>1589</c:v>
                </c:pt>
                <c:pt idx="12">
                  <c:v>1833</c:v>
                </c:pt>
                <c:pt idx="13">
                  <c:v>2085</c:v>
                </c:pt>
                <c:pt idx="14">
                  <c:v>2484</c:v>
                </c:pt>
                <c:pt idx="15">
                  <c:v>2913</c:v>
                </c:pt>
                <c:pt idx="16">
                  <c:v>3212</c:v>
                </c:pt>
                <c:pt idx="17">
                  <c:v>3754</c:v>
                </c:pt>
                <c:pt idx="18">
                  <c:v>4023</c:v>
                </c:pt>
                <c:pt idx="19">
                  <c:v>4303</c:v>
                </c:pt>
                <c:pt idx="20">
                  <c:v>4524</c:v>
                </c:pt>
                <c:pt idx="21">
                  <c:v>4718</c:v>
                </c:pt>
                <c:pt idx="22">
                  <c:v>4880</c:v>
                </c:pt>
                <c:pt idx="23">
                  <c:v>5008</c:v>
                </c:pt>
                <c:pt idx="24">
                  <c:v>5099</c:v>
                </c:pt>
                <c:pt idx="25">
                  <c:v>5149</c:v>
                </c:pt>
                <c:pt idx="26">
                  <c:v>5156</c:v>
                </c:pt>
                <c:pt idx="27">
                  <c:v>5116</c:v>
                </c:pt>
                <c:pt idx="28">
                  <c:v>5024</c:v>
                </c:pt>
                <c:pt idx="29">
                  <c:v>4877</c:v>
                </c:pt>
                <c:pt idx="30">
                  <c:v>4670</c:v>
                </c:pt>
                <c:pt idx="31">
                  <c:v>4400</c:v>
                </c:pt>
                <c:pt idx="32">
                  <c:v>4064</c:v>
                </c:pt>
                <c:pt idx="33">
                  <c:v>3664</c:v>
                </c:pt>
                <c:pt idx="34">
                  <c:v>3205</c:v>
                </c:pt>
                <c:pt idx="35">
                  <c:v>2701</c:v>
                </c:pt>
                <c:pt idx="36">
                  <c:v>2173</c:v>
                </c:pt>
                <c:pt idx="37">
                  <c:v>1651</c:v>
                </c:pt>
                <c:pt idx="38">
                  <c:v>1170</c:v>
                </c:pt>
                <c:pt idx="39">
                  <c:v>762</c:v>
                </c:pt>
                <c:pt idx="40">
                  <c:v>450</c:v>
                </c:pt>
                <c:pt idx="41">
                  <c:v>238</c:v>
                </c:pt>
                <c:pt idx="42">
                  <c:v>111</c:v>
                </c:pt>
                <c:pt idx="43">
                  <c:v>45</c:v>
                </c:pt>
                <c:pt idx="44">
                  <c:v>15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7" t="s">
        <v>31</v>
      </c>
      <c r="C2" s="168"/>
      <c r="D2" s="168"/>
      <c r="E2" s="168"/>
      <c r="F2" s="168"/>
      <c r="G2" s="169"/>
      <c r="H2" s="170" t="s">
        <v>32</v>
      </c>
      <c r="I2" s="171"/>
      <c r="J2" s="171"/>
      <c r="K2" s="171"/>
      <c r="L2" s="171"/>
      <c r="M2" s="171"/>
      <c r="N2" s="172"/>
      <c r="P2" s="170" t="s">
        <v>29</v>
      </c>
      <c r="Q2" s="171"/>
      <c r="R2" s="171"/>
      <c r="S2" s="171"/>
      <c r="T2" s="171"/>
      <c r="U2" s="172"/>
      <c r="W2" s="173" t="s">
        <v>17</v>
      </c>
      <c r="X2" s="174"/>
      <c r="Y2" s="174"/>
      <c r="Z2" s="175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6" t="s">
        <v>25</v>
      </c>
      <c r="Q3" s="177"/>
      <c r="R3" s="177"/>
      <c r="S3" s="177"/>
      <c r="T3" s="178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9" t="s">
        <v>26</v>
      </c>
      <c r="Q4" s="180"/>
      <c r="R4" s="180"/>
      <c r="S4" s="180"/>
      <c r="T4" s="181"/>
      <c r="U4" s="65">
        <f>1084.3*1000</f>
        <v>1084300</v>
      </c>
      <c r="W4" s="41">
        <f>(4/100)/17.45</f>
        <v>2.2922636103151865E-3</v>
      </c>
      <c r="X4" s="42">
        <f>(S13+T13+U13+W4*(Q13+R13))/(2*Q13)</f>
        <v>1.6403954307799814E-3</v>
      </c>
      <c r="Y4" s="42">
        <f>(T13+Q13*(W4-X4))/(P13*Q13)</f>
        <v>2.6512566431148103E-5</v>
      </c>
      <c r="Z4" s="43">
        <f>(S13 + Y4*P13*Q13)/R13</f>
        <v>-0.19394728740912606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6" t="s">
        <v>27</v>
      </c>
      <c r="Q5" s="177"/>
      <c r="R5" s="177"/>
      <c r="S5" s="177"/>
      <c r="T5" s="178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6" t="s">
        <v>33</v>
      </c>
      <c r="Q6" s="177"/>
      <c r="R6" s="177"/>
      <c r="S6" s="177"/>
      <c r="T6" s="178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6" t="s">
        <v>34</v>
      </c>
      <c r="Q7" s="177"/>
      <c r="R7" s="177"/>
      <c r="S7" s="177"/>
      <c r="T7" s="178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6" t="s">
        <v>35</v>
      </c>
      <c r="Q8" s="177"/>
      <c r="R8" s="177"/>
      <c r="S8" s="177"/>
      <c r="T8" s="178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2" t="s">
        <v>28</v>
      </c>
      <c r="Q9" s="183"/>
      <c r="R9" s="183"/>
      <c r="S9" s="183"/>
      <c r="T9" s="184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0" t="s">
        <v>39</v>
      </c>
      <c r="Q11" s="171"/>
      <c r="R11" s="171"/>
      <c r="S11" s="171"/>
      <c r="T11" s="171"/>
      <c r="U11" s="172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SUM(I17:I35)/COUNT(I17:I35)</f>
        <v>5187.6315789473683</v>
      </c>
      <c r="Q13" s="21">
        <f t="shared" ref="Q13:U13" si="8">SUM(J17:J35)/COUNT(J17:J35)</f>
        <v>1517.2105263157894</v>
      </c>
      <c r="R13" s="21">
        <f t="shared" si="8"/>
        <v>57.315789473684212</v>
      </c>
      <c r="S13" s="21">
        <f t="shared" si="8"/>
        <v>-219.78947368421052</v>
      </c>
      <c r="T13" s="21">
        <f t="shared" si="8"/>
        <v>207.68421052631578</v>
      </c>
      <c r="U13" s="29">
        <f t="shared" si="8"/>
        <v>13.473684210526315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2.1401779170425331E-5</v>
      </c>
      <c r="Q17" s="67">
        <f>(1+W$4-X$4)*(1+W$4+Z$4)-Y$4*((Z$4*K16)+((I16+J16)*(1+W$4+Z$4)))</f>
        <v>0.66384029909690434</v>
      </c>
      <c r="R17" s="67">
        <f>-J16*(1+W$4+Z$4)</f>
        <v>-90.534637334533173</v>
      </c>
      <c r="S17" s="132">
        <f>INT((-Q17+SQRT((Q17^2)-(4*P17*R17)))/(2*P17))</f>
        <v>135</v>
      </c>
      <c r="T17" s="32">
        <f t="shared" ref="T17:T26" si="9">J17</f>
        <v>135</v>
      </c>
      <c r="U17" s="50">
        <f t="shared" ref="U17:U31" si="10">S17-T17</f>
        <v>0</v>
      </c>
      <c r="V17" s="99">
        <f t="shared" ref="V17:V31" si="11">U17/T17</f>
        <v>0</v>
      </c>
      <c r="W17" s="33">
        <f>U17</f>
        <v>0</v>
      </c>
      <c r="X17" s="72">
        <f>W17/T17</f>
        <v>0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2.1401779170425331E-5</v>
      </c>
      <c r="Q18" s="38">
        <f t="shared" ref="Q18:Q31" si="13">(1+W$4-X$4)*(1+W$4+Z$4)-Y$4*((Z$4*K17)+((I17+J17)*(1+W$4+Z$4)))</f>
        <v>0.66388316169666606</v>
      </c>
      <c r="R18" s="38">
        <f t="shared" ref="R18:R31" si="14">-J17*(1+W$4+Z$4)</f>
        <v>-109.12657178716053</v>
      </c>
      <c r="S18" s="133">
        <f t="shared" ref="S18:S26" si="15">INT((-Q18+SQRT((Q18^2)-(4*P18*R18)))/(2*P18))</f>
        <v>163</v>
      </c>
      <c r="T18" s="7">
        <f t="shared" si="9"/>
        <v>189</v>
      </c>
      <c r="U18" s="2">
        <f t="shared" si="10"/>
        <v>-26</v>
      </c>
      <c r="V18" s="100">
        <f t="shared" si="11"/>
        <v>-0.13756613756613756</v>
      </c>
      <c r="W18" s="25">
        <f t="shared" ref="W18:W31" si="16">W17+U18</f>
        <v>-26</v>
      </c>
      <c r="X18" s="73">
        <f t="shared" ref="X18:X35" si="17">W18/T18</f>
        <v>-0.13756613756613756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2.1401779170425331E-5</v>
      </c>
      <c r="Q19" s="70">
        <f t="shared" si="13"/>
        <v>0.6639311663367693</v>
      </c>
      <c r="R19" s="70">
        <f t="shared" si="14"/>
        <v>-152.77720050202473</v>
      </c>
      <c r="S19" s="134">
        <f t="shared" si="15"/>
        <v>228</v>
      </c>
      <c r="T19" s="8">
        <f t="shared" si="9"/>
        <v>239</v>
      </c>
      <c r="U19" s="3">
        <f t="shared" si="10"/>
        <v>-11</v>
      </c>
      <c r="V19" s="101">
        <f t="shared" si="11"/>
        <v>-4.6025104602510462E-2</v>
      </c>
      <c r="W19" s="13">
        <f t="shared" si="16"/>
        <v>-37</v>
      </c>
      <c r="X19" s="74">
        <f t="shared" si="17"/>
        <v>-0.15481171548117154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2.1401779170425331E-5</v>
      </c>
      <c r="Q20" s="38">
        <f t="shared" si="13"/>
        <v>0.6639740289365309</v>
      </c>
      <c r="R20" s="38">
        <f t="shared" si="14"/>
        <v>-193.19444931208417</v>
      </c>
      <c r="S20" s="133">
        <f t="shared" si="15"/>
        <v>288</v>
      </c>
      <c r="T20" s="7">
        <f t="shared" si="9"/>
        <v>285</v>
      </c>
      <c r="U20" s="2">
        <f t="shared" si="10"/>
        <v>3</v>
      </c>
      <c r="V20" s="100">
        <f t="shared" si="11"/>
        <v>1.0526315789473684E-2</v>
      </c>
      <c r="W20" s="25">
        <f t="shared" si="16"/>
        <v>-34</v>
      </c>
      <c r="X20" s="73">
        <f t="shared" si="17"/>
        <v>-0.11929824561403508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2.1401779170425331E-5</v>
      </c>
      <c r="Q21" s="70">
        <f t="shared" si="13"/>
        <v>0.6639740289365309</v>
      </c>
      <c r="R21" s="70">
        <f t="shared" si="14"/>
        <v>-230.37831821733889</v>
      </c>
      <c r="S21" s="134">
        <f t="shared" si="15"/>
        <v>343</v>
      </c>
      <c r="T21" s="8">
        <f t="shared" si="9"/>
        <v>333</v>
      </c>
      <c r="U21" s="3">
        <f t="shared" si="10"/>
        <v>10</v>
      </c>
      <c r="V21" s="101">
        <f t="shared" si="11"/>
        <v>3.003003003003003E-2</v>
      </c>
      <c r="W21" s="13">
        <f t="shared" si="16"/>
        <v>-24</v>
      </c>
      <c r="X21" s="74">
        <f t="shared" si="17"/>
        <v>-7.2072072072072071E-2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2.1401779170425331E-5</v>
      </c>
      <c r="Q22" s="38">
        <f t="shared" si="13"/>
        <v>0.66401689153629251</v>
      </c>
      <c r="R22" s="38">
        <f t="shared" si="14"/>
        <v>-269.17887707499597</v>
      </c>
      <c r="S22" s="133">
        <f t="shared" si="15"/>
        <v>400</v>
      </c>
      <c r="T22" s="7">
        <f t="shared" si="9"/>
        <v>444</v>
      </c>
      <c r="U22" s="2">
        <f t="shared" si="10"/>
        <v>-44</v>
      </c>
      <c r="V22" s="100">
        <f t="shared" si="11"/>
        <v>-9.90990990990991E-2</v>
      </c>
      <c r="W22" s="25">
        <f t="shared" si="16"/>
        <v>-68</v>
      </c>
      <c r="X22" s="73">
        <f t="shared" si="17"/>
        <v>-0.15315315315315314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2.1401779170425331E-5</v>
      </c>
      <c r="Q23" s="70">
        <f t="shared" si="13"/>
        <v>0.66405975413605411</v>
      </c>
      <c r="R23" s="70">
        <f t="shared" si="14"/>
        <v>-358.90516943332796</v>
      </c>
      <c r="S23" s="134">
        <f t="shared" si="15"/>
        <v>531</v>
      </c>
      <c r="T23" s="8">
        <f t="shared" si="9"/>
        <v>567</v>
      </c>
      <c r="U23" s="3">
        <f t="shared" si="10"/>
        <v>-36</v>
      </c>
      <c r="V23" s="101">
        <f t="shared" si="11"/>
        <v>-6.3492063492063489E-2</v>
      </c>
      <c r="W23" s="13">
        <f t="shared" si="16"/>
        <v>-104</v>
      </c>
      <c r="X23" s="74">
        <f t="shared" si="17"/>
        <v>-0.18342151675485008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2.1401779170425331E-5</v>
      </c>
      <c r="Q24" s="38">
        <f t="shared" si="13"/>
        <v>0.66410775877615735</v>
      </c>
      <c r="R24" s="38">
        <f t="shared" si="14"/>
        <v>-458.33160150607421</v>
      </c>
      <c r="S24" s="133">
        <f t="shared" si="15"/>
        <v>675</v>
      </c>
      <c r="T24" s="7">
        <f t="shared" si="9"/>
        <v>721</v>
      </c>
      <c r="U24" s="2">
        <f t="shared" si="10"/>
        <v>-46</v>
      </c>
      <c r="V24" s="100">
        <f t="shared" si="11"/>
        <v>-6.3800277392510402E-2</v>
      </c>
      <c r="W24" s="25">
        <f t="shared" si="16"/>
        <v>-150</v>
      </c>
      <c r="X24" s="73">
        <f t="shared" si="17"/>
        <v>-0.20804438280166435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2.1401779170425331E-5</v>
      </c>
      <c r="Q25" s="70">
        <f t="shared" si="13"/>
        <v>0.66437007641506873</v>
      </c>
      <c r="R25" s="70">
        <f t="shared" si="14"/>
        <v>-582.81672784105729</v>
      </c>
      <c r="S25" s="134">
        <f t="shared" si="15"/>
        <v>853</v>
      </c>
      <c r="T25" s="8">
        <f t="shared" si="9"/>
        <v>885</v>
      </c>
      <c r="U25" s="3">
        <f t="shared" si="10"/>
        <v>-32</v>
      </c>
      <c r="V25" s="101">
        <f t="shared" si="11"/>
        <v>-3.6158192090395481E-2</v>
      </c>
      <c r="W25" s="13">
        <f t="shared" si="16"/>
        <v>-182</v>
      </c>
      <c r="X25" s="74">
        <f t="shared" si="17"/>
        <v>-0.20564971751412428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2.1401779170425331E-5</v>
      </c>
      <c r="Q26" s="38">
        <f t="shared" si="13"/>
        <v>0.66450722201800771</v>
      </c>
      <c r="R26" s="38">
        <f t="shared" si="14"/>
        <v>-715.38530393805229</v>
      </c>
      <c r="S26" s="133">
        <f t="shared" si="15"/>
        <v>1041</v>
      </c>
      <c r="T26" s="7">
        <f t="shared" si="9"/>
        <v>1170</v>
      </c>
      <c r="U26" s="2">
        <f t="shared" si="10"/>
        <v>-129</v>
      </c>
      <c r="V26" s="100">
        <f t="shared" si="11"/>
        <v>-0.11025641025641025</v>
      </c>
      <c r="W26" s="25">
        <f t="shared" si="16"/>
        <v>-311</v>
      </c>
      <c r="X26" s="73">
        <f t="shared" si="17"/>
        <v>-0.26581196581196581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2.1401779170425331E-5</v>
      </c>
      <c r="Q27" s="70">
        <f t="shared" si="13"/>
        <v>0.66473696113784064</v>
      </c>
      <c r="R27" s="70">
        <f t="shared" si="14"/>
        <v>-945.7636221553912</v>
      </c>
      <c r="S27" s="135">
        <f>INT(((-Q27+SQRT((Q27^2)-(4*P27*R27)))/(2*P27)))</f>
        <v>1362</v>
      </c>
      <c r="T27" s="8">
        <v>1374</v>
      </c>
      <c r="U27" s="3">
        <f t="shared" si="10"/>
        <v>-12</v>
      </c>
      <c r="V27" s="101">
        <f t="shared" si="11"/>
        <v>-8.7336244541484712E-3</v>
      </c>
      <c r="W27" s="3">
        <f t="shared" si="16"/>
        <v>-323</v>
      </c>
      <c r="X27" s="74">
        <f t="shared" si="17"/>
        <v>-0.23508005822416303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2.1401779170425331E-5</v>
      </c>
      <c r="Q28" s="38">
        <f t="shared" si="13"/>
        <v>0.66486554893712557</v>
      </c>
      <c r="R28" s="38">
        <f t="shared" si="14"/>
        <v>-1110.6659973004337</v>
      </c>
      <c r="S28" s="133">
        <f>INT(((-Q28+SQRT((Q28^2)-(4*P28*R28)))/(2*P28)))</f>
        <v>1589</v>
      </c>
      <c r="T28" s="119">
        <v>1598</v>
      </c>
      <c r="U28" s="116">
        <f t="shared" si="10"/>
        <v>-9</v>
      </c>
      <c r="V28" s="117">
        <f t="shared" si="11"/>
        <v>-5.6320400500625778E-3</v>
      </c>
      <c r="W28" s="116">
        <f t="shared" si="16"/>
        <v>-332</v>
      </c>
      <c r="X28" s="118">
        <f t="shared" si="17"/>
        <v>-0.20775969962453067</v>
      </c>
    </row>
    <row r="29" spans="2:24" x14ac:dyDescent="0.25">
      <c r="B29" s="8">
        <v>25</v>
      </c>
      <c r="C29" s="108">
        <v>43916</v>
      </c>
      <c r="D29" s="36">
        <f t="shared" ref="D29:D35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2.1401779170425331E-5</v>
      </c>
      <c r="Q29" s="70">
        <f t="shared" si="13"/>
        <v>0.66523930197726822</v>
      </c>
      <c r="R29" s="70">
        <f t="shared" si="14"/>
        <v>-1291.7352719695002</v>
      </c>
      <c r="S29" s="134">
        <f>INT(((-Q29+SQRT((Q29^2)-(4*P29*R29)))/(2*P29)))</f>
        <v>1833</v>
      </c>
      <c r="T29" s="128">
        <v>1832</v>
      </c>
      <c r="U29" s="14">
        <f t="shared" si="10"/>
        <v>1</v>
      </c>
      <c r="V29" s="101">
        <f t="shared" si="11"/>
        <v>5.4585152838427945E-4</v>
      </c>
      <c r="W29" s="14">
        <f t="shared" si="16"/>
        <v>-331</v>
      </c>
      <c r="X29" s="74">
        <f t="shared" si="17"/>
        <v>-0.1806768558951965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2.1401779170425331E-5</v>
      </c>
      <c r="Q30" s="38">
        <f t="shared" si="13"/>
        <v>0.66560960246335266</v>
      </c>
      <c r="R30" s="38">
        <f t="shared" si="14"/>
        <v>-1480.8879964005785</v>
      </c>
      <c r="S30" s="133">
        <f>INT(((-Q30+SQRT((Q30^2)-(4*P30*R30)))/(2*P30)))</f>
        <v>2085</v>
      </c>
      <c r="T30" s="131">
        <f>J30</f>
        <v>2211</v>
      </c>
      <c r="U30" s="102">
        <f t="shared" si="10"/>
        <v>-126</v>
      </c>
      <c r="V30" s="100">
        <f t="shared" si="11"/>
        <v>-5.698778833107191E-2</v>
      </c>
      <c r="W30" s="102">
        <f t="shared" si="16"/>
        <v>-457</v>
      </c>
      <c r="X30" s="73">
        <f t="shared" si="17"/>
        <v>-0.20669380370872908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2.1401779170425331E-5</v>
      </c>
      <c r="Q31" s="70">
        <f t="shared" si="13"/>
        <v>0.66605534406827727</v>
      </c>
      <c r="R31" s="70">
        <f t="shared" si="14"/>
        <v>-1787.250742380829</v>
      </c>
      <c r="S31" s="134">
        <f>INT(((-Q31+SQRT((Q31^2)-(4*P31*R31)))/(2*P31)))</f>
        <v>2484</v>
      </c>
      <c r="T31" s="128">
        <f t="shared" ref="T31:T33" si="50">J31</f>
        <v>2627</v>
      </c>
      <c r="U31" s="14">
        <f t="shared" si="10"/>
        <v>-143</v>
      </c>
      <c r="V31" s="101">
        <f t="shared" si="11"/>
        <v>-5.4434716406547394E-2</v>
      </c>
      <c r="W31" s="14">
        <f t="shared" si="16"/>
        <v>-600</v>
      </c>
      <c r="X31" s="74">
        <f t="shared" si="17"/>
        <v>-0.22839741149600304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5" si="51">INT(U$3*U$9-D32-F32+E32)</f>
        <v>3721</v>
      </c>
      <c r="J32" s="25">
        <v>2925</v>
      </c>
      <c r="K32" s="24">
        <f t="shared" ref="K32:K35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2.1401779170425331E-5</v>
      </c>
      <c r="Q32" s="38">
        <f t="shared" ref="Q32:Q48" si="54">(1+W$4-X$4)*(1+W$4+Z$4)-Y$4*((Z$4*K31)+((I31+J31)*(1+W$4+Z$4)))</f>
        <v>0.66645649679641117</v>
      </c>
      <c r="R32" s="38">
        <f t="shared" ref="R32:R48" si="55">-J31*(1+W$4+Z$4)</f>
        <v>-2123.5222524805235</v>
      </c>
      <c r="S32" s="133">
        <f t="shared" ref="S32:S91" si="56">INT(((-Q32+SQRT((Q32^2)-(4*P32*R32)))/(2*P32)))</f>
        <v>2913</v>
      </c>
      <c r="T32" s="131">
        <f t="shared" si="50"/>
        <v>2925</v>
      </c>
      <c r="U32" s="102">
        <f t="shared" ref="U32" si="57">S32-T32</f>
        <v>-12</v>
      </c>
      <c r="V32" s="100">
        <f t="shared" ref="V32" si="58">U32/T32</f>
        <v>-4.1025641025641026E-3</v>
      </c>
      <c r="W32" s="102">
        <f t="shared" ref="W32" si="59">W31+U32</f>
        <v>-612</v>
      </c>
      <c r="X32" s="73">
        <f t="shared" si="17"/>
        <v>-0.20923076923076922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2.1401779170425331E-5</v>
      </c>
      <c r="Q33" s="70">
        <f t="shared" si="54"/>
        <v>0.66722622373360063</v>
      </c>
      <c r="R33" s="70">
        <f t="shared" si="55"/>
        <v>-2364.409055388478</v>
      </c>
      <c r="S33" s="134">
        <f t="shared" si="56"/>
        <v>3212</v>
      </c>
      <c r="T33" s="128">
        <f t="shared" si="50"/>
        <v>3476</v>
      </c>
      <c r="U33" s="14">
        <f t="shared" ref="U33" si="60">S33-T33</f>
        <v>-264</v>
      </c>
      <c r="V33" s="101">
        <f t="shared" ref="V33" si="61">U33/T33</f>
        <v>-7.5949367088607597E-2</v>
      </c>
      <c r="W33" s="14">
        <f t="shared" ref="W33" si="62">W32+U33</f>
        <v>-876</v>
      </c>
      <c r="X33" s="74">
        <f t="shared" si="17"/>
        <v>-0.25201380897583431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2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3"/>
        <v>2.1401779170425331E-5</v>
      </c>
      <c r="Q34" s="38">
        <f t="shared" si="54"/>
        <v>0.6680748811344337</v>
      </c>
      <c r="R34" s="38">
        <f t="shared" si="55"/>
        <v>-2809.8071372753334</v>
      </c>
      <c r="S34" s="133">
        <f t="shared" si="56"/>
        <v>3754</v>
      </c>
      <c r="T34" s="35">
        <f>J34</f>
        <v>3758</v>
      </c>
      <c r="U34" s="102">
        <f t="shared" ref="U34" si="63">S34-T34</f>
        <v>-4</v>
      </c>
      <c r="V34" s="100">
        <f t="shared" ref="V34" si="64">U34/T34</f>
        <v>-1.0643959552953698E-3</v>
      </c>
      <c r="W34" s="102">
        <f t="shared" ref="W34" si="65">W33+U34</f>
        <v>-880</v>
      </c>
      <c r="X34" s="73">
        <f t="shared" si="17"/>
        <v>-0.23416711016498137</v>
      </c>
    </row>
    <row r="35" spans="2:30" ht="15.75" thickBot="1" x14ac:dyDescent="0.3">
      <c r="B35" s="144">
        <v>31</v>
      </c>
      <c r="C35" s="161">
        <v>43922</v>
      </c>
      <c r="D35" s="165">
        <f t="shared" si="35"/>
        <v>4432</v>
      </c>
      <c r="E35" s="145">
        <v>259</v>
      </c>
      <c r="F35" s="166">
        <v>115</v>
      </c>
      <c r="G35" s="163">
        <f t="shared" si="2"/>
        <v>1.6417861240178269E-3</v>
      </c>
      <c r="H35" s="160">
        <f t="shared" si="7"/>
        <v>1.0973013122059916</v>
      </c>
      <c r="I35" s="165">
        <f t="shared" si="51"/>
        <v>2480</v>
      </c>
      <c r="J35" s="146">
        <v>4058</v>
      </c>
      <c r="K35" s="147">
        <f t="shared" si="52"/>
        <v>259</v>
      </c>
      <c r="L35" s="162">
        <f t="shared" si="48"/>
        <v>-342</v>
      </c>
      <c r="M35" s="146">
        <f t="shared" si="19"/>
        <v>300</v>
      </c>
      <c r="N35" s="147">
        <f t="shared" si="49"/>
        <v>72</v>
      </c>
      <c r="P35" s="154">
        <f t="shared" si="53"/>
        <v>2.1401779170425331E-5</v>
      </c>
      <c r="Q35" s="155">
        <f t="shared" si="54"/>
        <v>0.66881551889734814</v>
      </c>
      <c r="R35" s="155">
        <f t="shared" si="55"/>
        <v>-3037.7604205640687</v>
      </c>
      <c r="S35" s="159">
        <f t="shared" si="56"/>
        <v>4023</v>
      </c>
      <c r="T35" s="164">
        <f>J35</f>
        <v>4058</v>
      </c>
      <c r="U35" s="156">
        <f t="shared" ref="U35" si="66">S35-T35</f>
        <v>-35</v>
      </c>
      <c r="V35" s="157">
        <f t="shared" ref="V35" si="67">U35/T35</f>
        <v>-8.6249383932971904E-3</v>
      </c>
      <c r="W35" s="156">
        <f t="shared" ref="W35" si="68">W34+U35</f>
        <v>-915</v>
      </c>
      <c r="X35" s="158">
        <f t="shared" si="17"/>
        <v>-0.22548053228191228</v>
      </c>
    </row>
    <row r="36" spans="2:30" x14ac:dyDescent="0.25">
      <c r="B36" s="76">
        <v>32</v>
      </c>
      <c r="C36" s="77">
        <v>43923</v>
      </c>
      <c r="D36" s="140">
        <f t="shared" ref="D36:D58" si="69">D35+IF(M36&gt;0,M36,0)</f>
        <v>4677</v>
      </c>
      <c r="E36" s="141">
        <f t="shared" ref="E36:E58" si="70">E35+IF(N36&gt;0,N36,0)</f>
        <v>329</v>
      </c>
      <c r="F36" s="142">
        <f>D36*(F$35/D$35)</f>
        <v>121.35717509025271</v>
      </c>
      <c r="G36" s="90">
        <f t="shared" ref="G36:G67" si="71">D36/U$3</f>
        <v>1.7325437053319894E-3</v>
      </c>
      <c r="H36" s="79">
        <f t="shared" si="7"/>
        <v>1.0552797833935017</v>
      </c>
      <c r="I36" s="140">
        <f t="shared" ref="I36:I58" si="72">INT((Z$4*K36+I35)/(1+Y$4*J36))</f>
        <v>2168</v>
      </c>
      <c r="J36" s="143">
        <f t="shared" ref="J36:J58" si="73">S36</f>
        <v>4303</v>
      </c>
      <c r="K36" s="142">
        <f t="shared" ref="K36:K58" si="74">INT((X$4*J36+K35)/(1+W$4+Z$4))</f>
        <v>329</v>
      </c>
      <c r="L36" s="140">
        <f t="shared" si="48"/>
        <v>-312</v>
      </c>
      <c r="M36" s="143">
        <f t="shared" si="19"/>
        <v>245</v>
      </c>
      <c r="N36" s="142">
        <f t="shared" si="49"/>
        <v>70</v>
      </c>
      <c r="P36" s="148">
        <f t="shared" si="53"/>
        <v>2.1401779170425331E-5</v>
      </c>
      <c r="Q36" s="149">
        <f t="shared" si="54"/>
        <v>0.67008586039693596</v>
      </c>
      <c r="R36" s="149">
        <f t="shared" si="55"/>
        <v>-3280.263913424425</v>
      </c>
      <c r="S36" s="87">
        <f t="shared" si="56"/>
        <v>4303</v>
      </c>
      <c r="T36" s="150"/>
      <c r="U36" s="151"/>
      <c r="V36" s="152"/>
      <c r="W36" s="151"/>
      <c r="X36" s="153"/>
    </row>
    <row r="37" spans="2:30" x14ac:dyDescent="0.25">
      <c r="B37" s="8">
        <v>33</v>
      </c>
      <c r="C37" s="16">
        <v>43924</v>
      </c>
      <c r="D37" s="36">
        <f t="shared" si="69"/>
        <v>4898</v>
      </c>
      <c r="E37" s="22">
        <f t="shared" si="70"/>
        <v>416</v>
      </c>
      <c r="F37" s="26">
        <f t="shared" ref="F37:F100" si="75">D37*(F$35/D$35)</f>
        <v>127.09160649819495</v>
      </c>
      <c r="G37" s="91">
        <f t="shared" si="71"/>
        <v>1.8144107480684379E-3</v>
      </c>
      <c r="H37" s="58">
        <f t="shared" si="7"/>
        <v>1.0472525122942058</v>
      </c>
      <c r="I37" s="36">
        <f t="shared" si="72"/>
        <v>1863</v>
      </c>
      <c r="J37" s="13">
        <f t="shared" si="73"/>
        <v>4524</v>
      </c>
      <c r="K37" s="23">
        <f t="shared" si="74"/>
        <v>416</v>
      </c>
      <c r="L37" s="36">
        <f t="shared" si="48"/>
        <v>-305</v>
      </c>
      <c r="M37" s="13">
        <f t="shared" si="19"/>
        <v>221</v>
      </c>
      <c r="N37" s="23">
        <f t="shared" si="49"/>
        <v>87</v>
      </c>
      <c r="P37" s="71">
        <f t="shared" si="53"/>
        <v>2.1401779170425331E-5</v>
      </c>
      <c r="Q37" s="70">
        <f t="shared" si="54"/>
        <v>0.67188170031286121</v>
      </c>
      <c r="R37" s="70">
        <f t="shared" si="55"/>
        <v>-3478.3084325937166</v>
      </c>
      <c r="S37" s="11">
        <f t="shared" si="56"/>
        <v>4524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9"/>
        <v>5092</v>
      </c>
      <c r="E38" s="4">
        <f t="shared" si="70"/>
        <v>524</v>
      </c>
      <c r="F38" s="24">
        <f t="shared" si="75"/>
        <v>132.12545126353791</v>
      </c>
      <c r="G38" s="92">
        <f t="shared" si="71"/>
        <v>1.8862759349049583E-3</v>
      </c>
      <c r="H38" s="56">
        <f t="shared" si="7"/>
        <v>1.0396080032666395</v>
      </c>
      <c r="I38" s="35">
        <f t="shared" si="72"/>
        <v>1565</v>
      </c>
      <c r="J38" s="25">
        <f t="shared" si="73"/>
        <v>4718</v>
      </c>
      <c r="K38" s="24">
        <f t="shared" si="74"/>
        <v>524</v>
      </c>
      <c r="L38" s="35">
        <f t="shared" si="48"/>
        <v>-298</v>
      </c>
      <c r="M38" s="25">
        <f t="shared" si="19"/>
        <v>194</v>
      </c>
      <c r="N38" s="24">
        <f t="shared" si="49"/>
        <v>108</v>
      </c>
      <c r="P38" s="39">
        <f t="shared" si="53"/>
        <v>2.1401779170425331E-5</v>
      </c>
      <c r="Q38" s="38">
        <f t="shared" si="54"/>
        <v>0.67412928701256702</v>
      </c>
      <c r="R38" s="38">
        <f t="shared" si="55"/>
        <v>-3656.9526723341792</v>
      </c>
      <c r="S38" s="12">
        <f t="shared" si="56"/>
        <v>4718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9"/>
        <v>5254</v>
      </c>
      <c r="E39" s="22">
        <f t="shared" si="70"/>
        <v>658</v>
      </c>
      <c r="F39" s="26">
        <f t="shared" si="75"/>
        <v>136.32897111913357</v>
      </c>
      <c r="G39" s="91">
        <f t="shared" si="71"/>
        <v>1.9462870703045268E-3</v>
      </c>
      <c r="H39" s="58">
        <f t="shared" si="7"/>
        <v>1.0318146111547526</v>
      </c>
      <c r="I39" s="18">
        <f t="shared" si="72"/>
        <v>1272</v>
      </c>
      <c r="J39" s="22">
        <f t="shared" si="73"/>
        <v>4880</v>
      </c>
      <c r="K39" s="26">
        <f t="shared" si="74"/>
        <v>658</v>
      </c>
      <c r="L39" s="18">
        <f t="shared" si="48"/>
        <v>-293</v>
      </c>
      <c r="M39" s="22">
        <f t="shared" si="19"/>
        <v>162</v>
      </c>
      <c r="N39" s="26">
        <f t="shared" si="49"/>
        <v>134</v>
      </c>
      <c r="P39" s="71">
        <f t="shared" si="53"/>
        <v>2.1401779170425331E-5</v>
      </c>
      <c r="Q39" s="70">
        <f t="shared" si="54"/>
        <v>0.6769134825570623</v>
      </c>
      <c r="R39" s="70">
        <f t="shared" si="55"/>
        <v>-3813.7715977172102</v>
      </c>
      <c r="S39" s="11">
        <f t="shared" si="56"/>
        <v>4880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9"/>
        <v>5382</v>
      </c>
      <c r="E40" s="4">
        <f t="shared" si="70"/>
        <v>824</v>
      </c>
      <c r="F40" s="24">
        <f t="shared" si="75"/>
        <v>139.65027075812276</v>
      </c>
      <c r="G40" s="92">
        <f t="shared" si="71"/>
        <v>1.9937032760523341E-3</v>
      </c>
      <c r="H40" s="56">
        <f t="shared" ref="H40:H71" si="76">D40/D39</f>
        <v>1.0243623905595736</v>
      </c>
      <c r="I40" s="35">
        <f t="shared" si="72"/>
        <v>981</v>
      </c>
      <c r="J40" s="25">
        <f t="shared" si="73"/>
        <v>5008</v>
      </c>
      <c r="K40" s="24">
        <f t="shared" si="74"/>
        <v>824</v>
      </c>
      <c r="L40" s="35">
        <f t="shared" si="48"/>
        <v>-291</v>
      </c>
      <c r="M40" s="25">
        <f t="shared" si="19"/>
        <v>128</v>
      </c>
      <c r="N40" s="24">
        <f t="shared" si="49"/>
        <v>166</v>
      </c>
      <c r="P40" s="39">
        <f t="shared" si="53"/>
        <v>2.1401779170425331E-5</v>
      </c>
      <c r="Q40" s="38">
        <f t="shared" si="54"/>
        <v>0.68041001624722064</v>
      </c>
      <c r="R40" s="38">
        <f t="shared" si="55"/>
        <v>-3944.7234838618024</v>
      </c>
      <c r="S40" s="12">
        <f t="shared" si="56"/>
        <v>5008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9"/>
        <v>5473</v>
      </c>
      <c r="E41" s="22">
        <f t="shared" si="70"/>
        <v>1029</v>
      </c>
      <c r="F41" s="26">
        <f t="shared" si="75"/>
        <v>142.0115072202166</v>
      </c>
      <c r="G41" s="91">
        <f t="shared" si="71"/>
        <v>2.0274132348261659E-3</v>
      </c>
      <c r="H41" s="58">
        <f t="shared" si="76"/>
        <v>1.0169082125603865</v>
      </c>
      <c r="I41" s="18">
        <f t="shared" si="72"/>
        <v>688</v>
      </c>
      <c r="J41" s="22">
        <f t="shared" si="73"/>
        <v>5099</v>
      </c>
      <c r="K41" s="26">
        <f t="shared" si="74"/>
        <v>1029</v>
      </c>
      <c r="L41" s="18">
        <f t="shared" si="48"/>
        <v>-293</v>
      </c>
      <c r="M41" s="22">
        <f t="shared" si="19"/>
        <v>91</v>
      </c>
      <c r="N41" s="26">
        <f t="shared" si="49"/>
        <v>205</v>
      </c>
      <c r="P41" s="71">
        <f t="shared" si="53"/>
        <v>2.1401779170425331E-5</v>
      </c>
      <c r="Q41" s="70">
        <f t="shared" si="54"/>
        <v>0.6847568968244957</v>
      </c>
      <c r="R41" s="70">
        <f t="shared" si="55"/>
        <v>-4048.1916408155548</v>
      </c>
      <c r="S41" s="11">
        <f t="shared" si="56"/>
        <v>5099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9"/>
        <v>5523</v>
      </c>
      <c r="E42" s="4">
        <f t="shared" si="70"/>
        <v>1283</v>
      </c>
      <c r="F42" s="24">
        <f t="shared" si="75"/>
        <v>143.30888989169677</v>
      </c>
      <c r="G42" s="92">
        <f t="shared" si="71"/>
        <v>2.0459351901964029E-3</v>
      </c>
      <c r="H42" s="56">
        <f t="shared" si="76"/>
        <v>1.0091357573542847</v>
      </c>
      <c r="I42" s="35">
        <f t="shared" si="72"/>
        <v>386</v>
      </c>
      <c r="J42" s="25">
        <f t="shared" si="73"/>
        <v>5149</v>
      </c>
      <c r="K42" s="24">
        <f t="shared" si="74"/>
        <v>1283</v>
      </c>
      <c r="L42" s="35">
        <f t="shared" si="48"/>
        <v>-302</v>
      </c>
      <c r="M42" s="25">
        <f t="shared" si="19"/>
        <v>50</v>
      </c>
      <c r="N42" s="24">
        <f t="shared" si="49"/>
        <v>254</v>
      </c>
      <c r="P42" s="39">
        <f t="shared" si="53"/>
        <v>2.1401779170425331E-5</v>
      </c>
      <c r="Q42" s="38">
        <f t="shared" si="54"/>
        <v>0.69014013767044402</v>
      </c>
      <c r="R42" s="38">
        <f t="shared" si="55"/>
        <v>-4121.7510336498626</v>
      </c>
      <c r="S42" s="12">
        <f t="shared" si="56"/>
        <v>5149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9"/>
        <v>5530</v>
      </c>
      <c r="E43" s="22">
        <f t="shared" si="70"/>
        <v>1597</v>
      </c>
      <c r="F43" s="26">
        <f t="shared" si="75"/>
        <v>143.49052346570397</v>
      </c>
      <c r="G43" s="91">
        <f t="shared" si="71"/>
        <v>2.0485282639482365E-3</v>
      </c>
      <c r="H43" s="58">
        <f t="shared" si="76"/>
        <v>1.0012674271229405</v>
      </c>
      <c r="I43" s="18">
        <f t="shared" si="72"/>
        <v>67</v>
      </c>
      <c r="J43" s="22">
        <f t="shared" si="73"/>
        <v>5156</v>
      </c>
      <c r="K43" s="26">
        <f t="shared" si="74"/>
        <v>1597</v>
      </c>
      <c r="L43" s="18">
        <f t="shared" si="48"/>
        <v>-319</v>
      </c>
      <c r="M43" s="22">
        <f t="shared" si="19"/>
        <v>7</v>
      </c>
      <c r="N43" s="26">
        <f t="shared" si="49"/>
        <v>314</v>
      </c>
      <c r="P43" s="71">
        <f t="shared" si="53"/>
        <v>2.1401779170425331E-5</v>
      </c>
      <c r="Q43" s="70">
        <f t="shared" si="54"/>
        <v>0.6968469034871706</v>
      </c>
      <c r="R43" s="70">
        <f t="shared" si="55"/>
        <v>-4162.168282459922</v>
      </c>
      <c r="S43" s="11">
        <f t="shared" si="56"/>
        <v>5156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9"/>
        <v>5530</v>
      </c>
      <c r="E44" s="4">
        <f t="shared" si="70"/>
        <v>1986</v>
      </c>
      <c r="F44" s="24">
        <f t="shared" si="75"/>
        <v>143.49052346570397</v>
      </c>
      <c r="G44" s="92">
        <f t="shared" si="71"/>
        <v>2.0485282639482365E-3</v>
      </c>
      <c r="H44" s="56">
        <f t="shared" si="76"/>
        <v>1</v>
      </c>
      <c r="I44" s="35">
        <f t="shared" si="72"/>
        <v>-281</v>
      </c>
      <c r="J44" s="25">
        <f t="shared" si="73"/>
        <v>5116</v>
      </c>
      <c r="K44" s="24">
        <f t="shared" si="74"/>
        <v>1986</v>
      </c>
      <c r="L44" s="35">
        <f t="shared" si="48"/>
        <v>-348</v>
      </c>
      <c r="M44" s="25">
        <f t="shared" si="19"/>
        <v>-40</v>
      </c>
      <c r="N44" s="24">
        <f t="shared" si="49"/>
        <v>389</v>
      </c>
      <c r="P44" s="39">
        <f t="shared" si="53"/>
        <v>2.1401779170425331E-5</v>
      </c>
      <c r="Q44" s="38">
        <f t="shared" si="54"/>
        <v>0.70514806971724076</v>
      </c>
      <c r="R44" s="38">
        <f t="shared" si="55"/>
        <v>-4167.8266972933307</v>
      </c>
      <c r="S44" s="12">
        <f t="shared" si="56"/>
        <v>5116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9"/>
        <v>5530</v>
      </c>
      <c r="E45" s="22">
        <f t="shared" si="70"/>
        <v>2467</v>
      </c>
      <c r="F45" s="26">
        <f t="shared" si="75"/>
        <v>143.49052346570397</v>
      </c>
      <c r="G45" s="91">
        <f t="shared" si="71"/>
        <v>2.0485282639482365E-3</v>
      </c>
      <c r="H45" s="58">
        <f t="shared" si="76"/>
        <v>1</v>
      </c>
      <c r="I45" s="36">
        <f t="shared" si="72"/>
        <v>-671</v>
      </c>
      <c r="J45" s="13">
        <f t="shared" si="73"/>
        <v>5024</v>
      </c>
      <c r="K45" s="23">
        <f t="shared" si="74"/>
        <v>2467</v>
      </c>
      <c r="L45" s="36">
        <f t="shared" si="48"/>
        <v>-390</v>
      </c>
      <c r="M45" s="13">
        <f t="shared" si="19"/>
        <v>-92</v>
      </c>
      <c r="N45" s="23">
        <f t="shared" si="49"/>
        <v>481</v>
      </c>
      <c r="P45" s="71">
        <f t="shared" si="53"/>
        <v>2.1401779170425331E-5</v>
      </c>
      <c r="Q45" s="70">
        <f t="shared" si="54"/>
        <v>0.71546366776387127</v>
      </c>
      <c r="R45" s="70">
        <f t="shared" si="55"/>
        <v>-4135.492898245283</v>
      </c>
      <c r="S45" s="11">
        <f t="shared" si="56"/>
        <v>5024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9"/>
        <v>5530</v>
      </c>
      <c r="E46" s="4">
        <f t="shared" si="70"/>
        <v>3061</v>
      </c>
      <c r="F46" s="24">
        <f t="shared" si="75"/>
        <v>143.49052346570397</v>
      </c>
      <c r="G46" s="92">
        <f t="shared" si="71"/>
        <v>2.0485282639482365E-3</v>
      </c>
      <c r="H46" s="56">
        <f t="shared" si="76"/>
        <v>1</v>
      </c>
      <c r="I46" s="35">
        <f t="shared" si="72"/>
        <v>-1120</v>
      </c>
      <c r="J46" s="25">
        <f t="shared" si="73"/>
        <v>4877</v>
      </c>
      <c r="K46" s="24">
        <f t="shared" si="74"/>
        <v>3061</v>
      </c>
      <c r="L46" s="35">
        <f t="shared" si="48"/>
        <v>-449</v>
      </c>
      <c r="M46" s="25">
        <f t="shared" si="19"/>
        <v>-147</v>
      </c>
      <c r="N46" s="24">
        <f t="shared" si="49"/>
        <v>594</v>
      </c>
      <c r="P46" s="39">
        <f t="shared" si="53"/>
        <v>2.1401779170425331E-5</v>
      </c>
      <c r="Q46" s="38">
        <f t="shared" si="54"/>
        <v>0.72826687571072379</v>
      </c>
      <c r="R46" s="38">
        <f t="shared" si="55"/>
        <v>-4061.125160434774</v>
      </c>
      <c r="S46" s="12">
        <f t="shared" si="56"/>
        <v>4877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9"/>
        <v>5530</v>
      </c>
      <c r="E47" s="22">
        <f t="shared" si="70"/>
        <v>3796</v>
      </c>
      <c r="F47" s="26">
        <f t="shared" si="75"/>
        <v>143.49052346570397</v>
      </c>
      <c r="G47" s="91">
        <f t="shared" si="71"/>
        <v>2.0485282639482365E-3</v>
      </c>
      <c r="H47" s="58">
        <f t="shared" si="76"/>
        <v>1</v>
      </c>
      <c r="I47" s="36">
        <f t="shared" si="72"/>
        <v>-1652</v>
      </c>
      <c r="J47" s="13">
        <f t="shared" si="73"/>
        <v>4670</v>
      </c>
      <c r="K47" s="23">
        <f t="shared" si="74"/>
        <v>3796</v>
      </c>
      <c r="L47" s="36">
        <f t="shared" si="48"/>
        <v>-532</v>
      </c>
      <c r="M47" s="13">
        <f t="shared" si="19"/>
        <v>-207</v>
      </c>
      <c r="N47" s="23">
        <f t="shared" si="49"/>
        <v>735</v>
      </c>
      <c r="P47" s="71">
        <f t="shared" si="53"/>
        <v>2.1401779170425331E-5</v>
      </c>
      <c r="Q47" s="70">
        <f t="shared" si="54"/>
        <v>0.74409430240258756</v>
      </c>
      <c r="R47" s="70">
        <f t="shared" si="55"/>
        <v>-3942.2984489331989</v>
      </c>
      <c r="S47" s="11">
        <f t="shared" si="56"/>
        <v>4670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9"/>
        <v>5530</v>
      </c>
      <c r="E48" s="4">
        <f t="shared" si="70"/>
        <v>4704</v>
      </c>
      <c r="F48" s="24">
        <f t="shared" si="75"/>
        <v>143.49052346570397</v>
      </c>
      <c r="G48" s="92">
        <f t="shared" si="71"/>
        <v>2.0485282639482365E-3</v>
      </c>
      <c r="H48" s="56">
        <f t="shared" si="76"/>
        <v>1</v>
      </c>
      <c r="I48" s="35">
        <f t="shared" si="72"/>
        <v>-2297</v>
      </c>
      <c r="J48" s="25">
        <f t="shared" si="73"/>
        <v>4400</v>
      </c>
      <c r="K48" s="24">
        <f t="shared" si="74"/>
        <v>4704</v>
      </c>
      <c r="L48" s="35">
        <f t="shared" si="48"/>
        <v>-645</v>
      </c>
      <c r="M48" s="25">
        <f t="shared" si="19"/>
        <v>-270</v>
      </c>
      <c r="N48" s="24">
        <f t="shared" si="49"/>
        <v>908</v>
      </c>
      <c r="P48" s="39">
        <f t="shared" si="53"/>
        <v>2.1401779170425331E-5</v>
      </c>
      <c r="Q48" s="38">
        <f t="shared" si="54"/>
        <v>0.76371143266557073</v>
      </c>
      <c r="R48" s="38">
        <f t="shared" si="55"/>
        <v>-3774.9710388595531</v>
      </c>
      <c r="S48" s="12">
        <f t="shared" si="56"/>
        <v>4400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9"/>
        <v>5530</v>
      </c>
      <c r="E49" s="22">
        <f t="shared" si="70"/>
        <v>5827</v>
      </c>
      <c r="F49" s="26">
        <f t="shared" si="75"/>
        <v>143.49052346570397</v>
      </c>
      <c r="G49" s="91">
        <f t="shared" si="71"/>
        <v>2.0485282639482365E-3</v>
      </c>
      <c r="H49" s="58">
        <f t="shared" si="76"/>
        <v>1</v>
      </c>
      <c r="I49" s="18">
        <f t="shared" si="72"/>
        <v>-3094</v>
      </c>
      <c r="J49" s="22">
        <f t="shared" si="73"/>
        <v>4064</v>
      </c>
      <c r="K49" s="26">
        <f t="shared" si="74"/>
        <v>5827</v>
      </c>
      <c r="L49" s="18">
        <f t="shared" si="48"/>
        <v>-797</v>
      </c>
      <c r="M49" s="22">
        <f t="shared" si="19"/>
        <v>-336</v>
      </c>
      <c r="N49" s="26">
        <f t="shared" si="49"/>
        <v>1123</v>
      </c>
      <c r="P49" s="71">
        <f t="shared" ref="P49:P80" si="77">Y$4*((1+W$4-X$4)*(1+W$4+Z$4)-X$4)</f>
        <v>2.1401779170425331E-5</v>
      </c>
      <c r="Q49" s="70">
        <f t="shared" ref="Q49:Q80" si="78">(1+W$4-X$4)*(1+W$4+Z$4)-Y$4*((Z$4*K48)+((I48+J48)*(1+W$4+Z$4)))</f>
        <v>0.78799004468667044</v>
      </c>
      <c r="R49" s="70">
        <f t="shared" ref="R49:R80" si="79">-J48*(1+W$4+Z$4)</f>
        <v>-3556.7178952852319</v>
      </c>
      <c r="S49" s="11">
        <f t="shared" si="56"/>
        <v>4064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9"/>
        <v>5530</v>
      </c>
      <c r="E50" s="4">
        <f t="shared" si="70"/>
        <v>7215</v>
      </c>
      <c r="F50" s="24">
        <f t="shared" si="75"/>
        <v>143.49052346570397</v>
      </c>
      <c r="G50" s="92">
        <f t="shared" si="71"/>
        <v>2.0485282639482365E-3</v>
      </c>
      <c r="H50" s="56">
        <f t="shared" si="76"/>
        <v>1</v>
      </c>
      <c r="I50" s="35">
        <f t="shared" si="72"/>
        <v>-4096</v>
      </c>
      <c r="J50" s="25">
        <f t="shared" si="73"/>
        <v>3664</v>
      </c>
      <c r="K50" s="24">
        <f t="shared" si="74"/>
        <v>7215</v>
      </c>
      <c r="L50" s="35">
        <f t="shared" si="48"/>
        <v>-1002</v>
      </c>
      <c r="M50" s="25">
        <f t="shared" si="19"/>
        <v>-400</v>
      </c>
      <c r="N50" s="24">
        <f t="shared" si="49"/>
        <v>1388</v>
      </c>
      <c r="P50" s="39">
        <f t="shared" si="77"/>
        <v>2.1401779170425331E-5</v>
      </c>
      <c r="Q50" s="38">
        <f t="shared" si="78"/>
        <v>0.81804621875522743</v>
      </c>
      <c r="R50" s="38">
        <f t="shared" si="79"/>
        <v>-3285.1139832816325</v>
      </c>
      <c r="S50" s="12">
        <f t="shared" si="56"/>
        <v>3664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9"/>
        <v>5530</v>
      </c>
      <c r="E51" s="22">
        <f t="shared" si="70"/>
        <v>8932</v>
      </c>
      <c r="F51" s="26">
        <f t="shared" si="75"/>
        <v>143.49052346570397</v>
      </c>
      <c r="G51" s="91">
        <f t="shared" si="71"/>
        <v>2.0485282639482365E-3</v>
      </c>
      <c r="H51" s="58">
        <f t="shared" si="76"/>
        <v>1</v>
      </c>
      <c r="I51" s="18">
        <f t="shared" si="72"/>
        <v>-5372</v>
      </c>
      <c r="J51" s="22">
        <f t="shared" si="73"/>
        <v>3205</v>
      </c>
      <c r="K51" s="26">
        <f t="shared" si="74"/>
        <v>8932</v>
      </c>
      <c r="L51" s="18">
        <f t="shared" si="48"/>
        <v>-1276</v>
      </c>
      <c r="M51" s="22">
        <f t="shared" si="19"/>
        <v>-459</v>
      </c>
      <c r="N51" s="26">
        <f t="shared" si="49"/>
        <v>1717</v>
      </c>
      <c r="P51" s="71">
        <f t="shared" si="77"/>
        <v>2.1401779170425331E-5</v>
      </c>
      <c r="Q51" s="70">
        <f t="shared" si="78"/>
        <v>0.8552300531822421</v>
      </c>
      <c r="R51" s="70">
        <f t="shared" si="79"/>
        <v>-2961.7759928011569</v>
      </c>
      <c r="S51" s="11">
        <f t="shared" si="56"/>
        <v>3205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9"/>
        <v>5530</v>
      </c>
      <c r="E52" s="4">
        <f t="shared" si="70"/>
        <v>11055</v>
      </c>
      <c r="F52" s="24">
        <f t="shared" si="75"/>
        <v>143.49052346570397</v>
      </c>
      <c r="G52" s="92">
        <f t="shared" si="71"/>
        <v>2.0485282639482365E-3</v>
      </c>
      <c r="H52" s="56">
        <f t="shared" si="76"/>
        <v>1</v>
      </c>
      <c r="I52" s="35">
        <f t="shared" si="72"/>
        <v>-7014</v>
      </c>
      <c r="J52" s="4">
        <f t="shared" si="73"/>
        <v>2701</v>
      </c>
      <c r="K52" s="24">
        <f t="shared" si="74"/>
        <v>11055</v>
      </c>
      <c r="L52" s="35">
        <f t="shared" si="48"/>
        <v>-1642</v>
      </c>
      <c r="M52" s="4">
        <f t="shared" si="19"/>
        <v>-504</v>
      </c>
      <c r="N52" s="24">
        <f t="shared" si="49"/>
        <v>2123</v>
      </c>
      <c r="P52" s="39">
        <f t="shared" si="77"/>
        <v>2.1401779170425331E-5</v>
      </c>
      <c r="Q52" s="38">
        <f t="shared" si="78"/>
        <v>0.90124224174194789</v>
      </c>
      <c r="R52" s="38">
        <f t="shared" si="79"/>
        <v>-2590.745648724811</v>
      </c>
      <c r="S52" s="12">
        <f t="shared" si="56"/>
        <v>2701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9"/>
        <v>5530</v>
      </c>
      <c r="E53" s="3">
        <f t="shared" si="70"/>
        <v>13680</v>
      </c>
      <c r="F53" s="23">
        <f t="shared" si="75"/>
        <v>143.49052346570397</v>
      </c>
      <c r="G53" s="91">
        <f t="shared" si="71"/>
        <v>2.0485282639482365E-3</v>
      </c>
      <c r="H53" s="55">
        <f t="shared" si="76"/>
        <v>1</v>
      </c>
      <c r="I53" s="8">
        <f t="shared" si="72"/>
        <v>-9141</v>
      </c>
      <c r="J53" s="3">
        <f t="shared" si="73"/>
        <v>2173</v>
      </c>
      <c r="K53" s="37">
        <f t="shared" si="74"/>
        <v>13680</v>
      </c>
      <c r="L53" s="8">
        <f t="shared" si="48"/>
        <v>-2127</v>
      </c>
      <c r="M53" s="3">
        <f t="shared" si="19"/>
        <v>-528</v>
      </c>
      <c r="N53" s="37">
        <f t="shared" si="49"/>
        <v>2625</v>
      </c>
      <c r="P53" s="71">
        <f t="shared" si="77"/>
        <v>2.1401779170425331E-5</v>
      </c>
      <c r="Q53" s="70">
        <f t="shared" si="78"/>
        <v>0.95815036293134981</v>
      </c>
      <c r="R53" s="70">
        <f t="shared" si="79"/>
        <v>-2183.3397807194115</v>
      </c>
      <c r="S53" s="11">
        <f t="shared" si="56"/>
        <v>2173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9"/>
        <v>5530</v>
      </c>
      <c r="E54" s="2">
        <f t="shared" si="70"/>
        <v>16926</v>
      </c>
      <c r="F54" s="24">
        <f t="shared" si="75"/>
        <v>143.49052346570397</v>
      </c>
      <c r="G54" s="92">
        <f t="shared" si="71"/>
        <v>2.0485282639482365E-3</v>
      </c>
      <c r="H54" s="56">
        <f t="shared" si="76"/>
        <v>1</v>
      </c>
      <c r="I54" s="7">
        <f t="shared" si="72"/>
        <v>-11903</v>
      </c>
      <c r="J54" s="2">
        <f t="shared" si="73"/>
        <v>1651</v>
      </c>
      <c r="K54" s="34">
        <f t="shared" si="74"/>
        <v>16926</v>
      </c>
      <c r="L54" s="7">
        <f t="shared" si="48"/>
        <v>-2762</v>
      </c>
      <c r="M54" s="2">
        <f t="shared" si="19"/>
        <v>-522</v>
      </c>
      <c r="N54" s="34">
        <f t="shared" si="49"/>
        <v>3246</v>
      </c>
      <c r="P54" s="39">
        <f t="shared" si="77"/>
        <v>2.1401779170425331E-5</v>
      </c>
      <c r="Q54" s="38">
        <f t="shared" si="78"/>
        <v>1.0285483200115593</v>
      </c>
      <c r="R54" s="38">
        <f t="shared" si="79"/>
        <v>-1756.5336332851839</v>
      </c>
      <c r="S54" s="12">
        <f t="shared" si="56"/>
        <v>1651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9"/>
        <v>5530</v>
      </c>
      <c r="E55" s="3">
        <f t="shared" si="70"/>
        <v>20941</v>
      </c>
      <c r="F55" s="23">
        <f t="shared" si="75"/>
        <v>143.49052346570397</v>
      </c>
      <c r="G55" s="91">
        <f t="shared" si="71"/>
        <v>2.0485282639482365E-3</v>
      </c>
      <c r="H55" s="55">
        <f t="shared" si="76"/>
        <v>1</v>
      </c>
      <c r="I55" s="8">
        <f t="shared" si="72"/>
        <v>-15485</v>
      </c>
      <c r="J55" s="3">
        <f t="shared" si="73"/>
        <v>1170</v>
      </c>
      <c r="K55" s="37">
        <f t="shared" si="74"/>
        <v>20941</v>
      </c>
      <c r="L55" s="8">
        <f t="shared" si="48"/>
        <v>-3582</v>
      </c>
      <c r="M55" s="3">
        <f t="shared" si="19"/>
        <v>-481</v>
      </c>
      <c r="N55" s="37">
        <f t="shared" si="49"/>
        <v>4015</v>
      </c>
      <c r="P55" s="71">
        <f t="shared" si="77"/>
        <v>2.1401779170425331E-5</v>
      </c>
      <c r="Q55" s="70">
        <f t="shared" si="78"/>
        <v>1.1156197717689222</v>
      </c>
      <c r="R55" s="70">
        <f t="shared" si="79"/>
        <v>-1334.5775557081631</v>
      </c>
      <c r="S55" s="11">
        <f t="shared" si="56"/>
        <v>1170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9"/>
        <v>5530</v>
      </c>
      <c r="E56" s="2">
        <f t="shared" si="70"/>
        <v>25907</v>
      </c>
      <c r="F56" s="24">
        <f t="shared" si="75"/>
        <v>143.49052346570397</v>
      </c>
      <c r="G56" s="92">
        <f t="shared" si="71"/>
        <v>2.0485282639482365E-3</v>
      </c>
      <c r="H56" s="56">
        <f t="shared" si="76"/>
        <v>1</v>
      </c>
      <c r="I56" s="7">
        <f t="shared" si="72"/>
        <v>-20104</v>
      </c>
      <c r="J56" s="2">
        <f t="shared" si="73"/>
        <v>762</v>
      </c>
      <c r="K56" s="34">
        <f t="shared" si="74"/>
        <v>25907</v>
      </c>
      <c r="L56" s="7">
        <f t="shared" si="48"/>
        <v>-4619</v>
      </c>
      <c r="M56" s="2">
        <f t="shared" si="19"/>
        <v>-408</v>
      </c>
      <c r="N56" s="34">
        <f t="shared" si="49"/>
        <v>4966</v>
      </c>
      <c r="P56" s="39">
        <f t="shared" si="77"/>
        <v>2.1401779170425331E-5</v>
      </c>
      <c r="Q56" s="38">
        <f t="shared" si="78"/>
        <v>1.2233404351561146</v>
      </c>
      <c r="R56" s="38">
        <f t="shared" si="79"/>
        <v>-945.7636221553912</v>
      </c>
      <c r="S56" s="12">
        <f t="shared" si="56"/>
        <v>762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9"/>
        <v>5530</v>
      </c>
      <c r="E57" s="3">
        <f t="shared" si="70"/>
        <v>32050</v>
      </c>
      <c r="F57" s="23">
        <f t="shared" si="75"/>
        <v>143.49052346570397</v>
      </c>
      <c r="G57" s="91">
        <f t="shared" si="71"/>
        <v>2.0485282639482365E-3</v>
      </c>
      <c r="H57" s="55">
        <f t="shared" si="76"/>
        <v>1</v>
      </c>
      <c r="I57" s="8">
        <f t="shared" si="72"/>
        <v>-26010</v>
      </c>
      <c r="J57" s="3">
        <f t="shared" si="73"/>
        <v>450</v>
      </c>
      <c r="K57" s="37">
        <f t="shared" si="74"/>
        <v>32050</v>
      </c>
      <c r="L57" s="8">
        <f t="shared" si="48"/>
        <v>-5906</v>
      </c>
      <c r="M57" s="3">
        <f t="shared" ref="M57:M88" si="80">J57-J56</f>
        <v>-312</v>
      </c>
      <c r="N57" s="37">
        <f t="shared" si="49"/>
        <v>6143</v>
      </c>
      <c r="P57" s="71">
        <f t="shared" si="77"/>
        <v>2.1401779170425331E-5</v>
      </c>
      <c r="Q57" s="70">
        <f t="shared" si="78"/>
        <v>1.3566109519932548</v>
      </c>
      <c r="R57" s="70">
        <f t="shared" si="79"/>
        <v>-615.95887186530604</v>
      </c>
      <c r="S57" s="11">
        <f t="shared" si="56"/>
        <v>450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9"/>
        <v>5530</v>
      </c>
      <c r="E58" s="2">
        <f t="shared" si="70"/>
        <v>39649</v>
      </c>
      <c r="F58" s="24">
        <f t="shared" si="75"/>
        <v>143.49052346570397</v>
      </c>
      <c r="G58" s="92">
        <f t="shared" si="71"/>
        <v>2.0485282639482365E-3</v>
      </c>
      <c r="H58" s="56">
        <f t="shared" si="76"/>
        <v>1</v>
      </c>
      <c r="I58" s="7">
        <f t="shared" si="72"/>
        <v>-33489</v>
      </c>
      <c r="J58" s="2">
        <f t="shared" si="73"/>
        <v>238</v>
      </c>
      <c r="K58" s="34">
        <f t="shared" si="74"/>
        <v>39649</v>
      </c>
      <c r="L58" s="7">
        <f t="shared" si="48"/>
        <v>-7479</v>
      </c>
      <c r="M58" s="2">
        <f t="shared" si="80"/>
        <v>-212</v>
      </c>
      <c r="N58" s="34">
        <f t="shared" si="49"/>
        <v>7599</v>
      </c>
      <c r="P58" s="39">
        <f t="shared" si="77"/>
        <v>2.1401779170425331E-5</v>
      </c>
      <c r="Q58" s="38">
        <f t="shared" si="78"/>
        <v>1.5214583284704841</v>
      </c>
      <c r="R58" s="38">
        <f t="shared" si="79"/>
        <v>-363.75523929053509</v>
      </c>
      <c r="S58" s="12">
        <f t="shared" si="56"/>
        <v>238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1">D58+IF(M59&gt;0,M59,0)</f>
        <v>5530</v>
      </c>
      <c r="E59" s="3">
        <f t="shared" ref="E59:E90" si="82">E58+IF(N59&gt;0,N59,0)</f>
        <v>49049</v>
      </c>
      <c r="F59" s="23">
        <f t="shared" si="75"/>
        <v>143.49052346570397</v>
      </c>
      <c r="G59" s="91">
        <f t="shared" si="71"/>
        <v>2.0485282639482365E-3</v>
      </c>
      <c r="H59" s="55">
        <f t="shared" si="76"/>
        <v>1</v>
      </c>
      <c r="I59" s="8">
        <f t="shared" ref="I59:I90" si="83">INT((Z$4*K59+I58)/(1+Y$4*J59))</f>
        <v>-42876</v>
      </c>
      <c r="J59" s="3">
        <f t="shared" ref="J59:J90" si="84">S59</f>
        <v>111</v>
      </c>
      <c r="K59" s="37">
        <f t="shared" ref="K59:K90" si="85">INT((X$4*J59+K58)/(1+W$4+Z$4))</f>
        <v>49049</v>
      </c>
      <c r="L59" s="8">
        <f t="shared" ref="L59:L90" si="86">I59-I58</f>
        <v>-9387</v>
      </c>
      <c r="M59" s="3">
        <f t="shared" si="80"/>
        <v>-127</v>
      </c>
      <c r="N59" s="37">
        <f t="shared" ref="N59:N90" si="87">K59-K58</f>
        <v>9400</v>
      </c>
      <c r="P59" s="71">
        <f t="shared" si="77"/>
        <v>2.1401779170425331E-5</v>
      </c>
      <c r="Q59" s="70">
        <f t="shared" si="78"/>
        <v>1.7253608204094937</v>
      </c>
      <c r="R59" s="70">
        <f t="shared" si="79"/>
        <v>-192.386104335883</v>
      </c>
      <c r="S59" s="11">
        <f t="shared" si="56"/>
        <v>111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1"/>
        <v>5530</v>
      </c>
      <c r="E60" s="2">
        <f t="shared" si="82"/>
        <v>60678</v>
      </c>
      <c r="F60" s="24">
        <f t="shared" si="75"/>
        <v>143.49052346570397</v>
      </c>
      <c r="G60" s="92">
        <f t="shared" si="71"/>
        <v>2.0485282639482365E-3</v>
      </c>
      <c r="H60" s="56">
        <f t="shared" si="76"/>
        <v>1</v>
      </c>
      <c r="I60" s="7">
        <f t="shared" si="83"/>
        <v>-54580</v>
      </c>
      <c r="J60" s="2">
        <f t="shared" si="84"/>
        <v>45</v>
      </c>
      <c r="K60" s="34">
        <f t="shared" si="85"/>
        <v>60678</v>
      </c>
      <c r="L60" s="7">
        <f t="shared" si="86"/>
        <v>-11704</v>
      </c>
      <c r="M60" s="2">
        <f t="shared" si="80"/>
        <v>-66</v>
      </c>
      <c r="N60" s="34">
        <f t="shared" si="87"/>
        <v>11629</v>
      </c>
      <c r="P60" s="39">
        <f t="shared" si="77"/>
        <v>2.1401779170425331E-5</v>
      </c>
      <c r="Q60" s="38">
        <f t="shared" si="78"/>
        <v>1.9775933866864133</v>
      </c>
      <c r="R60" s="38">
        <f t="shared" si="79"/>
        <v>-89.726292358331989</v>
      </c>
      <c r="S60" s="12">
        <f t="shared" si="56"/>
        <v>45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1"/>
        <v>5530</v>
      </c>
      <c r="E61" s="3">
        <f t="shared" si="82"/>
        <v>75064</v>
      </c>
      <c r="F61" s="23">
        <f t="shared" si="75"/>
        <v>143.49052346570397</v>
      </c>
      <c r="G61" s="91">
        <f t="shared" si="71"/>
        <v>2.0485282639482365E-3</v>
      </c>
      <c r="H61" s="55">
        <f t="shared" si="76"/>
        <v>1</v>
      </c>
      <c r="I61" s="8">
        <f t="shared" si="83"/>
        <v>-69111</v>
      </c>
      <c r="J61" s="3">
        <f t="shared" si="84"/>
        <v>15</v>
      </c>
      <c r="K61" s="37">
        <f t="shared" si="85"/>
        <v>75064</v>
      </c>
      <c r="L61" s="8">
        <f t="shared" si="86"/>
        <v>-14531</v>
      </c>
      <c r="M61" s="3">
        <f t="shared" si="80"/>
        <v>-30</v>
      </c>
      <c r="N61" s="37">
        <f t="shared" si="87"/>
        <v>14386</v>
      </c>
      <c r="P61" s="71">
        <f t="shared" si="77"/>
        <v>2.1401779170425331E-5</v>
      </c>
      <c r="Q61" s="70">
        <f t="shared" si="78"/>
        <v>2.2896365734158319</v>
      </c>
      <c r="R61" s="70">
        <f t="shared" si="79"/>
        <v>-36.375523929053507</v>
      </c>
      <c r="S61" s="11">
        <f t="shared" si="56"/>
        <v>15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1"/>
        <v>5530</v>
      </c>
      <c r="E62" s="2">
        <f t="shared" si="82"/>
        <v>92861</v>
      </c>
      <c r="F62" s="24">
        <f t="shared" si="75"/>
        <v>143.49052346570397</v>
      </c>
      <c r="G62" s="92">
        <f t="shared" si="71"/>
        <v>2.0485282639482365E-3</v>
      </c>
      <c r="H62" s="56">
        <f t="shared" si="76"/>
        <v>1</v>
      </c>
      <c r="I62" s="7">
        <f t="shared" si="83"/>
        <v>-87112</v>
      </c>
      <c r="J62" s="2">
        <f t="shared" si="84"/>
        <v>4</v>
      </c>
      <c r="K62" s="34">
        <f t="shared" si="85"/>
        <v>92861</v>
      </c>
      <c r="L62" s="7">
        <f t="shared" si="86"/>
        <v>-18001</v>
      </c>
      <c r="M62" s="2">
        <f t="shared" si="80"/>
        <v>-11</v>
      </c>
      <c r="N62" s="34">
        <f t="shared" si="87"/>
        <v>17797</v>
      </c>
      <c r="P62" s="39">
        <f t="shared" si="77"/>
        <v>2.1401779170425331E-5</v>
      </c>
      <c r="Q62" s="38">
        <f t="shared" si="78"/>
        <v>2.6756711233343395</v>
      </c>
      <c r="R62" s="38">
        <f t="shared" si="79"/>
        <v>-12.125174643017836</v>
      </c>
      <c r="S62" s="12">
        <f t="shared" si="56"/>
        <v>4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1"/>
        <v>5530</v>
      </c>
      <c r="E63" s="3">
        <f t="shared" si="82"/>
        <v>114877</v>
      </c>
      <c r="F63" s="23">
        <f t="shared" si="75"/>
        <v>143.49052346570397</v>
      </c>
      <c r="G63" s="91">
        <f t="shared" si="71"/>
        <v>2.0485282639482365E-3</v>
      </c>
      <c r="H63" s="55">
        <f t="shared" si="76"/>
        <v>1</v>
      </c>
      <c r="I63" s="8">
        <f t="shared" si="83"/>
        <v>-109390</v>
      </c>
      <c r="J63" s="3">
        <f t="shared" si="84"/>
        <v>1</v>
      </c>
      <c r="K63" s="37">
        <f t="shared" si="85"/>
        <v>114877</v>
      </c>
      <c r="L63" s="8">
        <f t="shared" si="86"/>
        <v>-22278</v>
      </c>
      <c r="M63" s="3">
        <f t="shared" si="80"/>
        <v>-3</v>
      </c>
      <c r="N63" s="37">
        <f t="shared" si="87"/>
        <v>22016</v>
      </c>
      <c r="P63" s="71">
        <f t="shared" si="77"/>
        <v>2.1401779170425331E-5</v>
      </c>
      <c r="Q63" s="70">
        <f t="shared" si="78"/>
        <v>3.1532045887466662</v>
      </c>
      <c r="R63" s="70">
        <f t="shared" si="79"/>
        <v>-3.2333799048047562</v>
      </c>
      <c r="S63" s="11">
        <f t="shared" si="56"/>
        <v>1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1"/>
        <v>5530</v>
      </c>
      <c r="E64" s="2">
        <f t="shared" si="82"/>
        <v>142113</v>
      </c>
      <c r="F64" s="24">
        <f t="shared" si="75"/>
        <v>143.49052346570397</v>
      </c>
      <c r="G64" s="92">
        <f t="shared" si="71"/>
        <v>2.0485282639482365E-3</v>
      </c>
      <c r="H64" s="56">
        <f t="shared" si="76"/>
        <v>1</v>
      </c>
      <c r="I64" s="7">
        <f t="shared" si="83"/>
        <v>-136953</v>
      </c>
      <c r="J64" s="2">
        <f t="shared" si="84"/>
        <v>0</v>
      </c>
      <c r="K64" s="34">
        <f t="shared" si="85"/>
        <v>142113</v>
      </c>
      <c r="L64" s="7">
        <f t="shared" si="86"/>
        <v>-27563</v>
      </c>
      <c r="M64" s="2">
        <f t="shared" si="80"/>
        <v>-1</v>
      </c>
      <c r="N64" s="34">
        <f t="shared" si="87"/>
        <v>27236</v>
      </c>
      <c r="P64" s="39">
        <f t="shared" si="77"/>
        <v>2.1401779170425331E-5</v>
      </c>
      <c r="Q64" s="38">
        <f t="shared" si="78"/>
        <v>3.7439225415513162</v>
      </c>
      <c r="R64" s="38">
        <f t="shared" si="79"/>
        <v>-0.80834497620118906</v>
      </c>
      <c r="S64" s="12">
        <f t="shared" si="56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1"/>
        <v>5530</v>
      </c>
      <c r="E65" s="3">
        <f t="shared" si="82"/>
        <v>175807</v>
      </c>
      <c r="F65" s="23">
        <f t="shared" si="75"/>
        <v>143.49052346570397</v>
      </c>
      <c r="G65" s="91">
        <f t="shared" si="71"/>
        <v>2.0485282639482365E-3</v>
      </c>
      <c r="H65" s="55">
        <f t="shared" si="76"/>
        <v>1</v>
      </c>
      <c r="I65" s="8">
        <f t="shared" si="83"/>
        <v>-171051</v>
      </c>
      <c r="J65" s="3">
        <f t="shared" si="84"/>
        <v>0</v>
      </c>
      <c r="K65" s="37">
        <f t="shared" si="85"/>
        <v>175807</v>
      </c>
      <c r="L65" s="8">
        <f t="shared" si="86"/>
        <v>-34098</v>
      </c>
      <c r="M65" s="3">
        <f t="shared" si="80"/>
        <v>0</v>
      </c>
      <c r="N65" s="37">
        <f t="shared" si="87"/>
        <v>33694</v>
      </c>
      <c r="P65" s="71">
        <f t="shared" si="77"/>
        <v>2.1401779170425331E-5</v>
      </c>
      <c r="Q65" s="70">
        <f t="shared" si="78"/>
        <v>4.4747035022093549</v>
      </c>
      <c r="R65" s="70">
        <f t="shared" si="79"/>
        <v>0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1"/>
        <v>5530</v>
      </c>
      <c r="E66" s="2">
        <f t="shared" si="82"/>
        <v>217490</v>
      </c>
      <c r="F66" s="24">
        <f t="shared" si="75"/>
        <v>143.49052346570397</v>
      </c>
      <c r="G66" s="92">
        <f t="shared" si="71"/>
        <v>2.0485282639482365E-3</v>
      </c>
      <c r="H66" s="56">
        <f t="shared" si="76"/>
        <v>1</v>
      </c>
      <c r="I66" s="7">
        <f t="shared" si="83"/>
        <v>-213233</v>
      </c>
      <c r="J66" s="2">
        <f t="shared" si="84"/>
        <v>0</v>
      </c>
      <c r="K66" s="34">
        <f t="shared" si="85"/>
        <v>217490</v>
      </c>
      <c r="L66" s="7">
        <f t="shared" si="86"/>
        <v>-42182</v>
      </c>
      <c r="M66" s="2">
        <f t="shared" si="80"/>
        <v>0</v>
      </c>
      <c r="N66" s="34">
        <f t="shared" si="87"/>
        <v>41683</v>
      </c>
      <c r="P66" s="39">
        <f t="shared" si="77"/>
        <v>2.1401779170425331E-5</v>
      </c>
      <c r="Q66" s="38">
        <f t="shared" si="78"/>
        <v>5.3787238728145592</v>
      </c>
      <c r="R66" s="38">
        <f t="shared" si="79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1"/>
        <v>5530</v>
      </c>
      <c r="E67" s="3">
        <f t="shared" si="82"/>
        <v>269055</v>
      </c>
      <c r="F67" s="23">
        <f t="shared" si="75"/>
        <v>143.49052346570397</v>
      </c>
      <c r="G67" s="91">
        <f t="shared" si="71"/>
        <v>2.0485282639482365E-3</v>
      </c>
      <c r="H67" s="55">
        <f t="shared" si="76"/>
        <v>1</v>
      </c>
      <c r="I67" s="8">
        <f t="shared" si="83"/>
        <v>-265416</v>
      </c>
      <c r="J67" s="3">
        <f t="shared" si="84"/>
        <v>0</v>
      </c>
      <c r="K67" s="37">
        <f t="shared" si="85"/>
        <v>269055</v>
      </c>
      <c r="L67" s="8">
        <f t="shared" si="86"/>
        <v>-52183</v>
      </c>
      <c r="M67" s="3">
        <f t="shared" si="80"/>
        <v>0</v>
      </c>
      <c r="N67" s="37">
        <f t="shared" si="87"/>
        <v>51565</v>
      </c>
      <c r="P67" s="71">
        <f t="shared" si="77"/>
        <v>2.1401779170425331E-5</v>
      </c>
      <c r="Q67" s="70">
        <f t="shared" si="78"/>
        <v>6.4970746319451491</v>
      </c>
      <c r="R67" s="70">
        <f t="shared" si="79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1"/>
        <v>5530</v>
      </c>
      <c r="E68" s="2">
        <f t="shared" si="82"/>
        <v>332846</v>
      </c>
      <c r="F68" s="24">
        <f t="shared" si="75"/>
        <v>143.49052346570397</v>
      </c>
      <c r="G68" s="92">
        <f t="shared" ref="G68:G99" si="88">D68/U$3</f>
        <v>2.0485282639482365E-3</v>
      </c>
      <c r="H68" s="56">
        <f t="shared" si="76"/>
        <v>1</v>
      </c>
      <c r="I68" s="7">
        <f t="shared" si="83"/>
        <v>-329971</v>
      </c>
      <c r="J68" s="2">
        <f t="shared" si="84"/>
        <v>0</v>
      </c>
      <c r="K68" s="34">
        <f t="shared" si="85"/>
        <v>332846</v>
      </c>
      <c r="L68" s="7">
        <f t="shared" si="86"/>
        <v>-64555</v>
      </c>
      <c r="M68" s="2">
        <f t="shared" si="80"/>
        <v>0</v>
      </c>
      <c r="N68" s="34">
        <f t="shared" si="87"/>
        <v>63791</v>
      </c>
      <c r="P68" s="39">
        <f t="shared" si="77"/>
        <v>2.1401779170425331E-5</v>
      </c>
      <c r="Q68" s="38">
        <f t="shared" si="78"/>
        <v>7.8805734638392559</v>
      </c>
      <c r="R68" s="38">
        <f t="shared" si="79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1"/>
        <v>5530</v>
      </c>
      <c r="E69" s="3">
        <f t="shared" si="82"/>
        <v>411762</v>
      </c>
      <c r="F69" s="23">
        <f t="shared" si="75"/>
        <v>143.49052346570397</v>
      </c>
      <c r="G69" s="91">
        <f t="shared" si="88"/>
        <v>2.0485282639482365E-3</v>
      </c>
      <c r="H69" s="55">
        <f t="shared" si="76"/>
        <v>1</v>
      </c>
      <c r="I69" s="8">
        <f t="shared" si="83"/>
        <v>-409832</v>
      </c>
      <c r="J69" s="3">
        <f t="shared" si="84"/>
        <v>0</v>
      </c>
      <c r="K69" s="37">
        <f t="shared" si="85"/>
        <v>411762</v>
      </c>
      <c r="L69" s="8">
        <f t="shared" si="86"/>
        <v>-79861</v>
      </c>
      <c r="M69" s="3">
        <f t="shared" si="80"/>
        <v>0</v>
      </c>
      <c r="N69" s="37">
        <f t="shared" si="87"/>
        <v>78916</v>
      </c>
      <c r="P69" s="71">
        <f t="shared" si="77"/>
        <v>2.1401779170425331E-5</v>
      </c>
      <c r="Q69" s="70">
        <f t="shared" si="78"/>
        <v>9.5920869230749553</v>
      </c>
      <c r="R69" s="70">
        <f t="shared" si="79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1"/>
        <v>5530</v>
      </c>
      <c r="E70" s="2">
        <f t="shared" si="82"/>
        <v>509388</v>
      </c>
      <c r="F70" s="24">
        <f t="shared" si="75"/>
        <v>143.49052346570397</v>
      </c>
      <c r="G70" s="92">
        <f t="shared" si="88"/>
        <v>2.0485282639482365E-3</v>
      </c>
      <c r="H70" s="56">
        <f t="shared" si="76"/>
        <v>1</v>
      </c>
      <c r="I70" s="7">
        <f t="shared" si="83"/>
        <v>-508627</v>
      </c>
      <c r="J70" s="2">
        <f t="shared" si="84"/>
        <v>0</v>
      </c>
      <c r="K70" s="34">
        <f t="shared" si="85"/>
        <v>509388</v>
      </c>
      <c r="L70" s="7">
        <f t="shared" si="86"/>
        <v>-98795</v>
      </c>
      <c r="M70" s="2">
        <f t="shared" si="80"/>
        <v>0</v>
      </c>
      <c r="N70" s="34">
        <f t="shared" si="87"/>
        <v>97626</v>
      </c>
      <c r="P70" s="39">
        <f t="shared" si="77"/>
        <v>2.1401779170425331E-5</v>
      </c>
      <c r="Q70" s="38">
        <f t="shared" si="78"/>
        <v>11.709401218452797</v>
      </c>
      <c r="R70" s="38">
        <f t="shared" si="79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1"/>
        <v>5530</v>
      </c>
      <c r="E71" s="3">
        <f t="shared" si="82"/>
        <v>630161</v>
      </c>
      <c r="F71" s="23">
        <f t="shared" si="75"/>
        <v>143.49052346570397</v>
      </c>
      <c r="G71" s="91">
        <f t="shared" si="88"/>
        <v>2.0485282639482365E-3</v>
      </c>
      <c r="H71" s="55">
        <f t="shared" si="76"/>
        <v>1</v>
      </c>
      <c r="I71" s="8">
        <f t="shared" si="83"/>
        <v>-630846</v>
      </c>
      <c r="J71" s="3">
        <f t="shared" si="84"/>
        <v>0</v>
      </c>
      <c r="K71" s="37">
        <f t="shared" si="85"/>
        <v>630161</v>
      </c>
      <c r="L71" s="8">
        <f t="shared" si="86"/>
        <v>-122219</v>
      </c>
      <c r="M71" s="3">
        <f t="shared" si="80"/>
        <v>0</v>
      </c>
      <c r="N71" s="37">
        <f t="shared" si="87"/>
        <v>120773</v>
      </c>
      <c r="P71" s="71">
        <f t="shared" si="77"/>
        <v>2.1401779170425331E-5</v>
      </c>
      <c r="Q71" s="70">
        <f t="shared" si="78"/>
        <v>14.328703320564941</v>
      </c>
      <c r="R71" s="70">
        <f t="shared" si="79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1"/>
        <v>5530</v>
      </c>
      <c r="E72" s="2">
        <f t="shared" si="82"/>
        <v>779569</v>
      </c>
      <c r="F72" s="24">
        <f t="shared" si="75"/>
        <v>143.49052346570397</v>
      </c>
      <c r="G72" s="92">
        <f t="shared" si="88"/>
        <v>2.0485282639482365E-3</v>
      </c>
      <c r="H72" s="56">
        <f t="shared" ref="H72:H103" si="89">D72/D71</f>
        <v>1</v>
      </c>
      <c r="I72" s="7">
        <f t="shared" si="83"/>
        <v>-782042</v>
      </c>
      <c r="J72" s="2">
        <f t="shared" si="84"/>
        <v>0</v>
      </c>
      <c r="K72" s="34">
        <f t="shared" si="85"/>
        <v>779569</v>
      </c>
      <c r="L72" s="7">
        <f t="shared" si="86"/>
        <v>-151196</v>
      </c>
      <c r="M72" s="2">
        <f t="shared" si="80"/>
        <v>0</v>
      </c>
      <c r="N72" s="34">
        <f t="shared" si="87"/>
        <v>149408</v>
      </c>
      <c r="P72" s="39">
        <f t="shared" si="77"/>
        <v>2.1401779170425331E-5</v>
      </c>
      <c r="Q72" s="38">
        <f t="shared" si="78"/>
        <v>17.569034998871828</v>
      </c>
      <c r="R72" s="38">
        <f t="shared" si="79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1"/>
        <v>5530</v>
      </c>
      <c r="E73" s="3">
        <f t="shared" si="82"/>
        <v>964401</v>
      </c>
      <c r="F73" s="23">
        <f t="shared" si="75"/>
        <v>143.49052346570397</v>
      </c>
      <c r="G73" s="91">
        <f t="shared" si="88"/>
        <v>2.0485282639482365E-3</v>
      </c>
      <c r="H73" s="55">
        <f t="shared" si="89"/>
        <v>1</v>
      </c>
      <c r="I73" s="8">
        <f t="shared" si="83"/>
        <v>-969085</v>
      </c>
      <c r="J73" s="3">
        <f t="shared" si="84"/>
        <v>0</v>
      </c>
      <c r="K73" s="37">
        <f t="shared" si="85"/>
        <v>964401</v>
      </c>
      <c r="L73" s="8">
        <f t="shared" si="86"/>
        <v>-187043</v>
      </c>
      <c r="M73" s="3">
        <f t="shared" si="80"/>
        <v>0</v>
      </c>
      <c r="N73" s="37">
        <f t="shared" si="87"/>
        <v>184832</v>
      </c>
      <c r="P73" s="71">
        <f t="shared" si="77"/>
        <v>2.1401779170425331E-5</v>
      </c>
      <c r="Q73" s="70">
        <f t="shared" si="78"/>
        <v>21.57762377900622</v>
      </c>
      <c r="R73" s="70">
        <f t="shared" si="79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1"/>
        <v>5530</v>
      </c>
      <c r="E74" s="2">
        <f t="shared" si="82"/>
        <v>1193056</v>
      </c>
      <c r="F74" s="24">
        <f t="shared" si="75"/>
        <v>143.49052346570397</v>
      </c>
      <c r="G74" s="92">
        <f t="shared" si="88"/>
        <v>2.0485282639482365E-3</v>
      </c>
      <c r="H74" s="56">
        <f t="shared" si="89"/>
        <v>1</v>
      </c>
      <c r="I74" s="7">
        <f t="shared" si="83"/>
        <v>-1200475</v>
      </c>
      <c r="J74" s="2">
        <f t="shared" si="84"/>
        <v>0</v>
      </c>
      <c r="K74" s="34">
        <f t="shared" si="85"/>
        <v>1193056</v>
      </c>
      <c r="L74" s="7">
        <f t="shared" si="86"/>
        <v>-231390</v>
      </c>
      <c r="M74" s="2">
        <f t="shared" si="80"/>
        <v>0</v>
      </c>
      <c r="N74" s="34">
        <f t="shared" si="87"/>
        <v>228655</v>
      </c>
      <c r="P74" s="39">
        <f t="shared" si="77"/>
        <v>2.1401779170425331E-5</v>
      </c>
      <c r="Q74" s="38">
        <f t="shared" si="78"/>
        <v>26.536612003028292</v>
      </c>
      <c r="R74" s="38">
        <f t="shared" si="79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1"/>
        <v>5530</v>
      </c>
      <c r="E75" s="3">
        <f t="shared" si="82"/>
        <v>1475924</v>
      </c>
      <c r="F75" s="23">
        <f t="shared" si="75"/>
        <v>143.49052346570397</v>
      </c>
      <c r="G75" s="91">
        <f t="shared" si="88"/>
        <v>2.0485282639482365E-3</v>
      </c>
      <c r="H75" s="55">
        <f t="shared" si="89"/>
        <v>1</v>
      </c>
      <c r="I75" s="8">
        <f t="shared" si="83"/>
        <v>-1486727</v>
      </c>
      <c r="J75" s="3">
        <f t="shared" si="84"/>
        <v>0</v>
      </c>
      <c r="K75" s="37">
        <f t="shared" si="85"/>
        <v>1475924</v>
      </c>
      <c r="L75" s="8">
        <f t="shared" si="86"/>
        <v>-286252</v>
      </c>
      <c r="M75" s="3">
        <f t="shared" si="80"/>
        <v>0</v>
      </c>
      <c r="N75" s="37">
        <f t="shared" si="87"/>
        <v>282868</v>
      </c>
      <c r="P75" s="71">
        <f t="shared" si="77"/>
        <v>2.1401779170425331E-5</v>
      </c>
      <c r="Q75" s="70">
        <f t="shared" si="78"/>
        <v>32.671353716753892</v>
      </c>
      <c r="R75" s="70">
        <f t="shared" si="79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1"/>
        <v>5530</v>
      </c>
      <c r="E76" s="2">
        <f t="shared" si="82"/>
        <v>1825859</v>
      </c>
      <c r="F76" s="24">
        <f t="shared" si="75"/>
        <v>143.49052346570397</v>
      </c>
      <c r="G76" s="92">
        <f t="shared" si="88"/>
        <v>2.0485282639482365E-3</v>
      </c>
      <c r="H76" s="56">
        <f t="shared" si="89"/>
        <v>1</v>
      </c>
      <c r="I76" s="7">
        <f t="shared" si="83"/>
        <v>-1840848</v>
      </c>
      <c r="J76" s="2">
        <f t="shared" si="84"/>
        <v>0</v>
      </c>
      <c r="K76" s="34">
        <f t="shared" si="85"/>
        <v>1825859</v>
      </c>
      <c r="L76" s="7">
        <f t="shared" si="86"/>
        <v>-354121</v>
      </c>
      <c r="M76" s="2">
        <f t="shared" si="80"/>
        <v>0</v>
      </c>
      <c r="N76" s="34">
        <f t="shared" si="87"/>
        <v>349935</v>
      </c>
      <c r="P76" s="39">
        <f t="shared" si="77"/>
        <v>2.1401779170425331E-5</v>
      </c>
      <c r="Q76" s="38">
        <f t="shared" si="78"/>
        <v>40.260624837578803</v>
      </c>
      <c r="R76" s="38">
        <f t="shared" si="79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1"/>
        <v>5530</v>
      </c>
      <c r="E77" s="3">
        <f t="shared" si="82"/>
        <v>2258762</v>
      </c>
      <c r="F77" s="23">
        <f t="shared" si="75"/>
        <v>143.49052346570397</v>
      </c>
      <c r="G77" s="91">
        <f t="shared" si="88"/>
        <v>2.0485282639482365E-3</v>
      </c>
      <c r="H77" s="55">
        <f t="shared" si="89"/>
        <v>1</v>
      </c>
      <c r="I77" s="8">
        <f t="shared" si="83"/>
        <v>-2278929</v>
      </c>
      <c r="J77" s="3">
        <f t="shared" si="84"/>
        <v>0</v>
      </c>
      <c r="K77" s="37">
        <f t="shared" si="85"/>
        <v>2258762</v>
      </c>
      <c r="L77" s="8">
        <f t="shared" si="86"/>
        <v>-438081</v>
      </c>
      <c r="M77" s="3">
        <f t="shared" si="80"/>
        <v>0</v>
      </c>
      <c r="N77" s="37">
        <f t="shared" si="87"/>
        <v>432903</v>
      </c>
      <c r="P77" s="71">
        <f t="shared" si="77"/>
        <v>2.1401779170425331E-5</v>
      </c>
      <c r="Q77" s="70">
        <f t="shared" si="78"/>
        <v>49.649278069603461</v>
      </c>
      <c r="R77" s="70">
        <f t="shared" si="79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1"/>
        <v>5530</v>
      </c>
      <c r="E78" s="2">
        <f t="shared" si="82"/>
        <v>2794304</v>
      </c>
      <c r="F78" s="24">
        <f t="shared" si="75"/>
        <v>143.49052346570397</v>
      </c>
      <c r="G78" s="92">
        <f t="shared" si="88"/>
        <v>2.0485282639482365E-3</v>
      </c>
      <c r="H78" s="56">
        <f t="shared" si="89"/>
        <v>1</v>
      </c>
      <c r="I78" s="7">
        <f t="shared" si="83"/>
        <v>-2820877</v>
      </c>
      <c r="J78" s="2">
        <f t="shared" si="84"/>
        <v>0</v>
      </c>
      <c r="K78" s="34">
        <f t="shared" si="85"/>
        <v>2794304</v>
      </c>
      <c r="L78" s="7">
        <f t="shared" si="86"/>
        <v>-541948</v>
      </c>
      <c r="M78" s="2">
        <f t="shared" si="80"/>
        <v>0</v>
      </c>
      <c r="N78" s="34">
        <f t="shared" si="87"/>
        <v>535542</v>
      </c>
      <c r="P78" s="39">
        <f t="shared" si="77"/>
        <v>2.1401779170425331E-5</v>
      </c>
      <c r="Q78" s="38">
        <f t="shared" si="78"/>
        <v>61.263928042681499</v>
      </c>
      <c r="R78" s="38">
        <f t="shared" si="79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1"/>
        <v>5530</v>
      </c>
      <c r="E79" s="3">
        <f t="shared" si="82"/>
        <v>3456821</v>
      </c>
      <c r="F79" s="23">
        <f t="shared" si="75"/>
        <v>143.49052346570397</v>
      </c>
      <c r="G79" s="91">
        <f t="shared" si="88"/>
        <v>2.0485282639482365E-3</v>
      </c>
      <c r="H79" s="55">
        <f t="shared" si="89"/>
        <v>1</v>
      </c>
      <c r="I79" s="8">
        <f t="shared" si="83"/>
        <v>-3491319</v>
      </c>
      <c r="J79" s="3">
        <f t="shared" si="84"/>
        <v>0</v>
      </c>
      <c r="K79" s="37">
        <f t="shared" si="85"/>
        <v>3456821</v>
      </c>
      <c r="L79" s="8">
        <f t="shared" si="86"/>
        <v>-670442</v>
      </c>
      <c r="M79" s="3">
        <f t="shared" si="80"/>
        <v>0</v>
      </c>
      <c r="N79" s="37">
        <f t="shared" si="87"/>
        <v>662517</v>
      </c>
      <c r="P79" s="71">
        <f t="shared" si="77"/>
        <v>2.1401779170425331E-5</v>
      </c>
      <c r="Q79" s="70">
        <f t="shared" si="78"/>
        <v>75.632356719099505</v>
      </c>
      <c r="R79" s="70">
        <f t="shared" si="79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1"/>
        <v>5530</v>
      </c>
      <c r="E80" s="2">
        <f t="shared" si="82"/>
        <v>4276417</v>
      </c>
      <c r="F80" s="24">
        <f t="shared" si="75"/>
        <v>143.49052346570397</v>
      </c>
      <c r="G80" s="92">
        <f t="shared" si="88"/>
        <v>2.0485282639482365E-3</v>
      </c>
      <c r="H80" s="56">
        <f t="shared" si="89"/>
        <v>1</v>
      </c>
      <c r="I80" s="7">
        <f t="shared" si="83"/>
        <v>-4320719</v>
      </c>
      <c r="J80" s="2">
        <f t="shared" si="84"/>
        <v>0</v>
      </c>
      <c r="K80" s="34">
        <f t="shared" si="85"/>
        <v>4276417</v>
      </c>
      <c r="L80" s="7">
        <f t="shared" si="86"/>
        <v>-829400</v>
      </c>
      <c r="M80" s="2">
        <f t="shared" si="80"/>
        <v>0</v>
      </c>
      <c r="N80" s="34">
        <f t="shared" si="87"/>
        <v>819596</v>
      </c>
      <c r="P80" s="39">
        <f t="shared" si="77"/>
        <v>2.1401779170425331E-5</v>
      </c>
      <c r="Q80" s="38">
        <f t="shared" si="78"/>
        <v>93.407489414775</v>
      </c>
      <c r="R80" s="38">
        <f t="shared" si="79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1"/>
        <v>5530</v>
      </c>
      <c r="E81" s="3">
        <f t="shared" si="82"/>
        <v>5290336</v>
      </c>
      <c r="F81" s="23">
        <f t="shared" si="75"/>
        <v>143.49052346570397</v>
      </c>
      <c r="G81" s="91">
        <f t="shared" si="88"/>
        <v>2.0485282639482365E-3</v>
      </c>
      <c r="H81" s="55">
        <f t="shared" si="89"/>
        <v>1</v>
      </c>
      <c r="I81" s="8">
        <f t="shared" si="83"/>
        <v>-5346766</v>
      </c>
      <c r="J81" s="3">
        <f t="shared" si="84"/>
        <v>0</v>
      </c>
      <c r="K81" s="37">
        <f t="shared" si="85"/>
        <v>5290336</v>
      </c>
      <c r="L81" s="8">
        <f t="shared" si="86"/>
        <v>-1026047</v>
      </c>
      <c r="M81" s="3">
        <f t="shared" si="80"/>
        <v>0</v>
      </c>
      <c r="N81" s="37">
        <f t="shared" si="87"/>
        <v>1013919</v>
      </c>
      <c r="P81" s="71">
        <f t="shared" ref="P81:P112" si="90">Y$4*((1+W$4-X$4)*(1+W$4+Z$4)-X$4)</f>
        <v>2.1401779170425331E-5</v>
      </c>
      <c r="Q81" s="70">
        <f t="shared" ref="Q81:Q112" si="91">(1+W$4-X$4)*(1+W$4+Z$4)-Y$4*((Z$4*K80)+((I80+J80)*(1+W$4+Z$4)))</f>
        <v>115.39700523172</v>
      </c>
      <c r="R81" s="70">
        <f t="shared" ref="R81:R112" si="92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1"/>
        <v>5530</v>
      </c>
      <c r="E82" s="2">
        <f t="shared" si="82"/>
        <v>6544651</v>
      </c>
      <c r="F82" s="24">
        <f t="shared" si="75"/>
        <v>143.49052346570397</v>
      </c>
      <c r="G82" s="92">
        <f t="shared" si="88"/>
        <v>2.0485282639482365E-3</v>
      </c>
      <c r="H82" s="56">
        <f t="shared" si="89"/>
        <v>1</v>
      </c>
      <c r="I82" s="7">
        <f t="shared" si="83"/>
        <v>-6616084</v>
      </c>
      <c r="J82" s="2">
        <f t="shared" si="84"/>
        <v>0</v>
      </c>
      <c r="K82" s="34">
        <f t="shared" si="85"/>
        <v>6544651</v>
      </c>
      <c r="L82" s="7">
        <f t="shared" si="86"/>
        <v>-1269318</v>
      </c>
      <c r="M82" s="2">
        <f t="shared" si="80"/>
        <v>0</v>
      </c>
      <c r="N82" s="34">
        <f t="shared" si="87"/>
        <v>1254315</v>
      </c>
      <c r="P82" s="39">
        <f t="shared" si="90"/>
        <v>2.1401779170425331E-5</v>
      </c>
      <c r="Q82" s="38">
        <f t="shared" si="91"/>
        <v>142.60013858162435</v>
      </c>
      <c r="R82" s="38">
        <f t="shared" si="92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1"/>
        <v>5530</v>
      </c>
      <c r="E83" s="3">
        <f t="shared" si="82"/>
        <v>8096358</v>
      </c>
      <c r="F83" s="23">
        <f t="shared" si="75"/>
        <v>143.49052346570397</v>
      </c>
      <c r="G83" s="91">
        <f t="shared" si="88"/>
        <v>2.0485282639482365E-3</v>
      </c>
      <c r="H83" s="55">
        <f t="shared" si="89"/>
        <v>1</v>
      </c>
      <c r="I83" s="8">
        <f t="shared" si="83"/>
        <v>-8186351</v>
      </c>
      <c r="J83" s="3">
        <f t="shared" si="84"/>
        <v>0</v>
      </c>
      <c r="K83" s="37">
        <f t="shared" si="85"/>
        <v>8096358</v>
      </c>
      <c r="L83" s="8">
        <f t="shared" si="86"/>
        <v>-1570267</v>
      </c>
      <c r="M83" s="3">
        <f t="shared" si="80"/>
        <v>0</v>
      </c>
      <c r="N83" s="37">
        <f t="shared" si="87"/>
        <v>1551707</v>
      </c>
      <c r="P83" s="71">
        <f t="shared" si="90"/>
        <v>2.1401779170425331E-5</v>
      </c>
      <c r="Q83" s="70">
        <f t="shared" si="91"/>
        <v>176.25301161478876</v>
      </c>
      <c r="R83" s="70">
        <f t="shared" si="92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1"/>
        <v>5530</v>
      </c>
      <c r="E84" s="2">
        <f t="shared" si="82"/>
        <v>10015968</v>
      </c>
      <c r="F84" s="24">
        <f t="shared" si="75"/>
        <v>143.49052346570397</v>
      </c>
      <c r="G84" s="92">
        <f t="shared" si="88"/>
        <v>2.0485282639482365E-3</v>
      </c>
      <c r="H84" s="56">
        <f t="shared" si="89"/>
        <v>1</v>
      </c>
      <c r="I84" s="7">
        <f t="shared" si="83"/>
        <v>-10128921</v>
      </c>
      <c r="J84" s="2">
        <f t="shared" si="84"/>
        <v>0</v>
      </c>
      <c r="K84" s="34">
        <f t="shared" si="85"/>
        <v>10015968</v>
      </c>
      <c r="L84" s="7">
        <f t="shared" si="86"/>
        <v>-1942570</v>
      </c>
      <c r="M84" s="2">
        <f t="shared" si="80"/>
        <v>0</v>
      </c>
      <c r="N84" s="34">
        <f t="shared" si="87"/>
        <v>1919610</v>
      </c>
      <c r="P84" s="39">
        <f t="shared" si="90"/>
        <v>2.1401779170425331E-5</v>
      </c>
      <c r="Q84" s="38">
        <f t="shared" si="91"/>
        <v>217.88481457704756</v>
      </c>
      <c r="R84" s="38">
        <f t="shared" si="92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1"/>
        <v>5530</v>
      </c>
      <c r="E85" s="3">
        <f t="shared" si="82"/>
        <v>12390709</v>
      </c>
      <c r="F85" s="23">
        <f t="shared" si="75"/>
        <v>143.49052346570397</v>
      </c>
      <c r="G85" s="91">
        <f t="shared" si="88"/>
        <v>2.0485282639482365E-3</v>
      </c>
      <c r="H85" s="55">
        <f t="shared" si="89"/>
        <v>1</v>
      </c>
      <c r="I85" s="8">
        <f t="shared" si="83"/>
        <v>-12532066</v>
      </c>
      <c r="J85" s="3">
        <f t="shared" si="84"/>
        <v>0</v>
      </c>
      <c r="K85" s="37">
        <f t="shared" si="85"/>
        <v>12390709</v>
      </c>
      <c r="L85" s="8">
        <f t="shared" si="86"/>
        <v>-2403145</v>
      </c>
      <c r="M85" s="3">
        <f t="shared" si="80"/>
        <v>0</v>
      </c>
      <c r="N85" s="37">
        <f t="shared" si="87"/>
        <v>2374741</v>
      </c>
      <c r="P85" s="71">
        <f t="shared" si="90"/>
        <v>2.1401779170425331E-5</v>
      </c>
      <c r="Q85" s="70">
        <f t="shared" si="91"/>
        <v>269.38732684662148</v>
      </c>
      <c r="R85" s="70">
        <f t="shared" si="92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1"/>
        <v>5530</v>
      </c>
      <c r="E86" s="2">
        <f t="shared" si="82"/>
        <v>15328491</v>
      </c>
      <c r="F86" s="24">
        <f t="shared" si="75"/>
        <v>143.49052346570397</v>
      </c>
      <c r="G86" s="92">
        <f t="shared" si="88"/>
        <v>2.0485282639482365E-3</v>
      </c>
      <c r="H86" s="56">
        <f t="shared" si="89"/>
        <v>1</v>
      </c>
      <c r="I86" s="7">
        <f t="shared" si="83"/>
        <v>-15504986</v>
      </c>
      <c r="J86" s="2">
        <f t="shared" si="84"/>
        <v>0</v>
      </c>
      <c r="K86" s="34">
        <f t="shared" si="85"/>
        <v>15328491</v>
      </c>
      <c r="L86" s="7">
        <f t="shared" si="86"/>
        <v>-2972920</v>
      </c>
      <c r="M86" s="2">
        <f t="shared" si="80"/>
        <v>0</v>
      </c>
      <c r="N86" s="34">
        <f t="shared" si="87"/>
        <v>2937782</v>
      </c>
      <c r="P86" s="39">
        <f t="shared" si="90"/>
        <v>2.1401779170425331E-5</v>
      </c>
      <c r="Q86" s="38">
        <f t="shared" si="91"/>
        <v>333.10086202150507</v>
      </c>
      <c r="R86" s="38">
        <f t="shared" si="92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1"/>
        <v>5530</v>
      </c>
      <c r="E87" s="3">
        <f t="shared" si="82"/>
        <v>18962808</v>
      </c>
      <c r="F87" s="23">
        <f t="shared" si="75"/>
        <v>143.49052346570397</v>
      </c>
      <c r="G87" s="91">
        <f t="shared" si="88"/>
        <v>2.0485282639482365E-3</v>
      </c>
      <c r="H87" s="55">
        <f t="shared" si="89"/>
        <v>1</v>
      </c>
      <c r="I87" s="8">
        <f t="shared" si="83"/>
        <v>-19182772</v>
      </c>
      <c r="J87" s="3">
        <f t="shared" si="84"/>
        <v>0</v>
      </c>
      <c r="K87" s="37">
        <f t="shared" si="85"/>
        <v>18962808</v>
      </c>
      <c r="L87" s="8">
        <f t="shared" si="86"/>
        <v>-3677786</v>
      </c>
      <c r="M87" s="3">
        <f t="shared" si="80"/>
        <v>0</v>
      </c>
      <c r="N87" s="37">
        <f t="shared" si="87"/>
        <v>3634317</v>
      </c>
      <c r="P87" s="71">
        <f t="shared" si="90"/>
        <v>2.1401779170425331E-5</v>
      </c>
      <c r="Q87" s="70">
        <f t="shared" si="91"/>
        <v>411.92059562194322</v>
      </c>
      <c r="R87" s="70">
        <f t="shared" si="92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1"/>
        <v>5530</v>
      </c>
      <c r="E88" s="2">
        <f t="shared" si="82"/>
        <v>23458806</v>
      </c>
      <c r="F88" s="24">
        <f t="shared" si="75"/>
        <v>143.49052346570397</v>
      </c>
      <c r="G88" s="92">
        <f t="shared" si="88"/>
        <v>2.0485282639482365E-3</v>
      </c>
      <c r="H88" s="56">
        <f t="shared" si="89"/>
        <v>1</v>
      </c>
      <c r="I88" s="7">
        <f t="shared" si="83"/>
        <v>-23732544</v>
      </c>
      <c r="J88" s="2">
        <f t="shared" si="84"/>
        <v>0</v>
      </c>
      <c r="K88" s="34">
        <f t="shared" si="85"/>
        <v>23458806</v>
      </c>
      <c r="L88" s="7">
        <f t="shared" si="86"/>
        <v>-4549772</v>
      </c>
      <c r="M88" s="2">
        <f t="shared" si="80"/>
        <v>0</v>
      </c>
      <c r="N88" s="34">
        <f t="shared" si="87"/>
        <v>4495998</v>
      </c>
      <c r="P88" s="39">
        <f t="shared" si="90"/>
        <v>2.1401779170425331E-5</v>
      </c>
      <c r="Q88" s="38">
        <f t="shared" si="91"/>
        <v>509.42813491349386</v>
      </c>
      <c r="R88" s="38">
        <f t="shared" si="92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1"/>
        <v>5530</v>
      </c>
      <c r="E89" s="3">
        <f t="shared" si="82"/>
        <v>29020785</v>
      </c>
      <c r="F89" s="23">
        <f t="shared" si="75"/>
        <v>143.49052346570397</v>
      </c>
      <c r="G89" s="91">
        <f t="shared" si="88"/>
        <v>2.0485282639482365E-3</v>
      </c>
      <c r="H89" s="55">
        <f t="shared" si="89"/>
        <v>1</v>
      </c>
      <c r="I89" s="8">
        <f t="shared" si="83"/>
        <v>-29361047</v>
      </c>
      <c r="J89" s="3">
        <f t="shared" si="84"/>
        <v>0</v>
      </c>
      <c r="K89" s="37">
        <f t="shared" si="85"/>
        <v>29020785</v>
      </c>
      <c r="L89" s="8">
        <f t="shared" si="86"/>
        <v>-5628503</v>
      </c>
      <c r="M89" s="3">
        <f t="shared" ref="M89:M120" si="93">J89-J88</f>
        <v>0</v>
      </c>
      <c r="N89" s="37">
        <f t="shared" si="87"/>
        <v>5561979</v>
      </c>
      <c r="P89" s="71">
        <f t="shared" si="90"/>
        <v>2.1401779170425331E-5</v>
      </c>
      <c r="Q89" s="70">
        <f t="shared" si="91"/>
        <v>630.05426612648921</v>
      </c>
      <c r="R89" s="70">
        <f t="shared" si="92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1"/>
        <v>5530</v>
      </c>
      <c r="E90" s="2">
        <f t="shared" si="82"/>
        <v>35901484</v>
      </c>
      <c r="F90" s="24">
        <f t="shared" si="75"/>
        <v>143.49052346570397</v>
      </c>
      <c r="G90" s="92">
        <f t="shared" si="88"/>
        <v>2.0485282639482365E-3</v>
      </c>
      <c r="H90" s="56">
        <f t="shared" si="89"/>
        <v>1</v>
      </c>
      <c r="I90" s="7">
        <f t="shared" si="83"/>
        <v>-36324043</v>
      </c>
      <c r="J90" s="2">
        <f t="shared" si="84"/>
        <v>0</v>
      </c>
      <c r="K90" s="34">
        <f t="shared" si="85"/>
        <v>35901484</v>
      </c>
      <c r="L90" s="7">
        <f t="shared" si="86"/>
        <v>-6962996</v>
      </c>
      <c r="M90" s="2">
        <f t="shared" si="93"/>
        <v>0</v>
      </c>
      <c r="N90" s="34">
        <f t="shared" si="87"/>
        <v>6880699</v>
      </c>
      <c r="P90" s="39">
        <f t="shared" si="90"/>
        <v>2.1401779170425331E-5</v>
      </c>
      <c r="Q90" s="38">
        <f t="shared" si="91"/>
        <v>779.28032219657314</v>
      </c>
      <c r="R90" s="38">
        <f t="shared" si="92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4">D90+IF(M91&gt;0,M91,0)</f>
        <v>5530</v>
      </c>
      <c r="E91" s="3">
        <f t="shared" ref="E91:E122" si="95">E90+IF(N91&gt;0,N91,0)</f>
        <v>44413567</v>
      </c>
      <c r="F91" s="23">
        <f t="shared" si="75"/>
        <v>143.49052346570397</v>
      </c>
      <c r="G91" s="91">
        <f t="shared" si="88"/>
        <v>2.0485282639482365E-3</v>
      </c>
      <c r="H91" s="55">
        <f t="shared" si="89"/>
        <v>1</v>
      </c>
      <c r="I91" s="8">
        <f t="shared" ref="I91:I122" si="96">INT((Z$4*K91+I90)/(1+Y$4*J91))</f>
        <v>-44937934</v>
      </c>
      <c r="J91" s="3">
        <f t="shared" ref="J91:J122" si="97">S91</f>
        <v>0</v>
      </c>
      <c r="K91" s="37">
        <f t="shared" ref="K91:K122" si="98">INT((X$4*J91+K90)/(1+W$4+Z$4))</f>
        <v>44413567</v>
      </c>
      <c r="L91" s="8">
        <f t="shared" ref="L91:L122" si="99">I91-I90</f>
        <v>-8613891</v>
      </c>
      <c r="M91" s="3">
        <f t="shared" si="93"/>
        <v>0</v>
      </c>
      <c r="N91" s="37">
        <f t="shared" ref="N91:N122" si="100">K91-K90</f>
        <v>8512083</v>
      </c>
      <c r="P91" s="71">
        <f t="shared" si="90"/>
        <v>2.1401779170425331E-5</v>
      </c>
      <c r="Q91" s="70">
        <f t="shared" si="91"/>
        <v>963.88720937775292</v>
      </c>
      <c r="R91" s="70">
        <f t="shared" si="92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4"/>
        <v>5530</v>
      </c>
      <c r="E92" s="2">
        <f t="shared" si="95"/>
        <v>54943827</v>
      </c>
      <c r="F92" s="24">
        <f t="shared" si="75"/>
        <v>143.49052346570397</v>
      </c>
      <c r="G92" s="92">
        <f t="shared" si="88"/>
        <v>2.0485282639482365E-3</v>
      </c>
      <c r="H92" s="56">
        <f t="shared" si="89"/>
        <v>1</v>
      </c>
      <c r="I92" s="7">
        <f t="shared" si="96"/>
        <v>-55594141</v>
      </c>
      <c r="J92" s="2">
        <f t="shared" si="97"/>
        <v>0</v>
      </c>
      <c r="K92" s="34">
        <f t="shared" si="98"/>
        <v>54943827</v>
      </c>
      <c r="L92" s="7">
        <f t="shared" si="99"/>
        <v>-10656207</v>
      </c>
      <c r="M92" s="2">
        <f t="shared" si="93"/>
        <v>0</v>
      </c>
      <c r="N92" s="34">
        <f t="shared" si="100"/>
        <v>10530260</v>
      </c>
      <c r="P92" s="39">
        <f t="shared" si="90"/>
        <v>2.1401779170425331E-5</v>
      </c>
      <c r="Q92" s="38">
        <f t="shared" si="91"/>
        <v>1192.2635647162781</v>
      </c>
      <c r="R92" s="38">
        <f t="shared" si="92"/>
        <v>0</v>
      </c>
      <c r="S92" s="12">
        <f t="shared" ref="S92:S155" si="101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4"/>
        <v>5530</v>
      </c>
      <c r="E93" s="3">
        <f t="shared" si="95"/>
        <v>67970765</v>
      </c>
      <c r="F93" s="23">
        <f t="shared" si="75"/>
        <v>143.49052346570397</v>
      </c>
      <c r="G93" s="91">
        <f t="shared" si="88"/>
        <v>2.0485282639482365E-3</v>
      </c>
      <c r="H93" s="55">
        <f t="shared" si="89"/>
        <v>1</v>
      </c>
      <c r="I93" s="8">
        <f t="shared" si="96"/>
        <v>-68776887</v>
      </c>
      <c r="J93" s="3">
        <f t="shared" si="97"/>
        <v>0</v>
      </c>
      <c r="K93" s="37">
        <f t="shared" si="98"/>
        <v>67970765</v>
      </c>
      <c r="L93" s="8">
        <f t="shared" si="99"/>
        <v>-13182746</v>
      </c>
      <c r="M93" s="3">
        <f t="shared" si="93"/>
        <v>0</v>
      </c>
      <c r="N93" s="37">
        <f t="shared" si="100"/>
        <v>13026938</v>
      </c>
      <c r="P93" s="71">
        <f t="shared" si="90"/>
        <v>2.1401779170425331E-5</v>
      </c>
      <c r="Q93" s="70">
        <f t="shared" si="91"/>
        <v>1474.7869542526373</v>
      </c>
      <c r="R93" s="70">
        <f t="shared" si="92"/>
        <v>0</v>
      </c>
      <c r="S93" s="11">
        <f t="shared" si="101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4"/>
        <v>5530</v>
      </c>
      <c r="E94" s="2">
        <f t="shared" si="95"/>
        <v>84086333</v>
      </c>
      <c r="F94" s="24">
        <f t="shared" si="75"/>
        <v>143.49052346570397</v>
      </c>
      <c r="G94" s="92">
        <f t="shared" si="88"/>
        <v>2.0485282639482365E-3</v>
      </c>
      <c r="H94" s="56">
        <f t="shared" si="89"/>
        <v>1</v>
      </c>
      <c r="I94" s="7">
        <f t="shared" si="96"/>
        <v>-85085204</v>
      </c>
      <c r="J94" s="2">
        <f t="shared" si="97"/>
        <v>0</v>
      </c>
      <c r="K94" s="34">
        <f t="shared" si="98"/>
        <v>84086333</v>
      </c>
      <c r="L94" s="7">
        <f t="shared" si="99"/>
        <v>-16308317</v>
      </c>
      <c r="M94" s="2">
        <f t="shared" si="93"/>
        <v>0</v>
      </c>
      <c r="N94" s="34">
        <f t="shared" si="100"/>
        <v>16115568</v>
      </c>
      <c r="P94" s="39">
        <f t="shared" si="90"/>
        <v>2.1401779170425331E-5</v>
      </c>
      <c r="Q94" s="38">
        <f t="shared" si="91"/>
        <v>1824.2953777545044</v>
      </c>
      <c r="R94" s="38">
        <f t="shared" si="92"/>
        <v>0</v>
      </c>
      <c r="S94" s="12">
        <f t="shared" si="101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4"/>
        <v>5530</v>
      </c>
      <c r="E95" s="3">
        <f t="shared" si="95"/>
        <v>104022831</v>
      </c>
      <c r="F95" s="23">
        <f t="shared" si="75"/>
        <v>143.49052346570397</v>
      </c>
      <c r="G95" s="91">
        <f t="shared" si="88"/>
        <v>2.0485282639482365E-3</v>
      </c>
      <c r="H95" s="55">
        <f t="shared" si="89"/>
        <v>1</v>
      </c>
      <c r="I95" s="8">
        <f t="shared" si="96"/>
        <v>-105260150</v>
      </c>
      <c r="J95" s="3">
        <f t="shared" si="97"/>
        <v>0</v>
      </c>
      <c r="K95" s="37">
        <f t="shared" si="98"/>
        <v>104022831</v>
      </c>
      <c r="L95" s="8">
        <f t="shared" si="99"/>
        <v>-20174946</v>
      </c>
      <c r="M95" s="3">
        <f t="shared" si="93"/>
        <v>0</v>
      </c>
      <c r="N95" s="37">
        <f t="shared" si="100"/>
        <v>19936498</v>
      </c>
      <c r="P95" s="71">
        <f t="shared" si="90"/>
        <v>2.1401779170425331E-5</v>
      </c>
      <c r="Q95" s="70">
        <f t="shared" si="91"/>
        <v>2256.6707107163629</v>
      </c>
      <c r="R95" s="70">
        <f t="shared" si="92"/>
        <v>0</v>
      </c>
      <c r="S95" s="11">
        <f t="shared" si="101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4"/>
        <v>5530</v>
      </c>
      <c r="E96" s="2">
        <f t="shared" si="95"/>
        <v>128686184</v>
      </c>
      <c r="F96" s="24">
        <f t="shared" si="75"/>
        <v>143.49052346570397</v>
      </c>
      <c r="G96" s="92">
        <f t="shared" si="88"/>
        <v>2.0485282639482365E-3</v>
      </c>
      <c r="H96" s="56">
        <f t="shared" si="89"/>
        <v>1</v>
      </c>
      <c r="I96" s="7">
        <f t="shared" si="96"/>
        <v>-130218487</v>
      </c>
      <c r="J96" s="2">
        <f t="shared" si="97"/>
        <v>0</v>
      </c>
      <c r="K96" s="34">
        <f t="shared" si="98"/>
        <v>128686184</v>
      </c>
      <c r="L96" s="7">
        <f t="shared" si="99"/>
        <v>-24958337</v>
      </c>
      <c r="M96" s="2">
        <f t="shared" si="93"/>
        <v>0</v>
      </c>
      <c r="N96" s="34">
        <f t="shared" si="100"/>
        <v>24663353</v>
      </c>
      <c r="P96" s="39">
        <f t="shared" si="90"/>
        <v>2.1401779170425331E-5</v>
      </c>
      <c r="Q96" s="38">
        <f t="shared" si="91"/>
        <v>2791.5603055074271</v>
      </c>
      <c r="R96" s="38">
        <f t="shared" si="92"/>
        <v>0</v>
      </c>
      <c r="S96" s="12">
        <f t="shared" si="101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4"/>
        <v>5530</v>
      </c>
      <c r="E97" s="3">
        <f t="shared" si="95"/>
        <v>159197109</v>
      </c>
      <c r="F97" s="23">
        <f t="shared" si="75"/>
        <v>143.49052346570397</v>
      </c>
      <c r="G97" s="91">
        <f t="shared" si="88"/>
        <v>2.0485282639482365E-3</v>
      </c>
      <c r="H97" s="55">
        <f t="shared" si="89"/>
        <v>1</v>
      </c>
      <c r="I97" s="8">
        <f t="shared" si="96"/>
        <v>-161094335</v>
      </c>
      <c r="J97" s="3">
        <f t="shared" si="97"/>
        <v>0</v>
      </c>
      <c r="K97" s="37">
        <f t="shared" si="98"/>
        <v>159197109</v>
      </c>
      <c r="L97" s="8">
        <f t="shared" si="99"/>
        <v>-30875848</v>
      </c>
      <c r="M97" s="3">
        <f t="shared" si="93"/>
        <v>0</v>
      </c>
      <c r="N97" s="37">
        <f t="shared" si="100"/>
        <v>30510925</v>
      </c>
      <c r="P97" s="71">
        <f t="shared" si="90"/>
        <v>2.1401779170425331E-5</v>
      </c>
      <c r="Q97" s="70">
        <f t="shared" si="91"/>
        <v>3453.2698663654801</v>
      </c>
      <c r="R97" s="70">
        <f t="shared" si="92"/>
        <v>0</v>
      </c>
      <c r="S97" s="11">
        <f t="shared" si="101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4"/>
        <v>5530</v>
      </c>
      <c r="E98" s="2">
        <f t="shared" si="95"/>
        <v>196942040</v>
      </c>
      <c r="F98" s="24">
        <f t="shared" si="75"/>
        <v>143.49052346570397</v>
      </c>
      <c r="G98" s="92">
        <f t="shared" si="88"/>
        <v>2.0485282639482365E-3</v>
      </c>
      <c r="H98" s="56">
        <f t="shared" si="89"/>
        <v>1</v>
      </c>
      <c r="I98" s="7">
        <f t="shared" si="96"/>
        <v>-199290710</v>
      </c>
      <c r="J98" s="2">
        <f t="shared" si="97"/>
        <v>0</v>
      </c>
      <c r="K98" s="34">
        <f t="shared" si="98"/>
        <v>196942040</v>
      </c>
      <c r="L98" s="7">
        <f t="shared" si="99"/>
        <v>-38196375</v>
      </c>
      <c r="M98" s="2">
        <f t="shared" si="93"/>
        <v>0</v>
      </c>
      <c r="N98" s="34">
        <f t="shared" si="100"/>
        <v>37744931</v>
      </c>
      <c r="P98" s="39">
        <f t="shared" si="90"/>
        <v>2.1401779170425331E-5</v>
      </c>
      <c r="Q98" s="38">
        <f t="shared" si="91"/>
        <v>4271.8678311368431</v>
      </c>
      <c r="R98" s="38">
        <f t="shared" si="92"/>
        <v>0</v>
      </c>
      <c r="S98" s="12">
        <f t="shared" si="101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4"/>
        <v>5530</v>
      </c>
      <c r="E99" s="3">
        <f t="shared" si="95"/>
        <v>243636127</v>
      </c>
      <c r="F99" s="23">
        <f t="shared" si="75"/>
        <v>143.49052346570397</v>
      </c>
      <c r="G99" s="91">
        <f t="shared" si="88"/>
        <v>2.0485282639482365E-3</v>
      </c>
      <c r="H99" s="55">
        <f t="shared" si="89"/>
        <v>1</v>
      </c>
      <c r="I99" s="8">
        <f t="shared" si="96"/>
        <v>-246543276</v>
      </c>
      <c r="J99" s="3">
        <f t="shared" si="97"/>
        <v>0</v>
      </c>
      <c r="K99" s="37">
        <f t="shared" si="98"/>
        <v>243636127</v>
      </c>
      <c r="L99" s="8">
        <f t="shared" si="99"/>
        <v>-47252566</v>
      </c>
      <c r="M99" s="3">
        <f t="shared" si="93"/>
        <v>0</v>
      </c>
      <c r="N99" s="37">
        <f t="shared" si="100"/>
        <v>46694087</v>
      </c>
      <c r="P99" s="71">
        <f t="shared" si="90"/>
        <v>2.1401779170425331E-5</v>
      </c>
      <c r="Q99" s="70">
        <f t="shared" si="91"/>
        <v>5284.5517560140361</v>
      </c>
      <c r="R99" s="70">
        <f t="shared" si="92"/>
        <v>0</v>
      </c>
      <c r="S99" s="11">
        <f t="shared" si="101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4"/>
        <v>5530</v>
      </c>
      <c r="E100" s="2">
        <f t="shared" si="95"/>
        <v>301401176</v>
      </c>
      <c r="F100" s="24">
        <f t="shared" si="75"/>
        <v>143.49052346570397</v>
      </c>
      <c r="G100" s="92">
        <f t="shared" ref="G100:G131" si="102">D100/U$3</f>
        <v>2.0485282639482365E-3</v>
      </c>
      <c r="H100" s="56">
        <f t="shared" si="89"/>
        <v>1</v>
      </c>
      <c r="I100" s="7">
        <f t="shared" si="96"/>
        <v>-304999217</v>
      </c>
      <c r="J100" s="2">
        <f t="shared" si="97"/>
        <v>0</v>
      </c>
      <c r="K100" s="34">
        <f t="shared" si="98"/>
        <v>301401176</v>
      </c>
      <c r="L100" s="7">
        <f t="shared" si="99"/>
        <v>-58455941</v>
      </c>
      <c r="M100" s="2">
        <f t="shared" si="93"/>
        <v>0</v>
      </c>
      <c r="N100" s="34">
        <f t="shared" si="100"/>
        <v>57765049</v>
      </c>
      <c r="P100" s="39">
        <f t="shared" si="90"/>
        <v>2.1401779170425331E-5</v>
      </c>
      <c r="Q100" s="38">
        <f t="shared" si="91"/>
        <v>6537.3385471652537</v>
      </c>
      <c r="R100" s="38">
        <f t="shared" si="92"/>
        <v>0</v>
      </c>
      <c r="S100" s="12">
        <f t="shared" si="101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4"/>
        <v>5530</v>
      </c>
      <c r="E101" s="3">
        <f t="shared" si="95"/>
        <v>372862063</v>
      </c>
      <c r="F101" s="23">
        <f t="shared" ref="F101:F164" si="103">D101*(F$35/D$35)</f>
        <v>143.49052346570397</v>
      </c>
      <c r="G101" s="91">
        <f t="shared" si="102"/>
        <v>2.0485282639482365E-3</v>
      </c>
      <c r="H101" s="55">
        <f t="shared" si="89"/>
        <v>1</v>
      </c>
      <c r="I101" s="8">
        <f t="shared" si="96"/>
        <v>-377314803</v>
      </c>
      <c r="J101" s="3">
        <f t="shared" si="97"/>
        <v>0</v>
      </c>
      <c r="K101" s="37">
        <f t="shared" si="98"/>
        <v>372862063</v>
      </c>
      <c r="L101" s="8">
        <f t="shared" si="99"/>
        <v>-72315586</v>
      </c>
      <c r="M101" s="3">
        <f t="shared" si="93"/>
        <v>0</v>
      </c>
      <c r="N101" s="37">
        <f t="shared" si="100"/>
        <v>71460887</v>
      </c>
      <c r="P101" s="71">
        <f t="shared" si="90"/>
        <v>2.1401779170425331E-5</v>
      </c>
      <c r="Q101" s="70">
        <f t="shared" si="91"/>
        <v>8087.1555608427898</v>
      </c>
      <c r="R101" s="70">
        <f t="shared" si="92"/>
        <v>0</v>
      </c>
      <c r="S101" s="11">
        <f t="shared" si="101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4"/>
        <v>5530</v>
      </c>
      <c r="E102" s="2">
        <f t="shared" si="95"/>
        <v>461266011</v>
      </c>
      <c r="F102" s="24">
        <f t="shared" si="103"/>
        <v>143.49052346570397</v>
      </c>
      <c r="G102" s="92">
        <f t="shared" si="102"/>
        <v>2.0485282639482365E-3</v>
      </c>
      <c r="H102" s="56">
        <f t="shared" si="89"/>
        <v>1</v>
      </c>
      <c r="I102" s="7">
        <f t="shared" si="96"/>
        <v>-466776095</v>
      </c>
      <c r="J102" s="2">
        <f t="shared" si="97"/>
        <v>0</v>
      </c>
      <c r="K102" s="34">
        <f t="shared" si="98"/>
        <v>461266011</v>
      </c>
      <c r="L102" s="7">
        <f t="shared" si="99"/>
        <v>-89461292</v>
      </c>
      <c r="M102" s="2">
        <f t="shared" si="93"/>
        <v>0</v>
      </c>
      <c r="N102" s="34">
        <f t="shared" si="100"/>
        <v>88403948</v>
      </c>
      <c r="P102" s="39">
        <f t="shared" si="90"/>
        <v>2.1401779170425331E-5</v>
      </c>
      <c r="Q102" s="38">
        <f t="shared" si="91"/>
        <v>10004.427334264699</v>
      </c>
      <c r="R102" s="38">
        <f t="shared" si="92"/>
        <v>0</v>
      </c>
      <c r="S102" s="12">
        <f t="shared" si="101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4"/>
        <v>5530</v>
      </c>
      <c r="E103" s="3">
        <f t="shared" si="95"/>
        <v>570630145</v>
      </c>
      <c r="F103" s="23">
        <f t="shared" si="103"/>
        <v>143.49052346570397</v>
      </c>
      <c r="G103" s="91">
        <f t="shared" si="102"/>
        <v>2.0485282639482365E-3</v>
      </c>
      <c r="H103" s="55">
        <f t="shared" si="89"/>
        <v>1</v>
      </c>
      <c r="I103" s="8">
        <f t="shared" si="96"/>
        <v>-577448264</v>
      </c>
      <c r="J103" s="3">
        <f t="shared" si="97"/>
        <v>0</v>
      </c>
      <c r="K103" s="37">
        <f t="shared" si="98"/>
        <v>570630145</v>
      </c>
      <c r="L103" s="8">
        <f t="shared" si="99"/>
        <v>-110672169</v>
      </c>
      <c r="M103" s="3">
        <f t="shared" si="93"/>
        <v>0</v>
      </c>
      <c r="N103" s="37">
        <f t="shared" si="100"/>
        <v>109364134</v>
      </c>
      <c r="P103" s="71">
        <f t="shared" si="90"/>
        <v>2.1401779170425331E-5</v>
      </c>
      <c r="Q103" s="70">
        <f t="shared" si="91"/>
        <v>12376.275777812734</v>
      </c>
      <c r="R103" s="70">
        <f t="shared" si="92"/>
        <v>0</v>
      </c>
      <c r="S103" s="11">
        <f t="shared" si="101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4"/>
        <v>5530</v>
      </c>
      <c r="E104" s="2">
        <f t="shared" si="95"/>
        <v>705924032</v>
      </c>
      <c r="F104" s="24">
        <f t="shared" si="103"/>
        <v>143.49052346570397</v>
      </c>
      <c r="G104" s="92">
        <f t="shared" si="102"/>
        <v>2.0485282639482365E-3</v>
      </c>
      <c r="H104" s="56">
        <f t="shared" ref="H104:H135" si="104">D104/D103</f>
        <v>1</v>
      </c>
      <c r="I104" s="7">
        <f t="shared" si="96"/>
        <v>-714360316</v>
      </c>
      <c r="J104" s="2">
        <f t="shared" si="97"/>
        <v>0</v>
      </c>
      <c r="K104" s="34">
        <f t="shared" si="98"/>
        <v>705924032</v>
      </c>
      <c r="L104" s="7">
        <f t="shared" si="99"/>
        <v>-136912052</v>
      </c>
      <c r="M104" s="2">
        <f t="shared" si="93"/>
        <v>0</v>
      </c>
      <c r="N104" s="34">
        <f t="shared" si="100"/>
        <v>135293887</v>
      </c>
      <c r="P104" s="39">
        <f t="shared" si="90"/>
        <v>2.1401779170425331E-5</v>
      </c>
      <c r="Q104" s="38">
        <f t="shared" si="91"/>
        <v>15310.479009061863</v>
      </c>
      <c r="R104" s="38">
        <f t="shared" si="92"/>
        <v>0</v>
      </c>
      <c r="S104" s="12">
        <f t="shared" si="101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4"/>
        <v>5530</v>
      </c>
      <c r="E105" s="3">
        <f t="shared" si="95"/>
        <v>873295502</v>
      </c>
      <c r="F105" s="23">
        <f t="shared" si="103"/>
        <v>143.49052346570397</v>
      </c>
      <c r="G105" s="91">
        <f t="shared" si="102"/>
        <v>2.0485282639482365E-3</v>
      </c>
      <c r="H105" s="55">
        <f t="shared" si="104"/>
        <v>1</v>
      </c>
      <c r="I105" s="8">
        <f t="shared" si="96"/>
        <v>-883733610</v>
      </c>
      <c r="J105" s="3">
        <f t="shared" si="97"/>
        <v>0</v>
      </c>
      <c r="K105" s="37">
        <f t="shared" si="98"/>
        <v>873295502</v>
      </c>
      <c r="L105" s="8">
        <f t="shared" si="99"/>
        <v>-169373294</v>
      </c>
      <c r="M105" s="3">
        <f t="shared" si="93"/>
        <v>0</v>
      </c>
      <c r="N105" s="37">
        <f t="shared" si="100"/>
        <v>167371470</v>
      </c>
      <c r="P105" s="71">
        <f t="shared" si="90"/>
        <v>2.1401779170425331E-5</v>
      </c>
      <c r="Q105" s="70">
        <f t="shared" si="91"/>
        <v>18940.368877694673</v>
      </c>
      <c r="R105" s="70">
        <f t="shared" si="92"/>
        <v>0</v>
      </c>
      <c r="S105" s="11">
        <f t="shared" si="101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4"/>
        <v>5530</v>
      </c>
      <c r="E106" s="2">
        <f t="shared" si="95"/>
        <v>1080350008</v>
      </c>
      <c r="F106" s="24">
        <f t="shared" si="103"/>
        <v>143.49052346570397</v>
      </c>
      <c r="G106" s="92">
        <f t="shared" si="102"/>
        <v>2.0485282639482365E-3</v>
      </c>
      <c r="H106" s="56">
        <f t="shared" si="104"/>
        <v>1</v>
      </c>
      <c r="I106" s="7">
        <f t="shared" si="96"/>
        <v>-1093264564</v>
      </c>
      <c r="J106" s="2">
        <f t="shared" si="97"/>
        <v>0</v>
      </c>
      <c r="K106" s="34">
        <f t="shared" si="98"/>
        <v>1080350008</v>
      </c>
      <c r="L106" s="7">
        <f t="shared" si="99"/>
        <v>-209530954</v>
      </c>
      <c r="M106" s="2">
        <f t="shared" si="93"/>
        <v>0</v>
      </c>
      <c r="N106" s="34">
        <f t="shared" si="100"/>
        <v>207054506</v>
      </c>
      <c r="P106" s="39">
        <f t="shared" si="90"/>
        <v>2.1401779170425331E-5</v>
      </c>
      <c r="Q106" s="38">
        <f t="shared" si="91"/>
        <v>23430.889583979555</v>
      </c>
      <c r="R106" s="38">
        <f t="shared" si="92"/>
        <v>0</v>
      </c>
      <c r="S106" s="12">
        <f t="shared" si="101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4"/>
        <v>5530</v>
      </c>
      <c r="E107" s="3">
        <f t="shared" si="95"/>
        <v>1336496223</v>
      </c>
      <c r="F107" s="23">
        <f t="shared" si="103"/>
        <v>143.49052346570397</v>
      </c>
      <c r="G107" s="91">
        <f t="shared" si="102"/>
        <v>2.0485282639482365E-3</v>
      </c>
      <c r="H107" s="55">
        <f t="shared" si="104"/>
        <v>1</v>
      </c>
      <c r="I107" s="8">
        <f t="shared" si="96"/>
        <v>-1352474382</v>
      </c>
      <c r="J107" s="3">
        <f t="shared" si="97"/>
        <v>0</v>
      </c>
      <c r="K107" s="37">
        <f t="shared" si="98"/>
        <v>1336496223</v>
      </c>
      <c r="L107" s="8">
        <f t="shared" si="99"/>
        <v>-259209818</v>
      </c>
      <c r="M107" s="3">
        <f t="shared" si="93"/>
        <v>0</v>
      </c>
      <c r="N107" s="37">
        <f t="shared" si="100"/>
        <v>256146215</v>
      </c>
      <c r="P107" s="71">
        <f t="shared" si="90"/>
        <v>2.1401779170425331E-5</v>
      </c>
      <c r="Q107" s="70">
        <f t="shared" si="91"/>
        <v>28986.092916224585</v>
      </c>
      <c r="R107" s="70">
        <f t="shared" si="92"/>
        <v>0</v>
      </c>
      <c r="S107" s="11">
        <f t="shared" si="101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4"/>
        <v>5530</v>
      </c>
      <c r="E108" s="2">
        <f t="shared" si="95"/>
        <v>1653373574</v>
      </c>
      <c r="F108" s="24">
        <f t="shared" si="103"/>
        <v>143.49052346570397</v>
      </c>
      <c r="G108" s="92">
        <f t="shared" si="102"/>
        <v>2.0485282639482365E-3</v>
      </c>
      <c r="H108" s="56">
        <f t="shared" si="104"/>
        <v>1</v>
      </c>
      <c r="I108" s="7">
        <f t="shared" si="96"/>
        <v>-1673141702</v>
      </c>
      <c r="J108" s="2">
        <f t="shared" si="97"/>
        <v>0</v>
      </c>
      <c r="K108" s="34">
        <f t="shared" si="98"/>
        <v>1653373574</v>
      </c>
      <c r="L108" s="7">
        <f t="shared" si="99"/>
        <v>-320667320</v>
      </c>
      <c r="M108" s="2">
        <f t="shared" si="93"/>
        <v>0</v>
      </c>
      <c r="N108" s="34">
        <f t="shared" si="100"/>
        <v>316877351</v>
      </c>
      <c r="P108" s="39">
        <f t="shared" si="90"/>
        <v>2.1401779170425331E-5</v>
      </c>
      <c r="Q108" s="38">
        <f t="shared" si="91"/>
        <v>35858.41042870692</v>
      </c>
      <c r="R108" s="38">
        <f t="shared" si="92"/>
        <v>0</v>
      </c>
      <c r="S108" s="12">
        <f t="shared" si="101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4"/>
        <v>5530</v>
      </c>
      <c r="E109" s="3">
        <f t="shared" si="95"/>
        <v>2045381146</v>
      </c>
      <c r="F109" s="23">
        <f t="shared" si="103"/>
        <v>143.49052346570397</v>
      </c>
      <c r="G109" s="91">
        <f t="shared" si="102"/>
        <v>2.0485282639482365E-3</v>
      </c>
      <c r="H109" s="55">
        <f t="shared" si="104"/>
        <v>1</v>
      </c>
      <c r="I109" s="8">
        <f t="shared" si="96"/>
        <v>-2069837827</v>
      </c>
      <c r="J109" s="3">
        <f t="shared" si="97"/>
        <v>0</v>
      </c>
      <c r="K109" s="37">
        <f t="shared" si="98"/>
        <v>2045381146</v>
      </c>
      <c r="L109" s="8">
        <f t="shared" si="99"/>
        <v>-396696125</v>
      </c>
      <c r="M109" s="3">
        <f t="shared" si="93"/>
        <v>0</v>
      </c>
      <c r="N109" s="37">
        <f t="shared" si="100"/>
        <v>392007572</v>
      </c>
      <c r="P109" s="71">
        <f t="shared" si="90"/>
        <v>2.1401779170425331E-5</v>
      </c>
      <c r="Q109" s="70">
        <f t="shared" si="91"/>
        <v>44360.124047778976</v>
      </c>
      <c r="R109" s="70">
        <f t="shared" si="92"/>
        <v>0</v>
      </c>
      <c r="S109" s="11">
        <f t="shared" si="101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4"/>
        <v>5530</v>
      </c>
      <c r="E110" s="2">
        <f t="shared" si="95"/>
        <v>2530331982</v>
      </c>
      <c r="F110" s="24">
        <f t="shared" si="103"/>
        <v>143.49052346570397</v>
      </c>
      <c r="G110" s="92">
        <f t="shared" si="102"/>
        <v>2.0485282639482365E-3</v>
      </c>
      <c r="H110" s="56">
        <f t="shared" si="104"/>
        <v>1</v>
      </c>
      <c r="I110" s="7">
        <f t="shared" si="96"/>
        <v>-2560588852</v>
      </c>
      <c r="J110" s="2">
        <f t="shared" si="97"/>
        <v>0</v>
      </c>
      <c r="K110" s="34">
        <f t="shared" si="98"/>
        <v>2530331982</v>
      </c>
      <c r="L110" s="7">
        <f t="shared" si="99"/>
        <v>-490751025</v>
      </c>
      <c r="M110" s="2">
        <f t="shared" si="93"/>
        <v>0</v>
      </c>
      <c r="N110" s="34">
        <f t="shared" si="100"/>
        <v>484950836</v>
      </c>
      <c r="P110" s="39">
        <f t="shared" si="90"/>
        <v>2.1401779170425331E-5</v>
      </c>
      <c r="Q110" s="38">
        <f t="shared" si="91"/>
        <v>54877.556413639817</v>
      </c>
      <c r="R110" s="38">
        <f t="shared" si="92"/>
        <v>0</v>
      </c>
      <c r="S110" s="12">
        <f t="shared" si="101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4"/>
        <v>5530</v>
      </c>
      <c r="E111" s="3">
        <f t="shared" si="95"/>
        <v>3130262519</v>
      </c>
      <c r="F111" s="23">
        <f t="shared" si="103"/>
        <v>143.49052346570397</v>
      </c>
      <c r="G111" s="91">
        <f t="shared" si="102"/>
        <v>2.0485282639482365E-3</v>
      </c>
      <c r="H111" s="55">
        <f t="shared" si="104"/>
        <v>1</v>
      </c>
      <c r="I111" s="8">
        <f t="shared" si="96"/>
        <v>-3167694777</v>
      </c>
      <c r="J111" s="3">
        <f t="shared" si="97"/>
        <v>0</v>
      </c>
      <c r="K111" s="37">
        <f t="shared" si="98"/>
        <v>3130262519</v>
      </c>
      <c r="L111" s="8">
        <f t="shared" si="99"/>
        <v>-607105925</v>
      </c>
      <c r="M111" s="3">
        <f t="shared" si="93"/>
        <v>0</v>
      </c>
      <c r="N111" s="37">
        <f t="shared" si="100"/>
        <v>599930537</v>
      </c>
      <c r="P111" s="71">
        <f t="shared" si="90"/>
        <v>2.1401779170425331E-5</v>
      </c>
      <c r="Q111" s="70">
        <f t="shared" si="91"/>
        <v>67888.625559626773</v>
      </c>
      <c r="R111" s="70">
        <f t="shared" si="92"/>
        <v>0</v>
      </c>
      <c r="S111" s="11">
        <f t="shared" si="101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4"/>
        <v>5530</v>
      </c>
      <c r="E112" s="2">
        <f t="shared" si="95"/>
        <v>3872433937</v>
      </c>
      <c r="F112" s="24">
        <f t="shared" si="103"/>
        <v>143.49052346570397</v>
      </c>
      <c r="G112" s="92">
        <f t="shared" si="102"/>
        <v>2.0485282639482365E-3</v>
      </c>
      <c r="H112" s="56">
        <f t="shared" si="104"/>
        <v>1</v>
      </c>
      <c r="I112" s="7">
        <f t="shared" si="96"/>
        <v>-3918742835</v>
      </c>
      <c r="J112" s="2">
        <f t="shared" si="97"/>
        <v>0</v>
      </c>
      <c r="K112" s="34">
        <f t="shared" si="98"/>
        <v>3872433937</v>
      </c>
      <c r="L112" s="7">
        <f t="shared" si="99"/>
        <v>-751048058</v>
      </c>
      <c r="M112" s="2">
        <f t="shared" si="93"/>
        <v>0</v>
      </c>
      <c r="N112" s="34">
        <f t="shared" si="100"/>
        <v>742171418</v>
      </c>
      <c r="P112" s="39">
        <f t="shared" si="90"/>
        <v>2.1401779170425331E-5</v>
      </c>
      <c r="Q112" s="38">
        <f t="shared" si="91"/>
        <v>83984.561721120714</v>
      </c>
      <c r="R112" s="38">
        <f t="shared" si="92"/>
        <v>0</v>
      </c>
      <c r="S112" s="12">
        <f t="shared" si="101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4"/>
        <v>5530</v>
      </c>
      <c r="E113" s="3">
        <f t="shared" si="95"/>
        <v>4790570920</v>
      </c>
      <c r="F113" s="23">
        <f t="shared" si="103"/>
        <v>143.49052346570397</v>
      </c>
      <c r="G113" s="91">
        <f t="shared" si="102"/>
        <v>2.0485282639482365E-3</v>
      </c>
      <c r="H113" s="55">
        <f t="shared" si="104"/>
        <v>1</v>
      </c>
      <c r="I113" s="8">
        <f t="shared" si="96"/>
        <v>-4847861071</v>
      </c>
      <c r="J113" s="3">
        <f t="shared" si="97"/>
        <v>0</v>
      </c>
      <c r="K113" s="37">
        <f t="shared" si="98"/>
        <v>4790570920</v>
      </c>
      <c r="L113" s="8">
        <f t="shared" si="99"/>
        <v>-929118236</v>
      </c>
      <c r="M113" s="3">
        <f t="shared" si="93"/>
        <v>0</v>
      </c>
      <c r="N113" s="37">
        <f t="shared" si="100"/>
        <v>918136983</v>
      </c>
      <c r="P113" s="71">
        <f t="shared" ref="P113:P144" si="105">Y$4*((1+W$4-X$4)*(1+W$4+Z$4)-X$4)</f>
        <v>2.1401779170425331E-5</v>
      </c>
      <c r="Q113" s="70">
        <f t="shared" ref="Q113:Q144" si="106">(1+W$4-X$4)*(1+W$4+Z$4)-Y$4*((Z$4*K112)+((I112+J112)*(1+W$4+Z$4)))</f>
        <v>103896.77324874558</v>
      </c>
      <c r="R113" s="70">
        <f t="shared" ref="R113:R144" si="107">-J112*(1+W$4+Z$4)</f>
        <v>0</v>
      </c>
      <c r="S113" s="11">
        <f t="shared" si="101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4"/>
        <v>5530</v>
      </c>
      <c r="E114" s="2">
        <f t="shared" si="95"/>
        <v>5926394127</v>
      </c>
      <c r="F114" s="24">
        <f t="shared" si="103"/>
        <v>143.49052346570397</v>
      </c>
      <c r="G114" s="92">
        <f t="shared" si="102"/>
        <v>2.0485282639482365E-3</v>
      </c>
      <c r="H114" s="56">
        <f t="shared" si="104"/>
        <v>1</v>
      </c>
      <c r="I114" s="7">
        <f t="shared" si="96"/>
        <v>-5997269137</v>
      </c>
      <c r="J114" s="2">
        <f t="shared" si="97"/>
        <v>0</v>
      </c>
      <c r="K114" s="34">
        <f t="shared" si="98"/>
        <v>5926394127</v>
      </c>
      <c r="L114" s="7">
        <f t="shared" si="99"/>
        <v>-1149408066</v>
      </c>
      <c r="M114" s="2">
        <f t="shared" si="93"/>
        <v>0</v>
      </c>
      <c r="N114" s="34">
        <f t="shared" si="100"/>
        <v>1135823207</v>
      </c>
      <c r="P114" s="39">
        <f t="shared" si="105"/>
        <v>2.1401779170425331E-5</v>
      </c>
      <c r="Q114" s="38">
        <f t="shared" si="106"/>
        <v>128530.08219487738</v>
      </c>
      <c r="R114" s="38">
        <f t="shared" si="107"/>
        <v>0</v>
      </c>
      <c r="S114" s="12">
        <f t="shared" si="101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4"/>
        <v>5530</v>
      </c>
      <c r="E115" s="3">
        <f t="shared" si="95"/>
        <v>7331516000</v>
      </c>
      <c r="F115" s="23">
        <f t="shared" si="103"/>
        <v>143.49052346570397</v>
      </c>
      <c r="G115" s="91">
        <f t="shared" si="102"/>
        <v>2.0485282639482365E-3</v>
      </c>
      <c r="H115" s="55">
        <f t="shared" si="104"/>
        <v>1</v>
      </c>
      <c r="I115" s="8">
        <f t="shared" si="96"/>
        <v>-7419196778</v>
      </c>
      <c r="J115" s="3">
        <f t="shared" si="97"/>
        <v>0</v>
      </c>
      <c r="K115" s="37">
        <f t="shared" si="98"/>
        <v>7331516000</v>
      </c>
      <c r="L115" s="8">
        <f t="shared" si="99"/>
        <v>-1421927641</v>
      </c>
      <c r="M115" s="3">
        <f t="shared" si="93"/>
        <v>0</v>
      </c>
      <c r="N115" s="37">
        <f t="shared" si="100"/>
        <v>1405121873</v>
      </c>
      <c r="P115" s="71">
        <f t="shared" si="105"/>
        <v>2.1401779170425331E-5</v>
      </c>
      <c r="Q115" s="70">
        <f t="shared" si="106"/>
        <v>159003.83989404695</v>
      </c>
      <c r="R115" s="70">
        <f t="shared" si="107"/>
        <v>0</v>
      </c>
      <c r="S115" s="11">
        <f t="shared" si="101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4"/>
        <v>5530</v>
      </c>
      <c r="E116" s="2">
        <f t="shared" si="95"/>
        <v>9069786063</v>
      </c>
      <c r="F116" s="24">
        <f t="shared" si="103"/>
        <v>143.49052346570397</v>
      </c>
      <c r="G116" s="92">
        <f t="shared" si="102"/>
        <v>2.0485282639482365E-3</v>
      </c>
      <c r="H116" s="56">
        <f t="shared" si="104"/>
        <v>1</v>
      </c>
      <c r="I116" s="7">
        <f t="shared" si="96"/>
        <v>-9178257183</v>
      </c>
      <c r="J116" s="2">
        <f t="shared" si="97"/>
        <v>0</v>
      </c>
      <c r="K116" s="34">
        <f t="shared" si="98"/>
        <v>9069786063</v>
      </c>
      <c r="L116" s="7">
        <f t="shared" si="99"/>
        <v>-1759060405</v>
      </c>
      <c r="M116" s="2">
        <f t="shared" si="93"/>
        <v>0</v>
      </c>
      <c r="N116" s="34">
        <f t="shared" si="100"/>
        <v>1738270063</v>
      </c>
      <c r="P116" s="39">
        <f t="shared" si="105"/>
        <v>2.1401779170425331E-5</v>
      </c>
      <c r="Q116" s="38">
        <f t="shared" si="106"/>
        <v>196702.79093293933</v>
      </c>
      <c r="R116" s="38">
        <f t="shared" si="107"/>
        <v>0</v>
      </c>
      <c r="S116" s="12">
        <f t="shared" si="101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4"/>
        <v>5530</v>
      </c>
      <c r="E117" s="3">
        <f t="shared" si="95"/>
        <v>11220192281</v>
      </c>
      <c r="F117" s="23">
        <f t="shared" si="103"/>
        <v>143.49052346570397</v>
      </c>
      <c r="G117" s="91">
        <f t="shared" si="102"/>
        <v>2.0485282639482365E-3</v>
      </c>
      <c r="H117" s="55">
        <f t="shared" si="104"/>
        <v>1</v>
      </c>
      <c r="I117" s="8">
        <f t="shared" si="96"/>
        <v>-11354383041</v>
      </c>
      <c r="J117" s="3">
        <f t="shared" si="97"/>
        <v>0</v>
      </c>
      <c r="K117" s="37">
        <f t="shared" si="98"/>
        <v>11220192281</v>
      </c>
      <c r="L117" s="8">
        <f t="shared" si="99"/>
        <v>-2176125858</v>
      </c>
      <c r="M117" s="3">
        <f t="shared" si="93"/>
        <v>0</v>
      </c>
      <c r="N117" s="37">
        <f t="shared" si="100"/>
        <v>2150406218</v>
      </c>
      <c r="P117" s="71">
        <f t="shared" si="105"/>
        <v>2.1401779170425331E-5</v>
      </c>
      <c r="Q117" s="70">
        <f t="shared" si="106"/>
        <v>243339.99676946783</v>
      </c>
      <c r="R117" s="70">
        <f t="shared" si="107"/>
        <v>0</v>
      </c>
      <c r="S117" s="11">
        <f t="shared" si="101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4"/>
        <v>5530</v>
      </c>
      <c r="E118" s="2">
        <f t="shared" si="95"/>
        <v>13880450316</v>
      </c>
      <c r="F118" s="24">
        <f t="shared" si="103"/>
        <v>143.49052346570397</v>
      </c>
      <c r="G118" s="92">
        <f t="shared" si="102"/>
        <v>2.0485282639482365E-3</v>
      </c>
      <c r="H118" s="56">
        <f t="shared" si="104"/>
        <v>1</v>
      </c>
      <c r="I118" s="7">
        <f t="shared" si="96"/>
        <v>-14046458728</v>
      </c>
      <c r="J118" s="2">
        <f t="shared" si="97"/>
        <v>0</v>
      </c>
      <c r="K118" s="34">
        <f t="shared" si="98"/>
        <v>13880450316</v>
      </c>
      <c r="L118" s="7">
        <f t="shared" si="99"/>
        <v>-2692075687</v>
      </c>
      <c r="M118" s="2">
        <f t="shared" si="93"/>
        <v>0</v>
      </c>
      <c r="N118" s="34">
        <f t="shared" si="100"/>
        <v>2660258035</v>
      </c>
      <c r="P118" s="39">
        <f t="shared" si="105"/>
        <v>2.1401779170425331E-5</v>
      </c>
      <c r="Q118" s="38">
        <f t="shared" si="106"/>
        <v>301034.67813440075</v>
      </c>
      <c r="R118" s="38">
        <f t="shared" si="107"/>
        <v>0</v>
      </c>
      <c r="S118" s="12">
        <f t="shared" si="101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4"/>
        <v>5530</v>
      </c>
      <c r="E119" s="3">
        <f t="shared" si="95"/>
        <v>17171443782</v>
      </c>
      <c r="F119" s="23">
        <f t="shared" si="103"/>
        <v>143.49052346570397</v>
      </c>
      <c r="G119" s="91">
        <f t="shared" si="102"/>
        <v>2.0485282639482365E-3</v>
      </c>
      <c r="H119" s="55">
        <f t="shared" si="104"/>
        <v>1</v>
      </c>
      <c r="I119" s="8">
        <f t="shared" si="96"/>
        <v>-17376813671</v>
      </c>
      <c r="J119" s="3">
        <f t="shared" si="97"/>
        <v>0</v>
      </c>
      <c r="K119" s="37">
        <f t="shared" si="98"/>
        <v>17171443782</v>
      </c>
      <c r="L119" s="8">
        <f t="shared" si="99"/>
        <v>-3330354943</v>
      </c>
      <c r="M119" s="3">
        <f t="shared" si="93"/>
        <v>0</v>
      </c>
      <c r="N119" s="37">
        <f t="shared" si="100"/>
        <v>3290993466</v>
      </c>
      <c r="P119" s="71">
        <f t="shared" si="105"/>
        <v>2.1401779170425331E-5</v>
      </c>
      <c r="Q119" s="70">
        <f t="shared" si="106"/>
        <v>372408.51361932937</v>
      </c>
      <c r="R119" s="70">
        <f t="shared" si="107"/>
        <v>0</v>
      </c>
      <c r="S119" s="11">
        <f t="shared" si="101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4"/>
        <v>5530</v>
      </c>
      <c r="E120" s="2">
        <f t="shared" si="95"/>
        <v>21242717264</v>
      </c>
      <c r="F120" s="24">
        <f t="shared" si="103"/>
        <v>143.49052346570397</v>
      </c>
      <c r="G120" s="92">
        <f t="shared" si="102"/>
        <v>2.0485282639482365E-3</v>
      </c>
      <c r="H120" s="56">
        <f t="shared" si="104"/>
        <v>1</v>
      </c>
      <c r="I120" s="7">
        <f t="shared" si="96"/>
        <v>-21496781062</v>
      </c>
      <c r="J120" s="2">
        <f t="shared" si="97"/>
        <v>0</v>
      </c>
      <c r="K120" s="34">
        <f t="shared" si="98"/>
        <v>21242717264</v>
      </c>
      <c r="L120" s="7">
        <f t="shared" si="99"/>
        <v>-4119967391</v>
      </c>
      <c r="M120" s="2">
        <f t="shared" si="93"/>
        <v>0</v>
      </c>
      <c r="N120" s="34">
        <f t="shared" si="100"/>
        <v>4071273482</v>
      </c>
      <c r="P120" s="39">
        <f t="shared" si="105"/>
        <v>2.1401779170425331E-5</v>
      </c>
      <c r="Q120" s="38">
        <f t="shared" si="106"/>
        <v>460704.77027836291</v>
      </c>
      <c r="R120" s="38">
        <f t="shared" si="107"/>
        <v>0</v>
      </c>
      <c r="S120" s="12">
        <f t="shared" si="101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4"/>
        <v>5530</v>
      </c>
      <c r="E121" s="3">
        <f t="shared" si="95"/>
        <v>26279271708</v>
      </c>
      <c r="F121" s="23">
        <f t="shared" si="103"/>
        <v>143.49052346570397</v>
      </c>
      <c r="G121" s="91">
        <f t="shared" si="102"/>
        <v>2.0485282639482365E-3</v>
      </c>
      <c r="H121" s="55">
        <f t="shared" si="104"/>
        <v>1</v>
      </c>
      <c r="I121" s="8">
        <f t="shared" si="96"/>
        <v>-26593574525</v>
      </c>
      <c r="J121" s="3">
        <f t="shared" si="97"/>
        <v>0</v>
      </c>
      <c r="K121" s="37">
        <f t="shared" si="98"/>
        <v>26279271708</v>
      </c>
      <c r="L121" s="8">
        <f t="shared" si="99"/>
        <v>-5096793463</v>
      </c>
      <c r="M121" s="3">
        <f t="shared" ref="M121:M152" si="108">J121-J120</f>
        <v>0</v>
      </c>
      <c r="N121" s="37">
        <f t="shared" si="100"/>
        <v>5036554444</v>
      </c>
      <c r="P121" s="71">
        <f t="shared" si="105"/>
        <v>2.1401779170425331E-5</v>
      </c>
      <c r="Q121" s="70">
        <f t="shared" si="106"/>
        <v>569935.67942010902</v>
      </c>
      <c r="R121" s="70">
        <f t="shared" si="107"/>
        <v>0</v>
      </c>
      <c r="S121" s="11">
        <f t="shared" si="101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4"/>
        <v>5530</v>
      </c>
      <c r="E122" s="2">
        <f t="shared" si="95"/>
        <v>32509970967</v>
      </c>
      <c r="F122" s="24">
        <f t="shared" si="103"/>
        <v>143.49052346570397</v>
      </c>
      <c r="G122" s="92">
        <f t="shared" si="102"/>
        <v>2.0485282639482365E-3</v>
      </c>
      <c r="H122" s="56">
        <f t="shared" si="104"/>
        <v>1</v>
      </c>
      <c r="I122" s="7">
        <f t="shared" si="96"/>
        <v>-32898795208</v>
      </c>
      <c r="J122" s="2">
        <f t="shared" si="97"/>
        <v>0</v>
      </c>
      <c r="K122" s="34">
        <f t="shared" si="98"/>
        <v>32509970967</v>
      </c>
      <c r="L122" s="7">
        <f t="shared" si="99"/>
        <v>-6305220683</v>
      </c>
      <c r="M122" s="2">
        <f t="shared" si="108"/>
        <v>0</v>
      </c>
      <c r="N122" s="34">
        <f t="shared" si="100"/>
        <v>6230699259</v>
      </c>
      <c r="P122" s="39">
        <f t="shared" si="105"/>
        <v>2.1401779170425331E-5</v>
      </c>
      <c r="Q122" s="38">
        <f t="shared" si="106"/>
        <v>705064.75468984828</v>
      </c>
      <c r="R122" s="38">
        <f t="shared" si="107"/>
        <v>0</v>
      </c>
      <c r="S122" s="12">
        <f t="shared" si="101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9">D122+IF(M123&gt;0,M123,0)</f>
        <v>5530</v>
      </c>
      <c r="E123" s="3">
        <f t="shared" ref="E123:E154" si="110">E122+IF(N123&gt;0,N123,0)</f>
        <v>40217941502</v>
      </c>
      <c r="F123" s="23">
        <f t="shared" si="103"/>
        <v>143.49052346570397</v>
      </c>
      <c r="G123" s="91">
        <f t="shared" si="102"/>
        <v>2.0485282639482365E-3</v>
      </c>
      <c r="H123" s="55">
        <f t="shared" si="104"/>
        <v>1</v>
      </c>
      <c r="I123" s="8">
        <f t="shared" ref="I123:I154" si="111">INT((Z$4*K123+I122)/(1+Y$4*J123))</f>
        <v>-40698955868</v>
      </c>
      <c r="J123" s="3">
        <f t="shared" ref="J123:J154" si="112">S123</f>
        <v>0</v>
      </c>
      <c r="K123" s="37">
        <f t="shared" ref="K123:K154" si="113">INT((X$4*J123+K122)/(1+W$4+Z$4))</f>
        <v>40217941502</v>
      </c>
      <c r="L123" s="8">
        <f t="shared" ref="L123:L154" si="114">I123-I122</f>
        <v>-7800160660</v>
      </c>
      <c r="M123" s="3">
        <f t="shared" si="108"/>
        <v>0</v>
      </c>
      <c r="N123" s="37">
        <f t="shared" ref="N123:N154" si="115">K123-K122</f>
        <v>7707970535</v>
      </c>
      <c r="P123" s="71">
        <f t="shared" si="105"/>
        <v>2.1401779170425331E-5</v>
      </c>
      <c r="Q123" s="70">
        <f t="shared" si="106"/>
        <v>872232.3369079649</v>
      </c>
      <c r="R123" s="70">
        <f t="shared" si="107"/>
        <v>0</v>
      </c>
      <c r="S123" s="11">
        <f t="shared" si="101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9"/>
        <v>5530</v>
      </c>
      <c r="E124" s="2">
        <f t="shared" si="110"/>
        <v>49753437809</v>
      </c>
      <c r="F124" s="24">
        <f t="shared" si="103"/>
        <v>143.49052346570397</v>
      </c>
      <c r="G124" s="92">
        <f t="shared" si="102"/>
        <v>2.0485282639482365E-3</v>
      </c>
      <c r="H124" s="56">
        <f t="shared" si="104"/>
        <v>1</v>
      </c>
      <c r="I124" s="7">
        <f t="shared" si="111"/>
        <v>-50348500171</v>
      </c>
      <c r="J124" s="2">
        <f t="shared" si="112"/>
        <v>0</v>
      </c>
      <c r="K124" s="34">
        <f t="shared" si="113"/>
        <v>49753437809</v>
      </c>
      <c r="L124" s="7">
        <f t="shared" si="114"/>
        <v>-9649544303</v>
      </c>
      <c r="M124" s="2">
        <f t="shared" si="108"/>
        <v>0</v>
      </c>
      <c r="N124" s="34">
        <f t="shared" si="115"/>
        <v>9535496307</v>
      </c>
      <c r="P124" s="39">
        <f t="shared" si="105"/>
        <v>2.1401779170425331E-5</v>
      </c>
      <c r="Q124" s="38">
        <f t="shared" si="106"/>
        <v>1079034.6145736356</v>
      </c>
      <c r="R124" s="38">
        <f t="shared" si="107"/>
        <v>0</v>
      </c>
      <c r="S124" s="12">
        <f t="shared" si="101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9"/>
        <v>5530</v>
      </c>
      <c r="E125" s="3">
        <f t="shared" si="110"/>
        <v>61549758177</v>
      </c>
      <c r="F125" s="23">
        <f t="shared" si="103"/>
        <v>143.49052346570397</v>
      </c>
      <c r="G125" s="91">
        <f t="shared" si="102"/>
        <v>2.0485282639482365E-3</v>
      </c>
      <c r="H125" s="55">
        <f t="shared" si="104"/>
        <v>1</v>
      </c>
      <c r="I125" s="8">
        <f t="shared" si="111"/>
        <v>-62285908811</v>
      </c>
      <c r="J125" s="3">
        <f t="shared" si="112"/>
        <v>0</v>
      </c>
      <c r="K125" s="37">
        <f t="shared" si="113"/>
        <v>61549758177</v>
      </c>
      <c r="L125" s="8">
        <f t="shared" si="114"/>
        <v>-11937408640</v>
      </c>
      <c r="M125" s="3">
        <f t="shared" si="108"/>
        <v>0</v>
      </c>
      <c r="N125" s="37">
        <f t="shared" si="115"/>
        <v>11796320368</v>
      </c>
      <c r="P125" s="71">
        <f t="shared" si="105"/>
        <v>2.1401779170425331E-5</v>
      </c>
      <c r="Q125" s="70">
        <f t="shared" si="106"/>
        <v>1334868.7989320136</v>
      </c>
      <c r="R125" s="70">
        <f t="shared" si="107"/>
        <v>0</v>
      </c>
      <c r="S125" s="11">
        <f t="shared" si="101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9"/>
        <v>5530</v>
      </c>
      <c r="E126" s="2">
        <f t="shared" si="110"/>
        <v>76142934006</v>
      </c>
      <c r="F126" s="24">
        <f t="shared" si="103"/>
        <v>143.49052346570397</v>
      </c>
      <c r="G126" s="92">
        <f t="shared" si="102"/>
        <v>2.0485282639482365E-3</v>
      </c>
      <c r="H126" s="56">
        <f t="shared" si="104"/>
        <v>1</v>
      </c>
      <c r="I126" s="7">
        <f t="shared" si="111"/>
        <v>-77053624317</v>
      </c>
      <c r="J126" s="2">
        <f t="shared" si="112"/>
        <v>0</v>
      </c>
      <c r="K126" s="34">
        <f t="shared" si="113"/>
        <v>76142934006</v>
      </c>
      <c r="L126" s="7">
        <f t="shared" si="114"/>
        <v>-14767715506</v>
      </c>
      <c r="M126" s="2">
        <f t="shared" si="108"/>
        <v>0</v>
      </c>
      <c r="N126" s="34">
        <f t="shared" si="115"/>
        <v>14593175829</v>
      </c>
      <c r="P126" s="39">
        <f t="shared" si="105"/>
        <v>2.1401779170425331E-5</v>
      </c>
      <c r="Q126" s="38">
        <f t="shared" si="106"/>
        <v>1651360.1385101355</v>
      </c>
      <c r="R126" s="38">
        <f t="shared" si="107"/>
        <v>0</v>
      </c>
      <c r="S126" s="12">
        <f t="shared" si="101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9"/>
        <v>5530</v>
      </c>
      <c r="E127" s="3">
        <f t="shared" si="110"/>
        <v>94196087373</v>
      </c>
      <c r="F127" s="23">
        <f t="shared" si="103"/>
        <v>143.49052346570397</v>
      </c>
      <c r="G127" s="91">
        <f t="shared" si="102"/>
        <v>2.0485282639482365E-3</v>
      </c>
      <c r="H127" s="55">
        <f t="shared" si="104"/>
        <v>1</v>
      </c>
      <c r="I127" s="8">
        <f t="shared" si="111"/>
        <v>-95322699948</v>
      </c>
      <c r="J127" s="3">
        <f t="shared" si="112"/>
        <v>0</v>
      </c>
      <c r="K127" s="37">
        <f t="shared" si="113"/>
        <v>94196087373</v>
      </c>
      <c r="L127" s="8">
        <f t="shared" si="114"/>
        <v>-18269075631</v>
      </c>
      <c r="M127" s="3">
        <f t="shared" si="108"/>
        <v>0</v>
      </c>
      <c r="N127" s="37">
        <f t="shared" si="115"/>
        <v>18053153367</v>
      </c>
      <c r="P127" s="71">
        <f t="shared" si="105"/>
        <v>2.1401779170425331E-5</v>
      </c>
      <c r="Q127" s="70">
        <f t="shared" si="106"/>
        <v>2042890.1768982615</v>
      </c>
      <c r="R127" s="70">
        <f t="shared" si="107"/>
        <v>0</v>
      </c>
      <c r="S127" s="11">
        <f t="shared" si="101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9"/>
        <v>5530</v>
      </c>
      <c r="E128" s="2">
        <f t="shared" si="110"/>
        <v>116529563671</v>
      </c>
      <c r="F128" s="24">
        <f t="shared" si="103"/>
        <v>143.49052346570397</v>
      </c>
      <c r="G128" s="92">
        <f t="shared" si="102"/>
        <v>2.0485282639482365E-3</v>
      </c>
      <c r="H128" s="56">
        <f t="shared" si="104"/>
        <v>1</v>
      </c>
      <c r="I128" s="7">
        <f t="shared" si="111"/>
        <v>-117923292725</v>
      </c>
      <c r="J128" s="2">
        <f t="shared" si="112"/>
        <v>0</v>
      </c>
      <c r="K128" s="34">
        <f t="shared" si="113"/>
        <v>116529563671</v>
      </c>
      <c r="L128" s="7">
        <f t="shared" si="114"/>
        <v>-22600592777</v>
      </c>
      <c r="M128" s="2">
        <f t="shared" si="108"/>
        <v>0</v>
      </c>
      <c r="N128" s="34">
        <f t="shared" si="115"/>
        <v>22333476298</v>
      </c>
      <c r="P128" s="39">
        <f t="shared" si="105"/>
        <v>2.1401779170425331E-5</v>
      </c>
      <c r="Q128" s="38">
        <f t="shared" si="106"/>
        <v>2527250.2581973444</v>
      </c>
      <c r="R128" s="38">
        <f t="shared" si="107"/>
        <v>0</v>
      </c>
      <c r="S128" s="12">
        <f t="shared" si="101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9"/>
        <v>5530</v>
      </c>
      <c r="E129" s="3">
        <f t="shared" si="110"/>
        <v>144158208564</v>
      </c>
      <c r="F129" s="23">
        <f t="shared" si="103"/>
        <v>143.49052346570397</v>
      </c>
      <c r="G129" s="91">
        <f t="shared" si="102"/>
        <v>2.0485282639482365E-3</v>
      </c>
      <c r="H129" s="55">
        <f t="shared" si="104"/>
        <v>1</v>
      </c>
      <c r="I129" s="8">
        <f t="shared" si="111"/>
        <v>-145882386234</v>
      </c>
      <c r="J129" s="3">
        <f t="shared" si="112"/>
        <v>0</v>
      </c>
      <c r="K129" s="37">
        <f t="shared" si="113"/>
        <v>144158208564</v>
      </c>
      <c r="L129" s="8">
        <f t="shared" si="114"/>
        <v>-27959093509</v>
      </c>
      <c r="M129" s="3">
        <f t="shared" si="108"/>
        <v>0</v>
      </c>
      <c r="N129" s="37">
        <f t="shared" si="115"/>
        <v>27628644893</v>
      </c>
      <c r="P129" s="71">
        <f t="shared" si="105"/>
        <v>2.1401779170425331E-5</v>
      </c>
      <c r="Q129" s="70">
        <f t="shared" si="106"/>
        <v>3126449.9755774345</v>
      </c>
      <c r="R129" s="70">
        <f t="shared" si="107"/>
        <v>0</v>
      </c>
      <c r="S129" s="11">
        <f t="shared" si="101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9"/>
        <v>5530</v>
      </c>
      <c r="E130" s="2">
        <f t="shared" si="110"/>
        <v>178337483139</v>
      </c>
      <c r="F130" s="24">
        <f t="shared" si="103"/>
        <v>143.49052346570397</v>
      </c>
      <c r="G130" s="92">
        <f t="shared" si="102"/>
        <v>2.0485282639482365E-3</v>
      </c>
      <c r="H130" s="56">
        <f t="shared" si="104"/>
        <v>1</v>
      </c>
      <c r="I130" s="7">
        <f t="shared" si="111"/>
        <v>-180470457333</v>
      </c>
      <c r="J130" s="2">
        <f t="shared" si="112"/>
        <v>0</v>
      </c>
      <c r="K130" s="34">
        <f t="shared" si="113"/>
        <v>178337483139</v>
      </c>
      <c r="L130" s="7">
        <f t="shared" si="114"/>
        <v>-34588071099</v>
      </c>
      <c r="M130" s="2">
        <f t="shared" si="108"/>
        <v>0</v>
      </c>
      <c r="N130" s="34">
        <f t="shared" si="115"/>
        <v>34179274575</v>
      </c>
      <c r="P130" s="39">
        <f t="shared" si="105"/>
        <v>2.1401779170425331E-5</v>
      </c>
      <c r="Q130" s="38">
        <f t="shared" si="106"/>
        <v>3867717.2995875375</v>
      </c>
      <c r="R130" s="38">
        <f t="shared" si="107"/>
        <v>0</v>
      </c>
      <c r="S130" s="12">
        <f t="shared" si="101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9"/>
        <v>5530</v>
      </c>
      <c r="E131" s="3">
        <f t="shared" si="110"/>
        <v>220620512763</v>
      </c>
      <c r="F131" s="23">
        <f t="shared" si="103"/>
        <v>143.49052346570397</v>
      </c>
      <c r="G131" s="91">
        <f t="shared" si="102"/>
        <v>2.0485282639482365E-3</v>
      </c>
      <c r="H131" s="55">
        <f t="shared" si="104"/>
        <v>1</v>
      </c>
      <c r="I131" s="8">
        <f t="shared" si="111"/>
        <v>-223259207331</v>
      </c>
      <c r="J131" s="3">
        <f t="shared" si="112"/>
        <v>0</v>
      </c>
      <c r="K131" s="37">
        <f t="shared" si="113"/>
        <v>220620512763</v>
      </c>
      <c r="L131" s="8">
        <f t="shared" si="114"/>
        <v>-42788749998</v>
      </c>
      <c r="M131" s="3">
        <f t="shared" si="108"/>
        <v>0</v>
      </c>
      <c r="N131" s="37">
        <f t="shared" si="115"/>
        <v>42283029624</v>
      </c>
      <c r="P131" s="71">
        <f t="shared" si="105"/>
        <v>2.1401779170425331E-5</v>
      </c>
      <c r="Q131" s="70">
        <f t="shared" si="106"/>
        <v>4784735.8323197244</v>
      </c>
      <c r="R131" s="70">
        <f t="shared" si="107"/>
        <v>0</v>
      </c>
      <c r="S131" s="11">
        <f t="shared" si="101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9"/>
        <v>5530</v>
      </c>
      <c r="E132" s="2">
        <f t="shared" si="110"/>
        <v>272928661967</v>
      </c>
      <c r="F132" s="24">
        <f t="shared" si="103"/>
        <v>143.49052346570397</v>
      </c>
      <c r="G132" s="92">
        <f t="shared" ref="G132:G163" si="116">D132/U$3</f>
        <v>2.0485282639482365E-3</v>
      </c>
      <c r="H132" s="56">
        <f t="shared" si="104"/>
        <v>1</v>
      </c>
      <c r="I132" s="7">
        <f t="shared" si="111"/>
        <v>-276192980976</v>
      </c>
      <c r="J132" s="2">
        <f t="shared" si="112"/>
        <v>0</v>
      </c>
      <c r="K132" s="34">
        <f t="shared" si="113"/>
        <v>272928661967</v>
      </c>
      <c r="L132" s="7">
        <f t="shared" si="114"/>
        <v>-52933773645</v>
      </c>
      <c r="M132" s="2">
        <f t="shared" si="108"/>
        <v>0</v>
      </c>
      <c r="N132" s="34">
        <f t="shared" si="115"/>
        <v>52308149204</v>
      </c>
      <c r="P132" s="39">
        <f t="shared" si="105"/>
        <v>2.1401779170425331E-5</v>
      </c>
      <c r="Q132" s="38">
        <f t="shared" si="106"/>
        <v>5919175.4091428863</v>
      </c>
      <c r="R132" s="38">
        <f t="shared" si="107"/>
        <v>0</v>
      </c>
      <c r="S132" s="12">
        <f t="shared" si="101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9"/>
        <v>5530</v>
      </c>
      <c r="E133" s="3">
        <f t="shared" si="110"/>
        <v>337638842328</v>
      </c>
      <c r="F133" s="23">
        <f t="shared" si="103"/>
        <v>143.49052346570397</v>
      </c>
      <c r="G133" s="91">
        <f t="shared" si="116"/>
        <v>2.0485282639482365E-3</v>
      </c>
      <c r="H133" s="55">
        <f t="shared" si="104"/>
        <v>1</v>
      </c>
      <c r="I133" s="8">
        <f t="shared" si="111"/>
        <v>-341677118570</v>
      </c>
      <c r="J133" s="3">
        <f t="shared" si="112"/>
        <v>0</v>
      </c>
      <c r="K133" s="37">
        <f t="shared" si="113"/>
        <v>337638842328</v>
      </c>
      <c r="L133" s="8">
        <f t="shared" si="114"/>
        <v>-65484137594</v>
      </c>
      <c r="M133" s="3">
        <f t="shared" si="108"/>
        <v>0</v>
      </c>
      <c r="N133" s="37">
        <f t="shared" si="115"/>
        <v>64710180361</v>
      </c>
      <c r="P133" s="71">
        <f t="shared" si="105"/>
        <v>2.1401779170425331E-5</v>
      </c>
      <c r="Q133" s="70">
        <f t="shared" si="106"/>
        <v>7322585.5993523812</v>
      </c>
      <c r="R133" s="70">
        <f t="shared" si="107"/>
        <v>0</v>
      </c>
      <c r="S133" s="11">
        <f t="shared" si="101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9"/>
        <v>5530</v>
      </c>
      <c r="E134" s="2">
        <f t="shared" si="110"/>
        <v>417691520660</v>
      </c>
      <c r="F134" s="24">
        <f t="shared" si="103"/>
        <v>143.49052346570397</v>
      </c>
      <c r="G134" s="92">
        <f t="shared" si="116"/>
        <v>2.0485282639482365E-3</v>
      </c>
      <c r="H134" s="56">
        <f t="shared" si="104"/>
        <v>1</v>
      </c>
      <c r="I134" s="7">
        <f t="shared" si="111"/>
        <v>-422687255976</v>
      </c>
      <c r="J134" s="2">
        <f t="shared" si="112"/>
        <v>0</v>
      </c>
      <c r="K134" s="34">
        <f t="shared" si="113"/>
        <v>417691520660</v>
      </c>
      <c r="L134" s="7">
        <f t="shared" si="114"/>
        <v>-81010137406</v>
      </c>
      <c r="M134" s="2">
        <f t="shared" si="108"/>
        <v>0</v>
      </c>
      <c r="N134" s="34">
        <f t="shared" si="115"/>
        <v>80052678332</v>
      </c>
      <c r="P134" s="39">
        <f t="shared" si="105"/>
        <v>2.1401779170425331E-5</v>
      </c>
      <c r="Q134" s="38">
        <f t="shared" si="106"/>
        <v>9058738.147493083</v>
      </c>
      <c r="R134" s="38">
        <f t="shared" si="107"/>
        <v>0</v>
      </c>
      <c r="S134" s="12">
        <f t="shared" si="101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9"/>
        <v>5530</v>
      </c>
      <c r="E135" s="3">
        <f t="shared" si="110"/>
        <v>516724335472</v>
      </c>
      <c r="F135" s="23">
        <f t="shared" si="103"/>
        <v>143.49052346570397</v>
      </c>
      <c r="G135" s="91">
        <f t="shared" si="116"/>
        <v>2.0485282639482365E-3</v>
      </c>
      <c r="H135" s="55">
        <f t="shared" si="104"/>
        <v>1</v>
      </c>
      <c r="I135" s="8">
        <f t="shared" si="111"/>
        <v>-522904539180</v>
      </c>
      <c r="J135" s="3">
        <f t="shared" si="112"/>
        <v>0</v>
      </c>
      <c r="K135" s="37">
        <f t="shared" si="113"/>
        <v>516724335472</v>
      </c>
      <c r="L135" s="8">
        <f t="shared" si="114"/>
        <v>-100217283204</v>
      </c>
      <c r="M135" s="3">
        <f t="shared" si="108"/>
        <v>0</v>
      </c>
      <c r="N135" s="37">
        <f t="shared" si="115"/>
        <v>99032814812</v>
      </c>
      <c r="P135" s="71">
        <f t="shared" si="105"/>
        <v>2.1401779170425331E-5</v>
      </c>
      <c r="Q135" s="70">
        <f t="shared" si="106"/>
        <v>11206524.797061715</v>
      </c>
      <c r="R135" s="70">
        <f t="shared" si="107"/>
        <v>0</v>
      </c>
      <c r="S135" s="11">
        <f t="shared" si="101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9"/>
        <v>5530</v>
      </c>
      <c r="E136" s="2">
        <f t="shared" si="110"/>
        <v>639237393297</v>
      </c>
      <c r="F136" s="24">
        <f t="shared" si="103"/>
        <v>143.49052346570397</v>
      </c>
      <c r="G136" s="92">
        <f t="shared" si="116"/>
        <v>2.0485282639482365E-3</v>
      </c>
      <c r="H136" s="56">
        <f t="shared" ref="H136:H167" si="117">D136/D135</f>
        <v>1</v>
      </c>
      <c r="I136" s="7">
        <f t="shared" si="111"/>
        <v>-646882897621</v>
      </c>
      <c r="J136" s="2">
        <f t="shared" si="112"/>
        <v>0</v>
      </c>
      <c r="K136" s="34">
        <f t="shared" si="113"/>
        <v>639237393297</v>
      </c>
      <c r="L136" s="7">
        <f t="shared" si="114"/>
        <v>-123978358441</v>
      </c>
      <c r="M136" s="2">
        <f t="shared" si="108"/>
        <v>0</v>
      </c>
      <c r="N136" s="34">
        <f t="shared" si="115"/>
        <v>122513057825</v>
      </c>
      <c r="P136" s="39">
        <f t="shared" si="105"/>
        <v>2.1401779170425331E-5</v>
      </c>
      <c r="Q136" s="38">
        <f t="shared" si="106"/>
        <v>13863542.175550662</v>
      </c>
      <c r="R136" s="38">
        <f t="shared" si="107"/>
        <v>0</v>
      </c>
      <c r="S136" s="12">
        <f t="shared" si="101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9"/>
        <v>5530</v>
      </c>
      <c r="E137" s="3">
        <f t="shared" si="110"/>
        <v>790797756053</v>
      </c>
      <c r="F137" s="23">
        <f t="shared" si="103"/>
        <v>143.49052346570397</v>
      </c>
      <c r="G137" s="91">
        <f t="shared" si="116"/>
        <v>2.0485282639482365E-3</v>
      </c>
      <c r="H137" s="55">
        <f t="shared" si="117"/>
        <v>1</v>
      </c>
      <c r="I137" s="8">
        <f t="shared" si="111"/>
        <v>-800255977297</v>
      </c>
      <c r="J137" s="3">
        <f t="shared" si="112"/>
        <v>0</v>
      </c>
      <c r="K137" s="37">
        <f t="shared" si="113"/>
        <v>790797756053</v>
      </c>
      <c r="L137" s="8">
        <f t="shared" si="114"/>
        <v>-153373079676</v>
      </c>
      <c r="M137" s="3">
        <f t="shared" si="108"/>
        <v>0</v>
      </c>
      <c r="N137" s="37">
        <f t="shared" si="115"/>
        <v>151560362756</v>
      </c>
      <c r="P137" s="71">
        <f t="shared" si="105"/>
        <v>2.1401779170425331E-5</v>
      </c>
      <c r="Q137" s="70">
        <f t="shared" si="106"/>
        <v>17150526.639737297</v>
      </c>
      <c r="R137" s="70">
        <f t="shared" si="107"/>
        <v>0</v>
      </c>
      <c r="S137" s="11">
        <f t="shared" si="101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9"/>
        <v>5530</v>
      </c>
      <c r="E138" s="2">
        <f t="shared" si="110"/>
        <v>978292411452</v>
      </c>
      <c r="F138" s="24">
        <f t="shared" si="103"/>
        <v>143.49052346570397</v>
      </c>
      <c r="G138" s="92">
        <f t="shared" si="116"/>
        <v>2.0485282639482365E-3</v>
      </c>
      <c r="H138" s="56">
        <f t="shared" si="117"/>
        <v>1</v>
      </c>
      <c r="I138" s="7">
        <f t="shared" si="111"/>
        <v>-989993136792</v>
      </c>
      <c r="J138" s="2">
        <f t="shared" si="112"/>
        <v>0</v>
      </c>
      <c r="K138" s="34">
        <f t="shared" si="113"/>
        <v>978292411452</v>
      </c>
      <c r="L138" s="7">
        <f t="shared" si="114"/>
        <v>-189737159495</v>
      </c>
      <c r="M138" s="2">
        <f t="shared" si="108"/>
        <v>0</v>
      </c>
      <c r="N138" s="34">
        <f t="shared" si="115"/>
        <v>187494655399</v>
      </c>
      <c r="P138" s="39">
        <f t="shared" si="105"/>
        <v>2.1401779170425331E-5</v>
      </c>
      <c r="Q138" s="38">
        <f t="shared" si="106"/>
        <v>21216840.603393536</v>
      </c>
      <c r="R138" s="38">
        <f t="shared" si="107"/>
        <v>0</v>
      </c>
      <c r="S138" s="12">
        <f t="shared" si="101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9"/>
        <v>5530</v>
      </c>
      <c r="E139" s="3">
        <f t="shared" si="110"/>
        <v>1210241221575</v>
      </c>
      <c r="F139" s="23">
        <f t="shared" si="103"/>
        <v>143.49052346570397</v>
      </c>
      <c r="G139" s="91">
        <f t="shared" si="116"/>
        <v>2.0485282639482365E-3</v>
      </c>
      <c r="H139" s="55">
        <f t="shared" si="117"/>
        <v>1</v>
      </c>
      <c r="I139" s="8">
        <f t="shared" si="111"/>
        <v>-1224716138828</v>
      </c>
      <c r="J139" s="3">
        <f t="shared" si="112"/>
        <v>0</v>
      </c>
      <c r="K139" s="37">
        <f t="shared" si="113"/>
        <v>1210241221575</v>
      </c>
      <c r="L139" s="8">
        <f t="shared" si="114"/>
        <v>-234723002036</v>
      </c>
      <c r="M139" s="3">
        <f t="shared" si="108"/>
        <v>0</v>
      </c>
      <c r="N139" s="37">
        <f t="shared" si="115"/>
        <v>231948810123</v>
      </c>
      <c r="P139" s="71">
        <f t="shared" si="105"/>
        <v>2.1401779170425331E-5</v>
      </c>
      <c r="Q139" s="70">
        <f t="shared" si="106"/>
        <v>26247259.648957077</v>
      </c>
      <c r="R139" s="70">
        <f t="shared" si="107"/>
        <v>0</v>
      </c>
      <c r="S139" s="11">
        <f t="shared" si="101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9"/>
        <v>5530</v>
      </c>
      <c r="E140" s="2">
        <f t="shared" si="110"/>
        <v>1497184070175</v>
      </c>
      <c r="F140" s="24">
        <f t="shared" si="103"/>
        <v>143.49052346570397</v>
      </c>
      <c r="G140" s="92">
        <f t="shared" si="116"/>
        <v>2.0485282639482365E-3</v>
      </c>
      <c r="H140" s="56">
        <f t="shared" si="117"/>
        <v>1</v>
      </c>
      <c r="I140" s="7">
        <f t="shared" si="111"/>
        <v>-1515090927991</v>
      </c>
      <c r="J140" s="2">
        <f t="shared" si="112"/>
        <v>0</v>
      </c>
      <c r="K140" s="34">
        <f t="shared" si="113"/>
        <v>1497184070175</v>
      </c>
      <c r="L140" s="7">
        <f t="shared" si="114"/>
        <v>-290374789163</v>
      </c>
      <c r="M140" s="2">
        <f t="shared" si="108"/>
        <v>0</v>
      </c>
      <c r="N140" s="34">
        <f t="shared" si="115"/>
        <v>286942848600</v>
      </c>
      <c r="P140" s="39">
        <f t="shared" si="105"/>
        <v>2.1401779170425331E-5</v>
      </c>
      <c r="Q140" s="38">
        <f t="shared" si="106"/>
        <v>32470368.833349533</v>
      </c>
      <c r="R140" s="38">
        <f t="shared" si="107"/>
        <v>0</v>
      </c>
      <c r="S140" s="12">
        <f t="shared" si="101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9"/>
        <v>5530</v>
      </c>
      <c r="E141" s="3">
        <f t="shared" si="110"/>
        <v>1852159800894</v>
      </c>
      <c r="F141" s="23">
        <f t="shared" si="103"/>
        <v>143.49052346570397</v>
      </c>
      <c r="G141" s="91">
        <f t="shared" si="116"/>
        <v>2.0485282639482365E-3</v>
      </c>
      <c r="H141" s="55">
        <f t="shared" si="117"/>
        <v>1</v>
      </c>
      <c r="I141" s="8">
        <f t="shared" si="111"/>
        <v>-1874312297223</v>
      </c>
      <c r="J141" s="3">
        <f t="shared" si="112"/>
        <v>0</v>
      </c>
      <c r="K141" s="37">
        <f t="shared" si="113"/>
        <v>1852159800894</v>
      </c>
      <c r="L141" s="8">
        <f t="shared" si="114"/>
        <v>-359221369232</v>
      </c>
      <c r="M141" s="3">
        <f t="shared" si="108"/>
        <v>0</v>
      </c>
      <c r="N141" s="37">
        <f t="shared" si="115"/>
        <v>354975730719</v>
      </c>
      <c r="P141" s="71">
        <f t="shared" si="105"/>
        <v>2.1401779170425331E-5</v>
      </c>
      <c r="Q141" s="70">
        <f t="shared" si="106"/>
        <v>40168949.720959112</v>
      </c>
      <c r="R141" s="70">
        <f t="shared" si="107"/>
        <v>0</v>
      </c>
      <c r="S141" s="11">
        <f t="shared" si="101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9"/>
        <v>5530</v>
      </c>
      <c r="E142" s="2">
        <f t="shared" si="110"/>
        <v>2291298709615</v>
      </c>
      <c r="F142" s="24">
        <f t="shared" si="103"/>
        <v>143.49052346570397</v>
      </c>
      <c r="G142" s="92">
        <f t="shared" si="116"/>
        <v>2.0485282639482365E-3</v>
      </c>
      <c r="H142" s="56">
        <f t="shared" si="117"/>
        <v>1</v>
      </c>
      <c r="I142" s="7">
        <f t="shared" si="111"/>
        <v>-2318703466597</v>
      </c>
      <c r="J142" s="2">
        <f t="shared" si="112"/>
        <v>0</v>
      </c>
      <c r="K142" s="34">
        <f t="shared" si="113"/>
        <v>2291298709615</v>
      </c>
      <c r="L142" s="7">
        <f t="shared" si="114"/>
        <v>-444391169374</v>
      </c>
      <c r="M142" s="2">
        <f t="shared" si="108"/>
        <v>0</v>
      </c>
      <c r="N142" s="34">
        <f t="shared" si="115"/>
        <v>439138908721</v>
      </c>
      <c r="P142" s="39">
        <f t="shared" si="105"/>
        <v>2.1401779170425331E-5</v>
      </c>
      <c r="Q142" s="38">
        <f t="shared" si="106"/>
        <v>49692830.136205778</v>
      </c>
      <c r="R142" s="38">
        <f t="shared" si="107"/>
        <v>0</v>
      </c>
      <c r="S142" s="12">
        <f t="shared" si="101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9"/>
        <v>5530</v>
      </c>
      <c r="E143" s="3">
        <f t="shared" si="110"/>
        <v>2834555514135</v>
      </c>
      <c r="F143" s="23">
        <f t="shared" si="103"/>
        <v>143.49052346570397</v>
      </c>
      <c r="G143" s="91">
        <f t="shared" si="116"/>
        <v>2.0485282639482365E-3</v>
      </c>
      <c r="H143" s="55">
        <f t="shared" si="117"/>
        <v>1</v>
      </c>
      <c r="I143" s="8">
        <f t="shared" si="111"/>
        <v>-2868457819575</v>
      </c>
      <c r="J143" s="3">
        <f t="shared" si="112"/>
        <v>0</v>
      </c>
      <c r="K143" s="37">
        <f t="shared" si="113"/>
        <v>2834555514135</v>
      </c>
      <c r="L143" s="8">
        <f t="shared" si="114"/>
        <v>-549754352978</v>
      </c>
      <c r="M143" s="3">
        <f t="shared" si="108"/>
        <v>0</v>
      </c>
      <c r="N143" s="37">
        <f t="shared" si="115"/>
        <v>543256804520</v>
      </c>
      <c r="P143" s="71">
        <f t="shared" si="105"/>
        <v>2.1401779170425331E-5</v>
      </c>
      <c r="Q143" s="70">
        <f t="shared" si="106"/>
        <v>61474780.535646521</v>
      </c>
      <c r="R143" s="70">
        <f t="shared" si="107"/>
        <v>0</v>
      </c>
      <c r="S143" s="11">
        <f t="shared" si="101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9"/>
        <v>5530</v>
      </c>
      <c r="E144" s="2">
        <f t="shared" si="110"/>
        <v>3506616107711</v>
      </c>
      <c r="F144" s="24">
        <f t="shared" si="103"/>
        <v>143.49052346570397</v>
      </c>
      <c r="G144" s="92">
        <f t="shared" si="116"/>
        <v>2.0485282639482365E-3</v>
      </c>
      <c r="H144" s="56">
        <f t="shared" si="117"/>
        <v>1</v>
      </c>
      <c r="I144" s="7">
        <f t="shared" si="111"/>
        <v>-3548556501651</v>
      </c>
      <c r="J144" s="2">
        <f t="shared" si="112"/>
        <v>0</v>
      </c>
      <c r="K144" s="34">
        <f t="shared" si="113"/>
        <v>3506616107711</v>
      </c>
      <c r="L144" s="7">
        <f t="shared" si="114"/>
        <v>-680098682076</v>
      </c>
      <c r="M144" s="2">
        <f t="shared" si="108"/>
        <v>0</v>
      </c>
      <c r="N144" s="34">
        <f t="shared" si="115"/>
        <v>672060593576</v>
      </c>
      <c r="P144" s="39">
        <f t="shared" si="105"/>
        <v>2.1401779170425331E-5</v>
      </c>
      <c r="Q144" s="38">
        <f t="shared" si="106"/>
        <v>76050179.339780778</v>
      </c>
      <c r="R144" s="38">
        <f t="shared" si="107"/>
        <v>0</v>
      </c>
      <c r="S144" s="12">
        <f t="shared" si="101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9"/>
        <v>5530</v>
      </c>
      <c r="E145" s="3">
        <f t="shared" si="110"/>
        <v>4338019299866</v>
      </c>
      <c r="F145" s="23">
        <f t="shared" si="103"/>
        <v>143.49052346570397</v>
      </c>
      <c r="G145" s="91">
        <f t="shared" si="116"/>
        <v>2.0485282639482365E-3</v>
      </c>
      <c r="H145" s="55">
        <f t="shared" si="117"/>
        <v>1</v>
      </c>
      <c r="I145" s="8">
        <f t="shared" si="111"/>
        <v>-4389903577589</v>
      </c>
      <c r="J145" s="3">
        <f t="shared" si="112"/>
        <v>0</v>
      </c>
      <c r="K145" s="37">
        <f t="shared" si="113"/>
        <v>4338019299866</v>
      </c>
      <c r="L145" s="8">
        <f t="shared" si="114"/>
        <v>-841347075938</v>
      </c>
      <c r="M145" s="3">
        <f t="shared" si="108"/>
        <v>0</v>
      </c>
      <c r="N145" s="37">
        <f t="shared" si="115"/>
        <v>831403192155</v>
      </c>
      <c r="P145" s="71">
        <f t="shared" ref="P145:P176" si="118">Y$4*((1+W$4-X$4)*(1+W$4+Z$4)-X$4)</f>
        <v>2.1401779170425331E-5</v>
      </c>
      <c r="Q145" s="70">
        <f t="shared" ref="Q145:Q176" si="119">(1+W$4-X$4)*(1+W$4+Z$4)-Y$4*((Z$4*K144)+((I144+J144)*(1+W$4+Z$4)))</f>
        <v>94081340.828052133</v>
      </c>
      <c r="R145" s="70">
        <f t="shared" ref="R145:R176" si="120">-J144*(1+W$4+Z$4)</f>
        <v>0</v>
      </c>
      <c r="S145" s="11">
        <f t="shared" si="101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9"/>
        <v>5530</v>
      </c>
      <c r="E146" s="2">
        <f t="shared" si="110"/>
        <v>5366544516986</v>
      </c>
      <c r="F146" s="24">
        <f t="shared" si="103"/>
        <v>143.49052346570397</v>
      </c>
      <c r="G146" s="92">
        <f t="shared" si="116"/>
        <v>2.0485282639482365E-3</v>
      </c>
      <c r="H146" s="56">
        <f t="shared" si="117"/>
        <v>1</v>
      </c>
      <c r="I146" s="7">
        <f t="shared" si="111"/>
        <v>-5430730329419</v>
      </c>
      <c r="J146" s="2">
        <f t="shared" si="112"/>
        <v>0</v>
      </c>
      <c r="K146" s="34">
        <f t="shared" si="113"/>
        <v>5366544516986</v>
      </c>
      <c r="L146" s="7">
        <f t="shared" si="114"/>
        <v>-1040826751830</v>
      </c>
      <c r="M146" s="2">
        <f t="shared" si="108"/>
        <v>0</v>
      </c>
      <c r="N146" s="34">
        <f t="shared" si="115"/>
        <v>1028525217120</v>
      </c>
      <c r="P146" s="39">
        <f t="shared" si="118"/>
        <v>2.1401779170425331E-5</v>
      </c>
      <c r="Q146" s="38">
        <f t="shared" si="119"/>
        <v>116387611.07050508</v>
      </c>
      <c r="R146" s="38">
        <f t="shared" si="120"/>
        <v>0</v>
      </c>
      <c r="S146" s="12">
        <f t="shared" si="101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9"/>
        <v>5530</v>
      </c>
      <c r="E147" s="3">
        <f t="shared" si="110"/>
        <v>6638928520600</v>
      </c>
      <c r="F147" s="23">
        <f t="shared" si="103"/>
        <v>143.49052346570397</v>
      </c>
      <c r="G147" s="91">
        <f t="shared" si="116"/>
        <v>2.0485282639482365E-3</v>
      </c>
      <c r="H147" s="55">
        <f t="shared" si="117"/>
        <v>1</v>
      </c>
      <c r="I147" s="8">
        <f t="shared" si="111"/>
        <v>-6718332507293</v>
      </c>
      <c r="J147" s="3">
        <f t="shared" si="112"/>
        <v>0</v>
      </c>
      <c r="K147" s="37">
        <f t="shared" si="113"/>
        <v>6638928520600</v>
      </c>
      <c r="L147" s="8">
        <f t="shared" si="114"/>
        <v>-1287602177874</v>
      </c>
      <c r="M147" s="3">
        <f t="shared" si="108"/>
        <v>0</v>
      </c>
      <c r="N147" s="37">
        <f t="shared" si="115"/>
        <v>1272384003614</v>
      </c>
      <c r="P147" s="71">
        <f t="shared" si="118"/>
        <v>2.1401779170425331E-5</v>
      </c>
      <c r="Q147" s="70">
        <f t="shared" si="119"/>
        <v>143982599.47171113</v>
      </c>
      <c r="R147" s="70">
        <f t="shared" si="120"/>
        <v>0</v>
      </c>
      <c r="S147" s="11">
        <f t="shared" si="101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9"/>
        <v>5530</v>
      </c>
      <c r="E148" s="2">
        <f t="shared" si="110"/>
        <v>8212989151982</v>
      </c>
      <c r="F148" s="24">
        <f t="shared" si="103"/>
        <v>143.49052346570397</v>
      </c>
      <c r="G148" s="92">
        <f t="shared" si="116"/>
        <v>2.0485282639482365E-3</v>
      </c>
      <c r="H148" s="56">
        <f t="shared" si="117"/>
        <v>1</v>
      </c>
      <c r="I148" s="7">
        <f t="shared" si="111"/>
        <v>-8311219474841</v>
      </c>
      <c r="J148" s="2">
        <f t="shared" si="112"/>
        <v>0</v>
      </c>
      <c r="K148" s="34">
        <f t="shared" si="113"/>
        <v>8212989151982</v>
      </c>
      <c r="L148" s="7">
        <f t="shared" si="114"/>
        <v>-1592886967548</v>
      </c>
      <c r="M148" s="2">
        <f t="shared" si="108"/>
        <v>0</v>
      </c>
      <c r="N148" s="34">
        <f t="shared" si="115"/>
        <v>1574060631382</v>
      </c>
      <c r="P148" s="39">
        <f t="shared" si="118"/>
        <v>2.1401779170425331E-5</v>
      </c>
      <c r="Q148" s="38">
        <f t="shared" si="119"/>
        <v>178120237.74948272</v>
      </c>
      <c r="R148" s="38">
        <f t="shared" si="120"/>
        <v>0</v>
      </c>
      <c r="S148" s="12">
        <f t="shared" si="101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9"/>
        <v>5530</v>
      </c>
      <c r="E149" s="3">
        <f t="shared" si="110"/>
        <v>10160252607220</v>
      </c>
      <c r="F149" s="23">
        <f t="shared" si="103"/>
        <v>143.49052346570397</v>
      </c>
      <c r="G149" s="91">
        <f t="shared" si="116"/>
        <v>2.0485282639482365E-3</v>
      </c>
      <c r="H149" s="55">
        <f t="shared" si="117"/>
        <v>1</v>
      </c>
      <c r="I149" s="8">
        <f t="shared" si="111"/>
        <v>-10281772907403</v>
      </c>
      <c r="J149" s="3">
        <f t="shared" si="112"/>
        <v>0</v>
      </c>
      <c r="K149" s="37">
        <f t="shared" si="113"/>
        <v>10160252607220</v>
      </c>
      <c r="L149" s="8">
        <f t="shared" si="114"/>
        <v>-1970553432562</v>
      </c>
      <c r="M149" s="3">
        <f t="shared" si="108"/>
        <v>0</v>
      </c>
      <c r="N149" s="37">
        <f t="shared" si="115"/>
        <v>1947263455238</v>
      </c>
      <c r="P149" s="71">
        <f t="shared" si="118"/>
        <v>2.1401779170425331E-5</v>
      </c>
      <c r="Q149" s="70">
        <f t="shared" si="119"/>
        <v>220351759.29390401</v>
      </c>
      <c r="R149" s="70">
        <f t="shared" si="120"/>
        <v>0</v>
      </c>
      <c r="S149" s="11">
        <f t="shared" si="101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9"/>
        <v>5530</v>
      </c>
      <c r="E150" s="2">
        <f t="shared" si="110"/>
        <v>12569203627599</v>
      </c>
      <c r="F150" s="24">
        <f t="shared" si="103"/>
        <v>143.49052346570397</v>
      </c>
      <c r="G150" s="92">
        <f t="shared" si="116"/>
        <v>2.0485282639482365E-3</v>
      </c>
      <c r="H150" s="56">
        <f t="shared" si="117"/>
        <v>1</v>
      </c>
      <c r="I150" s="7">
        <f t="shared" si="111"/>
        <v>-12719535855869</v>
      </c>
      <c r="J150" s="2">
        <f t="shared" si="112"/>
        <v>0</v>
      </c>
      <c r="K150" s="34">
        <f t="shared" si="113"/>
        <v>12569203627599</v>
      </c>
      <c r="L150" s="7">
        <f t="shared" si="114"/>
        <v>-2437762948466</v>
      </c>
      <c r="M150" s="2">
        <f t="shared" si="108"/>
        <v>0</v>
      </c>
      <c r="N150" s="34">
        <f t="shared" si="115"/>
        <v>2408951020379</v>
      </c>
      <c r="P150" s="39">
        <f t="shared" si="118"/>
        <v>2.1401779170425331E-5</v>
      </c>
      <c r="Q150" s="38">
        <f t="shared" si="119"/>
        <v>272596188.08082652</v>
      </c>
      <c r="R150" s="38">
        <f t="shared" si="120"/>
        <v>0</v>
      </c>
      <c r="S150" s="12">
        <f t="shared" si="101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9"/>
        <v>5530</v>
      </c>
      <c r="E151" s="3">
        <f t="shared" si="110"/>
        <v>15549306295769</v>
      </c>
      <c r="F151" s="23">
        <f t="shared" si="103"/>
        <v>143.49052346570397</v>
      </c>
      <c r="G151" s="91">
        <f t="shared" si="116"/>
        <v>2.0485282639482365E-3</v>
      </c>
      <c r="H151" s="55">
        <f t="shared" si="117"/>
        <v>1</v>
      </c>
      <c r="I151" s="8">
        <f t="shared" si="111"/>
        <v>-15735281633027</v>
      </c>
      <c r="J151" s="3">
        <f t="shared" si="112"/>
        <v>0</v>
      </c>
      <c r="K151" s="37">
        <f t="shared" si="113"/>
        <v>15549306295769</v>
      </c>
      <c r="L151" s="8">
        <f t="shared" si="114"/>
        <v>-3015745777158</v>
      </c>
      <c r="M151" s="3">
        <f t="shared" si="108"/>
        <v>0</v>
      </c>
      <c r="N151" s="37">
        <f t="shared" si="115"/>
        <v>2980102668170</v>
      </c>
      <c r="P151" s="71">
        <f t="shared" si="118"/>
        <v>2.1401779170425331E-5</v>
      </c>
      <c r="Q151" s="70">
        <f t="shared" si="119"/>
        <v>337227540.19541872</v>
      </c>
      <c r="R151" s="70">
        <f t="shared" si="120"/>
        <v>0</v>
      </c>
      <c r="S151" s="11">
        <f t="shared" si="101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9"/>
        <v>5530</v>
      </c>
      <c r="E152" s="2">
        <f t="shared" si="110"/>
        <v>19235978144928</v>
      </c>
      <c r="F152" s="24">
        <f t="shared" si="103"/>
        <v>143.49052346570397</v>
      </c>
      <c r="G152" s="92">
        <f t="shared" si="116"/>
        <v>2.0485282639482365E-3</v>
      </c>
      <c r="H152" s="56">
        <f t="shared" si="117"/>
        <v>1</v>
      </c>
      <c r="I152" s="7">
        <f t="shared" si="111"/>
        <v>-19466047414897</v>
      </c>
      <c r="J152" s="2">
        <f t="shared" si="112"/>
        <v>0</v>
      </c>
      <c r="K152" s="34">
        <f t="shared" si="113"/>
        <v>19235978144928</v>
      </c>
      <c r="L152" s="7">
        <f t="shared" si="114"/>
        <v>-3730765781870</v>
      </c>
      <c r="M152" s="2">
        <f t="shared" si="108"/>
        <v>0</v>
      </c>
      <c r="N152" s="34">
        <f t="shared" si="115"/>
        <v>3686671849159</v>
      </c>
      <c r="P152" s="39">
        <f t="shared" si="118"/>
        <v>2.1401779170425331E-5</v>
      </c>
      <c r="Q152" s="38">
        <f t="shared" si="119"/>
        <v>417182700.45177156</v>
      </c>
      <c r="R152" s="38">
        <f t="shared" si="120"/>
        <v>0</v>
      </c>
      <c r="S152" s="12">
        <f t="shared" si="101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9"/>
        <v>5530</v>
      </c>
      <c r="E153" s="3">
        <f t="shared" si="110"/>
        <v>23796743607323</v>
      </c>
      <c r="F153" s="23">
        <f t="shared" si="103"/>
        <v>143.49052346570397</v>
      </c>
      <c r="G153" s="91">
        <f t="shared" si="116"/>
        <v>2.0485282639482365E-3</v>
      </c>
      <c r="H153" s="55">
        <f t="shared" si="117"/>
        <v>1</v>
      </c>
      <c r="I153" s="8">
        <f t="shared" si="111"/>
        <v>-24081361286708</v>
      </c>
      <c r="J153" s="3">
        <f t="shared" si="112"/>
        <v>0</v>
      </c>
      <c r="K153" s="37">
        <f t="shared" si="113"/>
        <v>23796743607323</v>
      </c>
      <c r="L153" s="8">
        <f t="shared" si="114"/>
        <v>-4615313871811</v>
      </c>
      <c r="M153" s="3">
        <f t="shared" ref="M153:M184" si="121">J153-J152</f>
        <v>0</v>
      </c>
      <c r="N153" s="37">
        <f t="shared" si="115"/>
        <v>4560765462395</v>
      </c>
      <c r="P153" s="71">
        <f t="shared" si="118"/>
        <v>2.1401779170425331E-5</v>
      </c>
      <c r="Q153" s="70">
        <f t="shared" si="119"/>
        <v>516094876.08265132</v>
      </c>
      <c r="R153" s="70">
        <f t="shared" si="120"/>
        <v>0</v>
      </c>
      <c r="S153" s="11">
        <f t="shared" si="101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9"/>
        <v>5530</v>
      </c>
      <c r="E154" s="2">
        <f t="shared" si="110"/>
        <v>29438846418215</v>
      </c>
      <c r="F154" s="24">
        <f t="shared" si="103"/>
        <v>143.49052346570397</v>
      </c>
      <c r="G154" s="92">
        <f t="shared" si="116"/>
        <v>2.0485282639482365E-3</v>
      </c>
      <c r="H154" s="56">
        <f t="shared" si="117"/>
        <v>1</v>
      </c>
      <c r="I154" s="7">
        <f t="shared" si="111"/>
        <v>-29790945693975</v>
      </c>
      <c r="J154" s="2">
        <f t="shared" si="112"/>
        <v>0</v>
      </c>
      <c r="K154" s="34">
        <f t="shared" si="113"/>
        <v>29438846418215</v>
      </c>
      <c r="L154" s="7">
        <f t="shared" si="114"/>
        <v>-5709584407267</v>
      </c>
      <c r="M154" s="2">
        <f t="shared" si="121"/>
        <v>0</v>
      </c>
      <c r="N154" s="34">
        <f t="shared" si="115"/>
        <v>5642102810892</v>
      </c>
      <c r="P154" s="39">
        <f t="shared" si="118"/>
        <v>2.1401779170425331E-5</v>
      </c>
      <c r="Q154" s="38">
        <f t="shared" si="119"/>
        <v>638458691.70963502</v>
      </c>
      <c r="R154" s="38">
        <f t="shared" si="120"/>
        <v>0</v>
      </c>
      <c r="S154" s="12">
        <f t="shared" si="101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2">D154+IF(M155&gt;0,M155,0)</f>
        <v>5530</v>
      </c>
      <c r="E155" s="3">
        <f t="shared" ref="E155:E186" si="123">E154+IF(N155&gt;0,N155,0)</f>
        <v>36418666887202</v>
      </c>
      <c r="F155" s="23">
        <f t="shared" si="103"/>
        <v>143.49052346570397</v>
      </c>
      <c r="G155" s="91">
        <f t="shared" si="116"/>
        <v>2.0485282639482365E-3</v>
      </c>
      <c r="H155" s="55">
        <f t="shared" si="117"/>
        <v>1</v>
      </c>
      <c r="I155" s="8">
        <f t="shared" ref="I155:I186" si="124">INT((Z$4*K155+I154)/(1+Y$4*J155))</f>
        <v>-36854247347805</v>
      </c>
      <c r="J155" s="3">
        <f t="shared" ref="J155:J186" si="125">S155</f>
        <v>0</v>
      </c>
      <c r="K155" s="37">
        <f t="shared" ref="K155:K186" si="126">INT((X$4*J155+K154)/(1+W$4+Z$4))</f>
        <v>36418666887202</v>
      </c>
      <c r="L155" s="8">
        <f t="shared" ref="L155:L186" si="127">I155-I154</f>
        <v>-7063301653830</v>
      </c>
      <c r="M155" s="3">
        <f t="shared" si="121"/>
        <v>0</v>
      </c>
      <c r="N155" s="37">
        <f t="shared" ref="N155:N186" si="128">K155-K154</f>
        <v>6979820468987</v>
      </c>
      <c r="P155" s="71">
        <f t="shared" si="118"/>
        <v>2.1401779170425331E-5</v>
      </c>
      <c r="Q155" s="70">
        <f t="shared" si="119"/>
        <v>789834427.60154426</v>
      </c>
      <c r="R155" s="70">
        <f t="shared" si="120"/>
        <v>0</v>
      </c>
      <c r="S155" s="11">
        <f t="shared" si="101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2"/>
        <v>5530</v>
      </c>
      <c r="E156" s="2">
        <f t="shared" si="123"/>
        <v>45053371962984</v>
      </c>
      <c r="F156" s="24">
        <f t="shared" si="103"/>
        <v>143.49052346570397</v>
      </c>
      <c r="G156" s="92">
        <f t="shared" si="116"/>
        <v>2.0485282639482365E-3</v>
      </c>
      <c r="H156" s="56">
        <f t="shared" si="117"/>
        <v>1</v>
      </c>
      <c r="I156" s="7">
        <f t="shared" si="124"/>
        <v>-45592226628661</v>
      </c>
      <c r="J156" s="2">
        <f t="shared" si="125"/>
        <v>0</v>
      </c>
      <c r="K156" s="34">
        <f t="shared" si="126"/>
        <v>45053371962984</v>
      </c>
      <c r="L156" s="7">
        <f t="shared" si="127"/>
        <v>-8737979280856</v>
      </c>
      <c r="M156" s="2">
        <f t="shared" si="121"/>
        <v>0</v>
      </c>
      <c r="N156" s="34">
        <f t="shared" si="128"/>
        <v>8634705075782</v>
      </c>
      <c r="P156" s="39">
        <f t="shared" si="118"/>
        <v>2.1401779170425331E-5</v>
      </c>
      <c r="Q156" s="38">
        <f t="shared" si="119"/>
        <v>977100681.92194378</v>
      </c>
      <c r="R156" s="38">
        <f t="shared" si="120"/>
        <v>0</v>
      </c>
      <c r="S156" s="12">
        <f t="shared" ref="S156:S198" si="129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2"/>
        <v>5530</v>
      </c>
      <c r="E157" s="3">
        <f t="shared" si="123"/>
        <v>55735327477028</v>
      </c>
      <c r="F157" s="23">
        <f t="shared" si="103"/>
        <v>143.49052346570397</v>
      </c>
      <c r="G157" s="91">
        <f t="shared" si="116"/>
        <v>2.0485282639482365E-3</v>
      </c>
      <c r="H157" s="55">
        <f t="shared" si="117"/>
        <v>1</v>
      </c>
      <c r="I157" s="8">
        <f t="shared" si="124"/>
        <v>-56401942205690</v>
      </c>
      <c r="J157" s="3">
        <f t="shared" si="125"/>
        <v>0</v>
      </c>
      <c r="K157" s="37">
        <f t="shared" si="126"/>
        <v>55735327477028</v>
      </c>
      <c r="L157" s="8">
        <f t="shared" si="127"/>
        <v>-10809715577029</v>
      </c>
      <c r="M157" s="3">
        <f t="shared" si="121"/>
        <v>0</v>
      </c>
      <c r="N157" s="37">
        <f t="shared" si="128"/>
        <v>10681955514044</v>
      </c>
      <c r="P157" s="71">
        <f t="shared" si="118"/>
        <v>2.1401779170425331E-5</v>
      </c>
      <c r="Q157" s="70">
        <f t="shared" si="119"/>
        <v>1208766938.0796278</v>
      </c>
      <c r="R157" s="70">
        <f t="shared" si="120"/>
        <v>0</v>
      </c>
      <c r="S157" s="11">
        <f t="shared" si="129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2"/>
        <v>5530</v>
      </c>
      <c r="E158" s="2">
        <f t="shared" si="123"/>
        <v>68949927466557</v>
      </c>
      <c r="F158" s="24">
        <f t="shared" si="103"/>
        <v>143.49052346570397</v>
      </c>
      <c r="G158" s="92">
        <f t="shared" si="116"/>
        <v>2.0485282639482365E-3</v>
      </c>
      <c r="H158" s="56">
        <f t="shared" si="117"/>
        <v>1</v>
      </c>
      <c r="I158" s="7">
        <f t="shared" si="124"/>
        <v>-69774593604885</v>
      </c>
      <c r="J158" s="2">
        <f t="shared" si="125"/>
        <v>0</v>
      </c>
      <c r="K158" s="34">
        <f t="shared" si="126"/>
        <v>68949927466557</v>
      </c>
      <c r="L158" s="7">
        <f t="shared" si="127"/>
        <v>-13372651399195</v>
      </c>
      <c r="M158" s="2">
        <f t="shared" si="121"/>
        <v>0</v>
      </c>
      <c r="N158" s="34">
        <f t="shared" si="128"/>
        <v>13214599989529</v>
      </c>
      <c r="P158" s="39">
        <f t="shared" si="118"/>
        <v>2.1401779170425331E-5</v>
      </c>
      <c r="Q158" s="38">
        <f t="shared" si="119"/>
        <v>1495360240.4174235</v>
      </c>
      <c r="R158" s="38">
        <f t="shared" si="120"/>
        <v>0</v>
      </c>
      <c r="S158" s="12">
        <f t="shared" si="129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2"/>
        <v>5530</v>
      </c>
      <c r="E159" s="3">
        <f t="shared" si="123"/>
        <v>85297650751275</v>
      </c>
      <c r="F159" s="23">
        <f t="shared" si="103"/>
        <v>143.49052346570397</v>
      </c>
      <c r="G159" s="91">
        <f t="shared" si="116"/>
        <v>2.0485282639482365E-3</v>
      </c>
      <c r="H159" s="55">
        <f t="shared" si="117"/>
        <v>1</v>
      </c>
      <c r="I159" s="8">
        <f t="shared" si="124"/>
        <v>-86317841590466</v>
      </c>
      <c r="J159" s="3">
        <f t="shared" si="125"/>
        <v>0</v>
      </c>
      <c r="K159" s="37">
        <f t="shared" si="126"/>
        <v>85297650751275</v>
      </c>
      <c r="L159" s="8">
        <f t="shared" si="127"/>
        <v>-16543247985581</v>
      </c>
      <c r="M159" s="3">
        <f t="shared" si="121"/>
        <v>0</v>
      </c>
      <c r="N159" s="37">
        <f t="shared" si="128"/>
        <v>16347723284718</v>
      </c>
      <c r="P159" s="71">
        <f t="shared" si="118"/>
        <v>2.1401779170425331E-5</v>
      </c>
      <c r="Q159" s="70">
        <f t="shared" si="119"/>
        <v>1849903548.9991639</v>
      </c>
      <c r="R159" s="70">
        <f t="shared" si="120"/>
        <v>0</v>
      </c>
      <c r="S159" s="11">
        <f t="shared" si="129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2"/>
        <v>5530</v>
      </c>
      <c r="E160" s="2">
        <f t="shared" si="123"/>
        <v>105521347027021</v>
      </c>
      <c r="F160" s="24">
        <f t="shared" si="103"/>
        <v>143.49052346570397</v>
      </c>
      <c r="G160" s="92">
        <f t="shared" si="116"/>
        <v>2.0485282639482365E-3</v>
      </c>
      <c r="H160" s="56">
        <f t="shared" si="117"/>
        <v>1</v>
      </c>
      <c r="I160" s="7">
        <f t="shared" si="124"/>
        <v>-106783420610114</v>
      </c>
      <c r="J160" s="2">
        <f t="shared" si="125"/>
        <v>0</v>
      </c>
      <c r="K160" s="34">
        <f t="shared" si="126"/>
        <v>105521347027021</v>
      </c>
      <c r="L160" s="7">
        <f t="shared" si="127"/>
        <v>-20465579019648</v>
      </c>
      <c r="M160" s="2">
        <f t="shared" si="121"/>
        <v>0</v>
      </c>
      <c r="N160" s="34">
        <f t="shared" si="128"/>
        <v>20223696275746</v>
      </c>
      <c r="P160" s="39">
        <f t="shared" si="118"/>
        <v>2.1401779170425331E-5</v>
      </c>
      <c r="Q160" s="38">
        <f t="shared" si="119"/>
        <v>2288507510.2038345</v>
      </c>
      <c r="R160" s="38">
        <f t="shared" si="120"/>
        <v>0</v>
      </c>
      <c r="S160" s="12">
        <f t="shared" si="129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2"/>
        <v>5530</v>
      </c>
      <c r="E161" s="3">
        <f t="shared" si="123"/>
        <v>130539992371720</v>
      </c>
      <c r="F161" s="23">
        <f t="shared" si="103"/>
        <v>143.49052346570397</v>
      </c>
      <c r="G161" s="91">
        <f t="shared" si="116"/>
        <v>2.0485282639482365E-3</v>
      </c>
      <c r="H161" s="55">
        <f t="shared" si="117"/>
        <v>1</v>
      </c>
      <c r="I161" s="8">
        <f t="shared" si="124"/>
        <v>-132101298029017</v>
      </c>
      <c r="J161" s="3">
        <f t="shared" si="125"/>
        <v>0</v>
      </c>
      <c r="K161" s="37">
        <f t="shared" si="126"/>
        <v>130539992371720</v>
      </c>
      <c r="L161" s="8">
        <f t="shared" si="127"/>
        <v>-25317877418903</v>
      </c>
      <c r="M161" s="3">
        <f t="shared" si="121"/>
        <v>0</v>
      </c>
      <c r="N161" s="37">
        <f t="shared" si="128"/>
        <v>25018645344699</v>
      </c>
      <c r="P161" s="71">
        <f t="shared" si="118"/>
        <v>2.1401779170425331E-5</v>
      </c>
      <c r="Q161" s="70">
        <f t="shared" si="119"/>
        <v>2831102533.5141602</v>
      </c>
      <c r="R161" s="70">
        <f t="shared" si="120"/>
        <v>0</v>
      </c>
      <c r="S161" s="11">
        <f t="shared" si="129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2"/>
        <v>5530</v>
      </c>
      <c r="E162" s="2">
        <f t="shared" si="123"/>
        <v>161490448032710</v>
      </c>
      <c r="F162" s="24">
        <f t="shared" si="103"/>
        <v>143.49052346570397</v>
      </c>
      <c r="G162" s="92">
        <f t="shared" si="116"/>
        <v>2.0485282639482365E-3</v>
      </c>
      <c r="H162" s="56">
        <f t="shared" si="117"/>
        <v>1</v>
      </c>
      <c r="I162" s="7">
        <f t="shared" si="124"/>
        <v>-163421932367446</v>
      </c>
      <c r="J162" s="2">
        <f t="shared" si="125"/>
        <v>0</v>
      </c>
      <c r="K162" s="34">
        <f t="shared" si="126"/>
        <v>161490448032710</v>
      </c>
      <c r="L162" s="7">
        <f t="shared" si="127"/>
        <v>-31320634338429</v>
      </c>
      <c r="M162" s="2">
        <f t="shared" si="121"/>
        <v>0</v>
      </c>
      <c r="N162" s="34">
        <f t="shared" si="128"/>
        <v>30950455660990</v>
      </c>
      <c r="P162" s="39">
        <f t="shared" si="118"/>
        <v>2.1401779170425331E-5</v>
      </c>
      <c r="Q162" s="38">
        <f t="shared" si="119"/>
        <v>3502344440.4784932</v>
      </c>
      <c r="R162" s="38">
        <f t="shared" si="120"/>
        <v>0</v>
      </c>
      <c r="S162" s="12">
        <f t="shared" si="129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2"/>
        <v>5530</v>
      </c>
      <c r="E163" s="3">
        <f t="shared" si="123"/>
        <v>199779120038122</v>
      </c>
      <c r="F163" s="23">
        <f t="shared" si="103"/>
        <v>143.49052346570397</v>
      </c>
      <c r="G163" s="91">
        <f t="shared" si="116"/>
        <v>2.0485282639482365E-3</v>
      </c>
      <c r="H163" s="55">
        <f t="shared" si="117"/>
        <v>1</v>
      </c>
      <c r="I163" s="8">
        <f t="shared" si="124"/>
        <v>-202168550779822</v>
      </c>
      <c r="J163" s="3">
        <f t="shared" si="125"/>
        <v>0</v>
      </c>
      <c r="K163" s="37">
        <f t="shared" si="126"/>
        <v>199779120038122</v>
      </c>
      <c r="L163" s="8">
        <f t="shared" si="127"/>
        <v>-38746618412376</v>
      </c>
      <c r="M163" s="3">
        <f t="shared" si="121"/>
        <v>0</v>
      </c>
      <c r="N163" s="37">
        <f t="shared" si="128"/>
        <v>38288672005412</v>
      </c>
      <c r="P163" s="71">
        <f t="shared" si="118"/>
        <v>2.1401779170425331E-5</v>
      </c>
      <c r="Q163" s="70">
        <f t="shared" si="119"/>
        <v>4332734839.04179</v>
      </c>
      <c r="R163" s="70">
        <f t="shared" si="120"/>
        <v>0</v>
      </c>
      <c r="S163" s="11">
        <f t="shared" si="129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2"/>
        <v>5530</v>
      </c>
      <c r="E164" s="2">
        <f t="shared" si="123"/>
        <v>247145867073959</v>
      </c>
      <c r="F164" s="24">
        <f t="shared" si="103"/>
        <v>143.49052346570397</v>
      </c>
      <c r="G164" s="92">
        <f t="shared" ref="G164:G198" si="130">D164/U$3</f>
        <v>2.0485282639482365E-3</v>
      </c>
      <c r="H164" s="56">
        <f t="shared" si="117"/>
        <v>1</v>
      </c>
      <c r="I164" s="7">
        <f t="shared" si="124"/>
        <v>-250101821293193</v>
      </c>
      <c r="J164" s="2">
        <f t="shared" si="125"/>
        <v>0</v>
      </c>
      <c r="K164" s="34">
        <f t="shared" si="126"/>
        <v>247145867073959</v>
      </c>
      <c r="L164" s="7">
        <f t="shared" si="127"/>
        <v>-47933270513371</v>
      </c>
      <c r="M164" s="2">
        <f t="shared" si="121"/>
        <v>0</v>
      </c>
      <c r="N164" s="34">
        <f t="shared" si="128"/>
        <v>47366747035837</v>
      </c>
      <c r="P164" s="39">
        <f t="shared" si="118"/>
        <v>2.1401779170425331E-5</v>
      </c>
      <c r="Q164" s="38">
        <f t="shared" si="119"/>
        <v>5360007133.6822557</v>
      </c>
      <c r="R164" s="38">
        <f t="shared" si="120"/>
        <v>0</v>
      </c>
      <c r="S164" s="12">
        <f t="shared" si="129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2"/>
        <v>5530</v>
      </c>
      <c r="E165" s="3">
        <f t="shared" si="123"/>
        <v>305743060636585</v>
      </c>
      <c r="F165" s="23">
        <f t="shared" ref="F165:F204" si="131">D165*(F$35/D$35)</f>
        <v>143.49052346570397</v>
      </c>
      <c r="G165" s="91">
        <f t="shared" si="130"/>
        <v>2.0485282639482365E-3</v>
      </c>
      <c r="H165" s="55">
        <f t="shared" si="117"/>
        <v>1</v>
      </c>
      <c r="I165" s="8">
        <f t="shared" si="124"/>
        <v>-309399858547823</v>
      </c>
      <c r="J165" s="3">
        <f t="shared" si="125"/>
        <v>0</v>
      </c>
      <c r="K165" s="37">
        <f t="shared" si="126"/>
        <v>305743060636585</v>
      </c>
      <c r="L165" s="8">
        <f t="shared" si="127"/>
        <v>-59298037254630</v>
      </c>
      <c r="M165" s="3">
        <f t="shared" si="121"/>
        <v>0</v>
      </c>
      <c r="N165" s="37">
        <f t="shared" si="128"/>
        <v>58597193562626</v>
      </c>
      <c r="P165" s="71">
        <f t="shared" si="118"/>
        <v>2.1401779170425331E-5</v>
      </c>
      <c r="Q165" s="70">
        <f t="shared" si="119"/>
        <v>6630841152.4301939</v>
      </c>
      <c r="R165" s="70">
        <f t="shared" si="120"/>
        <v>0</v>
      </c>
      <c r="S165" s="11">
        <f t="shared" si="129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2"/>
        <v>5530</v>
      </c>
      <c r="E166" s="2">
        <f t="shared" si="123"/>
        <v>378233389998194</v>
      </c>
      <c r="F166" s="24">
        <f t="shared" si="131"/>
        <v>143.49052346570397</v>
      </c>
      <c r="G166" s="92">
        <f t="shared" si="130"/>
        <v>2.0485282639482365E-3</v>
      </c>
      <c r="H166" s="56">
        <f t="shared" si="117"/>
        <v>1</v>
      </c>
      <c r="I166" s="7">
        <f t="shared" si="124"/>
        <v>-382757198545531</v>
      </c>
      <c r="J166" s="2">
        <f t="shared" si="125"/>
        <v>0</v>
      </c>
      <c r="K166" s="34">
        <f t="shared" si="126"/>
        <v>378233389998194</v>
      </c>
      <c r="L166" s="7">
        <f t="shared" si="127"/>
        <v>-73357339997708</v>
      </c>
      <c r="M166" s="2">
        <f t="shared" si="121"/>
        <v>0</v>
      </c>
      <c r="N166" s="34">
        <f t="shared" si="128"/>
        <v>72490329361609</v>
      </c>
      <c r="P166" s="39">
        <f t="shared" si="118"/>
        <v>2.1401779170425331E-5</v>
      </c>
      <c r="Q166" s="38">
        <f t="shared" si="119"/>
        <v>8202984304.3802652</v>
      </c>
      <c r="R166" s="38">
        <f t="shared" si="120"/>
        <v>0</v>
      </c>
      <c r="S166" s="12">
        <f t="shared" si="129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2"/>
        <v>5530</v>
      </c>
      <c r="E167" s="3">
        <f t="shared" si="123"/>
        <v>467910856297640</v>
      </c>
      <c r="F167" s="23">
        <f t="shared" si="131"/>
        <v>143.49052346570397</v>
      </c>
      <c r="G167" s="91">
        <f t="shared" si="130"/>
        <v>2.0485282639482365E-3</v>
      </c>
      <c r="H167" s="55">
        <f t="shared" si="117"/>
        <v>1</v>
      </c>
      <c r="I167" s="8">
        <f t="shared" si="124"/>
        <v>-473507239873740</v>
      </c>
      <c r="J167" s="3">
        <f t="shared" si="125"/>
        <v>0</v>
      </c>
      <c r="K167" s="37">
        <f t="shared" si="126"/>
        <v>467910856297640</v>
      </c>
      <c r="L167" s="8">
        <f t="shared" si="127"/>
        <v>-90750041328209</v>
      </c>
      <c r="M167" s="3">
        <f t="shared" si="121"/>
        <v>0</v>
      </c>
      <c r="N167" s="37">
        <f t="shared" si="128"/>
        <v>89677466299446</v>
      </c>
      <c r="P167" s="71">
        <f t="shared" si="118"/>
        <v>2.1401779170425331E-5</v>
      </c>
      <c r="Q167" s="70">
        <f t="shared" si="119"/>
        <v>10147875654.281816</v>
      </c>
      <c r="R167" s="70">
        <f t="shared" si="120"/>
        <v>0</v>
      </c>
      <c r="S167" s="11">
        <f t="shared" si="129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2"/>
        <v>5530</v>
      </c>
      <c r="E168" s="2">
        <f t="shared" si="123"/>
        <v>578850453795833</v>
      </c>
      <c r="F168" s="24">
        <f t="shared" si="131"/>
        <v>143.49052346570397</v>
      </c>
      <c r="G168" s="92">
        <f t="shared" si="130"/>
        <v>2.0485282639482365E-3</v>
      </c>
      <c r="H168" s="56">
        <f t="shared" ref="H168:H190" si="132">D168/D167</f>
        <v>1</v>
      </c>
      <c r="I168" s="7">
        <f t="shared" si="124"/>
        <v>-585773715202984</v>
      </c>
      <c r="J168" s="2">
        <f t="shared" si="125"/>
        <v>0</v>
      </c>
      <c r="K168" s="34">
        <f t="shared" si="126"/>
        <v>578850453795833</v>
      </c>
      <c r="L168" s="7">
        <f t="shared" si="127"/>
        <v>-112266475329244</v>
      </c>
      <c r="M168" s="2">
        <f t="shared" si="121"/>
        <v>0</v>
      </c>
      <c r="N168" s="34">
        <f t="shared" si="128"/>
        <v>110939597498193</v>
      </c>
      <c r="P168" s="39">
        <f t="shared" si="118"/>
        <v>2.1401779170425331E-5</v>
      </c>
      <c r="Q168" s="38">
        <f t="shared" si="119"/>
        <v>12553892153.625391</v>
      </c>
      <c r="R168" s="38">
        <f t="shared" si="120"/>
        <v>0</v>
      </c>
      <c r="S168" s="12">
        <f t="shared" si="129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2"/>
        <v>5530</v>
      </c>
      <c r="E169" s="3">
        <f t="shared" si="123"/>
        <v>716093339895717</v>
      </c>
      <c r="F169" s="23">
        <f t="shared" si="131"/>
        <v>143.49052346570397</v>
      </c>
      <c r="G169" s="91">
        <f t="shared" si="130"/>
        <v>2.0485282639482365E-3</v>
      </c>
      <c r="H169" s="55">
        <f t="shared" si="132"/>
        <v>1</v>
      </c>
      <c r="I169" s="8">
        <f t="shared" si="124"/>
        <v>-724658076007500</v>
      </c>
      <c r="J169" s="3">
        <f t="shared" si="125"/>
        <v>0</v>
      </c>
      <c r="K169" s="37">
        <f t="shared" si="126"/>
        <v>716093339895717</v>
      </c>
      <c r="L169" s="8">
        <f t="shared" si="127"/>
        <v>-138884360804516</v>
      </c>
      <c r="M169" s="3">
        <f t="shared" si="121"/>
        <v>0</v>
      </c>
      <c r="N169" s="37">
        <f t="shared" si="128"/>
        <v>137242886099884</v>
      </c>
      <c r="P169" s="71">
        <f t="shared" si="118"/>
        <v>2.1401779170425331E-5</v>
      </c>
      <c r="Q169" s="70">
        <f t="shared" si="119"/>
        <v>15530364538.782818</v>
      </c>
      <c r="R169" s="70">
        <f t="shared" si="120"/>
        <v>0</v>
      </c>
      <c r="S169" s="11">
        <f t="shared" si="129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2"/>
        <v>5530</v>
      </c>
      <c r="E170" s="2">
        <f t="shared" si="123"/>
        <v>885875908156184</v>
      </c>
      <c r="F170" s="24">
        <f t="shared" si="131"/>
        <v>143.49052346570397</v>
      </c>
      <c r="G170" s="92">
        <f t="shared" si="130"/>
        <v>2.0485282639482365E-3</v>
      </c>
      <c r="H170" s="56">
        <f t="shared" si="132"/>
        <v>1</v>
      </c>
      <c r="I170" s="7">
        <f t="shared" si="124"/>
        <v>-896471305375488</v>
      </c>
      <c r="J170" s="2">
        <f t="shared" si="125"/>
        <v>0</v>
      </c>
      <c r="K170" s="34">
        <f t="shared" si="126"/>
        <v>885875908156184</v>
      </c>
      <c r="L170" s="7">
        <f t="shared" si="127"/>
        <v>-171813229367988</v>
      </c>
      <c r="M170" s="2">
        <f t="shared" si="121"/>
        <v>0</v>
      </c>
      <c r="N170" s="34">
        <f t="shared" si="128"/>
        <v>169782568260467</v>
      </c>
      <c r="P170" s="39">
        <f t="shared" si="118"/>
        <v>2.1401779170425331E-5</v>
      </c>
      <c r="Q170" s="38">
        <f t="shared" si="119"/>
        <v>19212545380.860092</v>
      </c>
      <c r="R170" s="38">
        <f t="shared" si="120"/>
        <v>0</v>
      </c>
      <c r="S170" s="12">
        <f t="shared" si="129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2"/>
        <v>5530</v>
      </c>
      <c r="E171" s="3">
        <f t="shared" si="123"/>
        <v>1095913173505884</v>
      </c>
      <c r="F171" s="23">
        <f t="shared" si="131"/>
        <v>143.49052346570397</v>
      </c>
      <c r="G171" s="91">
        <f t="shared" si="130"/>
        <v>2.0485282639482365E-3</v>
      </c>
      <c r="H171" s="55">
        <f t="shared" si="132"/>
        <v>1</v>
      </c>
      <c r="I171" s="8">
        <f t="shared" si="124"/>
        <v>-1109020692612882</v>
      </c>
      <c r="J171" s="3">
        <f t="shared" si="125"/>
        <v>0</v>
      </c>
      <c r="K171" s="37">
        <f t="shared" si="126"/>
        <v>1095913173505884</v>
      </c>
      <c r="L171" s="8">
        <f t="shared" si="127"/>
        <v>-212549387237394</v>
      </c>
      <c r="M171" s="3">
        <f t="shared" si="121"/>
        <v>0</v>
      </c>
      <c r="N171" s="37">
        <f t="shared" si="128"/>
        <v>210037265349700</v>
      </c>
      <c r="P171" s="71">
        <f t="shared" si="118"/>
        <v>2.1401779170425331E-5</v>
      </c>
      <c r="Q171" s="70">
        <f t="shared" si="119"/>
        <v>23767755038.228962</v>
      </c>
      <c r="R171" s="70">
        <f t="shared" si="120"/>
        <v>0</v>
      </c>
      <c r="S171" s="11">
        <f t="shared" si="129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2"/>
        <v>5530</v>
      </c>
      <c r="E172" s="2">
        <f t="shared" si="123"/>
        <v>1355749346839661</v>
      </c>
      <c r="F172" s="24">
        <f t="shared" si="131"/>
        <v>143.49052346570397</v>
      </c>
      <c r="G172" s="92">
        <f t="shared" si="130"/>
        <v>2.0485282639482365E-3</v>
      </c>
      <c r="H172" s="56">
        <f t="shared" si="132"/>
        <v>1</v>
      </c>
      <c r="I172" s="7">
        <f t="shared" si="124"/>
        <v>-1371964600839129</v>
      </c>
      <c r="J172" s="2">
        <f t="shared" si="125"/>
        <v>0</v>
      </c>
      <c r="K172" s="34">
        <f t="shared" si="126"/>
        <v>1355749346839661</v>
      </c>
      <c r="L172" s="7">
        <f t="shared" si="127"/>
        <v>-262943908226247</v>
      </c>
      <c r="M172" s="2">
        <f t="shared" si="121"/>
        <v>0</v>
      </c>
      <c r="N172" s="34">
        <f t="shared" si="128"/>
        <v>259836173333777</v>
      </c>
      <c r="P172" s="39">
        <f t="shared" si="118"/>
        <v>2.1401779170425331E-5</v>
      </c>
      <c r="Q172" s="38">
        <f t="shared" si="119"/>
        <v>29402984787.260181</v>
      </c>
      <c r="R172" s="38">
        <f t="shared" si="120"/>
        <v>0</v>
      </c>
      <c r="S172" s="12">
        <f t="shared" si="129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2"/>
        <v>5530</v>
      </c>
      <c r="E173" s="3">
        <f t="shared" si="123"/>
        <v>1677191529303484</v>
      </c>
      <c r="F173" s="23">
        <f t="shared" si="131"/>
        <v>143.49052346570397</v>
      </c>
      <c r="G173" s="91">
        <f t="shared" si="130"/>
        <v>2.0485282639482365E-3</v>
      </c>
      <c r="H173" s="55">
        <f t="shared" si="132"/>
        <v>1</v>
      </c>
      <c r="I173" s="8">
        <f t="shared" si="124"/>
        <v>-1697251348413104</v>
      </c>
      <c r="J173" s="3">
        <f t="shared" si="125"/>
        <v>0</v>
      </c>
      <c r="K173" s="37">
        <f t="shared" si="126"/>
        <v>1677191529303484</v>
      </c>
      <c r="L173" s="8">
        <f t="shared" si="127"/>
        <v>-325286747573975</v>
      </c>
      <c r="M173" s="3">
        <f t="shared" si="121"/>
        <v>0</v>
      </c>
      <c r="N173" s="37">
        <f t="shared" si="128"/>
        <v>321442182463823</v>
      </c>
      <c r="P173" s="71">
        <f t="shared" si="118"/>
        <v>2.1401779170425331E-5</v>
      </c>
      <c r="Q173" s="70">
        <f t="shared" si="119"/>
        <v>36374302621.774261</v>
      </c>
      <c r="R173" s="70">
        <f t="shared" si="120"/>
        <v>0</v>
      </c>
      <c r="S173" s="11">
        <f t="shared" si="129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2"/>
        <v>5530</v>
      </c>
      <c r="E174" s="2">
        <f t="shared" si="123"/>
        <v>2074846233578926</v>
      </c>
      <c r="F174" s="24">
        <f t="shared" si="131"/>
        <v>143.49052346570397</v>
      </c>
      <c r="G174" s="92">
        <f t="shared" si="130"/>
        <v>2.0485282639482365E-3</v>
      </c>
      <c r="H174" s="56">
        <f t="shared" si="132"/>
        <v>1</v>
      </c>
      <c r="I174" s="7">
        <f t="shared" si="124"/>
        <v>-2099662147206779</v>
      </c>
      <c r="J174" s="2">
        <f t="shared" si="125"/>
        <v>0</v>
      </c>
      <c r="K174" s="34">
        <f t="shared" si="126"/>
        <v>2074846233578926</v>
      </c>
      <c r="L174" s="7">
        <f t="shared" si="127"/>
        <v>-402410798793675</v>
      </c>
      <c r="M174" s="2">
        <f t="shared" si="121"/>
        <v>0</v>
      </c>
      <c r="N174" s="34">
        <f t="shared" si="128"/>
        <v>397654704275442</v>
      </c>
      <c r="P174" s="39">
        <f t="shared" si="118"/>
        <v>2.1401779170425331E-5</v>
      </c>
      <c r="Q174" s="38">
        <f t="shared" si="119"/>
        <v>44998489126.001366</v>
      </c>
      <c r="R174" s="38">
        <f t="shared" si="120"/>
        <v>0</v>
      </c>
      <c r="S174" s="12">
        <f t="shared" si="129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2"/>
        <v>5530</v>
      </c>
      <c r="E175" s="3">
        <f t="shared" si="123"/>
        <v>2566783111994646</v>
      </c>
      <c r="F175" s="23">
        <f t="shared" si="131"/>
        <v>143.49052346570397</v>
      </c>
      <c r="G175" s="91">
        <f t="shared" si="130"/>
        <v>2.0485282639482365E-3</v>
      </c>
      <c r="H175" s="55">
        <f t="shared" si="132"/>
        <v>1</v>
      </c>
      <c r="I175" s="8">
        <f t="shared" si="124"/>
        <v>-2597482769145696</v>
      </c>
      <c r="J175" s="3">
        <f t="shared" si="125"/>
        <v>0</v>
      </c>
      <c r="K175" s="37">
        <f t="shared" si="126"/>
        <v>2566783111994646</v>
      </c>
      <c r="L175" s="8">
        <f t="shared" si="127"/>
        <v>-497820621938917</v>
      </c>
      <c r="M175" s="3">
        <f t="shared" si="121"/>
        <v>0</v>
      </c>
      <c r="N175" s="37">
        <f t="shared" si="128"/>
        <v>491936878415720</v>
      </c>
      <c r="P175" s="71">
        <f t="shared" si="118"/>
        <v>2.1401779170425331E-5</v>
      </c>
      <c r="Q175" s="70">
        <f t="shared" si="119"/>
        <v>55667432161.630051</v>
      </c>
      <c r="R175" s="70">
        <f t="shared" si="120"/>
        <v>0</v>
      </c>
      <c r="S175" s="11">
        <f t="shared" si="129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2"/>
        <v>5530</v>
      </c>
      <c r="E176" s="2">
        <f t="shared" si="123"/>
        <v>3175356051641742</v>
      </c>
      <c r="F176" s="24">
        <f t="shared" si="131"/>
        <v>143.49052346570397</v>
      </c>
      <c r="G176" s="92">
        <f t="shared" si="130"/>
        <v>2.0485282639482365E-3</v>
      </c>
      <c r="H176" s="56">
        <f t="shared" si="132"/>
        <v>1</v>
      </c>
      <c r="I176" s="7">
        <f t="shared" si="124"/>
        <v>-3213334461919765</v>
      </c>
      <c r="J176" s="2">
        <f t="shared" si="125"/>
        <v>0</v>
      </c>
      <c r="K176" s="34">
        <f t="shared" si="126"/>
        <v>3175356051641742</v>
      </c>
      <c r="L176" s="7">
        <f t="shared" si="127"/>
        <v>-615851692774069</v>
      </c>
      <c r="M176" s="2">
        <f t="shared" si="121"/>
        <v>0</v>
      </c>
      <c r="N176" s="34">
        <f t="shared" si="128"/>
        <v>608572939647096</v>
      </c>
      <c r="P176" s="39">
        <f t="shared" si="118"/>
        <v>2.1401779170425331E-5</v>
      </c>
      <c r="Q176" s="38">
        <f t="shared" si="119"/>
        <v>68865934471.581055</v>
      </c>
      <c r="R176" s="38">
        <f t="shared" si="120"/>
        <v>0</v>
      </c>
      <c r="S176" s="12">
        <f t="shared" si="129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2"/>
        <v>5530</v>
      </c>
      <c r="E177" s="3">
        <f t="shared" si="123"/>
        <v>3928218947514591</v>
      </c>
      <c r="F177" s="23">
        <f t="shared" si="131"/>
        <v>143.49052346570397</v>
      </c>
      <c r="G177" s="91">
        <f t="shared" si="130"/>
        <v>2.0485282639482365E-3</v>
      </c>
      <c r="H177" s="55">
        <f t="shared" si="132"/>
        <v>1</v>
      </c>
      <c r="I177" s="8">
        <f t="shared" si="124"/>
        <v>-3975201871139352</v>
      </c>
      <c r="J177" s="3">
        <f t="shared" si="125"/>
        <v>0</v>
      </c>
      <c r="K177" s="37">
        <f t="shared" si="126"/>
        <v>3928218947514591</v>
      </c>
      <c r="L177" s="8">
        <f t="shared" si="127"/>
        <v>-761867409219587</v>
      </c>
      <c r="M177" s="3">
        <f t="shared" si="121"/>
        <v>0</v>
      </c>
      <c r="N177" s="37">
        <f t="shared" si="128"/>
        <v>752862895872849</v>
      </c>
      <c r="P177" s="71">
        <f t="shared" ref="P177:P204" si="133">Y$4*((1+W$4-X$4)*(1+W$4+Z$4)-X$4)</f>
        <v>2.1401779170425331E-5</v>
      </c>
      <c r="Q177" s="70">
        <f t="shared" ref="Q177:Q204" si="134">(1+W$4-X$4)*(1+W$4+Z$4)-Y$4*((Z$4*K176)+((I176+J176)*(1+W$4+Z$4)))</f>
        <v>85193743387.988556</v>
      </c>
      <c r="R177" s="70">
        <f t="shared" ref="R177:R204" si="135">-J176*(1+W$4+Z$4)</f>
        <v>0</v>
      </c>
      <c r="S177" s="11">
        <f t="shared" si="129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2"/>
        <v>5530</v>
      </c>
      <c r="E178" s="2">
        <f t="shared" si="123"/>
        <v>4859582310977209</v>
      </c>
      <c r="F178" s="24">
        <f t="shared" si="131"/>
        <v>143.49052346570397</v>
      </c>
      <c r="G178" s="92">
        <f t="shared" si="130"/>
        <v>2.0485282639482365E-3</v>
      </c>
      <c r="H178" s="56">
        <f t="shared" si="132"/>
        <v>1</v>
      </c>
      <c r="I178" s="7">
        <f t="shared" si="124"/>
        <v>-4917704678294754</v>
      </c>
      <c r="J178" s="2">
        <f t="shared" si="125"/>
        <v>0</v>
      </c>
      <c r="K178" s="34">
        <f t="shared" si="126"/>
        <v>4859582310977209</v>
      </c>
      <c r="L178" s="7">
        <f t="shared" si="127"/>
        <v>-942502807155402</v>
      </c>
      <c r="M178" s="2">
        <f t="shared" si="121"/>
        <v>0</v>
      </c>
      <c r="N178" s="34">
        <f t="shared" si="128"/>
        <v>931363363462618</v>
      </c>
      <c r="P178" s="39">
        <f t="shared" si="133"/>
        <v>2.1401779170425331E-5</v>
      </c>
      <c r="Q178" s="38">
        <f t="shared" si="134"/>
        <v>105392803686.64955</v>
      </c>
      <c r="R178" s="38">
        <f t="shared" si="135"/>
        <v>0</v>
      </c>
      <c r="S178" s="12">
        <f t="shared" si="129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2"/>
        <v>5530</v>
      </c>
      <c r="E179" s="3">
        <f t="shared" si="123"/>
        <v>6011767814547173</v>
      </c>
      <c r="F179" s="23">
        <f t="shared" si="131"/>
        <v>143.49052346570397</v>
      </c>
      <c r="G179" s="91">
        <f t="shared" si="130"/>
        <v>2.0485282639482365E-3</v>
      </c>
      <c r="H179" s="55">
        <f t="shared" si="132"/>
        <v>1</v>
      </c>
      <c r="I179" s="8">
        <f t="shared" si="124"/>
        <v>-6083670738459668</v>
      </c>
      <c r="J179" s="3">
        <f t="shared" si="125"/>
        <v>0</v>
      </c>
      <c r="K179" s="37">
        <f t="shared" si="126"/>
        <v>6011767814547173</v>
      </c>
      <c r="L179" s="8">
        <f t="shared" si="127"/>
        <v>-1165966060164914</v>
      </c>
      <c r="M179" s="3">
        <f t="shared" si="121"/>
        <v>0</v>
      </c>
      <c r="N179" s="37">
        <f t="shared" si="128"/>
        <v>1152185503569964</v>
      </c>
      <c r="P179" s="71">
        <f t="shared" si="133"/>
        <v>2.1401779170425331E-5</v>
      </c>
      <c r="Q179" s="70">
        <f t="shared" si="134"/>
        <v>130380971972.90073</v>
      </c>
      <c r="R179" s="70">
        <f t="shared" si="135"/>
        <v>0</v>
      </c>
      <c r="S179" s="11">
        <f t="shared" si="129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2"/>
        <v>5530</v>
      </c>
      <c r="E180" s="2">
        <f t="shared" si="123"/>
        <v>7437131412382160</v>
      </c>
      <c r="F180" s="24">
        <f t="shared" si="131"/>
        <v>143.49052346570397</v>
      </c>
      <c r="G180" s="92">
        <f t="shared" si="130"/>
        <v>2.0485282639482365E-3</v>
      </c>
      <c r="H180" s="56">
        <f t="shared" si="132"/>
        <v>1</v>
      </c>
      <c r="I180" s="7">
        <f t="shared" si="124"/>
        <v>-7526082201996390</v>
      </c>
      <c r="J180" s="2">
        <f t="shared" si="125"/>
        <v>0</v>
      </c>
      <c r="K180" s="34">
        <f t="shared" si="126"/>
        <v>7437131412382160</v>
      </c>
      <c r="L180" s="7">
        <f t="shared" si="127"/>
        <v>-1442411463536722</v>
      </c>
      <c r="M180" s="2">
        <f t="shared" si="121"/>
        <v>0</v>
      </c>
      <c r="N180" s="34">
        <f t="shared" si="128"/>
        <v>1425363597834987</v>
      </c>
      <c r="P180" s="39">
        <f t="shared" si="133"/>
        <v>2.1401779170425331E-5</v>
      </c>
      <c r="Q180" s="38">
        <f t="shared" si="134"/>
        <v>161293724599.48703</v>
      </c>
      <c r="R180" s="38">
        <f t="shared" si="135"/>
        <v>0</v>
      </c>
      <c r="S180" s="12">
        <f t="shared" si="129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2"/>
        <v>5530</v>
      </c>
      <c r="E181" s="3">
        <f t="shared" si="123"/>
        <v>9200442424140374</v>
      </c>
      <c r="F181" s="23">
        <f t="shared" si="131"/>
        <v>143.49052346570397</v>
      </c>
      <c r="G181" s="91">
        <f t="shared" si="130"/>
        <v>2.0485282639482365E-3</v>
      </c>
      <c r="H181" s="55">
        <f t="shared" si="132"/>
        <v>1</v>
      </c>
      <c r="I181" s="8">
        <f t="shared" si="124"/>
        <v>-9310483053122260</v>
      </c>
      <c r="J181" s="3">
        <f t="shared" si="125"/>
        <v>0</v>
      </c>
      <c r="K181" s="37">
        <f t="shared" si="126"/>
        <v>9200442424140374</v>
      </c>
      <c r="L181" s="8">
        <f t="shared" si="127"/>
        <v>-1784400851125870</v>
      </c>
      <c r="M181" s="3">
        <f t="shared" si="121"/>
        <v>0</v>
      </c>
      <c r="N181" s="37">
        <f t="shared" si="128"/>
        <v>1763311011758214</v>
      </c>
      <c r="P181" s="71">
        <f t="shared" si="133"/>
        <v>2.1401779170425331E-5</v>
      </c>
      <c r="Q181" s="70">
        <f t="shared" si="134"/>
        <v>199535754347.55392</v>
      </c>
      <c r="R181" s="70">
        <f t="shared" si="135"/>
        <v>0</v>
      </c>
      <c r="S181" s="11">
        <f t="shared" si="129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2"/>
        <v>5530</v>
      </c>
      <c r="E182" s="2">
        <f t="shared" si="123"/>
        <v>1.1381826689117042E+16</v>
      </c>
      <c r="F182" s="24">
        <f t="shared" si="131"/>
        <v>143.49052346570397</v>
      </c>
      <c r="G182" s="92">
        <f t="shared" si="130"/>
        <v>2.0485282639482365E-3</v>
      </c>
      <c r="H182" s="56">
        <f t="shared" si="132"/>
        <v>1</v>
      </c>
      <c r="I182" s="7">
        <f t="shared" si="124"/>
        <v>-1.1517957465237304E+16</v>
      </c>
      <c r="J182" s="2">
        <f t="shared" si="125"/>
        <v>0</v>
      </c>
      <c r="K182" s="34">
        <f t="shared" si="126"/>
        <v>1.1381826689117042E+16</v>
      </c>
      <c r="L182" s="7">
        <f t="shared" si="127"/>
        <v>-2207474412115044</v>
      </c>
      <c r="M182" s="2">
        <f t="shared" si="121"/>
        <v>0</v>
      </c>
      <c r="N182" s="34">
        <f t="shared" si="128"/>
        <v>2181384264976668</v>
      </c>
      <c r="P182" s="39">
        <f t="shared" si="133"/>
        <v>2.1401779170425331E-5</v>
      </c>
      <c r="Q182" s="38">
        <f t="shared" si="134"/>
        <v>246844800452.82574</v>
      </c>
      <c r="R182" s="38">
        <f t="shared" si="135"/>
        <v>0</v>
      </c>
      <c r="S182" s="12">
        <f t="shared" si="129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2"/>
        <v>5530</v>
      </c>
      <c r="E183" s="3">
        <f t="shared" si="123"/>
        <v>1.4080407529228236E+16</v>
      </c>
      <c r="F183" s="23">
        <f t="shared" si="131"/>
        <v>143.49052346570397</v>
      </c>
      <c r="G183" s="91">
        <f t="shared" si="130"/>
        <v>2.0485282639482365E-3</v>
      </c>
      <c r="H183" s="55">
        <f t="shared" si="132"/>
        <v>1</v>
      </c>
      <c r="I183" s="8">
        <f t="shared" si="124"/>
        <v>-1.4248814311146156E+16</v>
      </c>
      <c r="J183" s="3">
        <f t="shared" si="125"/>
        <v>0</v>
      </c>
      <c r="K183" s="37">
        <f t="shared" si="126"/>
        <v>1.4080407529228236E+16</v>
      </c>
      <c r="L183" s="8">
        <f t="shared" si="127"/>
        <v>-2730856845908852</v>
      </c>
      <c r="M183" s="3">
        <f t="shared" si="121"/>
        <v>0</v>
      </c>
      <c r="N183" s="37">
        <f t="shared" si="128"/>
        <v>2698580840111194</v>
      </c>
      <c r="P183" s="71">
        <f t="shared" si="133"/>
        <v>2.1401779170425331E-5</v>
      </c>
      <c r="Q183" s="70">
        <f t="shared" si="134"/>
        <v>305370612449.08551</v>
      </c>
      <c r="R183" s="70">
        <f t="shared" si="135"/>
        <v>0</v>
      </c>
      <c r="S183" s="11">
        <f t="shared" si="129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2"/>
        <v>5530</v>
      </c>
      <c r="E184" s="2">
        <f t="shared" si="123"/>
        <v>1.741880996823782E+16</v>
      </c>
      <c r="F184" s="24">
        <f t="shared" si="131"/>
        <v>143.49052346570397</v>
      </c>
      <c r="G184" s="92">
        <f t="shared" si="130"/>
        <v>2.0485282639482365E-3</v>
      </c>
      <c r="H184" s="56">
        <f t="shared" si="132"/>
        <v>1</v>
      </c>
      <c r="I184" s="7">
        <f t="shared" si="124"/>
        <v>-1.7627145254380926E+16</v>
      </c>
      <c r="J184" s="2">
        <f t="shared" si="125"/>
        <v>0</v>
      </c>
      <c r="K184" s="34">
        <f t="shared" si="126"/>
        <v>1.741880996823782E+16</v>
      </c>
      <c r="L184" s="7">
        <f t="shared" si="127"/>
        <v>-3378330943234770</v>
      </c>
      <c r="M184" s="2">
        <f t="shared" si="121"/>
        <v>0</v>
      </c>
      <c r="N184" s="34">
        <f t="shared" si="128"/>
        <v>3338402439009584</v>
      </c>
      <c r="P184" s="39">
        <f t="shared" si="133"/>
        <v>2.1401779170425331E-5</v>
      </c>
      <c r="Q184" s="38">
        <f t="shared" si="134"/>
        <v>377772635990.19958</v>
      </c>
      <c r="R184" s="38">
        <f t="shared" si="135"/>
        <v>0</v>
      </c>
      <c r="S184" s="12">
        <f t="shared" si="129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2"/>
        <v>5530</v>
      </c>
      <c r="E185" s="3">
        <f t="shared" si="123"/>
        <v>2.1548732881470212E+16</v>
      </c>
      <c r="F185" s="23">
        <f t="shared" si="131"/>
        <v>143.49052346570397</v>
      </c>
      <c r="G185" s="91">
        <f t="shared" si="130"/>
        <v>2.0485282639482365E-3</v>
      </c>
      <c r="H185" s="55">
        <f t="shared" si="132"/>
        <v>1</v>
      </c>
      <c r="I185" s="8">
        <f t="shared" si="124"/>
        <v>-2.1806463543845916E+16</v>
      </c>
      <c r="J185" s="3">
        <f t="shared" si="125"/>
        <v>0</v>
      </c>
      <c r="K185" s="37">
        <f t="shared" si="126"/>
        <v>2.1548732881470212E+16</v>
      </c>
      <c r="L185" s="8">
        <f t="shared" si="127"/>
        <v>-4179318289464990</v>
      </c>
      <c r="M185" s="3">
        <f t="shared" ref="M185:M198" si="136">J185-J184</f>
        <v>0</v>
      </c>
      <c r="N185" s="37">
        <f t="shared" si="128"/>
        <v>4129922913232392</v>
      </c>
      <c r="P185" s="71">
        <f t="shared" si="133"/>
        <v>2.1401779170425331E-5</v>
      </c>
      <c r="Q185" s="70">
        <f t="shared" si="134"/>
        <v>467340859549.11456</v>
      </c>
      <c r="R185" s="70">
        <f t="shared" si="135"/>
        <v>0</v>
      </c>
      <c r="S185" s="11">
        <f t="shared" si="129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2"/>
        <v>5530</v>
      </c>
      <c r="E186" s="2">
        <f t="shared" si="123"/>
        <v>2.6657842277610624E+16</v>
      </c>
      <c r="F186" s="24">
        <f t="shared" si="131"/>
        <v>143.49052346570397</v>
      </c>
      <c r="G186" s="92">
        <f t="shared" si="130"/>
        <v>2.0485282639482365E-3</v>
      </c>
      <c r="H186" s="56">
        <f t="shared" si="132"/>
        <v>1</v>
      </c>
      <c r="I186" s="7">
        <f t="shared" si="124"/>
        <v>-2.6976679741768816E+16</v>
      </c>
      <c r="J186" s="2">
        <f t="shared" si="125"/>
        <v>0</v>
      </c>
      <c r="K186" s="34">
        <f t="shared" si="126"/>
        <v>2.6657842277610624E+16</v>
      </c>
      <c r="L186" s="7">
        <f t="shared" si="127"/>
        <v>-5170216197922900</v>
      </c>
      <c r="M186" s="2">
        <f t="shared" si="136"/>
        <v>0</v>
      </c>
      <c r="N186" s="34">
        <f t="shared" si="128"/>
        <v>5109109396140412</v>
      </c>
      <c r="P186" s="39">
        <f t="shared" si="133"/>
        <v>2.1401779170425331E-5</v>
      </c>
      <c r="Q186" s="38">
        <f t="shared" si="134"/>
        <v>578145313335.46729</v>
      </c>
      <c r="R186" s="38">
        <f t="shared" si="135"/>
        <v>0</v>
      </c>
      <c r="S186" s="12">
        <f t="shared" si="129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7">D186+IF(M187&gt;0,M187,0)</f>
        <v>5530</v>
      </c>
      <c r="E187" s="3">
        <f t="shared" ref="E187:E198" si="138">E186+IF(N187&gt;0,N187,0)</f>
        <v>3.2978298947175928E+16</v>
      </c>
      <c r="F187" s="23">
        <f t="shared" si="131"/>
        <v>143.49052346570397</v>
      </c>
      <c r="G187" s="91">
        <f t="shared" si="130"/>
        <v>2.0485282639482365E-3</v>
      </c>
      <c r="H187" s="55">
        <f t="shared" si="132"/>
        <v>1</v>
      </c>
      <c r="I187" s="8">
        <f t="shared" ref="I187:I204" si="139">INT((Z$4*K187+I186)/(1+Y$4*J187))</f>
        <v>-3.3372731365940824E+16</v>
      </c>
      <c r="J187" s="3">
        <f t="shared" ref="J187:J198" si="140">S187</f>
        <v>0</v>
      </c>
      <c r="K187" s="37">
        <f t="shared" ref="K187:K204" si="141">INT((X$4*J187+K186)/(1+W$4+Z$4))</f>
        <v>3.2978298947175928E+16</v>
      </c>
      <c r="L187" s="8">
        <f t="shared" ref="L187:L198" si="142">I187-I186</f>
        <v>-6396051624172008</v>
      </c>
      <c r="M187" s="3">
        <f t="shared" si="136"/>
        <v>0</v>
      </c>
      <c r="N187" s="37">
        <f t="shared" ref="N187:N198" si="143">K187-K186</f>
        <v>6320456669565304</v>
      </c>
      <c r="P187" s="71">
        <f t="shared" si="133"/>
        <v>2.1401779170425331E-5</v>
      </c>
      <c r="Q187" s="70">
        <f t="shared" si="134"/>
        <v>715221013746.29614</v>
      </c>
      <c r="R187" s="70">
        <f t="shared" si="135"/>
        <v>0</v>
      </c>
      <c r="S187" s="11">
        <f t="shared" si="129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7"/>
        <v>5530</v>
      </c>
      <c r="E188" s="2">
        <f t="shared" si="138"/>
        <v>4.0797307978775584E+16</v>
      </c>
      <c r="F188" s="24">
        <f t="shared" si="131"/>
        <v>143.49052346570397</v>
      </c>
      <c r="G188" s="92">
        <f t="shared" si="130"/>
        <v>2.0485282639482365E-3</v>
      </c>
      <c r="H188" s="56">
        <f t="shared" si="132"/>
        <v>1</v>
      </c>
      <c r="I188" s="7">
        <f t="shared" si="139"/>
        <v>-4.128525858201904E+16</v>
      </c>
      <c r="J188" s="2">
        <f t="shared" si="140"/>
        <v>0</v>
      </c>
      <c r="K188" s="34">
        <f t="shared" si="141"/>
        <v>4.0797307978775584E+16</v>
      </c>
      <c r="L188" s="7">
        <f t="shared" si="142"/>
        <v>-7912527216078216</v>
      </c>
      <c r="M188" s="2">
        <f t="shared" si="136"/>
        <v>0</v>
      </c>
      <c r="N188" s="34">
        <f t="shared" si="143"/>
        <v>7819009031599656</v>
      </c>
      <c r="P188" s="39">
        <f t="shared" si="133"/>
        <v>2.1401779170425331E-5</v>
      </c>
      <c r="Q188" s="38">
        <f t="shared" si="134"/>
        <v>884796757329.20923</v>
      </c>
      <c r="R188" s="38">
        <f t="shared" si="135"/>
        <v>0</v>
      </c>
      <c r="S188" s="12">
        <f t="shared" si="129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7"/>
        <v>5530</v>
      </c>
      <c r="E189" s="3">
        <f t="shared" si="138"/>
        <v>5.047016951908604E+16</v>
      </c>
      <c r="F189" s="23">
        <f t="shared" si="131"/>
        <v>143.49052346570397</v>
      </c>
      <c r="G189" s="91">
        <f t="shared" si="130"/>
        <v>2.0485282639482365E-3</v>
      </c>
      <c r="H189" s="55">
        <f t="shared" si="132"/>
        <v>1</v>
      </c>
      <c r="I189" s="8">
        <f t="shared" si="139"/>
        <v>-5.1073811055324536E+16</v>
      </c>
      <c r="J189" s="3">
        <f t="shared" si="140"/>
        <v>0</v>
      </c>
      <c r="K189" s="37">
        <f t="shared" si="141"/>
        <v>5.047016951908604E+16</v>
      </c>
      <c r="L189" s="8">
        <f t="shared" si="142"/>
        <v>-9788552473305496</v>
      </c>
      <c r="M189" s="3">
        <f t="shared" si="136"/>
        <v>0</v>
      </c>
      <c r="N189" s="37">
        <f t="shared" si="143"/>
        <v>9672861540310456</v>
      </c>
      <c r="P189" s="71">
        <f t="shared" si="133"/>
        <v>2.1401779170425331E-5</v>
      </c>
      <c r="Q189" s="70">
        <f t="shared" si="134"/>
        <v>1094578160783.7504</v>
      </c>
      <c r="R189" s="70">
        <f t="shared" si="135"/>
        <v>0</v>
      </c>
      <c r="S189" s="11">
        <f t="shared" si="129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7"/>
        <v>5530</v>
      </c>
      <c r="E190" s="2">
        <f t="shared" si="138"/>
        <v>6.2436423810376368E+16</v>
      </c>
      <c r="F190" s="24">
        <f t="shared" si="131"/>
        <v>143.49052346570397</v>
      </c>
      <c r="G190" s="92">
        <f t="shared" si="130"/>
        <v>2.0485282639482365E-3</v>
      </c>
      <c r="H190" s="56">
        <f t="shared" si="132"/>
        <v>1</v>
      </c>
      <c r="I190" s="7">
        <f t="shared" si="139"/>
        <v>-6.31831860888736E+16</v>
      </c>
      <c r="J190" s="2">
        <f t="shared" si="140"/>
        <v>0</v>
      </c>
      <c r="K190" s="34">
        <f t="shared" si="141"/>
        <v>6.2436423810376368E+16</v>
      </c>
      <c r="L190" s="7">
        <f t="shared" si="142"/>
        <v>-1.2109375033549064E+16</v>
      </c>
      <c r="M190" s="2">
        <f t="shared" si="136"/>
        <v>0</v>
      </c>
      <c r="N190" s="34">
        <f t="shared" si="143"/>
        <v>1.1966254291290328E+16</v>
      </c>
      <c r="P190" s="39">
        <f t="shared" si="133"/>
        <v>2.1401779170425331E-5</v>
      </c>
      <c r="Q190" s="38">
        <f t="shared" si="134"/>
        <v>1354097808497.0413</v>
      </c>
      <c r="R190" s="38">
        <f t="shared" si="135"/>
        <v>0</v>
      </c>
      <c r="S190" s="12">
        <f t="shared" si="129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7"/>
        <v>5530</v>
      </c>
      <c r="E191" s="3">
        <f t="shared" si="138"/>
        <v>7.7239824145126576E+16</v>
      </c>
      <c r="F191" s="23">
        <f t="shared" si="131"/>
        <v>143.49052346570397</v>
      </c>
      <c r="G191" s="91">
        <f t="shared" si="130"/>
        <v>2.0485282639482365E-3</v>
      </c>
      <c r="H191" s="55">
        <f t="shared" ref="H191:H198" si="144">D191/D190</f>
        <v>1</v>
      </c>
      <c r="I191" s="8">
        <f t="shared" si="139"/>
        <v>-7.8163640461778816E+16</v>
      </c>
      <c r="J191" s="3">
        <f t="shared" si="140"/>
        <v>0</v>
      </c>
      <c r="K191" s="37">
        <f t="shared" si="141"/>
        <v>7.7239824145126576E+16</v>
      </c>
      <c r="L191" s="8">
        <f t="shared" si="142"/>
        <v>-1.4980454372905216E+16</v>
      </c>
      <c r="M191" s="3">
        <f t="shared" si="136"/>
        <v>0</v>
      </c>
      <c r="N191" s="37">
        <f t="shared" si="143"/>
        <v>1.4803400334750208E+16</v>
      </c>
      <c r="P191" s="71">
        <f t="shared" si="133"/>
        <v>2.1401779170425331E-5</v>
      </c>
      <c r="Q191" s="70">
        <f t="shared" si="134"/>
        <v>1675148418513.6973</v>
      </c>
      <c r="R191" s="70">
        <f t="shared" si="135"/>
        <v>0</v>
      </c>
      <c r="S191" s="11">
        <f t="shared" si="129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7"/>
        <v>5530</v>
      </c>
      <c r="E192" s="2">
        <f t="shared" si="138"/>
        <v>9.5553045319975296E+16</v>
      </c>
      <c r="F192" s="24">
        <f t="shared" si="131"/>
        <v>143.49052346570397</v>
      </c>
      <c r="G192" s="92">
        <f t="shared" si="130"/>
        <v>2.0485282639482365E-3</v>
      </c>
      <c r="H192" s="56">
        <f t="shared" si="144"/>
        <v>1</v>
      </c>
      <c r="I192" s="7">
        <f t="shared" si="139"/>
        <v>-9.6695894405269312E+16</v>
      </c>
      <c r="J192" s="2">
        <f t="shared" si="140"/>
        <v>0</v>
      </c>
      <c r="K192" s="34">
        <f t="shared" si="141"/>
        <v>9.5553045319975296E+16</v>
      </c>
      <c r="L192" s="7">
        <f t="shared" si="142"/>
        <v>-1.8532253943490496E+16</v>
      </c>
      <c r="M192" s="2">
        <f t="shared" si="136"/>
        <v>0</v>
      </c>
      <c r="N192" s="34">
        <f t="shared" si="143"/>
        <v>1.831322117484872E+16</v>
      </c>
      <c r="P192" s="39">
        <f t="shared" si="133"/>
        <v>2.1401779170425331E-5</v>
      </c>
      <c r="Q192" s="38">
        <f t="shared" si="134"/>
        <v>2072318710244.1299</v>
      </c>
      <c r="R192" s="38">
        <f t="shared" si="135"/>
        <v>0</v>
      </c>
      <c r="S192" s="12">
        <f t="shared" si="129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7"/>
        <v>5530</v>
      </c>
      <c r="E193" s="3">
        <f t="shared" si="138"/>
        <v>1.1820825035497355E+17</v>
      </c>
      <c r="F193" s="23">
        <f t="shared" si="131"/>
        <v>143.49052346570397</v>
      </c>
      <c r="G193" s="91">
        <f t="shared" si="130"/>
        <v>2.0485282639482365E-3</v>
      </c>
      <c r="H193" s="55">
        <f t="shared" si="144"/>
        <v>1</v>
      </c>
      <c r="I193" s="8">
        <f t="shared" si="139"/>
        <v>-1.196220639109953E+17</v>
      </c>
      <c r="J193" s="3">
        <f t="shared" si="140"/>
        <v>0</v>
      </c>
      <c r="K193" s="37">
        <f t="shared" si="141"/>
        <v>1.1820825035497355E+17</v>
      </c>
      <c r="L193" s="8">
        <f t="shared" si="142"/>
        <v>-2.2926169505725984E+16</v>
      </c>
      <c r="M193" s="3">
        <f t="shared" si="136"/>
        <v>0</v>
      </c>
      <c r="N193" s="37">
        <f t="shared" si="143"/>
        <v>2.2655205034998256E+16</v>
      </c>
      <c r="P193" s="71">
        <f t="shared" si="133"/>
        <v>2.1401779170425331E-5</v>
      </c>
      <c r="Q193" s="70">
        <f t="shared" si="134"/>
        <v>2563656324039.8281</v>
      </c>
      <c r="R193" s="70">
        <f t="shared" si="135"/>
        <v>0</v>
      </c>
      <c r="S193" s="11">
        <f t="shared" si="129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7"/>
        <v>5530</v>
      </c>
      <c r="E194" s="2">
        <f t="shared" si="138"/>
        <v>1.4623490444697549E+17</v>
      </c>
      <c r="F194" s="24">
        <f t="shared" si="131"/>
        <v>143.49052346570397</v>
      </c>
      <c r="G194" s="92">
        <f t="shared" si="130"/>
        <v>2.0485282639482365E-3</v>
      </c>
      <c r="H194" s="56">
        <f t="shared" si="144"/>
        <v>1</v>
      </c>
      <c r="I194" s="7">
        <f t="shared" si="139"/>
        <v>-1.4798392695301894E+17</v>
      </c>
      <c r="J194" s="2">
        <f t="shared" si="140"/>
        <v>0</v>
      </c>
      <c r="K194" s="34">
        <f t="shared" si="141"/>
        <v>1.4623490444697549E+17</v>
      </c>
      <c r="L194" s="7">
        <f t="shared" si="142"/>
        <v>-2.8361863042023648E+16</v>
      </c>
      <c r="M194" s="2">
        <f t="shared" si="136"/>
        <v>0</v>
      </c>
      <c r="N194" s="34">
        <f t="shared" si="143"/>
        <v>2.8026654092001936E+16</v>
      </c>
      <c r="P194" s="39">
        <f t="shared" si="133"/>
        <v>2.1401779170425331E-5</v>
      </c>
      <c r="Q194" s="38">
        <f t="shared" si="134"/>
        <v>3171487916072.1504</v>
      </c>
      <c r="R194" s="38">
        <f t="shared" si="135"/>
        <v>0</v>
      </c>
      <c r="S194" s="12">
        <f t="shared" si="129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7"/>
        <v>5530</v>
      </c>
      <c r="E195" s="3">
        <f t="shared" si="138"/>
        <v>1.8090655444437261E+17</v>
      </c>
      <c r="F195" s="23">
        <f t="shared" si="131"/>
        <v>143.49052346570397</v>
      </c>
      <c r="G195" s="91">
        <f t="shared" si="130"/>
        <v>2.0485282639482365E-3</v>
      </c>
      <c r="H195" s="55">
        <f t="shared" si="144"/>
        <v>1</v>
      </c>
      <c r="I195" s="8">
        <f t="shared" si="139"/>
        <v>-1.8307026246203638E+17</v>
      </c>
      <c r="J195" s="3">
        <f t="shared" si="140"/>
        <v>0</v>
      </c>
      <c r="K195" s="37">
        <f t="shared" si="141"/>
        <v>1.8090655444437261E+17</v>
      </c>
      <c r="L195" s="8">
        <f t="shared" si="142"/>
        <v>-3.508633550901744E+16</v>
      </c>
      <c r="M195" s="3">
        <f t="shared" si="136"/>
        <v>0</v>
      </c>
      <c r="N195" s="37">
        <f t="shared" si="143"/>
        <v>3.467164999739712E+16</v>
      </c>
      <c r="P195" s="71">
        <f t="shared" si="133"/>
        <v>2.1401779170425331E-5</v>
      </c>
      <c r="Q195" s="70">
        <f t="shared" si="134"/>
        <v>3923433694084.9258</v>
      </c>
      <c r="R195" s="70">
        <f t="shared" si="135"/>
        <v>0</v>
      </c>
      <c r="S195" s="11">
        <f t="shared" si="129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7"/>
        <v>5530</v>
      </c>
      <c r="E196" s="2">
        <f t="shared" si="138"/>
        <v>2.2379869952868582E+17</v>
      </c>
      <c r="F196" s="24">
        <f t="shared" si="131"/>
        <v>143.49052346570397</v>
      </c>
      <c r="G196" s="92">
        <f t="shared" si="130"/>
        <v>2.0485282639482365E-3</v>
      </c>
      <c r="H196" s="56">
        <f t="shared" si="144"/>
        <v>1</v>
      </c>
      <c r="I196" s="7">
        <f t="shared" si="139"/>
        <v>-2.2647541316131507E+17</v>
      </c>
      <c r="J196" s="2">
        <f t="shared" si="140"/>
        <v>0</v>
      </c>
      <c r="K196" s="34">
        <f t="shared" si="141"/>
        <v>2.2379869952868582E+17</v>
      </c>
      <c r="L196" s="7">
        <f t="shared" si="142"/>
        <v>-4.3405150699278688E+16</v>
      </c>
      <c r="M196" s="2">
        <f t="shared" si="136"/>
        <v>0</v>
      </c>
      <c r="N196" s="34">
        <f t="shared" si="143"/>
        <v>4.2892145084313216E+16</v>
      </c>
      <c r="P196" s="39">
        <f t="shared" si="133"/>
        <v>2.1401779170425331E-5</v>
      </c>
      <c r="Q196" s="38">
        <f t="shared" si="134"/>
        <v>4853662495093.3008</v>
      </c>
      <c r="R196" s="38">
        <f t="shared" si="135"/>
        <v>0</v>
      </c>
      <c r="S196" s="12">
        <f t="shared" si="129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7"/>
        <v>5530</v>
      </c>
      <c r="E197" s="3">
        <f t="shared" si="138"/>
        <v>2.7686038277917686E+17</v>
      </c>
      <c r="F197" s="23">
        <f t="shared" si="131"/>
        <v>143.49052346570397</v>
      </c>
      <c r="G197" s="91">
        <f t="shared" si="130"/>
        <v>2.0485282639482365E-3</v>
      </c>
      <c r="H197" s="55">
        <f t="shared" si="144"/>
        <v>1</v>
      </c>
      <c r="I197" s="8">
        <f t="shared" si="139"/>
        <v>-2.8017173339238874E+17</v>
      </c>
      <c r="J197" s="3">
        <f t="shared" si="140"/>
        <v>0</v>
      </c>
      <c r="K197" s="37">
        <f t="shared" si="141"/>
        <v>2.7686038277917686E+17</v>
      </c>
      <c r="L197" s="8">
        <f t="shared" si="142"/>
        <v>-5.3696320231073664E+16</v>
      </c>
      <c r="M197" s="3">
        <f t="shared" si="136"/>
        <v>0</v>
      </c>
      <c r="N197" s="37">
        <f t="shared" si="143"/>
        <v>5.306168325049104E+16</v>
      </c>
      <c r="P197" s="71">
        <f t="shared" si="133"/>
        <v>2.1401779170425331E-5</v>
      </c>
      <c r="Q197" s="70">
        <f t="shared" si="134"/>
        <v>6004444436461.9219</v>
      </c>
      <c r="R197" s="70">
        <f t="shared" si="135"/>
        <v>0</v>
      </c>
      <c r="S197" s="11">
        <f t="shared" si="129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7"/>
        <v>5530</v>
      </c>
      <c r="E198" s="47">
        <f t="shared" si="138"/>
        <v>3.4250275678124467E+17</v>
      </c>
      <c r="F198" s="94">
        <f t="shared" si="131"/>
        <v>143.49052346570397</v>
      </c>
      <c r="G198" s="93">
        <f t="shared" si="130"/>
        <v>2.0485282639482365E-3</v>
      </c>
      <c r="H198" s="57">
        <f t="shared" si="144"/>
        <v>1</v>
      </c>
      <c r="I198" s="30">
        <f t="shared" si="139"/>
        <v>-3.4659921400025882E+17</v>
      </c>
      <c r="J198" s="47">
        <f t="shared" si="140"/>
        <v>0</v>
      </c>
      <c r="K198" s="88">
        <f t="shared" si="141"/>
        <v>3.4250275678124467E+17</v>
      </c>
      <c r="L198" s="30">
        <f t="shared" si="142"/>
        <v>-6.642748060787008E+16</v>
      </c>
      <c r="M198" s="47">
        <f t="shared" si="136"/>
        <v>0</v>
      </c>
      <c r="N198" s="88">
        <f t="shared" si="143"/>
        <v>6.5642374002067808E+16</v>
      </c>
      <c r="P198" s="39">
        <f t="shared" si="133"/>
        <v>2.1401779170425331E-5</v>
      </c>
      <c r="Q198" s="38">
        <f t="shared" si="134"/>
        <v>7428071693696.4639</v>
      </c>
      <c r="R198" s="38">
        <f t="shared" si="135"/>
        <v>0</v>
      </c>
      <c r="S198" s="12">
        <f t="shared" si="129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5">D198+IF(M199&gt;0,M199,0)</f>
        <v>5530</v>
      </c>
      <c r="E199" s="3">
        <f t="shared" ref="E199:E202" si="146">E198+IF(N199&gt;0,N199,0)</f>
        <v>4.2370864774942221E+17</v>
      </c>
      <c r="F199" s="23">
        <f t="shared" si="131"/>
        <v>143.49052346570397</v>
      </c>
      <c r="G199" s="91">
        <f t="shared" ref="G199:G202" si="147">D199/U$3</f>
        <v>2.0485282639482365E-3</v>
      </c>
      <c r="H199" s="55">
        <f t="shared" ref="H199:H203" si="148">D199/D198</f>
        <v>1</v>
      </c>
      <c r="I199" s="8">
        <f t="shared" si="139"/>
        <v>-4.2877635688304819E+17</v>
      </c>
      <c r="J199" s="3">
        <f t="shared" ref="J199:J202" si="149">S199</f>
        <v>0</v>
      </c>
      <c r="K199" s="37">
        <f t="shared" si="141"/>
        <v>4.2370864774942221E+17</v>
      </c>
      <c r="L199" s="8">
        <f t="shared" ref="L199:L202" si="150">I199-I198</f>
        <v>-8.2177142882789376E+16</v>
      </c>
      <c r="M199" s="3">
        <f t="shared" ref="M199:M202" si="151">J199-J198</f>
        <v>0</v>
      </c>
      <c r="N199" s="37">
        <f t="shared" ref="N199:N202" si="152">K199-K198</f>
        <v>8.1205890968177536E+16</v>
      </c>
      <c r="P199" s="71">
        <f t="shared" si="133"/>
        <v>2.1401779170425331E-5</v>
      </c>
      <c r="Q199" s="70">
        <f t="shared" si="134"/>
        <v>9189234686166.4219</v>
      </c>
      <c r="R199" s="70">
        <f t="shared" si="135"/>
        <v>0</v>
      </c>
      <c r="S199" s="11">
        <f t="shared" ref="S199:S203" si="153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5"/>
        <v>5530</v>
      </c>
      <c r="E200" s="2">
        <f t="shared" si="146"/>
        <v>5.2416809682004544E+17</v>
      </c>
      <c r="F200" s="24">
        <f t="shared" si="131"/>
        <v>143.49052346570397</v>
      </c>
      <c r="G200" s="92">
        <f t="shared" si="147"/>
        <v>2.0485282639482365E-3</v>
      </c>
      <c r="H200" s="56">
        <f t="shared" si="148"/>
        <v>1</v>
      </c>
      <c r="I200" s="7">
        <f t="shared" si="139"/>
        <v>-5.3043733740770016E+17</v>
      </c>
      <c r="J200" s="2">
        <f t="shared" si="149"/>
        <v>0</v>
      </c>
      <c r="K200" s="34">
        <f t="shared" si="141"/>
        <v>5.2416809682004544E+17</v>
      </c>
      <c r="L200" s="7">
        <f t="shared" si="150"/>
        <v>-1.0166098052465197E+17</v>
      </c>
      <c r="M200" s="2">
        <f t="shared" si="151"/>
        <v>0</v>
      </c>
      <c r="N200" s="34">
        <f t="shared" si="152"/>
        <v>1.0045944907062323E+17</v>
      </c>
      <c r="P200" s="39">
        <f t="shared" si="133"/>
        <v>2.1401779170425331E-5</v>
      </c>
      <c r="Q200" s="38">
        <f t="shared" si="134"/>
        <v>11367961645968.324</v>
      </c>
      <c r="R200" s="38">
        <f t="shared" si="135"/>
        <v>0</v>
      </c>
      <c r="S200" s="12">
        <f t="shared" si="153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5"/>
        <v>5530</v>
      </c>
      <c r="E201" s="3">
        <f t="shared" si="146"/>
        <v>6.4844603758579584E+17</v>
      </c>
      <c r="F201" s="23">
        <f t="shared" si="131"/>
        <v>143.49052346570397</v>
      </c>
      <c r="G201" s="91">
        <f t="shared" si="147"/>
        <v>2.0485282639482365E-3</v>
      </c>
      <c r="H201" s="55">
        <f t="shared" si="148"/>
        <v>1</v>
      </c>
      <c r="I201" s="8">
        <f t="shared" si="139"/>
        <v>-6.562016874286615E+17</v>
      </c>
      <c r="J201" s="3">
        <f t="shared" si="149"/>
        <v>0</v>
      </c>
      <c r="K201" s="37">
        <f t="shared" si="141"/>
        <v>6.4844603758579584E+17</v>
      </c>
      <c r="L201" s="8">
        <f t="shared" si="150"/>
        <v>-1.2576435002096134E+17</v>
      </c>
      <c r="M201" s="3">
        <f t="shared" si="151"/>
        <v>0</v>
      </c>
      <c r="N201" s="37">
        <f t="shared" si="152"/>
        <v>1.242779407657504E+17</v>
      </c>
      <c r="P201" s="71">
        <f t="shared" si="133"/>
        <v>2.1401779170425331E-5</v>
      </c>
      <c r="Q201" s="70">
        <f t="shared" si="134"/>
        <v>14063255145583.814</v>
      </c>
      <c r="R201" s="70">
        <f t="shared" si="135"/>
        <v>0</v>
      </c>
      <c r="S201" s="11">
        <f t="shared" si="153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5"/>
        <v>5530</v>
      </c>
      <c r="E202" s="2">
        <f t="shared" si="146"/>
        <v>8.0218972923313382E+17</v>
      </c>
      <c r="F202" s="24">
        <f t="shared" si="131"/>
        <v>143.49052346570397</v>
      </c>
      <c r="G202" s="92">
        <f t="shared" si="147"/>
        <v>2.0485282639482365E-3</v>
      </c>
      <c r="H202" s="56">
        <f t="shared" si="148"/>
        <v>1</v>
      </c>
      <c r="I202" s="7">
        <f t="shared" si="139"/>
        <v>-8.1178420940088909E+17</v>
      </c>
      <c r="J202" s="2">
        <f t="shared" si="149"/>
        <v>0</v>
      </c>
      <c r="K202" s="34">
        <f t="shared" si="141"/>
        <v>8.0218972923313382E+17</v>
      </c>
      <c r="L202" s="7">
        <f t="shared" si="150"/>
        <v>-1.5558252197222758E+17</v>
      </c>
      <c r="M202" s="2">
        <f t="shared" si="151"/>
        <v>0</v>
      </c>
      <c r="N202" s="34">
        <f t="shared" si="152"/>
        <v>1.5374369164733798E+17</v>
      </c>
      <c r="P202" s="39">
        <f t="shared" si="133"/>
        <v>2.1401779170425331E-5</v>
      </c>
      <c r="Q202" s="38">
        <f t="shared" si="134"/>
        <v>17397590830184.713</v>
      </c>
      <c r="R202" s="38">
        <f t="shared" si="135"/>
        <v>0</v>
      </c>
      <c r="S202" s="12">
        <f t="shared" si="153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5530</v>
      </c>
      <c r="E203" s="3">
        <f>E202+IF(N203&gt;0,N203,0)</f>
        <v>9.9238537116048922E+17</v>
      </c>
      <c r="F203" s="23">
        <f t="shared" si="131"/>
        <v>143.49052346570397</v>
      </c>
      <c r="G203" s="91">
        <f>D203/U$3</f>
        <v>2.0485282639482365E-3</v>
      </c>
      <c r="H203" s="55">
        <f t="shared" si="148"/>
        <v>1</v>
      </c>
      <c r="I203" s="8">
        <f t="shared" si="139"/>
        <v>-1.0042546602019648E+18</v>
      </c>
      <c r="J203" s="3">
        <f>S203</f>
        <v>0</v>
      </c>
      <c r="K203" s="37">
        <f t="shared" si="141"/>
        <v>9.9238537116048922E+17</v>
      </c>
      <c r="L203" s="8">
        <f>I203-I202</f>
        <v>-1.9247045080107571E+17</v>
      </c>
      <c r="M203" s="3">
        <f>J203-J202</f>
        <v>0</v>
      </c>
      <c r="N203" s="37">
        <f>K203-K202</f>
        <v>1.9019564192735539E+17</v>
      </c>
      <c r="P203" s="71">
        <f t="shared" si="133"/>
        <v>2.1401779170425331E-5</v>
      </c>
      <c r="Q203" s="70">
        <f t="shared" si="134"/>
        <v>21522482779498.957</v>
      </c>
      <c r="R203" s="70">
        <f t="shared" si="135"/>
        <v>0</v>
      </c>
      <c r="S203" s="11">
        <f t="shared" si="153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4">D203+IF(M204&gt;0,M204,0)</f>
        <v>5530</v>
      </c>
      <c r="E204" s="61">
        <f t="shared" ref="E204" si="155">E203+IF(N204&gt;0,N204,0)</f>
        <v>1.2276755597890849E+18</v>
      </c>
      <c r="F204" s="120">
        <f t="shared" si="131"/>
        <v>143.49052346570397</v>
      </c>
      <c r="G204" s="121">
        <f t="shared" ref="G204" si="156">D204/U$3</f>
        <v>2.0485282639482365E-3</v>
      </c>
      <c r="H204" s="122">
        <f t="shared" ref="H204" si="157">D204/D203</f>
        <v>1</v>
      </c>
      <c r="I204" s="53">
        <f t="shared" si="139"/>
        <v>-1.242359004841538E+18</v>
      </c>
      <c r="J204" s="61">
        <f t="shared" ref="J204" si="158">S204</f>
        <v>0</v>
      </c>
      <c r="K204" s="62">
        <f t="shared" si="141"/>
        <v>1.2276755597890849E+18</v>
      </c>
      <c r="L204" s="53">
        <f t="shared" ref="L204" si="159">I204-I203</f>
        <v>-2.3810434463957325E+17</v>
      </c>
      <c r="M204" s="61">
        <f t="shared" ref="M204" si="160">J204-J203</f>
        <v>0</v>
      </c>
      <c r="N204" s="62">
        <f t="shared" ref="N204" si="161">K204-K203</f>
        <v>2.3529018862859571E+17</v>
      </c>
      <c r="P204" s="123">
        <f t="shared" si="133"/>
        <v>2.1401779170425331E-5</v>
      </c>
      <c r="Q204" s="124">
        <f t="shared" si="134"/>
        <v>26625368392395.5</v>
      </c>
      <c r="R204" s="124">
        <f t="shared" si="135"/>
        <v>0</v>
      </c>
      <c r="S204" s="130">
        <f t="shared" ref="S204" si="162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2020-04-01T17:17:45Z</dcterms:modified>
</cp:coreProperties>
</file>