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A0DBC5C3-5AC5-4AE3-814A-B56305651FF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3" i="1" l="1"/>
  <c r="T13" i="1"/>
  <c r="S13" i="1"/>
  <c r="R13" i="1"/>
  <c r="Q13" i="1"/>
  <c r="P13" i="1"/>
  <c r="W4" i="1" l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4" i="1"/>
  <c r="U9" i="1" l="1"/>
  <c r="U3" i="1" l="1"/>
  <c r="I27" i="1" l="1"/>
  <c r="K27" i="1"/>
  <c r="N27" i="1" s="1"/>
  <c r="K26" i="1"/>
  <c r="M26" i="1"/>
  <c r="N26" i="1"/>
  <c r="M27" i="1" l="1"/>
  <c r="U7" i="1"/>
  <c r="U8" i="1"/>
  <c r="T26" i="1"/>
  <c r="T25" i="1"/>
  <c r="T24" i="1"/>
  <c r="T23" i="1"/>
  <c r="T22" i="1"/>
  <c r="T21" i="1"/>
  <c r="T20" i="1"/>
  <c r="T19" i="1"/>
  <c r="T18" i="1"/>
  <c r="T17" i="1"/>
  <c r="H4" i="1" l="1"/>
  <c r="K4" i="1"/>
  <c r="K5" i="1"/>
  <c r="N5" i="1" s="1"/>
  <c r="K6" i="1"/>
  <c r="K7" i="1"/>
  <c r="G8" i="1"/>
  <c r="H8" i="1"/>
  <c r="K8" i="1"/>
  <c r="N8" i="1"/>
  <c r="H9" i="1"/>
  <c r="M9" i="1"/>
  <c r="K9" i="1"/>
  <c r="H10" i="1"/>
  <c r="K10" i="1"/>
  <c r="H11" i="1"/>
  <c r="K11" i="1"/>
  <c r="H12" i="1"/>
  <c r="K12" i="1"/>
  <c r="G13" i="1"/>
  <c r="H13" i="1"/>
  <c r="K13" i="1"/>
  <c r="N13" i="1" s="1"/>
  <c r="G14" i="1"/>
  <c r="H14" i="1"/>
  <c r="K14" i="1"/>
  <c r="N14" i="1" s="1"/>
  <c r="H15" i="1"/>
  <c r="K15" i="1"/>
  <c r="H16" i="1"/>
  <c r="K16" i="1"/>
  <c r="N16" i="1" s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H26" i="1"/>
  <c r="U4" i="1"/>
  <c r="G19" i="1"/>
  <c r="I5" i="1" l="1"/>
  <c r="I9" i="1"/>
  <c r="I13" i="1"/>
  <c r="I17" i="1"/>
  <c r="I21" i="1"/>
  <c r="I25" i="1"/>
  <c r="I20" i="1"/>
  <c r="I6" i="1"/>
  <c r="I10" i="1"/>
  <c r="I14" i="1"/>
  <c r="I18" i="1"/>
  <c r="I22" i="1"/>
  <c r="I26" i="1"/>
  <c r="I16" i="1"/>
  <c r="I7" i="1"/>
  <c r="I11" i="1"/>
  <c r="I15" i="1"/>
  <c r="I19" i="1"/>
  <c r="I23" i="1"/>
  <c r="I4" i="1"/>
  <c r="I12" i="1"/>
  <c r="I24" i="1"/>
  <c r="I8" i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G4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L26" i="1" l="1"/>
  <c r="L27" i="1"/>
  <c r="U5" i="1"/>
  <c r="L16" i="1" l="1"/>
  <c r="L22" i="1" l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X4" i="1" l="1"/>
  <c r="H27" i="1" l="1"/>
  <c r="G27" i="1"/>
  <c r="Y4" i="1"/>
  <c r="Z4" i="1" s="1"/>
  <c r="P21" i="1" l="1"/>
  <c r="Q27" i="1"/>
  <c r="P146" i="1"/>
  <c r="P114" i="1"/>
  <c r="P183" i="1"/>
  <c r="P191" i="1"/>
  <c r="P172" i="1"/>
  <c r="P57" i="1"/>
  <c r="P82" i="1"/>
  <c r="P107" i="1"/>
  <c r="P200" i="1"/>
  <c r="P92" i="1"/>
  <c r="P174" i="1"/>
  <c r="Q22" i="1"/>
  <c r="R19" i="1"/>
  <c r="P137" i="1"/>
  <c r="P198" i="1"/>
  <c r="P148" i="1"/>
  <c r="P164" i="1"/>
  <c r="P59" i="1"/>
  <c r="P131" i="1"/>
  <c r="P28" i="1"/>
  <c r="P96" i="1"/>
  <c r="P44" i="1"/>
  <c r="P128" i="1"/>
  <c r="P127" i="1"/>
  <c r="P181" i="1"/>
  <c r="P118" i="1"/>
  <c r="P201" i="1"/>
  <c r="P169" i="1"/>
  <c r="P129" i="1"/>
  <c r="P151" i="1"/>
  <c r="P157" i="1"/>
  <c r="P187" i="1"/>
  <c r="P52" i="1"/>
  <c r="P35" i="1"/>
  <c r="P34" i="1"/>
  <c r="P50" i="1"/>
  <c r="Q23" i="1"/>
  <c r="Q20" i="1"/>
  <c r="Q24" i="1"/>
  <c r="Q28" i="1"/>
  <c r="Q21" i="1"/>
  <c r="Q25" i="1"/>
  <c r="Q18" i="1"/>
  <c r="R28" i="1"/>
  <c r="R23" i="1"/>
  <c r="R27" i="1"/>
  <c r="R22" i="1"/>
  <c r="P55" i="1"/>
  <c r="P54" i="1"/>
  <c r="P20" i="1"/>
  <c r="P135" i="1"/>
  <c r="P76" i="1"/>
  <c r="P165" i="1"/>
  <c r="P141" i="1"/>
  <c r="P189" i="1"/>
  <c r="P75" i="1"/>
  <c r="P180" i="1"/>
  <c r="P116" i="1"/>
  <c r="P168" i="1"/>
  <c r="P113" i="1"/>
  <c r="P192" i="1"/>
  <c r="P153" i="1"/>
  <c r="P167" i="1"/>
  <c r="P64" i="1"/>
  <c r="P119" i="1"/>
  <c r="P93" i="1"/>
  <c r="P138" i="1"/>
  <c r="P97" i="1"/>
  <c r="P70" i="1"/>
  <c r="P133" i="1"/>
  <c r="P42" i="1"/>
  <c r="P27" i="1"/>
  <c r="P193" i="1"/>
  <c r="P173" i="1"/>
  <c r="P83" i="1"/>
  <c r="P56" i="1"/>
  <c r="P154" i="1"/>
  <c r="P40" i="1"/>
  <c r="P48" i="1"/>
  <c r="P94" i="1"/>
  <c r="P140" i="1"/>
  <c r="P77" i="1"/>
  <c r="P33" i="1"/>
  <c r="P123" i="1"/>
  <c r="P150" i="1"/>
  <c r="P136" i="1"/>
  <c r="P69" i="1"/>
  <c r="P156" i="1"/>
  <c r="P79" i="1"/>
  <c r="P31" i="1"/>
  <c r="P185" i="1"/>
  <c r="P175" i="1"/>
  <c r="P32" i="1"/>
  <c r="P111" i="1"/>
  <c r="P125" i="1"/>
  <c r="P149" i="1"/>
  <c r="P160" i="1"/>
  <c r="P120" i="1"/>
  <c r="P130" i="1"/>
  <c r="P197" i="1"/>
  <c r="P152" i="1"/>
  <c r="P102" i="1"/>
  <c r="P98" i="1"/>
  <c r="P99" i="1"/>
  <c r="P45" i="1"/>
  <c r="P53" i="1"/>
  <c r="P194" i="1"/>
  <c r="P171" i="1"/>
  <c r="P142" i="1"/>
  <c r="P186" i="1"/>
  <c r="P60" i="1"/>
  <c r="P108" i="1"/>
  <c r="P51" i="1"/>
  <c r="P122" i="1"/>
  <c r="P112" i="1"/>
  <c r="P184" i="1"/>
  <c r="P90" i="1"/>
  <c r="P58" i="1"/>
  <c r="P88" i="1"/>
  <c r="P36" i="1"/>
  <c r="P182" i="1"/>
  <c r="P67" i="1"/>
  <c r="P73" i="1"/>
  <c r="P19" i="1"/>
  <c r="P155" i="1"/>
  <c r="P110" i="1"/>
  <c r="P188" i="1"/>
  <c r="P199" i="1"/>
  <c r="P95" i="1"/>
  <c r="P134" i="1"/>
  <c r="P145" i="1"/>
  <c r="P163" i="1"/>
  <c r="P47" i="1"/>
  <c r="P78" i="1"/>
  <c r="P26" i="1"/>
  <c r="P179" i="1"/>
  <c r="P103" i="1"/>
  <c r="P66" i="1"/>
  <c r="P115" i="1"/>
  <c r="P196" i="1"/>
  <c r="P159" i="1"/>
  <c r="P202" i="1"/>
  <c r="P177" i="1"/>
  <c r="P38" i="1"/>
  <c r="P80" i="1"/>
  <c r="P132" i="1"/>
  <c r="P166" i="1"/>
  <c r="P104" i="1"/>
  <c r="P63" i="1"/>
  <c r="P84" i="1"/>
  <c r="P170" i="1"/>
  <c r="P89" i="1"/>
  <c r="P147" i="1"/>
  <c r="P144" i="1"/>
  <c r="P74" i="1"/>
  <c r="P17" i="1"/>
  <c r="P81" i="1"/>
  <c r="P105" i="1"/>
  <c r="P204" i="1"/>
  <c r="P126" i="1"/>
  <c r="P139" i="1"/>
  <c r="P39" i="1"/>
  <c r="P178" i="1"/>
  <c r="P203" i="1"/>
  <c r="R24" i="1"/>
  <c r="R21" i="1"/>
  <c r="P158" i="1"/>
  <c r="P22" i="1"/>
  <c r="P46" i="1"/>
  <c r="P161" i="1"/>
  <c r="P195" i="1"/>
  <c r="P121" i="1"/>
  <c r="P162" i="1"/>
  <c r="P87" i="1"/>
  <c r="P106" i="1"/>
  <c r="P24" i="1"/>
  <c r="P30" i="1"/>
  <c r="P190" i="1"/>
  <c r="R18" i="1"/>
  <c r="R17" i="1"/>
  <c r="R26" i="1"/>
  <c r="R25" i="1"/>
  <c r="R20" i="1"/>
  <c r="P68" i="1"/>
  <c r="P71" i="1"/>
  <c r="P37" i="1"/>
  <c r="P25" i="1"/>
  <c r="P43" i="1"/>
  <c r="P143" i="1"/>
  <c r="P124" i="1"/>
  <c r="P29" i="1"/>
  <c r="P41" i="1"/>
  <c r="P117" i="1"/>
  <c r="P61" i="1"/>
  <c r="P62" i="1"/>
  <c r="P86" i="1"/>
  <c r="P85" i="1"/>
  <c r="P23" i="1"/>
  <c r="P72" i="1"/>
  <c r="P109" i="1"/>
  <c r="P49" i="1"/>
  <c r="P176" i="1"/>
  <c r="P18" i="1"/>
  <c r="P91" i="1"/>
  <c r="P100" i="1"/>
  <c r="P101" i="1"/>
  <c r="P65" i="1"/>
  <c r="Q17" i="1"/>
  <c r="S17" i="1" s="1"/>
  <c r="U17" i="1" s="1"/>
  <c r="Q19" i="1"/>
  <c r="Q26" i="1"/>
  <c r="S26" i="1" l="1"/>
  <c r="U26" i="1" s="1"/>
  <c r="V26" i="1" s="1"/>
  <c r="S19" i="1"/>
  <c r="U19" i="1" s="1"/>
  <c r="V19" i="1" s="1"/>
  <c r="S20" i="1"/>
  <c r="U20" i="1" s="1"/>
  <c r="V20" i="1" s="1"/>
  <c r="S21" i="1"/>
  <c r="U21" i="1" s="1"/>
  <c r="V21" i="1" s="1"/>
  <c r="V17" i="1"/>
  <c r="W17" i="1"/>
  <c r="X17" i="1" s="1"/>
  <c r="S28" i="1"/>
  <c r="S24" i="1"/>
  <c r="U24" i="1" s="1"/>
  <c r="V24" i="1" s="1"/>
  <c r="S23" i="1"/>
  <c r="U23" i="1" s="1"/>
  <c r="V23" i="1" s="1"/>
  <c r="S18" i="1"/>
  <c r="U18" i="1" s="1"/>
  <c r="V18" i="1" s="1"/>
  <c r="S25" i="1"/>
  <c r="U25" i="1" s="1"/>
  <c r="V25" i="1" s="1"/>
  <c r="S22" i="1"/>
  <c r="U22" i="1" s="1"/>
  <c r="V22" i="1" s="1"/>
  <c r="S27" i="1"/>
  <c r="U27" i="1" s="1"/>
  <c r="V27" i="1" s="1"/>
  <c r="W18" i="1" l="1"/>
  <c r="J28" i="1"/>
  <c r="U28" i="1"/>
  <c r="V28" i="1" s="1"/>
  <c r="W19" i="1" l="1"/>
  <c r="X18" i="1"/>
  <c r="K28" i="1"/>
  <c r="R29" i="1"/>
  <c r="M28" i="1"/>
  <c r="D28" i="1" l="1"/>
  <c r="F28" i="1" s="1"/>
  <c r="W20" i="1"/>
  <c r="X19" i="1"/>
  <c r="N28" i="1"/>
  <c r="E28" i="1" s="1"/>
  <c r="I28" i="1"/>
  <c r="L28" i="1" s="1"/>
  <c r="H28" i="1" l="1"/>
  <c r="G28" i="1"/>
  <c r="W21" i="1"/>
  <c r="X20" i="1"/>
  <c r="Q29" i="1"/>
  <c r="S29" i="1" s="1"/>
  <c r="W22" i="1" l="1"/>
  <c r="X21" i="1"/>
  <c r="J29" i="1"/>
  <c r="K29" i="1" s="1"/>
  <c r="U29" i="1"/>
  <c r="W23" i="1" l="1"/>
  <c r="X22" i="1"/>
  <c r="R30" i="1"/>
  <c r="M29" i="1"/>
  <c r="D29" i="1" s="1"/>
  <c r="F29" i="1" s="1"/>
  <c r="V29" i="1"/>
  <c r="N29" i="1"/>
  <c r="E29" i="1" s="1"/>
  <c r="I29" i="1"/>
  <c r="L29" i="1" s="1"/>
  <c r="W24" i="1" l="1"/>
  <c r="X23" i="1"/>
  <c r="G29" i="1"/>
  <c r="H29" i="1"/>
  <c r="Q30" i="1"/>
  <c r="S30" i="1" s="1"/>
  <c r="W25" i="1" l="1"/>
  <c r="X24" i="1"/>
  <c r="J30" i="1"/>
  <c r="M30" i="1" s="1"/>
  <c r="D30" i="1" s="1"/>
  <c r="F30" i="1" s="1"/>
  <c r="U30" i="1"/>
  <c r="W26" i="1" l="1"/>
  <c r="X25" i="1"/>
  <c r="K30" i="1"/>
  <c r="I30" i="1" s="1"/>
  <c r="L30" i="1" s="1"/>
  <c r="R31" i="1"/>
  <c r="V30" i="1"/>
  <c r="H30" i="1"/>
  <c r="G30" i="1"/>
  <c r="N30" i="1" l="1"/>
  <c r="E30" i="1" s="1"/>
  <c r="W27" i="1"/>
  <c r="X26" i="1"/>
  <c r="Q31" i="1"/>
  <c r="S31" i="1" s="1"/>
  <c r="X27" i="1" l="1"/>
  <c r="W28" i="1"/>
  <c r="J31" i="1"/>
  <c r="K31" i="1" s="1"/>
  <c r="I31" i="1" s="1"/>
  <c r="L31" i="1" s="1"/>
  <c r="U31" i="1"/>
  <c r="X28" i="1" l="1"/>
  <c r="W29" i="1"/>
  <c r="R32" i="1"/>
  <c r="M31" i="1"/>
  <c r="D31" i="1" s="1"/>
  <c r="H31" i="1" s="1"/>
  <c r="N31" i="1"/>
  <c r="E31" i="1" s="1"/>
  <c r="V31" i="1"/>
  <c r="Q32" i="1"/>
  <c r="S32" i="1" s="1"/>
  <c r="X29" i="1" l="1"/>
  <c r="W30" i="1"/>
  <c r="F31" i="1"/>
  <c r="G31" i="1"/>
  <c r="J32" i="1"/>
  <c r="M32" i="1" s="1"/>
  <c r="D32" i="1" s="1"/>
  <c r="F32" i="1" s="1"/>
  <c r="U32" i="1"/>
  <c r="V32" i="1" s="1"/>
  <c r="R33" i="1" l="1"/>
  <c r="K32" i="1"/>
  <c r="N32" i="1" s="1"/>
  <c r="E32" i="1" s="1"/>
  <c r="X30" i="1"/>
  <c r="W31" i="1"/>
  <c r="X31" i="1" s="1"/>
  <c r="G32" i="1"/>
  <c r="H32" i="1"/>
  <c r="W32" i="1" l="1"/>
  <c r="X32" i="1" s="1"/>
  <c r="I32" i="1"/>
  <c r="L32" i="1" s="1"/>
  <c r="Q33" i="1" l="1"/>
  <c r="S33" i="1" s="1"/>
  <c r="J33" i="1" s="1"/>
  <c r="M33" i="1" l="1"/>
  <c r="D33" i="1" s="1"/>
  <c r="F33" i="1" s="1"/>
  <c r="R34" i="1"/>
  <c r="K33" i="1"/>
  <c r="N33" i="1" s="1"/>
  <c r="E33" i="1" s="1"/>
  <c r="U33" i="1"/>
  <c r="V33" i="1" s="1"/>
  <c r="I33" i="1" l="1"/>
  <c r="L33" i="1" s="1"/>
  <c r="W33" i="1"/>
  <c r="X33" i="1" s="1"/>
  <c r="H33" i="1"/>
  <c r="G33" i="1"/>
  <c r="Q34" i="1" l="1"/>
  <c r="S34" i="1" s="1"/>
  <c r="J34" i="1" s="1"/>
  <c r="M34" i="1" l="1"/>
  <c r="D34" i="1" s="1"/>
  <c r="F34" i="1" s="1"/>
  <c r="R35" i="1"/>
  <c r="K34" i="1"/>
  <c r="N34" i="1" s="1"/>
  <c r="E34" i="1" s="1"/>
  <c r="U34" i="1"/>
  <c r="W34" i="1" s="1"/>
  <c r="V34" i="1"/>
  <c r="G34" i="1" l="1"/>
  <c r="I34" i="1"/>
  <c r="L34" i="1" s="1"/>
  <c r="H34" i="1"/>
  <c r="X34" i="1"/>
  <c r="Q35" i="1" l="1"/>
  <c r="S35" i="1" s="1"/>
  <c r="U35" i="1" s="1"/>
  <c r="J35" i="1" l="1"/>
  <c r="K35" i="1" s="1"/>
  <c r="N35" i="1" s="1"/>
  <c r="E35" i="1" s="1"/>
  <c r="V35" i="1"/>
  <c r="W35" i="1"/>
  <c r="X35" i="1" s="1"/>
  <c r="I35" i="1" l="1"/>
  <c r="L35" i="1" s="1"/>
  <c r="R36" i="1"/>
  <c r="M35" i="1"/>
  <c r="D35" i="1" s="1"/>
  <c r="Q36" i="1" l="1"/>
  <c r="S36" i="1" s="1"/>
  <c r="J36" i="1" s="1"/>
  <c r="R37" i="1" s="1"/>
  <c r="F35" i="1"/>
  <c r="G35" i="1"/>
  <c r="H35" i="1"/>
  <c r="K36" i="1" l="1"/>
  <c r="I36" i="1" s="1"/>
  <c r="L36" i="1" s="1"/>
  <c r="M36" i="1"/>
  <c r="D36" i="1" s="1"/>
  <c r="F36" i="1" s="1"/>
  <c r="N36" i="1" l="1"/>
  <c r="E36" i="1" s="1"/>
  <c r="G36" i="1"/>
  <c r="H36" i="1"/>
  <c r="Q37" i="1"/>
  <c r="S37" i="1" s="1"/>
  <c r="J37" i="1" s="1"/>
  <c r="K37" i="1" l="1"/>
  <c r="M37" i="1"/>
  <c r="D37" i="1" s="1"/>
  <c r="F37" i="1" s="1"/>
  <c r="R38" i="1"/>
  <c r="G37" i="1" l="1"/>
  <c r="H37" i="1"/>
  <c r="N37" i="1"/>
  <c r="E37" i="1" s="1"/>
  <c r="I37" i="1"/>
  <c r="L37" i="1" s="1"/>
  <c r="Q38" i="1" l="1"/>
  <c r="S38" i="1" s="1"/>
  <c r="J38" i="1" s="1"/>
  <c r="M38" i="1" l="1"/>
  <c r="D38" i="1" s="1"/>
  <c r="F38" i="1" s="1"/>
  <c r="R39" i="1"/>
  <c r="K38" i="1"/>
  <c r="N38" i="1" l="1"/>
  <c r="E38" i="1" s="1"/>
  <c r="I38" i="1"/>
  <c r="L38" i="1" s="1"/>
  <c r="G38" i="1"/>
  <c r="H38" i="1"/>
  <c r="Q39" i="1" l="1"/>
  <c r="S39" i="1" s="1"/>
  <c r="J39" i="1" s="1"/>
  <c r="K39" i="1" s="1"/>
  <c r="M39" i="1" l="1"/>
  <c r="D39" i="1" s="1"/>
  <c r="R40" i="1"/>
  <c r="N39" i="1"/>
  <c r="E39" i="1" s="1"/>
  <c r="I39" i="1"/>
  <c r="L39" i="1" s="1"/>
  <c r="H39" i="1" l="1"/>
  <c r="F39" i="1"/>
  <c r="G39" i="1"/>
  <c r="Q40" i="1"/>
  <c r="S40" i="1" s="1"/>
  <c r="J40" i="1" s="1"/>
  <c r="K40" i="1" l="1"/>
  <c r="M40" i="1"/>
  <c r="D40" i="1" s="1"/>
  <c r="F40" i="1" s="1"/>
  <c r="R41" i="1"/>
  <c r="H40" i="1" l="1"/>
  <c r="G40" i="1"/>
  <c r="N40" i="1"/>
  <c r="E40" i="1" s="1"/>
  <c r="I40" i="1"/>
  <c r="L40" i="1" s="1"/>
  <c r="Q41" i="1" l="1"/>
  <c r="S41" i="1" s="1"/>
  <c r="J41" i="1" s="1"/>
  <c r="K41" i="1" s="1"/>
  <c r="M41" i="1" l="1"/>
  <c r="D41" i="1" s="1"/>
  <c r="R42" i="1"/>
  <c r="N41" i="1"/>
  <c r="E41" i="1" s="1"/>
  <c r="I41" i="1"/>
  <c r="L41" i="1" s="1"/>
  <c r="G41" i="1" l="1"/>
  <c r="F41" i="1"/>
  <c r="H41" i="1"/>
  <c r="Q42" i="1"/>
  <c r="S42" i="1" s="1"/>
  <c r="J42" i="1" s="1"/>
  <c r="K42" i="1" s="1"/>
  <c r="M42" i="1" l="1"/>
  <c r="D42" i="1" s="1"/>
  <c r="R43" i="1"/>
  <c r="N42" i="1"/>
  <c r="E42" i="1" s="1"/>
  <c r="I42" i="1"/>
  <c r="L42" i="1" s="1"/>
  <c r="G42" i="1" l="1"/>
  <c r="F42" i="1"/>
  <c r="H42" i="1"/>
  <c r="Q43" i="1"/>
  <c r="S43" i="1" s="1"/>
  <c r="J43" i="1" s="1"/>
  <c r="K43" i="1" s="1"/>
  <c r="M43" i="1" l="1"/>
  <c r="D43" i="1" s="1"/>
  <c r="R44" i="1"/>
  <c r="N43" i="1"/>
  <c r="E43" i="1" s="1"/>
  <c r="I43" i="1"/>
  <c r="L43" i="1" s="1"/>
  <c r="H43" i="1" l="1"/>
  <c r="F43" i="1"/>
  <c r="G43" i="1"/>
  <c r="Q44" i="1"/>
  <c r="S44" i="1" s="1"/>
  <c r="J44" i="1" s="1"/>
  <c r="K44" i="1" l="1"/>
  <c r="M44" i="1"/>
  <c r="D44" i="1" s="1"/>
  <c r="F44" i="1" s="1"/>
  <c r="R45" i="1"/>
  <c r="G44" i="1" l="1"/>
  <c r="H44" i="1"/>
  <c r="N44" i="1"/>
  <c r="E44" i="1" s="1"/>
  <c r="I44" i="1"/>
  <c r="L44" i="1" s="1"/>
  <c r="Q45" i="1" l="1"/>
  <c r="S45" i="1" s="1"/>
  <c r="J45" i="1" s="1"/>
  <c r="K45" i="1" l="1"/>
  <c r="M45" i="1"/>
  <c r="D45" i="1" s="1"/>
  <c r="F45" i="1" s="1"/>
  <c r="R46" i="1"/>
  <c r="G45" i="1" l="1"/>
  <c r="H45" i="1"/>
  <c r="N45" i="1"/>
  <c r="E45" i="1" s="1"/>
  <c r="I45" i="1"/>
  <c r="L45" i="1" s="1"/>
  <c r="Q46" i="1" l="1"/>
  <c r="S46" i="1" s="1"/>
  <c r="J46" i="1" s="1"/>
  <c r="M46" i="1" l="1"/>
  <c r="D46" i="1" s="1"/>
  <c r="F46" i="1" s="1"/>
  <c r="R47" i="1"/>
  <c r="K46" i="1"/>
  <c r="N46" i="1" l="1"/>
  <c r="E46" i="1" s="1"/>
  <c r="I46" i="1"/>
  <c r="L46" i="1" s="1"/>
  <c r="H46" i="1"/>
  <c r="G46" i="1"/>
  <c r="Q47" i="1" l="1"/>
  <c r="S47" i="1" s="1"/>
  <c r="J47" i="1" s="1"/>
  <c r="K47" i="1" l="1"/>
  <c r="R48" i="1"/>
  <c r="M47" i="1"/>
  <c r="D47" i="1" s="1"/>
  <c r="F47" i="1" s="1"/>
  <c r="N47" i="1" l="1"/>
  <c r="E47" i="1" s="1"/>
  <c r="I47" i="1"/>
  <c r="L47" i="1" s="1"/>
  <c r="G47" i="1"/>
  <c r="H47" i="1"/>
  <c r="Q48" i="1" l="1"/>
  <c r="S48" i="1" s="1"/>
  <c r="J48" i="1" s="1"/>
  <c r="K48" i="1" l="1"/>
  <c r="R49" i="1"/>
  <c r="M48" i="1"/>
  <c r="D48" i="1" s="1"/>
  <c r="F48" i="1" s="1"/>
  <c r="G48" i="1" l="1"/>
  <c r="H48" i="1"/>
  <c r="N48" i="1"/>
  <c r="E48" i="1" s="1"/>
  <c r="I48" i="1"/>
  <c r="L48" i="1" s="1"/>
  <c r="Q49" i="1" l="1"/>
  <c r="S49" i="1" s="1"/>
  <c r="J49" i="1" s="1"/>
  <c r="K49" i="1" s="1"/>
  <c r="M49" i="1" l="1"/>
  <c r="D49" i="1" s="1"/>
  <c r="R50" i="1"/>
  <c r="N49" i="1"/>
  <c r="E49" i="1" s="1"/>
  <c r="I49" i="1"/>
  <c r="L49" i="1" s="1"/>
  <c r="G49" i="1" l="1"/>
  <c r="F49" i="1"/>
  <c r="H49" i="1"/>
  <c r="Q50" i="1"/>
  <c r="S50" i="1" s="1"/>
  <c r="J50" i="1" s="1"/>
  <c r="M50" i="1" s="1"/>
  <c r="D50" i="1" s="1"/>
  <c r="F50" i="1" s="1"/>
  <c r="K50" i="1" l="1"/>
  <c r="N50" i="1" s="1"/>
  <c r="E50" i="1" s="1"/>
  <c r="R51" i="1"/>
  <c r="G50" i="1"/>
  <c r="H50" i="1"/>
  <c r="I50" i="1" l="1"/>
  <c r="L50" i="1" s="1"/>
  <c r="Q51" i="1" l="1"/>
  <c r="S51" i="1" s="1"/>
  <c r="J51" i="1" s="1"/>
  <c r="K51" i="1" s="1"/>
  <c r="M51" i="1" l="1"/>
  <c r="D51" i="1" s="1"/>
  <c r="F51" i="1" s="1"/>
  <c r="R52" i="1"/>
  <c r="N51" i="1"/>
  <c r="E51" i="1" s="1"/>
  <c r="I51" i="1"/>
  <c r="L51" i="1" s="1"/>
  <c r="G51" i="1" l="1"/>
  <c r="H51" i="1"/>
  <c r="Q52" i="1"/>
  <c r="S52" i="1" s="1"/>
  <c r="J52" i="1" s="1"/>
  <c r="K52" i="1" s="1"/>
  <c r="M52" i="1" l="1"/>
  <c r="D52" i="1" s="1"/>
  <c r="R53" i="1"/>
  <c r="N52" i="1"/>
  <c r="E52" i="1" s="1"/>
  <c r="I52" i="1"/>
  <c r="L52" i="1" s="1"/>
  <c r="H52" i="1" l="1"/>
  <c r="F52" i="1"/>
  <c r="G52" i="1"/>
  <c r="Q53" i="1"/>
  <c r="S53" i="1" s="1"/>
  <c r="J53" i="1" s="1"/>
  <c r="R54" i="1" s="1"/>
  <c r="M53" i="1" l="1"/>
  <c r="D53" i="1" s="1"/>
  <c r="K53" i="1"/>
  <c r="N53" i="1" s="1"/>
  <c r="E53" i="1" s="1"/>
  <c r="H53" i="1" l="1"/>
  <c r="F53" i="1"/>
  <c r="G53" i="1"/>
  <c r="I53" i="1"/>
  <c r="L53" i="1" s="1"/>
  <c r="Q54" i="1" l="1"/>
  <c r="S54" i="1" s="1"/>
  <c r="J54" i="1" s="1"/>
  <c r="K54" i="1" s="1"/>
  <c r="M54" i="1" l="1"/>
  <c r="D54" i="1" s="1"/>
  <c r="R55" i="1"/>
  <c r="N54" i="1"/>
  <c r="E54" i="1" s="1"/>
  <c r="I54" i="1"/>
  <c r="L54" i="1" s="1"/>
  <c r="H54" i="1" l="1"/>
  <c r="F54" i="1"/>
  <c r="G54" i="1"/>
  <c r="Q55" i="1"/>
  <c r="S55" i="1" s="1"/>
  <c r="J55" i="1" s="1"/>
  <c r="M55" i="1" l="1"/>
  <c r="D55" i="1" s="1"/>
  <c r="F55" i="1" s="1"/>
  <c r="K55" i="1"/>
  <c r="R56" i="1"/>
  <c r="N55" i="1" l="1"/>
  <c r="E55" i="1" s="1"/>
  <c r="I55" i="1"/>
  <c r="L55" i="1" s="1"/>
  <c r="G55" i="1"/>
  <c r="H55" i="1"/>
  <c r="Q56" i="1" l="1"/>
  <c r="S56" i="1" s="1"/>
  <c r="J56" i="1" s="1"/>
  <c r="K56" i="1" s="1"/>
  <c r="R57" i="1" l="1"/>
  <c r="M56" i="1"/>
  <c r="D56" i="1" s="1"/>
  <c r="F56" i="1" s="1"/>
  <c r="N56" i="1"/>
  <c r="E56" i="1" s="1"/>
  <c r="I56" i="1"/>
  <c r="L56" i="1" s="1"/>
  <c r="Q57" i="1" l="1"/>
  <c r="S57" i="1" s="1"/>
  <c r="J57" i="1" s="1"/>
  <c r="K57" i="1" s="1"/>
  <c r="G56" i="1"/>
  <c r="H56" i="1"/>
  <c r="M57" i="1" l="1"/>
  <c r="D57" i="1" s="1"/>
  <c r="F57" i="1" s="1"/>
  <c r="R58" i="1"/>
  <c r="N57" i="1"/>
  <c r="E57" i="1" s="1"/>
  <c r="I57" i="1"/>
  <c r="L57" i="1" s="1"/>
  <c r="G57" i="1" l="1"/>
  <c r="H57" i="1"/>
  <c r="Q58" i="1"/>
  <c r="S58" i="1" s="1"/>
  <c r="J58" i="1" s="1"/>
  <c r="K58" i="1" l="1"/>
  <c r="R59" i="1"/>
  <c r="M58" i="1"/>
  <c r="D58" i="1" s="1"/>
  <c r="F58" i="1" s="1"/>
  <c r="N58" i="1" l="1"/>
  <c r="E58" i="1" s="1"/>
  <c r="I58" i="1"/>
  <c r="L58" i="1" s="1"/>
  <c r="G58" i="1"/>
  <c r="H58" i="1"/>
  <c r="Q59" i="1" l="1"/>
  <c r="S59" i="1" s="1"/>
  <c r="J59" i="1" s="1"/>
  <c r="K59" i="1" l="1"/>
  <c r="R60" i="1"/>
  <c r="M59" i="1"/>
  <c r="D59" i="1" s="1"/>
  <c r="F59" i="1" s="1"/>
  <c r="H59" i="1" l="1"/>
  <c r="G59" i="1"/>
  <c r="N59" i="1"/>
  <c r="E59" i="1" s="1"/>
  <c r="I59" i="1"/>
  <c r="L59" i="1" s="1"/>
  <c r="Q60" i="1" l="1"/>
  <c r="S60" i="1" s="1"/>
  <c r="J60" i="1" s="1"/>
  <c r="M60" i="1" s="1"/>
  <c r="D60" i="1" s="1"/>
  <c r="F60" i="1" s="1"/>
  <c r="K60" i="1" l="1"/>
  <c r="N60" i="1" s="1"/>
  <c r="E60" i="1" s="1"/>
  <c r="R61" i="1"/>
  <c r="H60" i="1"/>
  <c r="G60" i="1"/>
  <c r="I60" i="1" l="1"/>
  <c r="L60" i="1" s="1"/>
  <c r="Q61" i="1" l="1"/>
  <c r="S61" i="1" s="1"/>
  <c r="J61" i="1" s="1"/>
  <c r="M61" i="1" s="1"/>
  <c r="D61" i="1" s="1"/>
  <c r="H61" i="1" l="1"/>
  <c r="F61" i="1"/>
  <c r="G61" i="1"/>
  <c r="R62" i="1"/>
  <c r="K61" i="1"/>
  <c r="N61" i="1" s="1"/>
  <c r="E61" i="1" s="1"/>
  <c r="I61" i="1" l="1"/>
  <c r="L61" i="1" s="1"/>
  <c r="Q62" i="1" l="1"/>
  <c r="S62" i="1" s="1"/>
  <c r="J62" i="1" s="1"/>
  <c r="R63" i="1" l="1"/>
  <c r="M62" i="1"/>
  <c r="D62" i="1" s="1"/>
  <c r="F62" i="1" s="1"/>
  <c r="K62" i="1"/>
  <c r="N62" i="1" l="1"/>
  <c r="E62" i="1" s="1"/>
  <c r="I62" i="1"/>
  <c r="L62" i="1" s="1"/>
  <c r="G62" i="1"/>
  <c r="H62" i="1"/>
  <c r="Q63" i="1" l="1"/>
  <c r="S63" i="1" s="1"/>
  <c r="J63" i="1" s="1"/>
  <c r="K63" i="1" l="1"/>
  <c r="R64" i="1"/>
  <c r="M63" i="1"/>
  <c r="D63" i="1" s="1"/>
  <c r="F63" i="1" s="1"/>
  <c r="G63" i="1" l="1"/>
  <c r="H63" i="1"/>
  <c r="I63" i="1"/>
  <c r="N63" i="1"/>
  <c r="E63" i="1" s="1"/>
  <c r="L63" i="1" l="1"/>
  <c r="Q64" i="1"/>
  <c r="S64" i="1" s="1"/>
  <c r="J64" i="1" s="1"/>
  <c r="R65" i="1" l="1"/>
  <c r="M64" i="1"/>
  <c r="D64" i="1" s="1"/>
  <c r="F64" i="1" s="1"/>
  <c r="K64" i="1"/>
  <c r="G64" i="1" l="1"/>
  <c r="H64" i="1"/>
  <c r="I64" i="1"/>
  <c r="L64" i="1" s="1"/>
  <c r="N64" i="1"/>
  <c r="E64" i="1" s="1"/>
  <c r="Q65" i="1" l="1"/>
  <c r="S65" i="1" s="1"/>
  <c r="J65" i="1" s="1"/>
  <c r="K65" i="1" l="1"/>
  <c r="M65" i="1"/>
  <c r="D65" i="1" s="1"/>
  <c r="F65" i="1" s="1"/>
  <c r="R66" i="1"/>
  <c r="H65" i="1" l="1"/>
  <c r="G65" i="1"/>
  <c r="N65" i="1"/>
  <c r="E65" i="1" s="1"/>
  <c r="I65" i="1"/>
  <c r="L65" i="1" s="1"/>
  <c r="Q66" i="1" l="1"/>
  <c r="S66" i="1" s="1"/>
  <c r="J66" i="1" s="1"/>
  <c r="M66" i="1" s="1"/>
  <c r="D66" i="1" s="1"/>
  <c r="F66" i="1" s="1"/>
  <c r="K66" i="1" l="1"/>
  <c r="N66" i="1" s="1"/>
  <c r="E66" i="1" s="1"/>
  <c r="R67" i="1"/>
  <c r="H66" i="1"/>
  <c r="G66" i="1"/>
  <c r="I66" i="1" l="1"/>
  <c r="L66" i="1" s="1"/>
  <c r="Q67" i="1" l="1"/>
  <c r="S67" i="1" s="1"/>
  <c r="J67" i="1" s="1"/>
  <c r="K67" i="1" s="1"/>
  <c r="M67" i="1" l="1"/>
  <c r="D67" i="1" s="1"/>
  <c r="R68" i="1"/>
  <c r="N67" i="1"/>
  <c r="E67" i="1" s="1"/>
  <c r="I67" i="1"/>
  <c r="L67" i="1" s="1"/>
  <c r="H67" i="1" l="1"/>
  <c r="F67" i="1"/>
  <c r="Q68" i="1"/>
  <c r="S68" i="1" s="1"/>
  <c r="J68" i="1" s="1"/>
  <c r="R69" i="1" s="1"/>
  <c r="G67" i="1"/>
  <c r="K68" i="1" l="1"/>
  <c r="N68" i="1" s="1"/>
  <c r="E68" i="1" s="1"/>
  <c r="M68" i="1"/>
  <c r="D68" i="1" s="1"/>
  <c r="I68" i="1" l="1"/>
  <c r="L68" i="1" s="1"/>
  <c r="G68" i="1"/>
  <c r="F68" i="1"/>
  <c r="H68" i="1"/>
  <c r="Q69" i="1" l="1"/>
  <c r="S69" i="1" s="1"/>
  <c r="J69" i="1" s="1"/>
  <c r="R70" i="1" s="1"/>
  <c r="K69" i="1" l="1"/>
  <c r="I69" i="1" s="1"/>
  <c r="L69" i="1" s="1"/>
  <c r="M69" i="1"/>
  <c r="D69" i="1" s="1"/>
  <c r="F69" i="1" s="1"/>
  <c r="N69" i="1" l="1"/>
  <c r="E69" i="1" s="1"/>
  <c r="H69" i="1"/>
  <c r="G69" i="1"/>
  <c r="Q70" i="1"/>
  <c r="S70" i="1" s="1"/>
  <c r="J70" i="1" s="1"/>
  <c r="K70" i="1" l="1"/>
  <c r="R71" i="1"/>
  <c r="M70" i="1"/>
  <c r="D70" i="1" s="1"/>
  <c r="F70" i="1" s="1"/>
  <c r="H70" i="1" l="1"/>
  <c r="G70" i="1"/>
  <c r="N70" i="1"/>
  <c r="E70" i="1" s="1"/>
  <c r="I70" i="1"/>
  <c r="L70" i="1" s="1"/>
  <c r="Q71" i="1" l="1"/>
  <c r="S71" i="1" s="1"/>
  <c r="J71" i="1" s="1"/>
  <c r="K71" i="1" l="1"/>
  <c r="M71" i="1"/>
  <c r="D71" i="1" s="1"/>
  <c r="F71" i="1" s="1"/>
  <c r="R72" i="1"/>
  <c r="G71" i="1" l="1"/>
  <c r="H71" i="1"/>
  <c r="N71" i="1"/>
  <c r="E71" i="1" s="1"/>
  <c r="I71" i="1"/>
  <c r="L71" i="1" s="1"/>
  <c r="Q72" i="1" l="1"/>
  <c r="S72" i="1" s="1"/>
  <c r="J72" i="1" s="1"/>
  <c r="K72" i="1" l="1"/>
  <c r="R73" i="1"/>
  <c r="M72" i="1"/>
  <c r="D72" i="1" s="1"/>
  <c r="F72" i="1" s="1"/>
  <c r="G72" i="1" l="1"/>
  <c r="H72" i="1"/>
  <c r="N72" i="1"/>
  <c r="E72" i="1" s="1"/>
  <c r="I72" i="1"/>
  <c r="L72" i="1" s="1"/>
  <c r="Q73" i="1" l="1"/>
  <c r="S73" i="1" s="1"/>
  <c r="J73" i="1" s="1"/>
  <c r="M73" i="1" l="1"/>
  <c r="D73" i="1" s="1"/>
  <c r="F73" i="1" s="1"/>
  <c r="R74" i="1"/>
  <c r="K73" i="1"/>
  <c r="I73" i="1" l="1"/>
  <c r="L73" i="1" s="1"/>
  <c r="N73" i="1"/>
  <c r="E73" i="1" s="1"/>
  <c r="G73" i="1"/>
  <c r="H73" i="1"/>
  <c r="Q74" i="1" l="1"/>
  <c r="S74" i="1" s="1"/>
  <c r="J74" i="1" s="1"/>
  <c r="M74" i="1" s="1"/>
  <c r="D74" i="1" s="1"/>
  <c r="F74" i="1" s="1"/>
  <c r="K74" i="1" l="1"/>
  <c r="I74" i="1" s="1"/>
  <c r="L74" i="1" s="1"/>
  <c r="R75" i="1"/>
  <c r="H74" i="1"/>
  <c r="G74" i="1"/>
  <c r="N74" i="1" l="1"/>
  <c r="E74" i="1" s="1"/>
  <c r="Q75" i="1"/>
  <c r="S75" i="1" s="1"/>
  <c r="J75" i="1" s="1"/>
  <c r="M75" i="1" s="1"/>
  <c r="D75" i="1" s="1"/>
  <c r="F75" i="1" s="1"/>
  <c r="K75" i="1" l="1"/>
  <c r="N75" i="1" s="1"/>
  <c r="E75" i="1" s="1"/>
  <c r="R76" i="1"/>
  <c r="H75" i="1"/>
  <c r="G75" i="1"/>
  <c r="I75" i="1" l="1"/>
  <c r="L75" i="1" s="1"/>
  <c r="Q76" i="1" l="1"/>
  <c r="S76" i="1" s="1"/>
  <c r="J76" i="1" s="1"/>
  <c r="K76" i="1" s="1"/>
  <c r="M76" i="1" l="1"/>
  <c r="D76" i="1" s="1"/>
  <c r="R77" i="1"/>
  <c r="I76" i="1"/>
  <c r="L76" i="1" s="1"/>
  <c r="N76" i="1"/>
  <c r="E76" i="1" s="1"/>
  <c r="H76" i="1" l="1"/>
  <c r="F76" i="1"/>
  <c r="G76" i="1"/>
  <c r="Q77" i="1"/>
  <c r="S77" i="1" s="1"/>
  <c r="J77" i="1" s="1"/>
  <c r="K77" i="1" l="1"/>
  <c r="R78" i="1"/>
  <c r="M77" i="1"/>
  <c r="D77" i="1" s="1"/>
  <c r="F77" i="1" s="1"/>
  <c r="G77" i="1" l="1"/>
  <c r="H77" i="1"/>
  <c r="I77" i="1"/>
  <c r="L77" i="1" s="1"/>
  <c r="N77" i="1"/>
  <c r="E77" i="1" s="1"/>
  <c r="Q78" i="1" l="1"/>
  <c r="S78" i="1" s="1"/>
  <c r="J78" i="1" s="1"/>
  <c r="K78" i="1" l="1"/>
  <c r="M78" i="1"/>
  <c r="D78" i="1" s="1"/>
  <c r="F78" i="1" s="1"/>
  <c r="R79" i="1"/>
  <c r="G78" i="1" l="1"/>
  <c r="H78" i="1"/>
  <c r="I78" i="1"/>
  <c r="L78" i="1" s="1"/>
  <c r="N78" i="1"/>
  <c r="E78" i="1" s="1"/>
  <c r="Q79" i="1" l="1"/>
  <c r="S79" i="1" s="1"/>
  <c r="J79" i="1" s="1"/>
  <c r="R80" i="1" l="1"/>
  <c r="K79" i="1"/>
  <c r="M79" i="1"/>
  <c r="D79" i="1" s="1"/>
  <c r="F79" i="1" s="1"/>
  <c r="G79" i="1" l="1"/>
  <c r="H79" i="1"/>
  <c r="N79" i="1"/>
  <c r="E79" i="1" s="1"/>
  <c r="I79" i="1"/>
  <c r="L79" i="1" s="1"/>
  <c r="Q80" i="1" l="1"/>
  <c r="S80" i="1" s="1"/>
  <c r="J80" i="1" s="1"/>
  <c r="R81" i="1" s="1"/>
  <c r="M80" i="1" l="1"/>
  <c r="D80" i="1" s="1"/>
  <c r="F80" i="1" s="1"/>
  <c r="K80" i="1"/>
  <c r="N80" i="1" s="1"/>
  <c r="E80" i="1" s="1"/>
  <c r="G80" i="1" l="1"/>
  <c r="H80" i="1"/>
  <c r="I80" i="1"/>
  <c r="L80" i="1" s="1"/>
  <c r="Q81" i="1" l="1"/>
  <c r="S81" i="1" s="1"/>
  <c r="J81" i="1" s="1"/>
  <c r="M81" i="1" s="1"/>
  <c r="D81" i="1" s="1"/>
  <c r="F81" i="1" s="1"/>
  <c r="K81" i="1" l="1"/>
  <c r="I81" i="1" s="1"/>
  <c r="L81" i="1" s="1"/>
  <c r="R82" i="1"/>
  <c r="G81" i="1"/>
  <c r="H81" i="1"/>
  <c r="N81" i="1" l="1"/>
  <c r="E81" i="1" s="1"/>
  <c r="Q82" i="1"/>
  <c r="S82" i="1" s="1"/>
  <c r="J82" i="1" s="1"/>
  <c r="M82" i="1" l="1"/>
  <c r="D82" i="1" s="1"/>
  <c r="F82" i="1" s="1"/>
  <c r="K82" i="1"/>
  <c r="R83" i="1"/>
  <c r="N82" i="1" l="1"/>
  <c r="E82" i="1" s="1"/>
  <c r="I82" i="1"/>
  <c r="L82" i="1" s="1"/>
  <c r="G82" i="1"/>
  <c r="H82" i="1"/>
  <c r="Q83" i="1" l="1"/>
  <c r="S83" i="1" s="1"/>
  <c r="J83" i="1" s="1"/>
  <c r="M83" i="1" l="1"/>
  <c r="D83" i="1" s="1"/>
  <c r="F83" i="1" s="1"/>
  <c r="R84" i="1"/>
  <c r="K83" i="1"/>
  <c r="N83" i="1" l="1"/>
  <c r="E83" i="1" s="1"/>
  <c r="I83" i="1"/>
  <c r="L83" i="1" s="1"/>
  <c r="G83" i="1"/>
  <c r="H83" i="1"/>
  <c r="Q84" i="1" l="1"/>
  <c r="S84" i="1" s="1"/>
  <c r="J84" i="1" s="1"/>
  <c r="R85" i="1" l="1"/>
  <c r="M84" i="1"/>
  <c r="D84" i="1" s="1"/>
  <c r="F84" i="1" s="1"/>
  <c r="K84" i="1"/>
  <c r="N84" i="1" l="1"/>
  <c r="E84" i="1" s="1"/>
  <c r="I84" i="1"/>
  <c r="L84" i="1" s="1"/>
  <c r="G84" i="1"/>
  <c r="H84" i="1"/>
  <c r="Q85" i="1" l="1"/>
  <c r="S85" i="1" s="1"/>
  <c r="J85" i="1" s="1"/>
  <c r="R86" i="1" s="1"/>
  <c r="M85" i="1" l="1"/>
  <c r="D85" i="1" s="1"/>
  <c r="K85" i="1"/>
  <c r="N85" i="1" s="1"/>
  <c r="E85" i="1" s="1"/>
  <c r="G85" i="1" l="1"/>
  <c r="F85" i="1"/>
  <c r="I85" i="1"/>
  <c r="L85" i="1" s="1"/>
  <c r="H85" i="1"/>
  <c r="Q86" i="1" l="1"/>
  <c r="S86" i="1" s="1"/>
  <c r="J86" i="1" s="1"/>
  <c r="M86" i="1" s="1"/>
  <c r="D86" i="1" s="1"/>
  <c r="G86" i="1" l="1"/>
  <c r="F86" i="1"/>
  <c r="H86" i="1"/>
  <c r="R87" i="1"/>
  <c r="K86" i="1"/>
  <c r="I86" i="1" l="1"/>
  <c r="L86" i="1" s="1"/>
  <c r="N86" i="1"/>
  <c r="E86" i="1" s="1"/>
  <c r="Q87" i="1" l="1"/>
  <c r="S87" i="1" s="1"/>
  <c r="J87" i="1" s="1"/>
  <c r="K87" i="1" s="1"/>
  <c r="I87" i="1" s="1"/>
  <c r="L87" i="1" s="1"/>
  <c r="R88" i="1" l="1"/>
  <c r="M87" i="1"/>
  <c r="D87" i="1" s="1"/>
  <c r="F87" i="1" s="1"/>
  <c r="Q88" i="1"/>
  <c r="N87" i="1"/>
  <c r="E87" i="1" s="1"/>
  <c r="S88" i="1" l="1"/>
  <c r="J88" i="1" s="1"/>
  <c r="R89" i="1" s="1"/>
  <c r="G87" i="1"/>
  <c r="H87" i="1"/>
  <c r="M88" i="1" l="1"/>
  <c r="D88" i="1" s="1"/>
  <c r="F88" i="1" s="1"/>
  <c r="K88" i="1"/>
  <c r="N88" i="1" s="1"/>
  <c r="E88" i="1" s="1"/>
  <c r="I88" i="1" l="1"/>
  <c r="L88" i="1" s="1"/>
  <c r="H88" i="1"/>
  <c r="G88" i="1"/>
  <c r="Q89" i="1" l="1"/>
  <c r="S89" i="1" s="1"/>
  <c r="J89" i="1" s="1"/>
  <c r="R90" i="1" s="1"/>
  <c r="K89" i="1" l="1"/>
  <c r="I89" i="1" s="1"/>
  <c r="L89" i="1" s="1"/>
  <c r="M89" i="1"/>
  <c r="D89" i="1" s="1"/>
  <c r="F89" i="1" s="1"/>
  <c r="H89" i="1" l="1"/>
  <c r="N89" i="1"/>
  <c r="E89" i="1" s="1"/>
  <c r="G89" i="1"/>
  <c r="Q90" i="1"/>
  <c r="S90" i="1" s="1"/>
  <c r="J90" i="1" s="1"/>
  <c r="M90" i="1" l="1"/>
  <c r="D90" i="1" s="1"/>
  <c r="F90" i="1" s="1"/>
  <c r="R91" i="1"/>
  <c r="K90" i="1"/>
  <c r="I90" i="1" l="1"/>
  <c r="L90" i="1" s="1"/>
  <c r="N90" i="1"/>
  <c r="E90" i="1" s="1"/>
  <c r="G90" i="1"/>
  <c r="H90" i="1"/>
  <c r="Q91" i="1" l="1"/>
  <c r="S91" i="1" s="1"/>
  <c r="J91" i="1" s="1"/>
  <c r="M91" i="1" l="1"/>
  <c r="D91" i="1" s="1"/>
  <c r="F91" i="1" s="1"/>
  <c r="K91" i="1"/>
  <c r="R92" i="1"/>
  <c r="N91" i="1" l="1"/>
  <c r="E91" i="1" s="1"/>
  <c r="I91" i="1"/>
  <c r="L91" i="1" s="1"/>
  <c r="G91" i="1"/>
  <c r="H91" i="1"/>
  <c r="Q92" i="1" l="1"/>
  <c r="S92" i="1" s="1"/>
  <c r="J92" i="1" s="1"/>
  <c r="K92" i="1" l="1"/>
  <c r="M92" i="1"/>
  <c r="D92" i="1" s="1"/>
  <c r="F92" i="1" s="1"/>
  <c r="R93" i="1"/>
  <c r="H92" i="1" l="1"/>
  <c r="G92" i="1"/>
  <c r="N92" i="1"/>
  <c r="E92" i="1" s="1"/>
  <c r="I92" i="1"/>
  <c r="L92" i="1" s="1"/>
  <c r="Q93" i="1" l="1"/>
  <c r="S93" i="1" s="1"/>
  <c r="J93" i="1" s="1"/>
  <c r="R94" i="1" l="1"/>
  <c r="K93" i="1"/>
  <c r="M93" i="1"/>
  <c r="D93" i="1" s="1"/>
  <c r="F93" i="1" s="1"/>
  <c r="G93" i="1" l="1"/>
  <c r="H93" i="1"/>
  <c r="N93" i="1"/>
  <c r="E93" i="1" s="1"/>
  <c r="I93" i="1"/>
  <c r="L93" i="1" s="1"/>
  <c r="Q94" i="1" l="1"/>
  <c r="S94" i="1" s="1"/>
  <c r="J94" i="1" s="1"/>
  <c r="K94" i="1" l="1"/>
  <c r="R95" i="1"/>
  <c r="M94" i="1"/>
  <c r="D94" i="1" s="1"/>
  <c r="F94" i="1" s="1"/>
  <c r="G94" i="1" l="1"/>
  <c r="H94" i="1"/>
  <c r="I94" i="1"/>
  <c r="L94" i="1" s="1"/>
  <c r="N94" i="1"/>
  <c r="E94" i="1" s="1"/>
  <c r="Q95" i="1" l="1"/>
  <c r="S95" i="1" s="1"/>
  <c r="J95" i="1" s="1"/>
  <c r="K95" i="1" l="1"/>
  <c r="M95" i="1"/>
  <c r="D95" i="1" s="1"/>
  <c r="F95" i="1" s="1"/>
  <c r="R96" i="1"/>
  <c r="H95" i="1" l="1"/>
  <c r="G95" i="1"/>
  <c r="I95" i="1"/>
  <c r="L95" i="1" s="1"/>
  <c r="N95" i="1"/>
  <c r="E95" i="1" s="1"/>
  <c r="Q96" i="1" l="1"/>
  <c r="S96" i="1" s="1"/>
  <c r="J96" i="1" s="1"/>
  <c r="M96" i="1" l="1"/>
  <c r="D96" i="1" s="1"/>
  <c r="F96" i="1" s="1"/>
  <c r="R97" i="1"/>
  <c r="K96" i="1"/>
  <c r="I96" i="1" l="1"/>
  <c r="L96" i="1" s="1"/>
  <c r="N96" i="1"/>
  <c r="E96" i="1" s="1"/>
  <c r="H96" i="1"/>
  <c r="G96" i="1"/>
  <c r="Q97" i="1" l="1"/>
  <c r="S97" i="1" s="1"/>
  <c r="J97" i="1" s="1"/>
  <c r="K97" i="1" l="1"/>
  <c r="R98" i="1"/>
  <c r="M97" i="1"/>
  <c r="D97" i="1" s="1"/>
  <c r="F97" i="1" s="1"/>
  <c r="G97" i="1" l="1"/>
  <c r="H97" i="1"/>
  <c r="I97" i="1"/>
  <c r="L97" i="1" s="1"/>
  <c r="N97" i="1"/>
  <c r="E97" i="1" s="1"/>
  <c r="Q98" i="1" l="1"/>
  <c r="S98" i="1" s="1"/>
  <c r="J98" i="1" s="1"/>
  <c r="M98" i="1" l="1"/>
  <c r="D98" i="1" s="1"/>
  <c r="F98" i="1" s="1"/>
  <c r="R99" i="1"/>
  <c r="K98" i="1"/>
  <c r="N98" i="1" l="1"/>
  <c r="E98" i="1" s="1"/>
  <c r="I98" i="1"/>
  <c r="L98" i="1" s="1"/>
  <c r="H98" i="1"/>
  <c r="G98" i="1"/>
  <c r="Q99" i="1" l="1"/>
  <c r="S99" i="1" s="1"/>
  <c r="J99" i="1" s="1"/>
  <c r="M99" i="1" s="1"/>
  <c r="D99" i="1" s="1"/>
  <c r="F99" i="1" s="1"/>
  <c r="R100" i="1" l="1"/>
  <c r="K99" i="1"/>
  <c r="I99" i="1" s="1"/>
  <c r="L99" i="1" s="1"/>
  <c r="G99" i="1"/>
  <c r="H99" i="1"/>
  <c r="N99" i="1" l="1"/>
  <c r="E99" i="1" s="1"/>
  <c r="Q100" i="1"/>
  <c r="S100" i="1" s="1"/>
  <c r="J100" i="1" s="1"/>
  <c r="K100" i="1" l="1"/>
  <c r="M100" i="1"/>
  <c r="D100" i="1" s="1"/>
  <c r="F100" i="1" s="1"/>
  <c r="R101" i="1"/>
  <c r="H100" i="1" l="1"/>
  <c r="G100" i="1"/>
  <c r="I100" i="1"/>
  <c r="L100" i="1" s="1"/>
  <c r="N100" i="1"/>
  <c r="E100" i="1" s="1"/>
  <c r="Q101" i="1" l="1"/>
  <c r="S101" i="1" s="1"/>
  <c r="J101" i="1" s="1"/>
  <c r="R102" i="1" l="1"/>
  <c r="K101" i="1"/>
  <c r="M101" i="1"/>
  <c r="D101" i="1" s="1"/>
  <c r="F101" i="1" s="1"/>
  <c r="N101" i="1" l="1"/>
  <c r="E101" i="1" s="1"/>
  <c r="I101" i="1"/>
  <c r="L101" i="1" s="1"/>
  <c r="G101" i="1"/>
  <c r="H101" i="1"/>
  <c r="Q102" i="1" l="1"/>
  <c r="S102" i="1" s="1"/>
  <c r="J102" i="1" s="1"/>
  <c r="M102" i="1" l="1"/>
  <c r="D102" i="1" s="1"/>
  <c r="F102" i="1" s="1"/>
  <c r="K102" i="1"/>
  <c r="R103" i="1"/>
  <c r="N102" i="1" l="1"/>
  <c r="E102" i="1" s="1"/>
  <c r="I102" i="1"/>
  <c r="L102" i="1" s="1"/>
  <c r="G102" i="1"/>
  <c r="H102" i="1"/>
  <c r="Q103" i="1" l="1"/>
  <c r="S103" i="1" s="1"/>
  <c r="J103" i="1" s="1"/>
  <c r="R104" i="1" l="1"/>
  <c r="K103" i="1"/>
  <c r="M103" i="1"/>
  <c r="D103" i="1" s="1"/>
  <c r="F103" i="1" s="1"/>
  <c r="G103" i="1" l="1"/>
  <c r="H103" i="1"/>
  <c r="I103" i="1"/>
  <c r="L103" i="1" s="1"/>
  <c r="N103" i="1"/>
  <c r="E103" i="1" s="1"/>
  <c r="Q104" i="1" l="1"/>
  <c r="S104" i="1" s="1"/>
  <c r="J104" i="1" s="1"/>
  <c r="M104" i="1" l="1"/>
  <c r="D104" i="1" s="1"/>
  <c r="F104" i="1" s="1"/>
  <c r="K104" i="1"/>
  <c r="R105" i="1"/>
  <c r="N104" i="1" l="1"/>
  <c r="E104" i="1" s="1"/>
  <c r="I104" i="1"/>
  <c r="L104" i="1" s="1"/>
  <c r="H104" i="1"/>
  <c r="G104" i="1"/>
  <c r="Q105" i="1" l="1"/>
  <c r="S105" i="1" s="1"/>
  <c r="J105" i="1" s="1"/>
  <c r="M105" i="1" l="1"/>
  <c r="D105" i="1" s="1"/>
  <c r="F105" i="1" s="1"/>
  <c r="K105" i="1"/>
  <c r="R106" i="1"/>
  <c r="N105" i="1" l="1"/>
  <c r="E105" i="1" s="1"/>
  <c r="I105" i="1"/>
  <c r="L105" i="1" s="1"/>
  <c r="G105" i="1"/>
  <c r="H105" i="1"/>
  <c r="Q106" i="1" l="1"/>
  <c r="S106" i="1" s="1"/>
  <c r="J106" i="1" s="1"/>
  <c r="R107" i="1" l="1"/>
  <c r="M106" i="1"/>
  <c r="D106" i="1" s="1"/>
  <c r="F106" i="1" s="1"/>
  <c r="K106" i="1"/>
  <c r="N106" i="1" l="1"/>
  <c r="E106" i="1" s="1"/>
  <c r="I106" i="1"/>
  <c r="L106" i="1" s="1"/>
  <c r="H106" i="1"/>
  <c r="G106" i="1"/>
  <c r="Q107" i="1" l="1"/>
  <c r="S107" i="1" s="1"/>
  <c r="J107" i="1" s="1"/>
  <c r="K107" i="1" l="1"/>
  <c r="R108" i="1"/>
  <c r="M107" i="1"/>
  <c r="D107" i="1" s="1"/>
  <c r="F107" i="1" s="1"/>
  <c r="H107" i="1" l="1"/>
  <c r="G107" i="1"/>
  <c r="I107" i="1"/>
  <c r="L107" i="1" s="1"/>
  <c r="N107" i="1"/>
  <c r="E107" i="1" s="1"/>
  <c r="Q108" i="1" l="1"/>
  <c r="S108" i="1" s="1"/>
  <c r="J108" i="1" s="1"/>
  <c r="K108" i="1" l="1"/>
  <c r="R109" i="1"/>
  <c r="M108" i="1"/>
  <c r="D108" i="1" s="1"/>
  <c r="F108" i="1" s="1"/>
  <c r="H108" i="1" l="1"/>
  <c r="G108" i="1"/>
  <c r="N108" i="1"/>
  <c r="E108" i="1" s="1"/>
  <c r="I108" i="1"/>
  <c r="L108" i="1" s="1"/>
  <c r="Q109" i="1" l="1"/>
  <c r="S109" i="1" s="1"/>
  <c r="J109" i="1" s="1"/>
  <c r="R110" i="1" l="1"/>
  <c r="K109" i="1"/>
  <c r="M109" i="1"/>
  <c r="D109" i="1" s="1"/>
  <c r="F109" i="1" s="1"/>
  <c r="G109" i="1" l="1"/>
  <c r="H109" i="1"/>
  <c r="N109" i="1"/>
  <c r="E109" i="1" s="1"/>
  <c r="I109" i="1"/>
  <c r="L109" i="1" s="1"/>
  <c r="Q110" i="1" l="1"/>
  <c r="S110" i="1" s="1"/>
  <c r="J110" i="1" s="1"/>
  <c r="K110" i="1" l="1"/>
  <c r="R111" i="1"/>
  <c r="M110" i="1"/>
  <c r="D110" i="1" s="1"/>
  <c r="F110" i="1" s="1"/>
  <c r="G110" i="1" l="1"/>
  <c r="H110" i="1"/>
  <c r="N110" i="1"/>
  <c r="E110" i="1" s="1"/>
  <c r="I110" i="1"/>
  <c r="L110" i="1" s="1"/>
  <c r="Q111" i="1" l="1"/>
  <c r="S111" i="1" s="1"/>
  <c r="J111" i="1" s="1"/>
  <c r="K111" i="1" l="1"/>
  <c r="M111" i="1"/>
  <c r="D111" i="1" s="1"/>
  <c r="F111" i="1" s="1"/>
  <c r="R112" i="1"/>
  <c r="H111" i="1" l="1"/>
  <c r="G111" i="1"/>
  <c r="I111" i="1"/>
  <c r="L111" i="1" s="1"/>
  <c r="N111" i="1"/>
  <c r="E111" i="1" s="1"/>
  <c r="Q112" i="1" l="1"/>
  <c r="S112" i="1" s="1"/>
  <c r="J112" i="1" s="1"/>
  <c r="K112" i="1" l="1"/>
  <c r="R113" i="1"/>
  <c r="M112" i="1"/>
  <c r="D112" i="1" s="1"/>
  <c r="F112" i="1" s="1"/>
  <c r="H112" i="1" l="1"/>
  <c r="G112" i="1"/>
  <c r="N112" i="1"/>
  <c r="E112" i="1" s="1"/>
  <c r="I112" i="1"/>
  <c r="L112" i="1" s="1"/>
  <c r="Q113" i="1" l="1"/>
  <c r="S113" i="1" s="1"/>
  <c r="J113" i="1" s="1"/>
  <c r="M113" i="1" l="1"/>
  <c r="D113" i="1" s="1"/>
  <c r="F113" i="1" s="1"/>
  <c r="R114" i="1"/>
  <c r="K113" i="1"/>
  <c r="I113" i="1" l="1"/>
  <c r="L113" i="1" s="1"/>
  <c r="N113" i="1"/>
  <c r="E113" i="1" s="1"/>
  <c r="H113" i="1"/>
  <c r="G113" i="1"/>
  <c r="Q114" i="1" l="1"/>
  <c r="S114" i="1" s="1"/>
  <c r="J114" i="1" s="1"/>
  <c r="R115" i="1" s="1"/>
  <c r="K114" i="1" l="1"/>
  <c r="I114" i="1" s="1"/>
  <c r="L114" i="1" s="1"/>
  <c r="M114" i="1"/>
  <c r="D114" i="1" s="1"/>
  <c r="F114" i="1" s="1"/>
  <c r="N114" i="1" l="1"/>
  <c r="E114" i="1" s="1"/>
  <c r="G114" i="1"/>
  <c r="H114" i="1"/>
  <c r="Q115" i="1"/>
  <c r="S115" i="1" s="1"/>
  <c r="J115" i="1" s="1"/>
  <c r="R116" i="1" l="1"/>
  <c r="M115" i="1"/>
  <c r="D115" i="1" s="1"/>
  <c r="F115" i="1" s="1"/>
  <c r="K115" i="1"/>
  <c r="I115" i="1" l="1"/>
  <c r="L115" i="1" s="1"/>
  <c r="N115" i="1"/>
  <c r="E115" i="1" s="1"/>
  <c r="H115" i="1"/>
  <c r="G115" i="1"/>
  <c r="Q116" i="1" l="1"/>
  <c r="S116" i="1" s="1"/>
  <c r="J116" i="1" s="1"/>
  <c r="K116" i="1" l="1"/>
  <c r="R117" i="1"/>
  <c r="M116" i="1"/>
  <c r="D116" i="1" s="1"/>
  <c r="F116" i="1" s="1"/>
  <c r="H116" i="1" l="1"/>
  <c r="G116" i="1"/>
  <c r="N116" i="1"/>
  <c r="E116" i="1" s="1"/>
  <c r="I116" i="1"/>
  <c r="L116" i="1" s="1"/>
  <c r="Q117" i="1" l="1"/>
  <c r="S117" i="1" s="1"/>
  <c r="J117" i="1" s="1"/>
  <c r="R118" i="1" s="1"/>
  <c r="M117" i="1" l="1"/>
  <c r="D117" i="1" s="1"/>
  <c r="F117" i="1" s="1"/>
  <c r="K117" i="1"/>
  <c r="N117" i="1" s="1"/>
  <c r="E117" i="1" s="1"/>
  <c r="H117" i="1" l="1"/>
  <c r="G117" i="1"/>
  <c r="I117" i="1"/>
  <c r="L117" i="1" s="1"/>
  <c r="Q118" i="1" l="1"/>
  <c r="S118" i="1" s="1"/>
  <c r="J118" i="1" s="1"/>
  <c r="R119" i="1" s="1"/>
  <c r="K118" i="1" l="1"/>
  <c r="I118" i="1" s="1"/>
  <c r="L118" i="1" s="1"/>
  <c r="M118" i="1"/>
  <c r="D118" i="1" s="1"/>
  <c r="F118" i="1" s="1"/>
  <c r="N118" i="1" l="1"/>
  <c r="E118" i="1" s="1"/>
  <c r="H118" i="1"/>
  <c r="G118" i="1"/>
  <c r="Q119" i="1"/>
  <c r="S119" i="1" s="1"/>
  <c r="J119" i="1" s="1"/>
  <c r="K119" i="1" l="1"/>
  <c r="R120" i="1"/>
  <c r="M119" i="1"/>
  <c r="D119" i="1" s="1"/>
  <c r="F119" i="1" s="1"/>
  <c r="H119" i="1" l="1"/>
  <c r="G119" i="1"/>
  <c r="I119" i="1"/>
  <c r="L119" i="1" s="1"/>
  <c r="N119" i="1"/>
  <c r="E119" i="1" s="1"/>
  <c r="Q120" i="1" l="1"/>
  <c r="S120" i="1" s="1"/>
  <c r="J120" i="1" s="1"/>
  <c r="R121" i="1" l="1"/>
  <c r="M120" i="1"/>
  <c r="D120" i="1" s="1"/>
  <c r="F120" i="1" s="1"/>
  <c r="K120" i="1"/>
  <c r="N120" i="1" l="1"/>
  <c r="E120" i="1" s="1"/>
  <c r="I120" i="1"/>
  <c r="L120" i="1" s="1"/>
  <c r="G120" i="1"/>
  <c r="H120" i="1"/>
  <c r="Q121" i="1" l="1"/>
  <c r="S121" i="1" s="1"/>
  <c r="J121" i="1" s="1"/>
  <c r="K121" i="1" l="1"/>
  <c r="R122" i="1"/>
  <c r="M121" i="1"/>
  <c r="D121" i="1" s="1"/>
  <c r="F121" i="1" s="1"/>
  <c r="G121" i="1" l="1"/>
  <c r="H121" i="1"/>
  <c r="I121" i="1"/>
  <c r="L121" i="1" s="1"/>
  <c r="N121" i="1"/>
  <c r="E121" i="1" s="1"/>
  <c r="Q122" i="1" l="1"/>
  <c r="S122" i="1" s="1"/>
  <c r="J122" i="1" s="1"/>
  <c r="K122" i="1" l="1"/>
  <c r="R123" i="1"/>
  <c r="M122" i="1"/>
  <c r="D122" i="1" s="1"/>
  <c r="F122" i="1" s="1"/>
  <c r="G122" i="1" l="1"/>
  <c r="H122" i="1"/>
  <c r="I122" i="1"/>
  <c r="L122" i="1" s="1"/>
  <c r="N122" i="1"/>
  <c r="E122" i="1" s="1"/>
  <c r="Q123" i="1" l="1"/>
  <c r="S123" i="1" s="1"/>
  <c r="J123" i="1" s="1"/>
  <c r="K123" i="1" l="1"/>
  <c r="M123" i="1"/>
  <c r="D123" i="1" s="1"/>
  <c r="F123" i="1" s="1"/>
  <c r="R124" i="1"/>
  <c r="H123" i="1" l="1"/>
  <c r="G123" i="1"/>
  <c r="N123" i="1"/>
  <c r="E123" i="1" s="1"/>
  <c r="I123" i="1"/>
  <c r="L123" i="1" s="1"/>
  <c r="Q124" i="1" l="1"/>
  <c r="S124" i="1" s="1"/>
  <c r="J124" i="1" s="1"/>
  <c r="R125" i="1" l="1"/>
  <c r="M124" i="1"/>
  <c r="D124" i="1" s="1"/>
  <c r="F124" i="1" s="1"/>
  <c r="K124" i="1"/>
  <c r="I124" i="1" l="1"/>
  <c r="L124" i="1" s="1"/>
  <c r="N124" i="1"/>
  <c r="E124" i="1" s="1"/>
  <c r="H124" i="1"/>
  <c r="G124" i="1"/>
  <c r="Q125" i="1" l="1"/>
  <c r="S125" i="1" s="1"/>
  <c r="J125" i="1" s="1"/>
  <c r="R126" i="1" s="1"/>
  <c r="K125" i="1" l="1"/>
  <c r="N125" i="1" s="1"/>
  <c r="E125" i="1" s="1"/>
  <c r="M125" i="1"/>
  <c r="D125" i="1" s="1"/>
  <c r="F125" i="1" s="1"/>
  <c r="H125" i="1" l="1"/>
  <c r="I125" i="1"/>
  <c r="L125" i="1" s="1"/>
  <c r="G125" i="1"/>
  <c r="Q126" i="1" l="1"/>
  <c r="S126" i="1" s="1"/>
  <c r="J126" i="1" s="1"/>
  <c r="R127" i="1" s="1"/>
  <c r="M126" i="1" l="1"/>
  <c r="D126" i="1" s="1"/>
  <c r="F126" i="1" s="1"/>
  <c r="K126" i="1"/>
  <c r="N126" i="1" s="1"/>
  <c r="E126" i="1" s="1"/>
  <c r="G126" i="1" l="1"/>
  <c r="H126" i="1"/>
  <c r="I126" i="1"/>
  <c r="L126" i="1" s="1"/>
  <c r="Q127" i="1" l="1"/>
  <c r="S127" i="1" s="1"/>
  <c r="J127" i="1" s="1"/>
  <c r="R128" i="1" s="1"/>
  <c r="K127" i="1" l="1"/>
  <c r="N127" i="1" s="1"/>
  <c r="E127" i="1" s="1"/>
  <c r="M127" i="1"/>
  <c r="D127" i="1" s="1"/>
  <c r="F127" i="1" s="1"/>
  <c r="I127" i="1" l="1"/>
  <c r="L127" i="1" s="1"/>
  <c r="H127" i="1"/>
  <c r="G127" i="1"/>
  <c r="Q128" i="1" l="1"/>
  <c r="S128" i="1" s="1"/>
  <c r="J128" i="1" s="1"/>
  <c r="K128" i="1" s="1"/>
  <c r="R129" i="1" l="1"/>
  <c r="M128" i="1"/>
  <c r="D128" i="1" s="1"/>
  <c r="F128" i="1" s="1"/>
  <c r="N128" i="1"/>
  <c r="E128" i="1" s="1"/>
  <c r="I128" i="1"/>
  <c r="L128" i="1" s="1"/>
  <c r="G128" i="1" l="1"/>
  <c r="H128" i="1"/>
  <c r="Q129" i="1"/>
  <c r="S129" i="1" s="1"/>
  <c r="J129" i="1" s="1"/>
  <c r="K129" i="1" l="1"/>
  <c r="M129" i="1"/>
  <c r="D129" i="1" s="1"/>
  <c r="F129" i="1" s="1"/>
  <c r="R130" i="1"/>
  <c r="G129" i="1" l="1"/>
  <c r="H129" i="1"/>
  <c r="N129" i="1"/>
  <c r="E129" i="1" s="1"/>
  <c r="I129" i="1"/>
  <c r="L129" i="1" s="1"/>
  <c r="Q130" i="1" l="1"/>
  <c r="S130" i="1" s="1"/>
  <c r="J130" i="1" s="1"/>
  <c r="M130" i="1" s="1"/>
  <c r="D130" i="1" s="1"/>
  <c r="F130" i="1" s="1"/>
  <c r="K130" i="1" l="1"/>
  <c r="N130" i="1" s="1"/>
  <c r="E130" i="1" s="1"/>
  <c r="R131" i="1"/>
  <c r="G130" i="1"/>
  <c r="H130" i="1"/>
  <c r="I130" i="1" l="1"/>
  <c r="L130" i="1" s="1"/>
  <c r="Q131" i="1" l="1"/>
  <c r="S131" i="1" s="1"/>
  <c r="J131" i="1" s="1"/>
  <c r="M131" i="1" s="1"/>
  <c r="D131" i="1" s="1"/>
  <c r="F131" i="1" s="1"/>
  <c r="R132" i="1" l="1"/>
  <c r="K131" i="1"/>
  <c r="N131" i="1" s="1"/>
  <c r="E131" i="1" s="1"/>
  <c r="H131" i="1"/>
  <c r="G131" i="1"/>
  <c r="I131" i="1" l="1"/>
  <c r="L131" i="1" s="1"/>
  <c r="Q132" i="1" l="1"/>
  <c r="S132" i="1" s="1"/>
  <c r="J132" i="1" s="1"/>
  <c r="M132" i="1" s="1"/>
  <c r="D132" i="1" s="1"/>
  <c r="F132" i="1" s="1"/>
  <c r="H132" i="1" l="1"/>
  <c r="G132" i="1"/>
  <c r="K132" i="1"/>
  <c r="I132" i="1" s="1"/>
  <c r="L132" i="1" s="1"/>
  <c r="R133" i="1"/>
  <c r="N132" i="1" l="1"/>
  <c r="E132" i="1" s="1"/>
  <c r="Q133" i="1"/>
  <c r="S133" i="1" s="1"/>
  <c r="J133" i="1" s="1"/>
  <c r="R134" i="1" l="1"/>
  <c r="K133" i="1"/>
  <c r="M133" i="1"/>
  <c r="D133" i="1" s="1"/>
  <c r="F133" i="1" l="1"/>
  <c r="G133" i="1"/>
  <c r="H133" i="1"/>
  <c r="I133" i="1"/>
  <c r="L133" i="1" s="1"/>
  <c r="N133" i="1"/>
  <c r="E133" i="1" s="1"/>
  <c r="Q134" i="1" l="1"/>
  <c r="S134" i="1" s="1"/>
  <c r="J134" i="1" s="1"/>
  <c r="M134" i="1" l="1"/>
  <c r="D134" i="1" s="1"/>
  <c r="R135" i="1"/>
  <c r="K134" i="1"/>
  <c r="N134" i="1" l="1"/>
  <c r="E134" i="1" s="1"/>
  <c r="I134" i="1"/>
  <c r="L134" i="1" s="1"/>
  <c r="F134" i="1"/>
  <c r="H134" i="1"/>
  <c r="G134" i="1"/>
  <c r="Q135" i="1" l="1"/>
  <c r="S135" i="1" s="1"/>
  <c r="J135" i="1" s="1"/>
  <c r="R136" i="1" l="1"/>
  <c r="M135" i="1"/>
  <c r="D135" i="1" s="1"/>
  <c r="K135" i="1"/>
  <c r="N135" i="1" l="1"/>
  <c r="E135" i="1" s="1"/>
  <c r="I135" i="1"/>
  <c r="L135" i="1" s="1"/>
  <c r="F135" i="1"/>
  <c r="G135" i="1"/>
  <c r="H135" i="1"/>
  <c r="Q136" i="1" l="1"/>
  <c r="S136" i="1" s="1"/>
  <c r="J136" i="1" s="1"/>
  <c r="M136" i="1" l="1"/>
  <c r="D136" i="1" s="1"/>
  <c r="K136" i="1"/>
  <c r="R137" i="1"/>
  <c r="I136" i="1" l="1"/>
  <c r="L136" i="1" s="1"/>
  <c r="N136" i="1"/>
  <c r="E136" i="1" s="1"/>
  <c r="F136" i="1"/>
  <c r="G136" i="1"/>
  <c r="H136" i="1"/>
  <c r="Q137" i="1" l="1"/>
  <c r="S137" i="1" s="1"/>
  <c r="J137" i="1" s="1"/>
  <c r="K137" i="1" l="1"/>
  <c r="R138" i="1"/>
  <c r="M137" i="1"/>
  <c r="D137" i="1" s="1"/>
  <c r="F137" i="1" l="1"/>
  <c r="H137" i="1"/>
  <c r="G137" i="1"/>
  <c r="I137" i="1"/>
  <c r="L137" i="1" s="1"/>
  <c r="N137" i="1"/>
  <c r="E137" i="1" s="1"/>
  <c r="Q138" i="1" l="1"/>
  <c r="S138" i="1" s="1"/>
  <c r="J138" i="1" s="1"/>
  <c r="K138" i="1" l="1"/>
  <c r="R139" i="1"/>
  <c r="M138" i="1"/>
  <c r="D138" i="1" s="1"/>
  <c r="F138" i="1" l="1"/>
  <c r="G138" i="1"/>
  <c r="H138" i="1"/>
  <c r="N138" i="1"/>
  <c r="E138" i="1" s="1"/>
  <c r="I138" i="1"/>
  <c r="L138" i="1" s="1"/>
  <c r="Q139" i="1" l="1"/>
  <c r="S139" i="1" s="1"/>
  <c r="J139" i="1" s="1"/>
  <c r="R140" i="1" l="1"/>
  <c r="K139" i="1"/>
  <c r="M139" i="1"/>
  <c r="D139" i="1" s="1"/>
  <c r="F139" i="1" l="1"/>
  <c r="H139" i="1"/>
  <c r="G139" i="1"/>
  <c r="I139" i="1"/>
  <c r="L139" i="1" s="1"/>
  <c r="N139" i="1"/>
  <c r="E139" i="1" s="1"/>
  <c r="Q140" i="1" l="1"/>
  <c r="S140" i="1" s="1"/>
  <c r="J140" i="1" s="1"/>
  <c r="M140" i="1" s="1"/>
  <c r="D140" i="1" s="1"/>
  <c r="K140" i="1" l="1"/>
  <c r="N140" i="1" s="1"/>
  <c r="E140" i="1" s="1"/>
  <c r="R141" i="1"/>
  <c r="F140" i="1"/>
  <c r="G140" i="1"/>
  <c r="H140" i="1"/>
  <c r="I140" i="1" l="1"/>
  <c r="L140" i="1" s="1"/>
  <c r="Q141" i="1" l="1"/>
  <c r="S141" i="1" s="1"/>
  <c r="J141" i="1" s="1"/>
  <c r="M141" i="1" s="1"/>
  <c r="D141" i="1" s="1"/>
  <c r="R142" i="1" l="1"/>
  <c r="K141" i="1"/>
  <c r="N141" i="1" s="1"/>
  <c r="E141" i="1" s="1"/>
  <c r="F141" i="1"/>
  <c r="G141" i="1"/>
  <c r="H141" i="1"/>
  <c r="I141" i="1" l="1"/>
  <c r="L141" i="1" s="1"/>
  <c r="Q142" i="1" l="1"/>
  <c r="S142" i="1" s="1"/>
  <c r="J142" i="1" s="1"/>
  <c r="M142" i="1" s="1"/>
  <c r="D142" i="1" s="1"/>
  <c r="R143" i="1" l="1"/>
  <c r="K142" i="1"/>
  <c r="N142" i="1" s="1"/>
  <c r="E142" i="1" s="1"/>
  <c r="F142" i="1"/>
  <c r="G142" i="1"/>
  <c r="H142" i="1"/>
  <c r="I142" i="1" l="1"/>
  <c r="L142" i="1" s="1"/>
  <c r="Q143" i="1" l="1"/>
  <c r="S143" i="1" s="1"/>
  <c r="J143" i="1" s="1"/>
  <c r="R144" i="1" s="1"/>
  <c r="K143" i="1" l="1"/>
  <c r="N143" i="1" s="1"/>
  <c r="E143" i="1" s="1"/>
  <c r="M143" i="1"/>
  <c r="D143" i="1" s="1"/>
  <c r="F143" i="1"/>
  <c r="H143" i="1"/>
  <c r="G143" i="1"/>
  <c r="I143" i="1" l="1"/>
  <c r="L143" i="1" s="1"/>
  <c r="Q144" i="1" l="1"/>
  <c r="S144" i="1" s="1"/>
  <c r="J144" i="1" s="1"/>
  <c r="M144" i="1" s="1"/>
  <c r="D144" i="1" s="1"/>
  <c r="R145" i="1" l="1"/>
  <c r="K144" i="1"/>
  <c r="I144" i="1"/>
  <c r="L144" i="1" s="1"/>
  <c r="N144" i="1"/>
  <c r="E144" i="1" s="1"/>
  <c r="F144" i="1"/>
  <c r="G144" i="1"/>
  <c r="H144" i="1"/>
  <c r="Q145" i="1" l="1"/>
  <c r="S145" i="1" s="1"/>
  <c r="J145" i="1" s="1"/>
  <c r="R146" i="1" l="1"/>
  <c r="K145" i="1"/>
  <c r="M145" i="1"/>
  <c r="D145" i="1" s="1"/>
  <c r="N145" i="1" l="1"/>
  <c r="E145" i="1" s="1"/>
  <c r="I145" i="1"/>
  <c r="L145" i="1" s="1"/>
  <c r="F145" i="1"/>
  <c r="G145" i="1"/>
  <c r="H145" i="1"/>
  <c r="Q146" i="1" l="1"/>
  <c r="S146" i="1" s="1"/>
  <c r="J146" i="1" s="1"/>
  <c r="R147" i="1" l="1"/>
  <c r="M146" i="1"/>
  <c r="D146" i="1" s="1"/>
  <c r="K146" i="1"/>
  <c r="N146" i="1" l="1"/>
  <c r="E146" i="1" s="1"/>
  <c r="I146" i="1"/>
  <c r="L146" i="1" s="1"/>
  <c r="F146" i="1"/>
  <c r="H146" i="1"/>
  <c r="G146" i="1"/>
  <c r="Q147" i="1" l="1"/>
  <c r="S147" i="1" s="1"/>
  <c r="J147" i="1" s="1"/>
  <c r="K147" i="1" l="1"/>
  <c r="M147" i="1"/>
  <c r="D147" i="1" s="1"/>
  <c r="R148" i="1"/>
  <c r="F147" i="1" l="1"/>
  <c r="H147" i="1"/>
  <c r="G147" i="1"/>
  <c r="N147" i="1"/>
  <c r="E147" i="1" s="1"/>
  <c r="I147" i="1"/>
  <c r="L147" i="1" s="1"/>
  <c r="Q148" i="1" l="1"/>
  <c r="S148" i="1" s="1"/>
  <c r="J148" i="1" s="1"/>
  <c r="K148" i="1" l="1"/>
  <c r="R149" i="1"/>
  <c r="M148" i="1"/>
  <c r="D148" i="1" s="1"/>
  <c r="F148" i="1" l="1"/>
  <c r="H148" i="1"/>
  <c r="G148" i="1"/>
  <c r="I148" i="1"/>
  <c r="L148" i="1" s="1"/>
  <c r="N148" i="1"/>
  <c r="E148" i="1" s="1"/>
  <c r="Q149" i="1" l="1"/>
  <c r="S149" i="1" s="1"/>
  <c r="J149" i="1" s="1"/>
  <c r="K149" i="1" l="1"/>
  <c r="R150" i="1"/>
  <c r="M149" i="1"/>
  <c r="D149" i="1" s="1"/>
  <c r="F149" i="1" l="1"/>
  <c r="G149" i="1"/>
  <c r="H149" i="1"/>
  <c r="N149" i="1"/>
  <c r="E149" i="1" s="1"/>
  <c r="I149" i="1"/>
  <c r="L149" i="1" s="1"/>
  <c r="Q150" i="1" l="1"/>
  <c r="S150" i="1" s="1"/>
  <c r="J150" i="1" s="1"/>
  <c r="K150" i="1" s="1"/>
  <c r="M150" i="1" l="1"/>
  <c r="D150" i="1" s="1"/>
  <c r="G150" i="1" s="1"/>
  <c r="R151" i="1"/>
  <c r="I150" i="1"/>
  <c r="L150" i="1" s="1"/>
  <c r="N150" i="1"/>
  <c r="E150" i="1" s="1"/>
  <c r="F150" i="1" l="1"/>
  <c r="H150" i="1"/>
  <c r="Q151" i="1"/>
  <c r="S151" i="1" s="1"/>
  <c r="J151" i="1" s="1"/>
  <c r="K151" i="1" l="1"/>
  <c r="M151" i="1"/>
  <c r="D151" i="1" s="1"/>
  <c r="R152" i="1"/>
  <c r="N151" i="1" l="1"/>
  <c r="E151" i="1" s="1"/>
  <c r="I151" i="1"/>
  <c r="L151" i="1" s="1"/>
  <c r="F151" i="1"/>
  <c r="H151" i="1"/>
  <c r="G151" i="1"/>
  <c r="Q152" i="1" l="1"/>
  <c r="S152" i="1" s="1"/>
  <c r="J152" i="1" s="1"/>
  <c r="M152" i="1" l="1"/>
  <c r="D152" i="1" s="1"/>
  <c r="K152" i="1"/>
  <c r="R153" i="1"/>
  <c r="N152" i="1" l="1"/>
  <c r="E152" i="1" s="1"/>
  <c r="I152" i="1"/>
  <c r="L152" i="1" s="1"/>
  <c r="F152" i="1"/>
  <c r="H152" i="1"/>
  <c r="G152" i="1"/>
  <c r="Q153" i="1" l="1"/>
  <c r="S153" i="1" s="1"/>
  <c r="J153" i="1" s="1"/>
  <c r="M153" i="1" s="1"/>
  <c r="D153" i="1" s="1"/>
  <c r="K153" i="1" l="1"/>
  <c r="N153" i="1" s="1"/>
  <c r="E153" i="1" s="1"/>
  <c r="R154" i="1"/>
  <c r="F153" i="1"/>
  <c r="H153" i="1"/>
  <c r="G153" i="1"/>
  <c r="I153" i="1" l="1"/>
  <c r="L153" i="1" s="1"/>
  <c r="Q154" i="1" l="1"/>
  <c r="S154" i="1" s="1"/>
  <c r="J154" i="1" s="1"/>
  <c r="K154" i="1" s="1"/>
  <c r="R155" i="1" l="1"/>
  <c r="M154" i="1"/>
  <c r="D154" i="1" s="1"/>
  <c r="F154" i="1" s="1"/>
  <c r="I154" i="1"/>
  <c r="L154" i="1" s="1"/>
  <c r="N154" i="1"/>
  <c r="E154" i="1" s="1"/>
  <c r="H154" i="1" l="1"/>
  <c r="G154" i="1"/>
  <c r="Q155" i="1"/>
  <c r="S155" i="1" s="1"/>
  <c r="J155" i="1" s="1"/>
  <c r="R156" i="1" l="1"/>
  <c r="M155" i="1"/>
  <c r="D155" i="1" s="1"/>
  <c r="K155" i="1"/>
  <c r="N155" i="1" l="1"/>
  <c r="E155" i="1" s="1"/>
  <c r="I155" i="1"/>
  <c r="L155" i="1" s="1"/>
  <c r="F155" i="1"/>
  <c r="H155" i="1"/>
  <c r="G155" i="1"/>
  <c r="Q156" i="1" l="1"/>
  <c r="S156" i="1" s="1"/>
  <c r="J156" i="1" s="1"/>
  <c r="K156" i="1" l="1"/>
  <c r="R157" i="1"/>
  <c r="M156" i="1"/>
  <c r="D156" i="1" s="1"/>
  <c r="F156" i="1" l="1"/>
  <c r="H156" i="1"/>
  <c r="G156" i="1"/>
  <c r="N156" i="1"/>
  <c r="E156" i="1" s="1"/>
  <c r="I156" i="1"/>
  <c r="L156" i="1" s="1"/>
  <c r="Q157" i="1" l="1"/>
  <c r="S157" i="1" s="1"/>
  <c r="J157" i="1" s="1"/>
  <c r="R158" i="1" l="1"/>
  <c r="M157" i="1"/>
  <c r="D157" i="1" s="1"/>
  <c r="K157" i="1"/>
  <c r="I157" i="1" l="1"/>
  <c r="L157" i="1" s="1"/>
  <c r="N157" i="1"/>
  <c r="E157" i="1" s="1"/>
  <c r="F157" i="1"/>
  <c r="H157" i="1"/>
  <c r="G157" i="1"/>
  <c r="Q158" i="1" l="1"/>
  <c r="S158" i="1" s="1"/>
  <c r="J158" i="1" s="1"/>
  <c r="R159" i="1" l="1"/>
  <c r="M158" i="1"/>
  <c r="D158" i="1" s="1"/>
  <c r="K158" i="1"/>
  <c r="I158" i="1" l="1"/>
  <c r="L158" i="1" s="1"/>
  <c r="N158" i="1"/>
  <c r="E158" i="1" s="1"/>
  <c r="F158" i="1"/>
  <c r="H158" i="1"/>
  <c r="G158" i="1"/>
  <c r="Q159" i="1" l="1"/>
  <c r="S159" i="1" s="1"/>
  <c r="J159" i="1" s="1"/>
  <c r="M159" i="1" l="1"/>
  <c r="D159" i="1" s="1"/>
  <c r="R160" i="1"/>
  <c r="K159" i="1"/>
  <c r="F159" i="1" l="1"/>
  <c r="H159" i="1"/>
  <c r="G159" i="1"/>
  <c r="N159" i="1"/>
  <c r="E159" i="1" s="1"/>
  <c r="I159" i="1"/>
  <c r="L159" i="1" s="1"/>
  <c r="Q160" i="1" l="1"/>
  <c r="S160" i="1" s="1"/>
  <c r="J160" i="1" s="1"/>
  <c r="R161" i="1" l="1"/>
  <c r="M160" i="1"/>
  <c r="D160" i="1" s="1"/>
  <c r="K160" i="1"/>
  <c r="N160" i="1" l="1"/>
  <c r="E160" i="1" s="1"/>
  <c r="I160" i="1"/>
  <c r="L160" i="1" s="1"/>
  <c r="F160" i="1"/>
  <c r="H160" i="1"/>
  <c r="G160" i="1"/>
  <c r="Q161" i="1" l="1"/>
  <c r="S161" i="1" s="1"/>
  <c r="J161" i="1" s="1"/>
  <c r="R162" i="1" l="1"/>
  <c r="M161" i="1"/>
  <c r="D161" i="1" s="1"/>
  <c r="K161" i="1"/>
  <c r="I161" i="1" l="1"/>
  <c r="L161" i="1" s="1"/>
  <c r="N161" i="1"/>
  <c r="E161" i="1" s="1"/>
  <c r="F161" i="1"/>
  <c r="G161" i="1"/>
  <c r="H161" i="1"/>
  <c r="Q162" i="1" l="1"/>
  <c r="S162" i="1" s="1"/>
  <c r="J162" i="1" s="1"/>
  <c r="K162" i="1" l="1"/>
  <c r="M162" i="1"/>
  <c r="D162" i="1" s="1"/>
  <c r="R163" i="1"/>
  <c r="N162" i="1" l="1"/>
  <c r="E162" i="1" s="1"/>
  <c r="I162" i="1"/>
  <c r="L162" i="1" s="1"/>
  <c r="F162" i="1"/>
  <c r="H162" i="1"/>
  <c r="G162" i="1"/>
  <c r="Q163" i="1" l="1"/>
  <c r="S163" i="1" s="1"/>
  <c r="J163" i="1" s="1"/>
  <c r="M163" i="1" s="1"/>
  <c r="D163" i="1" s="1"/>
  <c r="R164" i="1" l="1"/>
  <c r="K163" i="1"/>
  <c r="N163" i="1" s="1"/>
  <c r="E163" i="1" s="1"/>
  <c r="F163" i="1"/>
  <c r="G163" i="1"/>
  <c r="H163" i="1"/>
  <c r="I163" i="1" l="1"/>
  <c r="L163" i="1" s="1"/>
  <c r="Q164" i="1" l="1"/>
  <c r="S164" i="1" s="1"/>
  <c r="J164" i="1" s="1"/>
  <c r="R165" i="1" s="1"/>
  <c r="M164" i="1" l="1"/>
  <c r="D164" i="1" s="1"/>
  <c r="G164" i="1" s="1"/>
  <c r="K164" i="1"/>
  <c r="I164" i="1" s="1"/>
  <c r="L164" i="1" s="1"/>
  <c r="N164" i="1" l="1"/>
  <c r="E164" i="1" s="1"/>
  <c r="F164" i="1"/>
  <c r="H164" i="1"/>
  <c r="Q165" i="1"/>
  <c r="S165" i="1" s="1"/>
  <c r="J165" i="1" s="1"/>
  <c r="M165" i="1" l="1"/>
  <c r="D165" i="1" s="1"/>
  <c r="R166" i="1"/>
  <c r="K165" i="1"/>
  <c r="F165" i="1" l="1"/>
  <c r="G165" i="1"/>
  <c r="H165" i="1"/>
  <c r="N165" i="1"/>
  <c r="E165" i="1" s="1"/>
  <c r="I165" i="1"/>
  <c r="L165" i="1" s="1"/>
  <c r="Q166" i="1" l="1"/>
  <c r="S166" i="1" s="1"/>
  <c r="J166" i="1" s="1"/>
  <c r="M166" i="1" l="1"/>
  <c r="D166" i="1" s="1"/>
  <c r="R167" i="1"/>
  <c r="K166" i="1"/>
  <c r="N166" i="1" l="1"/>
  <c r="E166" i="1" s="1"/>
  <c r="I166" i="1"/>
  <c r="L166" i="1" s="1"/>
  <c r="F166" i="1"/>
  <c r="G166" i="1"/>
  <c r="H166" i="1"/>
  <c r="Q167" i="1" l="1"/>
  <c r="S167" i="1" s="1"/>
  <c r="J167" i="1" s="1"/>
  <c r="R168" i="1" l="1"/>
  <c r="M167" i="1"/>
  <c r="D167" i="1" s="1"/>
  <c r="K167" i="1"/>
  <c r="I167" i="1" l="1"/>
  <c r="L167" i="1" s="1"/>
  <c r="N167" i="1"/>
  <c r="E167" i="1" s="1"/>
  <c r="F167" i="1"/>
  <c r="G167" i="1"/>
  <c r="H167" i="1"/>
  <c r="Q168" i="1" l="1"/>
  <c r="S168" i="1" s="1"/>
  <c r="J168" i="1" s="1"/>
  <c r="K168" i="1" l="1"/>
  <c r="M168" i="1"/>
  <c r="D168" i="1" s="1"/>
  <c r="R169" i="1"/>
  <c r="I168" i="1" l="1"/>
  <c r="L168" i="1" s="1"/>
  <c r="N168" i="1"/>
  <c r="E168" i="1" s="1"/>
  <c r="F168" i="1"/>
  <c r="G168" i="1"/>
  <c r="H168" i="1"/>
  <c r="Q169" i="1" l="1"/>
  <c r="S169" i="1" s="1"/>
  <c r="J169" i="1" s="1"/>
  <c r="R170" i="1" l="1"/>
  <c r="M169" i="1"/>
  <c r="D169" i="1" s="1"/>
  <c r="K169" i="1"/>
  <c r="N169" i="1" l="1"/>
  <c r="E169" i="1" s="1"/>
  <c r="I169" i="1"/>
  <c r="L169" i="1" s="1"/>
  <c r="F169" i="1"/>
  <c r="H169" i="1"/>
  <c r="G169" i="1"/>
  <c r="Q170" i="1" l="1"/>
  <c r="S170" i="1" s="1"/>
  <c r="J170" i="1" s="1"/>
  <c r="K170" i="1" s="1"/>
  <c r="R171" i="1" l="1"/>
  <c r="M170" i="1"/>
  <c r="D170" i="1" s="1"/>
  <c r="G170" i="1" s="1"/>
  <c r="I170" i="1"/>
  <c r="L170" i="1" s="1"/>
  <c r="N170" i="1"/>
  <c r="E170" i="1" s="1"/>
  <c r="H170" i="1" l="1"/>
  <c r="F170" i="1"/>
  <c r="Q171" i="1"/>
  <c r="S171" i="1" s="1"/>
  <c r="J171" i="1" s="1"/>
  <c r="K171" i="1" l="1"/>
  <c r="M171" i="1"/>
  <c r="D171" i="1" s="1"/>
  <c r="R172" i="1"/>
  <c r="F171" i="1" l="1"/>
  <c r="G171" i="1"/>
  <c r="H171" i="1"/>
  <c r="I171" i="1"/>
  <c r="L171" i="1" s="1"/>
  <c r="N171" i="1"/>
  <c r="E171" i="1" s="1"/>
  <c r="Q172" i="1" l="1"/>
  <c r="S172" i="1" s="1"/>
  <c r="J172" i="1" s="1"/>
  <c r="K172" i="1" l="1"/>
  <c r="M172" i="1"/>
  <c r="D172" i="1" s="1"/>
  <c r="R173" i="1"/>
  <c r="N172" i="1" l="1"/>
  <c r="E172" i="1" s="1"/>
  <c r="I172" i="1"/>
  <c r="L172" i="1" s="1"/>
  <c r="F172" i="1"/>
  <c r="H172" i="1"/>
  <c r="G172" i="1"/>
  <c r="Q173" i="1" l="1"/>
  <c r="S173" i="1" s="1"/>
  <c r="J173" i="1" s="1"/>
  <c r="R174" i="1" s="1"/>
  <c r="M173" i="1" l="1"/>
  <c r="D173" i="1" s="1"/>
  <c r="F173" i="1" s="1"/>
  <c r="K173" i="1"/>
  <c r="I173" i="1" s="1"/>
  <c r="L173" i="1" s="1"/>
  <c r="N173" i="1" l="1"/>
  <c r="E173" i="1" s="1"/>
  <c r="H173" i="1"/>
  <c r="G173" i="1"/>
  <c r="Q174" i="1"/>
  <c r="S174" i="1" s="1"/>
  <c r="J174" i="1" s="1"/>
  <c r="R175" i="1" l="1"/>
  <c r="M174" i="1"/>
  <c r="D174" i="1" s="1"/>
  <c r="K174" i="1"/>
  <c r="N174" i="1" l="1"/>
  <c r="E174" i="1" s="1"/>
  <c r="I174" i="1"/>
  <c r="L174" i="1" s="1"/>
  <c r="F174" i="1"/>
  <c r="H174" i="1"/>
  <c r="G174" i="1"/>
  <c r="Q175" i="1" l="1"/>
  <c r="S175" i="1" s="1"/>
  <c r="J175" i="1" s="1"/>
  <c r="K175" i="1" l="1"/>
  <c r="R176" i="1"/>
  <c r="M175" i="1"/>
  <c r="D175" i="1" s="1"/>
  <c r="F175" i="1" l="1"/>
  <c r="H175" i="1"/>
  <c r="G175" i="1"/>
  <c r="I175" i="1"/>
  <c r="L175" i="1" s="1"/>
  <c r="N175" i="1"/>
  <c r="E175" i="1" s="1"/>
  <c r="Q176" i="1" l="1"/>
  <c r="S176" i="1" s="1"/>
  <c r="J176" i="1" s="1"/>
  <c r="K176" i="1" l="1"/>
  <c r="R177" i="1"/>
  <c r="M176" i="1"/>
  <c r="D176" i="1" s="1"/>
  <c r="F176" i="1" l="1"/>
  <c r="G176" i="1"/>
  <c r="H176" i="1"/>
  <c r="N176" i="1"/>
  <c r="E176" i="1" s="1"/>
  <c r="I176" i="1"/>
  <c r="L176" i="1" s="1"/>
  <c r="Q177" i="1" l="1"/>
  <c r="S177" i="1" s="1"/>
  <c r="J177" i="1" s="1"/>
  <c r="R178" i="1" l="1"/>
  <c r="M177" i="1"/>
  <c r="D177" i="1" s="1"/>
  <c r="K177" i="1"/>
  <c r="N177" i="1" l="1"/>
  <c r="E177" i="1" s="1"/>
  <c r="I177" i="1"/>
  <c r="L177" i="1" s="1"/>
  <c r="F177" i="1"/>
  <c r="H177" i="1"/>
  <c r="G177" i="1"/>
  <c r="Q178" i="1" l="1"/>
  <c r="S178" i="1" s="1"/>
  <c r="J178" i="1" s="1"/>
  <c r="R179" i="1" s="1"/>
  <c r="K178" i="1" l="1"/>
  <c r="N178" i="1" s="1"/>
  <c r="E178" i="1" s="1"/>
  <c r="M178" i="1"/>
  <c r="D178" i="1" s="1"/>
  <c r="F178" i="1" s="1"/>
  <c r="I178" i="1" l="1"/>
  <c r="L178" i="1" s="1"/>
  <c r="H178" i="1"/>
  <c r="G178" i="1"/>
  <c r="Q179" i="1" l="1"/>
  <c r="S179" i="1" s="1"/>
  <c r="J179" i="1" s="1"/>
  <c r="R180" i="1" s="1"/>
  <c r="M179" i="1" l="1"/>
  <c r="D179" i="1" s="1"/>
  <c r="G179" i="1" s="1"/>
  <c r="K179" i="1"/>
  <c r="N179" i="1" s="1"/>
  <c r="E179" i="1" s="1"/>
  <c r="H179" i="1"/>
  <c r="F179" i="1"/>
  <c r="I179" i="1" l="1"/>
  <c r="L179" i="1" s="1"/>
  <c r="Q180" i="1" l="1"/>
  <c r="S180" i="1" s="1"/>
  <c r="J180" i="1" s="1"/>
  <c r="R181" i="1" s="1"/>
  <c r="K180" i="1" l="1"/>
  <c r="M180" i="1"/>
  <c r="D180" i="1" s="1"/>
  <c r="F180" i="1" s="1"/>
  <c r="H180" i="1" l="1"/>
  <c r="G180" i="1"/>
  <c r="I180" i="1"/>
  <c r="N180" i="1"/>
  <c r="E180" i="1" s="1"/>
  <c r="L180" i="1" l="1"/>
  <c r="Q181" i="1"/>
  <c r="S181" i="1" s="1"/>
  <c r="J181" i="1" s="1"/>
  <c r="M181" i="1" l="1"/>
  <c r="D181" i="1" s="1"/>
  <c r="K181" i="1"/>
  <c r="R182" i="1"/>
  <c r="I181" i="1" l="1"/>
  <c r="L181" i="1" s="1"/>
  <c r="N181" i="1"/>
  <c r="E181" i="1" s="1"/>
  <c r="F181" i="1"/>
  <c r="H181" i="1"/>
  <c r="G181" i="1"/>
  <c r="Q182" i="1" l="1"/>
  <c r="S182" i="1" s="1"/>
  <c r="J182" i="1" s="1"/>
  <c r="R183" i="1" l="1"/>
  <c r="M182" i="1"/>
  <c r="D182" i="1" s="1"/>
  <c r="K182" i="1"/>
  <c r="I182" i="1" l="1"/>
  <c r="L182" i="1" s="1"/>
  <c r="N182" i="1"/>
  <c r="E182" i="1" s="1"/>
  <c r="F182" i="1"/>
  <c r="H182" i="1"/>
  <c r="G182" i="1"/>
  <c r="Q183" i="1" l="1"/>
  <c r="S183" i="1" s="1"/>
  <c r="J183" i="1" s="1"/>
  <c r="K183" i="1" l="1"/>
  <c r="M183" i="1"/>
  <c r="D183" i="1" s="1"/>
  <c r="R184" i="1"/>
  <c r="G183" i="1" l="1"/>
  <c r="F183" i="1"/>
  <c r="H183" i="1"/>
  <c r="N183" i="1"/>
  <c r="E183" i="1" s="1"/>
  <c r="I183" i="1"/>
  <c r="L183" i="1" s="1"/>
  <c r="Q184" i="1" l="1"/>
  <c r="S184" i="1" s="1"/>
  <c r="J184" i="1" s="1"/>
  <c r="M184" i="1" l="1"/>
  <c r="D184" i="1" s="1"/>
  <c r="K184" i="1"/>
  <c r="R185" i="1"/>
  <c r="N184" i="1" l="1"/>
  <c r="E184" i="1" s="1"/>
  <c r="I184" i="1"/>
  <c r="G184" i="1"/>
  <c r="F184" i="1"/>
  <c r="H184" i="1"/>
  <c r="L184" i="1" l="1"/>
  <c r="Q185" i="1"/>
  <c r="S185" i="1" s="1"/>
  <c r="J185" i="1" s="1"/>
  <c r="K185" i="1" l="1"/>
  <c r="M185" i="1"/>
  <c r="D185" i="1" s="1"/>
  <c r="R186" i="1"/>
  <c r="H185" i="1" l="1"/>
  <c r="F185" i="1"/>
  <c r="G185" i="1"/>
  <c r="I185" i="1"/>
  <c r="L185" i="1" s="1"/>
  <c r="N185" i="1"/>
  <c r="E185" i="1" s="1"/>
  <c r="Q186" i="1" l="1"/>
  <c r="S186" i="1" s="1"/>
  <c r="J186" i="1" s="1"/>
  <c r="M186" i="1" l="1"/>
  <c r="D186" i="1" s="1"/>
  <c r="R187" i="1"/>
  <c r="K186" i="1"/>
  <c r="I186" i="1" l="1"/>
  <c r="L186" i="1" s="1"/>
  <c r="N186" i="1"/>
  <c r="E186" i="1" s="1"/>
  <c r="F186" i="1"/>
  <c r="G186" i="1"/>
  <c r="H186" i="1"/>
  <c r="Q187" i="1" l="1"/>
  <c r="S187" i="1" s="1"/>
  <c r="J187" i="1" s="1"/>
  <c r="M187" i="1" l="1"/>
  <c r="D187" i="1" s="1"/>
  <c r="R188" i="1"/>
  <c r="K187" i="1"/>
  <c r="F187" i="1" l="1"/>
  <c r="H187" i="1"/>
  <c r="G187" i="1"/>
  <c r="I187" i="1"/>
  <c r="L187" i="1" s="1"/>
  <c r="N187" i="1"/>
  <c r="E187" i="1" s="1"/>
  <c r="Q188" i="1" l="1"/>
  <c r="S188" i="1" s="1"/>
  <c r="J188" i="1" s="1"/>
  <c r="M188" i="1" l="1"/>
  <c r="D188" i="1" s="1"/>
  <c r="K188" i="1"/>
  <c r="R189" i="1"/>
  <c r="N188" i="1" l="1"/>
  <c r="E188" i="1" s="1"/>
  <c r="I188" i="1"/>
  <c r="L188" i="1" s="1"/>
  <c r="F188" i="1"/>
  <c r="H188" i="1"/>
  <c r="G188" i="1"/>
  <c r="Q189" i="1" l="1"/>
  <c r="S189" i="1" s="1"/>
  <c r="J189" i="1" s="1"/>
  <c r="M189" i="1" l="1"/>
  <c r="D189" i="1" s="1"/>
  <c r="K189" i="1"/>
  <c r="R190" i="1"/>
  <c r="N189" i="1" l="1"/>
  <c r="E189" i="1" s="1"/>
  <c r="I189" i="1"/>
  <c r="L189" i="1" s="1"/>
  <c r="H189" i="1"/>
  <c r="F189" i="1"/>
  <c r="G189" i="1"/>
  <c r="Q190" i="1" l="1"/>
  <c r="S190" i="1" s="1"/>
  <c r="J190" i="1" s="1"/>
  <c r="R191" i="1" l="1"/>
  <c r="K190" i="1"/>
  <c r="M190" i="1"/>
  <c r="D190" i="1" s="1"/>
  <c r="F190" i="1" l="1"/>
  <c r="G190" i="1"/>
  <c r="H190" i="1"/>
  <c r="I190" i="1"/>
  <c r="L190" i="1" s="1"/>
  <c r="N190" i="1"/>
  <c r="E190" i="1" s="1"/>
  <c r="Q191" i="1" l="1"/>
  <c r="S191" i="1" s="1"/>
  <c r="J191" i="1" s="1"/>
  <c r="M191" i="1" s="1"/>
  <c r="D191" i="1" s="1"/>
  <c r="K191" i="1" l="1"/>
  <c r="I191" i="1" s="1"/>
  <c r="L191" i="1" s="1"/>
  <c r="R192" i="1"/>
  <c r="G191" i="1"/>
  <c r="F191" i="1"/>
  <c r="H191" i="1"/>
  <c r="N191" i="1" l="1"/>
  <c r="E191" i="1" s="1"/>
  <c r="Q192" i="1"/>
  <c r="S192" i="1" s="1"/>
  <c r="J192" i="1" s="1"/>
  <c r="M192" i="1" l="1"/>
  <c r="D192" i="1" s="1"/>
  <c r="K192" i="1"/>
  <c r="R193" i="1"/>
  <c r="N192" i="1" l="1"/>
  <c r="E192" i="1" s="1"/>
  <c r="I192" i="1"/>
  <c r="L192" i="1" s="1"/>
  <c r="F192" i="1"/>
  <c r="G192" i="1"/>
  <c r="H192" i="1"/>
  <c r="Q193" i="1" l="1"/>
  <c r="S193" i="1" s="1"/>
  <c r="J193" i="1" s="1"/>
  <c r="R194" i="1" l="1"/>
  <c r="M193" i="1"/>
  <c r="D193" i="1" s="1"/>
  <c r="K193" i="1"/>
  <c r="H193" i="1" l="1"/>
  <c r="G193" i="1"/>
  <c r="F193" i="1"/>
  <c r="I193" i="1"/>
  <c r="L193" i="1" s="1"/>
  <c r="N193" i="1"/>
  <c r="E193" i="1" s="1"/>
  <c r="Q194" i="1" l="1"/>
  <c r="S194" i="1" s="1"/>
  <c r="J194" i="1" s="1"/>
  <c r="K194" i="1" l="1"/>
  <c r="M194" i="1"/>
  <c r="D194" i="1" s="1"/>
  <c r="R195" i="1"/>
  <c r="H194" i="1" l="1"/>
  <c r="F194" i="1"/>
  <c r="G194" i="1"/>
  <c r="N194" i="1"/>
  <c r="E194" i="1" s="1"/>
  <c r="I194" i="1"/>
  <c r="L194" i="1" s="1"/>
  <c r="Q195" i="1" l="1"/>
  <c r="S195" i="1" s="1"/>
  <c r="J195" i="1" s="1"/>
  <c r="M195" i="1" l="1"/>
  <c r="D195" i="1" s="1"/>
  <c r="R196" i="1"/>
  <c r="K195" i="1"/>
  <c r="N195" i="1" l="1"/>
  <c r="E195" i="1" s="1"/>
  <c r="I195" i="1"/>
  <c r="F195" i="1"/>
  <c r="H195" i="1"/>
  <c r="G195" i="1"/>
  <c r="L195" i="1" l="1"/>
  <c r="Q196" i="1"/>
  <c r="S196" i="1" s="1"/>
  <c r="J196" i="1" s="1"/>
  <c r="R197" i="1" l="1"/>
  <c r="M196" i="1"/>
  <c r="D196" i="1" s="1"/>
  <c r="K196" i="1"/>
  <c r="F196" i="1" l="1"/>
  <c r="G196" i="1"/>
  <c r="H196" i="1"/>
  <c r="I196" i="1"/>
  <c r="L196" i="1" s="1"/>
  <c r="N196" i="1"/>
  <c r="E196" i="1" s="1"/>
  <c r="Q197" i="1" l="1"/>
  <c r="S197" i="1" s="1"/>
  <c r="J197" i="1" s="1"/>
  <c r="K197" i="1" s="1"/>
  <c r="R198" i="1" l="1"/>
  <c r="M197" i="1"/>
  <c r="D197" i="1" s="1"/>
  <c r="H197" i="1" s="1"/>
  <c r="I197" i="1"/>
  <c r="L197" i="1" s="1"/>
  <c r="N197" i="1"/>
  <c r="E197" i="1" s="1"/>
  <c r="G197" i="1" l="1"/>
  <c r="F197" i="1"/>
  <c r="Q198" i="1"/>
  <c r="S198" i="1" s="1"/>
  <c r="J198" i="1" s="1"/>
  <c r="M198" i="1" l="1"/>
  <c r="D198" i="1" s="1"/>
  <c r="R199" i="1"/>
  <c r="K198" i="1"/>
  <c r="I198" i="1" l="1"/>
  <c r="N198" i="1"/>
  <c r="E198" i="1" s="1"/>
  <c r="F198" i="1"/>
  <c r="H198" i="1"/>
  <c r="G198" i="1"/>
  <c r="L198" i="1" l="1"/>
  <c r="Q199" i="1"/>
  <c r="S199" i="1" s="1"/>
  <c r="J199" i="1" s="1"/>
  <c r="K199" i="1" l="1"/>
  <c r="R200" i="1"/>
  <c r="M199" i="1"/>
  <c r="D199" i="1" s="1"/>
  <c r="F199" i="1" l="1"/>
  <c r="G199" i="1"/>
  <c r="H199" i="1"/>
  <c r="I199" i="1"/>
  <c r="N199" i="1"/>
  <c r="E199" i="1" s="1"/>
  <c r="L199" i="1" l="1"/>
  <c r="Q200" i="1"/>
  <c r="S200" i="1" s="1"/>
  <c r="J200" i="1" s="1"/>
  <c r="R201" i="1" l="1"/>
  <c r="K200" i="1"/>
  <c r="M200" i="1"/>
  <c r="D200" i="1" s="1"/>
  <c r="F200" i="1" l="1"/>
  <c r="G200" i="1"/>
  <c r="H200" i="1"/>
  <c r="N200" i="1"/>
  <c r="E200" i="1" s="1"/>
  <c r="I200" i="1"/>
  <c r="L200" i="1" s="1"/>
  <c r="Q201" i="1" l="1"/>
  <c r="S201" i="1" s="1"/>
  <c r="J201" i="1" s="1"/>
  <c r="R202" i="1" l="1"/>
  <c r="K201" i="1"/>
  <c r="M201" i="1"/>
  <c r="D201" i="1" s="1"/>
  <c r="G201" i="1" l="1"/>
  <c r="H201" i="1"/>
  <c r="F201" i="1"/>
  <c r="I201" i="1"/>
  <c r="L201" i="1" s="1"/>
  <c r="N201" i="1"/>
  <c r="E201" i="1" s="1"/>
  <c r="Q202" i="1" l="1"/>
  <c r="S202" i="1" s="1"/>
  <c r="J202" i="1" s="1"/>
  <c r="K202" i="1" l="1"/>
  <c r="M202" i="1"/>
  <c r="D202" i="1" s="1"/>
  <c r="R203" i="1"/>
  <c r="G202" i="1" l="1"/>
  <c r="H202" i="1"/>
  <c r="F202" i="1"/>
  <c r="I202" i="1"/>
  <c r="L202" i="1" s="1"/>
  <c r="N202" i="1"/>
  <c r="E202" i="1" s="1"/>
  <c r="Q203" i="1" l="1"/>
  <c r="S203" i="1" s="1"/>
  <c r="J203" i="1" s="1"/>
  <c r="K203" i="1" l="1"/>
  <c r="R204" i="1"/>
  <c r="M203" i="1"/>
  <c r="D203" i="1" s="1"/>
  <c r="H203" i="1" l="1"/>
  <c r="F203" i="1"/>
  <c r="G203" i="1"/>
  <c r="N203" i="1"/>
  <c r="E203" i="1" s="1"/>
  <c r="I203" i="1"/>
  <c r="L203" i="1" s="1"/>
  <c r="Q204" i="1"/>
  <c r="S204" i="1" s="1"/>
  <c r="J204" i="1" s="1"/>
  <c r="M204" i="1" l="1"/>
  <c r="D204" i="1" s="1"/>
  <c r="K204" i="1"/>
  <c r="I204" i="1" l="1"/>
  <c r="L204" i="1" s="1"/>
  <c r="N204" i="1"/>
  <c r="E204" i="1" s="1"/>
  <c r="F204" i="1"/>
  <c r="H204" i="1"/>
  <c r="G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<sst xmlns="http://schemas.openxmlformats.org/spreadsheetml/2006/main" count="44" uniqueCount="40">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</sst>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2" borderId="6" xfId="1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9" xfId="1" applyNumberFormat="1" applyFon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1" fontId="0" fillId="0" borderId="19" xfId="1" applyNumberFormat="1" applyFont="1" applyBorder="1" applyAlignment="1">
      <alignment horizontal="center" vertical="center"/>
    </xf>
    <xf numFmtId="1" fontId="0" fillId="2" borderId="20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4" xfId="0" applyNumberFormat="1" applyFill="1" applyBorder="1" applyAlignment="1">
      <alignment horizontal="center" vertical="center"/>
    </xf>
    <xf numFmtId="165" fontId="0" fillId="2" borderId="3" xfId="1" applyNumberFormat="1" applyFon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2" borderId="7" xfId="1" applyNumberFormat="1" applyFont="1" applyFill="1" applyBorder="1" applyAlignment="1">
      <alignment horizontal="center" vertical="center"/>
    </xf>
    <xf numFmtId="165" fontId="0" fillId="2" borderId="8" xfId="1" applyNumberFormat="1" applyFon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43" xfId="0" applyNumberFormat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165" fontId="0" fillId="0" borderId="0" xfId="1" applyNumberFormat="1" applyFont="1"/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10" fontId="0" fillId="2" borderId="26" xfId="1" applyNumberFormat="1" applyFont="1" applyFill="1" applyBorder="1" applyAlignment="1">
      <alignment horizontal="center" vertical="center"/>
    </xf>
    <xf numFmtId="10" fontId="0" fillId="2" borderId="25" xfId="1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0" fontId="0" fillId="4" borderId="4" xfId="1" applyNumberFormat="1" applyFont="1" applyFill="1" applyBorder="1" applyAlignment="1">
      <alignment horizontal="center" vertical="center"/>
    </xf>
    <xf numFmtId="10" fontId="0" fillId="4" borderId="5" xfId="1" applyNumberFormat="1" applyFon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" fontId="0" fillId="2" borderId="20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115</c:v>
                </c:pt>
                <c:pt idx="13">
                  <c:v>139</c:v>
                </c:pt>
                <c:pt idx="14">
                  <c:v>195</c:v>
                </c:pt>
                <c:pt idx="15">
                  <c:v>246</c:v>
                </c:pt>
                <c:pt idx="16">
                  <c:v>292</c:v>
                </c:pt>
                <c:pt idx="17">
                  <c:v>341</c:v>
                </c:pt>
                <c:pt idx="18">
                  <c:v>453</c:v>
                </c:pt>
                <c:pt idx="19">
                  <c:v>578</c:v>
                </c:pt>
                <c:pt idx="20">
                  <c:v>739</c:v>
                </c:pt>
                <c:pt idx="21">
                  <c:v>915</c:v>
                </c:pt>
                <c:pt idx="22" formatCode="0">
                  <c:v>1208</c:v>
                </c:pt>
                <c:pt idx="23" formatCode="0">
                  <c:v>1415</c:v>
                </c:pt>
                <c:pt idx="24" formatCode="0">
                  <c:v>1682</c:v>
                </c:pt>
                <c:pt idx="25" formatCode="0">
                  <c:v>1977</c:v>
                </c:pt>
                <c:pt idx="26" formatCode="0">
                  <c:v>2296</c:v>
                </c:pt>
                <c:pt idx="27" formatCode="0">
                  <c:v>2632</c:v>
                </c:pt>
                <c:pt idx="28" formatCode="0">
                  <c:v>2977</c:v>
                </c:pt>
                <c:pt idx="29" formatCode="0">
                  <c:v>3322</c:v>
                </c:pt>
                <c:pt idx="30" formatCode="0">
                  <c:v>3659</c:v>
                </c:pt>
                <c:pt idx="31" formatCode="0">
                  <c:v>3979</c:v>
                </c:pt>
                <c:pt idx="32" formatCode="0">
                  <c:v>4275</c:v>
                </c:pt>
                <c:pt idx="33" formatCode="0">
                  <c:v>4541</c:v>
                </c:pt>
                <c:pt idx="34" formatCode="0">
                  <c:v>4773</c:v>
                </c:pt>
                <c:pt idx="35" formatCode="0">
                  <c:v>4967</c:v>
                </c:pt>
                <c:pt idx="36" formatCode="0">
                  <c:v>5121</c:v>
                </c:pt>
                <c:pt idx="37" formatCode="0">
                  <c:v>5233</c:v>
                </c:pt>
                <c:pt idx="38" formatCode="0">
                  <c:v>5300</c:v>
                </c:pt>
                <c:pt idx="39" formatCode="0">
                  <c:v>5319</c:v>
                </c:pt>
                <c:pt idx="40" formatCode="0">
                  <c:v>5319</c:v>
                </c:pt>
                <c:pt idx="41" formatCode="0">
                  <c:v>5319</c:v>
                </c:pt>
                <c:pt idx="42" formatCode="0">
                  <c:v>5319</c:v>
                </c:pt>
                <c:pt idx="43" formatCode="0">
                  <c:v>5319</c:v>
                </c:pt>
                <c:pt idx="44" formatCode="0">
                  <c:v>5319</c:v>
                </c:pt>
                <c:pt idx="45" formatCode="0">
                  <c:v>5319</c:v>
                </c:pt>
                <c:pt idx="46" formatCode="0">
                  <c:v>5319</c:v>
                </c:pt>
                <c:pt idx="47" formatCode="0">
                  <c:v>5319</c:v>
                </c:pt>
                <c:pt idx="48" formatCode="0">
                  <c:v>5319</c:v>
                </c:pt>
                <c:pt idx="49">
                  <c:v>5319</c:v>
                </c:pt>
                <c:pt idx="50">
                  <c:v>5319</c:v>
                </c:pt>
                <c:pt idx="51">
                  <c:v>5319</c:v>
                </c:pt>
                <c:pt idx="52">
                  <c:v>5319</c:v>
                </c:pt>
                <c:pt idx="53">
                  <c:v>5319</c:v>
                </c:pt>
                <c:pt idx="54">
                  <c:v>5319</c:v>
                </c:pt>
                <c:pt idx="55">
                  <c:v>5319</c:v>
                </c:pt>
                <c:pt idx="56">
                  <c:v>5319</c:v>
                </c:pt>
                <c:pt idx="57">
                  <c:v>5319</c:v>
                </c:pt>
                <c:pt idx="58">
                  <c:v>5319</c:v>
                </c:pt>
                <c:pt idx="59">
                  <c:v>5319</c:v>
                </c:pt>
                <c:pt idx="60">
                  <c:v>5319</c:v>
                </c:pt>
                <c:pt idx="61">
                  <c:v>5319</c:v>
                </c:pt>
                <c:pt idx="62">
                  <c:v>5319</c:v>
                </c:pt>
                <c:pt idx="63">
                  <c:v>5319</c:v>
                </c:pt>
                <c:pt idx="64">
                  <c:v>5319</c:v>
                </c:pt>
                <c:pt idx="65">
                  <c:v>5319</c:v>
                </c:pt>
                <c:pt idx="66">
                  <c:v>5319</c:v>
                </c:pt>
                <c:pt idx="67">
                  <c:v>5319</c:v>
                </c:pt>
                <c:pt idx="68">
                  <c:v>5319</c:v>
                </c:pt>
                <c:pt idx="69">
                  <c:v>5319</c:v>
                </c:pt>
                <c:pt idx="70">
                  <c:v>5319</c:v>
                </c:pt>
                <c:pt idx="71">
                  <c:v>5319</c:v>
                </c:pt>
                <c:pt idx="72">
                  <c:v>5319</c:v>
                </c:pt>
                <c:pt idx="73">
                  <c:v>5319</c:v>
                </c:pt>
                <c:pt idx="74">
                  <c:v>5319</c:v>
                </c:pt>
                <c:pt idx="75">
                  <c:v>5319</c:v>
                </c:pt>
                <c:pt idx="76">
                  <c:v>5319</c:v>
                </c:pt>
                <c:pt idx="77">
                  <c:v>5319</c:v>
                </c:pt>
                <c:pt idx="78">
                  <c:v>5319</c:v>
                </c:pt>
                <c:pt idx="79">
                  <c:v>5319</c:v>
                </c:pt>
                <c:pt idx="80">
                  <c:v>5319</c:v>
                </c:pt>
                <c:pt idx="81">
                  <c:v>5319</c:v>
                </c:pt>
                <c:pt idx="82">
                  <c:v>5319</c:v>
                </c:pt>
                <c:pt idx="83">
                  <c:v>5319</c:v>
                </c:pt>
                <c:pt idx="84">
                  <c:v>5319</c:v>
                </c:pt>
                <c:pt idx="85">
                  <c:v>5319</c:v>
                </c:pt>
                <c:pt idx="86">
                  <c:v>5319</c:v>
                </c:pt>
                <c:pt idx="87">
                  <c:v>5319</c:v>
                </c:pt>
                <c:pt idx="88">
                  <c:v>5319</c:v>
                </c:pt>
                <c:pt idx="89">
                  <c:v>5319</c:v>
                </c:pt>
                <c:pt idx="90">
                  <c:v>5319</c:v>
                </c:pt>
                <c:pt idx="91">
                  <c:v>5319</c:v>
                </c:pt>
                <c:pt idx="92">
                  <c:v>5319</c:v>
                </c:pt>
                <c:pt idx="93">
                  <c:v>5319</c:v>
                </c:pt>
                <c:pt idx="94">
                  <c:v>5319</c:v>
                </c:pt>
                <c:pt idx="95">
                  <c:v>5319</c:v>
                </c:pt>
                <c:pt idx="96">
                  <c:v>5319</c:v>
                </c:pt>
                <c:pt idx="97">
                  <c:v>5319</c:v>
                </c:pt>
                <c:pt idx="98">
                  <c:v>5319</c:v>
                </c:pt>
                <c:pt idx="99">
                  <c:v>5319</c:v>
                </c:pt>
                <c:pt idx="100">
                  <c:v>5319</c:v>
                </c:pt>
                <c:pt idx="101">
                  <c:v>5319</c:v>
                </c:pt>
                <c:pt idx="102">
                  <c:v>5319</c:v>
                </c:pt>
                <c:pt idx="103">
                  <c:v>5319</c:v>
                </c:pt>
                <c:pt idx="104">
                  <c:v>5319</c:v>
                </c:pt>
                <c:pt idx="105">
                  <c:v>5319</c:v>
                </c:pt>
                <c:pt idx="106">
                  <c:v>5319</c:v>
                </c:pt>
                <c:pt idx="107">
                  <c:v>5319</c:v>
                </c:pt>
                <c:pt idx="108">
                  <c:v>5319</c:v>
                </c:pt>
                <c:pt idx="109">
                  <c:v>5319</c:v>
                </c:pt>
                <c:pt idx="110">
                  <c:v>5319</c:v>
                </c:pt>
                <c:pt idx="111">
                  <c:v>5319</c:v>
                </c:pt>
                <c:pt idx="112">
                  <c:v>5319</c:v>
                </c:pt>
                <c:pt idx="113">
                  <c:v>5319</c:v>
                </c:pt>
                <c:pt idx="114">
                  <c:v>5319</c:v>
                </c:pt>
                <c:pt idx="115">
                  <c:v>5319</c:v>
                </c:pt>
                <c:pt idx="116">
                  <c:v>5319</c:v>
                </c:pt>
                <c:pt idx="117">
                  <c:v>5319</c:v>
                </c:pt>
                <c:pt idx="118">
                  <c:v>5319</c:v>
                </c:pt>
                <c:pt idx="119">
                  <c:v>5319</c:v>
                </c:pt>
                <c:pt idx="120">
                  <c:v>5319</c:v>
                </c:pt>
                <c:pt idx="121">
                  <c:v>5319</c:v>
                </c:pt>
                <c:pt idx="122">
                  <c:v>5319</c:v>
                </c:pt>
                <c:pt idx="123">
                  <c:v>5319</c:v>
                </c:pt>
                <c:pt idx="124">
                  <c:v>5319</c:v>
                </c:pt>
                <c:pt idx="125">
                  <c:v>5319</c:v>
                </c:pt>
                <c:pt idx="126">
                  <c:v>5319</c:v>
                </c:pt>
                <c:pt idx="127">
                  <c:v>5319</c:v>
                </c:pt>
                <c:pt idx="128">
                  <c:v>5319</c:v>
                </c:pt>
                <c:pt idx="129">
                  <c:v>5319</c:v>
                </c:pt>
                <c:pt idx="130">
                  <c:v>5319</c:v>
                </c:pt>
                <c:pt idx="131">
                  <c:v>5319</c:v>
                </c:pt>
                <c:pt idx="132">
                  <c:v>5319</c:v>
                </c:pt>
                <c:pt idx="133">
                  <c:v>5319</c:v>
                </c:pt>
                <c:pt idx="134">
                  <c:v>5319</c:v>
                </c:pt>
                <c:pt idx="135">
                  <c:v>5319</c:v>
                </c:pt>
                <c:pt idx="136">
                  <c:v>5319</c:v>
                </c:pt>
                <c:pt idx="137">
                  <c:v>5319</c:v>
                </c:pt>
                <c:pt idx="138">
                  <c:v>5319</c:v>
                </c:pt>
                <c:pt idx="139">
                  <c:v>5319</c:v>
                </c:pt>
                <c:pt idx="140">
                  <c:v>5319</c:v>
                </c:pt>
                <c:pt idx="141">
                  <c:v>5319</c:v>
                </c:pt>
                <c:pt idx="142">
                  <c:v>5319</c:v>
                </c:pt>
                <c:pt idx="143">
                  <c:v>5319</c:v>
                </c:pt>
                <c:pt idx="144">
                  <c:v>5319</c:v>
                </c:pt>
                <c:pt idx="145">
                  <c:v>5319</c:v>
                </c:pt>
                <c:pt idx="146">
                  <c:v>5319</c:v>
                </c:pt>
                <c:pt idx="147">
                  <c:v>5319</c:v>
                </c:pt>
                <c:pt idx="148">
                  <c:v>5319</c:v>
                </c:pt>
                <c:pt idx="149">
                  <c:v>5319</c:v>
                </c:pt>
                <c:pt idx="150">
                  <c:v>5319</c:v>
                </c:pt>
                <c:pt idx="151">
                  <c:v>5319</c:v>
                </c:pt>
                <c:pt idx="152">
                  <c:v>5319</c:v>
                </c:pt>
                <c:pt idx="153">
                  <c:v>5319</c:v>
                </c:pt>
                <c:pt idx="154">
                  <c:v>5319</c:v>
                </c:pt>
                <c:pt idx="155">
                  <c:v>5319</c:v>
                </c:pt>
                <c:pt idx="156">
                  <c:v>5319</c:v>
                </c:pt>
                <c:pt idx="157">
                  <c:v>5319</c:v>
                </c:pt>
                <c:pt idx="158">
                  <c:v>5319</c:v>
                </c:pt>
                <c:pt idx="159">
                  <c:v>5319</c:v>
                </c:pt>
                <c:pt idx="160">
                  <c:v>5319</c:v>
                </c:pt>
                <c:pt idx="161">
                  <c:v>5319</c:v>
                </c:pt>
                <c:pt idx="162">
                  <c:v>5319</c:v>
                </c:pt>
                <c:pt idx="163">
                  <c:v>5319</c:v>
                </c:pt>
                <c:pt idx="164">
                  <c:v>5319</c:v>
                </c:pt>
                <c:pt idx="165">
                  <c:v>5319</c:v>
                </c:pt>
                <c:pt idx="166">
                  <c:v>5319</c:v>
                </c:pt>
                <c:pt idx="167">
                  <c:v>5319</c:v>
                </c:pt>
                <c:pt idx="168">
                  <c:v>5319</c:v>
                </c:pt>
                <c:pt idx="169">
                  <c:v>5319</c:v>
                </c:pt>
                <c:pt idx="170">
                  <c:v>5319</c:v>
                </c:pt>
                <c:pt idx="171">
                  <c:v>5319</c:v>
                </c:pt>
                <c:pt idx="172">
                  <c:v>5319</c:v>
                </c:pt>
                <c:pt idx="173">
                  <c:v>5319</c:v>
                </c:pt>
                <c:pt idx="174">
                  <c:v>5319</c:v>
                </c:pt>
                <c:pt idx="175">
                  <c:v>5319</c:v>
                </c:pt>
                <c:pt idx="176">
                  <c:v>5319</c:v>
                </c:pt>
                <c:pt idx="177">
                  <c:v>5319</c:v>
                </c:pt>
                <c:pt idx="178">
                  <c:v>5319</c:v>
                </c:pt>
                <c:pt idx="179">
                  <c:v>5319</c:v>
                </c:pt>
                <c:pt idx="180">
                  <c:v>5319</c:v>
                </c:pt>
                <c:pt idx="181">
                  <c:v>5319</c:v>
                </c:pt>
                <c:pt idx="182">
                  <c:v>5319</c:v>
                </c:pt>
                <c:pt idx="183">
                  <c:v>5319</c:v>
                </c:pt>
                <c:pt idx="184">
                  <c:v>5319</c:v>
                </c:pt>
                <c:pt idx="185">
                  <c:v>5319</c:v>
                </c:pt>
                <c:pt idx="186">
                  <c:v>5319</c:v>
                </c:pt>
                <c:pt idx="187">
                  <c:v>5319</c:v>
                </c:pt>
                <c:pt idx="188">
                  <c:v>5319</c:v>
                </c:pt>
                <c:pt idx="189">
                  <c:v>5319</c:v>
                </c:pt>
                <c:pt idx="190">
                  <c:v>5319</c:v>
                </c:pt>
                <c:pt idx="191">
                  <c:v>5319</c:v>
                </c:pt>
                <c:pt idx="192">
                  <c:v>5319</c:v>
                </c:pt>
                <c:pt idx="193">
                  <c:v>5319</c:v>
                </c:pt>
                <c:pt idx="194">
                  <c:v>5319</c:v>
                </c:pt>
                <c:pt idx="195">
                  <c:v>5319</c:v>
                </c:pt>
                <c:pt idx="196">
                  <c:v>5319</c:v>
                </c:pt>
                <c:pt idx="197">
                  <c:v>5319</c:v>
                </c:pt>
                <c:pt idx="198">
                  <c:v>5319</c:v>
                </c:pt>
                <c:pt idx="199">
                  <c:v>5319</c:v>
                </c:pt>
                <c:pt idx="200">
                  <c:v>5319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1641</c:v>
                </c:pt>
                <c:pt idx="25" formatCode="0">
                  <c:v>1936</c:v>
                </c:pt>
                <c:pt idx="26" formatCode="0">
                  <c:v>2255</c:v>
                </c:pt>
                <c:pt idx="27" formatCode="0">
                  <c:v>2591</c:v>
                </c:pt>
                <c:pt idx="28" formatCode="0">
                  <c:v>2936</c:v>
                </c:pt>
                <c:pt idx="29" formatCode="0">
                  <c:v>3281</c:v>
                </c:pt>
                <c:pt idx="30" formatCode="0">
                  <c:v>3618</c:v>
                </c:pt>
                <c:pt idx="31" formatCode="0">
                  <c:v>3938</c:v>
                </c:pt>
                <c:pt idx="32" formatCode="0">
                  <c:v>4234</c:v>
                </c:pt>
                <c:pt idx="33" formatCode="0">
                  <c:v>4500</c:v>
                </c:pt>
                <c:pt idx="34" formatCode="0">
                  <c:v>4732</c:v>
                </c:pt>
                <c:pt idx="35" formatCode="0">
                  <c:v>4926</c:v>
                </c:pt>
                <c:pt idx="36" formatCode="0">
                  <c:v>5080</c:v>
                </c:pt>
                <c:pt idx="37" formatCode="0">
                  <c:v>5192</c:v>
                </c:pt>
                <c:pt idx="38" formatCode="0">
                  <c:v>5259</c:v>
                </c:pt>
                <c:pt idx="39" formatCode="0">
                  <c:v>5278</c:v>
                </c:pt>
                <c:pt idx="40" formatCode="0">
                  <c:v>5244</c:v>
                </c:pt>
                <c:pt idx="41" formatCode="0">
                  <c:v>5150</c:v>
                </c:pt>
                <c:pt idx="42" formatCode="0">
                  <c:v>4988</c:v>
                </c:pt>
                <c:pt idx="43" formatCode="0">
                  <c:v>4747</c:v>
                </c:pt>
                <c:pt idx="44" formatCode="0">
                  <c:v>4417</c:v>
                </c:pt>
                <c:pt idx="45" formatCode="0">
                  <c:v>3989</c:v>
                </c:pt>
                <c:pt idx="46" formatCode="0">
                  <c:v>3461</c:v>
                </c:pt>
                <c:pt idx="47" formatCode="0">
                  <c:v>2846</c:v>
                </c:pt>
                <c:pt idx="48" formatCode="0">
                  <c:v>2177</c:v>
                </c:pt>
                <c:pt idx="49">
                  <c:v>1515</c:v>
                </c:pt>
                <c:pt idx="50">
                  <c:v>934</c:v>
                </c:pt>
                <c:pt idx="51">
                  <c:v>496</c:v>
                </c:pt>
                <c:pt idx="52">
                  <c:v>221</c:v>
                </c:pt>
                <c:pt idx="53">
                  <c:v>80</c:v>
                </c:pt>
                <c:pt idx="54">
                  <c:v>23</c:v>
                </c:pt>
                <c:pt idx="55">
                  <c:v>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142</c:v>
                </c:pt>
                <c:pt idx="1">
                  <c:v>171</c:v>
                </c:pt>
                <c:pt idx="2">
                  <c:v>239</c:v>
                </c:pt>
                <c:pt idx="3">
                  <c:v>301</c:v>
                </c:pt>
                <c:pt idx="4">
                  <c:v>359</c:v>
                </c:pt>
                <c:pt idx="5">
                  <c:v>418</c:v>
                </c:pt>
                <c:pt idx="6">
                  <c:v>554</c:v>
                </c:pt>
                <c:pt idx="7">
                  <c:v>704</c:v>
                </c:pt>
                <c:pt idx="8">
                  <c:v>888</c:v>
                </c:pt>
                <c:pt idx="9">
                  <c:v>1081</c:v>
                </c:pt>
                <c:pt idx="10" formatCode="0">
                  <c:v>1410</c:v>
                </c:pt>
                <c:pt idx="11">
                  <c:v>1641</c:v>
                </c:pt>
                <c:pt idx="12">
                  <c:v>1936</c:v>
                </c:pt>
                <c:pt idx="13">
                  <c:v>2255</c:v>
                </c:pt>
                <c:pt idx="14">
                  <c:v>2591</c:v>
                </c:pt>
                <c:pt idx="15">
                  <c:v>2936</c:v>
                </c:pt>
                <c:pt idx="16">
                  <c:v>3281</c:v>
                </c:pt>
                <c:pt idx="17">
                  <c:v>3618</c:v>
                </c:pt>
                <c:pt idx="18">
                  <c:v>3938</c:v>
                </c:pt>
                <c:pt idx="19">
                  <c:v>4234</c:v>
                </c:pt>
                <c:pt idx="20">
                  <c:v>4500</c:v>
                </c:pt>
                <c:pt idx="21">
                  <c:v>4732</c:v>
                </c:pt>
                <c:pt idx="22">
                  <c:v>4926</c:v>
                </c:pt>
                <c:pt idx="23">
                  <c:v>5080</c:v>
                </c:pt>
                <c:pt idx="24">
                  <c:v>5192</c:v>
                </c:pt>
                <c:pt idx="25">
                  <c:v>5259</c:v>
                </c:pt>
                <c:pt idx="26">
                  <c:v>5278</c:v>
                </c:pt>
                <c:pt idx="27">
                  <c:v>5244</c:v>
                </c:pt>
                <c:pt idx="28">
                  <c:v>5150</c:v>
                </c:pt>
                <c:pt idx="29">
                  <c:v>4988</c:v>
                </c:pt>
                <c:pt idx="30">
                  <c:v>4747</c:v>
                </c:pt>
                <c:pt idx="31">
                  <c:v>4417</c:v>
                </c:pt>
                <c:pt idx="32">
                  <c:v>3989</c:v>
                </c:pt>
                <c:pt idx="33">
                  <c:v>3461</c:v>
                </c:pt>
                <c:pt idx="34">
                  <c:v>2846</c:v>
                </c:pt>
                <c:pt idx="35">
                  <c:v>2177</c:v>
                </c:pt>
                <c:pt idx="36">
                  <c:v>1515</c:v>
                </c:pt>
                <c:pt idx="37">
                  <c:v>934</c:v>
                </c:pt>
                <c:pt idx="38">
                  <c:v>496</c:v>
                </c:pt>
                <c:pt idx="39">
                  <c:v>221</c:v>
                </c:pt>
                <c:pt idx="40">
                  <c:v>80</c:v>
                </c:pt>
                <c:pt idx="41">
                  <c:v>23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135</c:v>
                </c:pt>
                <c:pt idx="1">
                  <c:v>189</c:v>
                </c:pt>
                <c:pt idx="2">
                  <c:v>239</c:v>
                </c:pt>
                <c:pt idx="3">
                  <c:v>285</c:v>
                </c:pt>
                <c:pt idx="4">
                  <c:v>333</c:v>
                </c:pt>
                <c:pt idx="5">
                  <c:v>444</c:v>
                </c:pt>
                <c:pt idx="6">
                  <c:v>567</c:v>
                </c:pt>
                <c:pt idx="7">
                  <c:v>721</c:v>
                </c:pt>
                <c:pt idx="8">
                  <c:v>885</c:v>
                </c:pt>
                <c:pt idx="9">
                  <c:v>1170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  <c:pt idx="16">
                  <c:v>3476</c:v>
                </c:pt>
                <c:pt idx="17">
                  <c:v>3758</c:v>
                </c:pt>
                <c:pt idx="18">
                  <c:v>4058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8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0</xdr:row>
      <xdr:rowOff>200703</xdr:rowOff>
    </xdr:from>
    <xdr:to>
      <xdr:col>39</xdr:col>
      <xdr:colOff>605115</xdr:colOff>
      <xdr:row>20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T1" zoomScale="85" zoomScaleNormal="85" workbookViewId="0">
      <selection activeCell="U13" sqref="U13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63" t="s">
        <v>32</v>
      </c>
      <c r="C2" s="164"/>
      <c r="D2" s="164"/>
      <c r="E2" s="164"/>
      <c r="F2" s="164"/>
      <c r="G2" s="165"/>
      <c r="H2" s="166" t="s">
        <v>33</v>
      </c>
      <c r="I2" s="167"/>
      <c r="J2" s="167"/>
      <c r="K2" s="167"/>
      <c r="L2" s="167"/>
      <c r="M2" s="167"/>
      <c r="N2" s="168"/>
      <c r="P2" s="166" t="s">
        <v>30</v>
      </c>
      <c r="Q2" s="167"/>
      <c r="R2" s="167"/>
      <c r="S2" s="167"/>
      <c r="T2" s="167"/>
      <c r="U2" s="168"/>
      <c r="W2" s="169" t="s">
        <v>17</v>
      </c>
      <c r="X2" s="170"/>
      <c r="Y2" s="170"/>
      <c r="Z2" s="171"/>
    </row>
    <row r="3" spans="2:26" ht="15.75" thickBot="1" x14ac:dyDescent="0.3">
      <c r="B3" s="86" t="s">
        <v>5</v>
      </c>
      <c r="C3" s="86" t="s">
        <v>6</v>
      </c>
      <c r="D3" s="86" t="s">
        <v>7</v>
      </c>
      <c r="E3" s="86" t="s">
        <v>8</v>
      </c>
      <c r="F3" s="88" t="s">
        <v>9</v>
      </c>
      <c r="G3" s="89" t="s">
        <v>1</v>
      </c>
      <c r="H3" s="94" t="s">
        <v>0</v>
      </c>
      <c r="I3" s="87" t="s">
        <v>2</v>
      </c>
      <c r="J3" s="88" t="s">
        <v>3</v>
      </c>
      <c r="K3" s="90" t="s">
        <v>4</v>
      </c>
      <c r="L3" s="87" t="s">
        <v>10</v>
      </c>
      <c r="M3" s="88" t="s">
        <v>11</v>
      </c>
      <c r="N3" s="90" t="s">
        <v>12</v>
      </c>
      <c r="P3" s="172" t="s">
        <v>26</v>
      </c>
      <c r="Q3" s="173"/>
      <c r="R3" s="173"/>
      <c r="S3" s="173"/>
      <c r="T3" s="174"/>
      <c r="U3" s="66">
        <f>2699499</f>
        <v>2699499</v>
      </c>
      <c r="W3" s="46" t="s">
        <v>13</v>
      </c>
      <c r="X3" s="42" t="s">
        <v>14</v>
      </c>
      <c r="Y3" s="47" t="s">
        <v>15</v>
      </c>
      <c r="Z3" s="42" t="s">
        <v>16</v>
      </c>
    </row>
    <row r="4" spans="2:26" ht="15.75" thickBot="1" x14ac:dyDescent="0.3">
      <c r="B4" s="80">
        <v>0</v>
      </c>
      <c r="C4" s="81">
        <v>43891</v>
      </c>
      <c r="D4" s="80">
        <f>J4+E4+F4</f>
        <v>0</v>
      </c>
      <c r="E4" s="82">
        <v>0</v>
      </c>
      <c r="F4" s="84">
        <v>0</v>
      </c>
      <c r="G4" s="95">
        <f t="shared" ref="G4:G35" si="0">D4/U$3</f>
        <v>0</v>
      </c>
      <c r="H4" s="83">
        <f>1</f>
        <v>1</v>
      </c>
      <c r="I4" s="80">
        <f>INT(U$3*U$9-D4-F4+E4)</f>
        <v>6768</v>
      </c>
      <c r="J4" s="82">
        <v>0</v>
      </c>
      <c r="K4" s="84">
        <f t="shared" ref="K4:K26" si="1">E4</f>
        <v>0</v>
      </c>
      <c r="L4" s="80">
        <v>0</v>
      </c>
      <c r="M4" s="85">
        <v>0</v>
      </c>
      <c r="N4" s="91">
        <v>0</v>
      </c>
      <c r="P4" s="175" t="s">
        <v>27</v>
      </c>
      <c r="Q4" s="176"/>
      <c r="R4" s="176"/>
      <c r="S4" s="176"/>
      <c r="T4" s="177"/>
      <c r="U4" s="67">
        <f>1084.3*1000</f>
        <v>1084300</v>
      </c>
      <c r="W4" s="43">
        <f>(4/100)/17.45</f>
        <v>2.2922636103151865E-3</v>
      </c>
      <c r="X4" s="44">
        <f>(S13+T13+U13+W4*(Q13+R13))/(2*Q13)</f>
        <v>-1.0454702763854739E-3</v>
      </c>
      <c r="Y4" s="44">
        <f>(T13+Q13*(W4-X4))/(P13*Q13)</f>
        <v>3.276624570952297E-5</v>
      </c>
      <c r="Z4" s="45">
        <f>(S13 + Y4*P13*Q13)/R13</f>
        <v>-0.2594555873925497</v>
      </c>
    </row>
    <row r="5" spans="2:26" ht="15.75" thickBot="1" x14ac:dyDescent="0.3">
      <c r="B5" s="9">
        <v>1</v>
      </c>
      <c r="C5" s="18">
        <v>43892</v>
      </c>
      <c r="D5" s="9">
        <f t="shared" ref="D5:D27" si="2">J5+E5+F5</f>
        <v>0</v>
      </c>
      <c r="E5" s="3">
        <v>0</v>
      </c>
      <c r="F5" s="39">
        <v>0</v>
      </c>
      <c r="G5" s="96">
        <f t="shared" si="0"/>
        <v>0</v>
      </c>
      <c r="H5" s="57">
        <v>1</v>
      </c>
      <c r="I5" s="9">
        <f t="shared" ref="I5:I26" si="3">INT(U$3*U$9-D5-F5+E5)</f>
        <v>6768</v>
      </c>
      <c r="J5" s="3">
        <v>0</v>
      </c>
      <c r="K5" s="39">
        <f t="shared" si="1"/>
        <v>0</v>
      </c>
      <c r="L5" s="9">
        <f t="shared" ref="L5:L24" si="4">I5-I4</f>
        <v>0</v>
      </c>
      <c r="M5" s="11">
        <f t="shared" ref="M5:M24" si="5">J5-J4</f>
        <v>0</v>
      </c>
      <c r="N5" s="13">
        <f t="shared" ref="N5:N24" si="6">K5-K4</f>
        <v>0</v>
      </c>
      <c r="P5" s="172" t="s">
        <v>28</v>
      </c>
      <c r="Q5" s="173"/>
      <c r="R5" s="173"/>
      <c r="S5" s="173"/>
      <c r="T5" s="174"/>
      <c r="U5" s="101">
        <f>U3/U4</f>
        <v>2.4896237203725908</v>
      </c>
    </row>
    <row r="6" spans="2:26" ht="15.75" thickBot="1" x14ac:dyDescent="0.3">
      <c r="B6" s="7">
        <v>2</v>
      </c>
      <c r="C6" s="19">
        <v>43893</v>
      </c>
      <c r="D6" s="7">
        <f t="shared" si="2"/>
        <v>0</v>
      </c>
      <c r="E6" s="2">
        <v>0</v>
      </c>
      <c r="F6" s="36">
        <v>0</v>
      </c>
      <c r="G6" s="97">
        <f t="shared" si="0"/>
        <v>0</v>
      </c>
      <c r="H6" s="58">
        <v>1</v>
      </c>
      <c r="I6" s="7">
        <f t="shared" si="3"/>
        <v>6768</v>
      </c>
      <c r="J6" s="2">
        <v>0</v>
      </c>
      <c r="K6" s="36">
        <f t="shared" si="1"/>
        <v>0</v>
      </c>
      <c r="L6" s="7">
        <f t="shared" si="4"/>
        <v>0</v>
      </c>
      <c r="M6" s="12">
        <f t="shared" si="5"/>
        <v>0</v>
      </c>
      <c r="N6" s="14">
        <f t="shared" si="6"/>
        <v>0</v>
      </c>
      <c r="P6" s="172" t="s">
        <v>34</v>
      </c>
      <c r="Q6" s="173"/>
      <c r="R6" s="173"/>
      <c r="S6" s="173"/>
      <c r="T6" s="174"/>
      <c r="U6" s="101">
        <v>7</v>
      </c>
    </row>
    <row r="7" spans="2:26" ht="15.75" thickBot="1" x14ac:dyDescent="0.3">
      <c r="B7" s="9">
        <v>3</v>
      </c>
      <c r="C7" s="18">
        <v>43894</v>
      </c>
      <c r="D7" s="9">
        <f t="shared" si="2"/>
        <v>2</v>
      </c>
      <c r="E7" s="3">
        <v>0</v>
      </c>
      <c r="F7" s="39">
        <v>0</v>
      </c>
      <c r="G7" s="96">
        <f t="shared" si="0"/>
        <v>7.4087821480948877E-7</v>
      </c>
      <c r="H7" s="57">
        <v>1</v>
      </c>
      <c r="I7" s="9">
        <f t="shared" si="3"/>
        <v>6766</v>
      </c>
      <c r="J7" s="3">
        <v>2</v>
      </c>
      <c r="K7" s="39">
        <f t="shared" si="1"/>
        <v>0</v>
      </c>
      <c r="L7" s="9">
        <f t="shared" si="4"/>
        <v>-2</v>
      </c>
      <c r="M7" s="11">
        <f t="shared" si="5"/>
        <v>2</v>
      </c>
      <c r="N7" s="13">
        <f t="shared" si="6"/>
        <v>0</v>
      </c>
      <c r="P7" s="172" t="s">
        <v>35</v>
      </c>
      <c r="Q7" s="173"/>
      <c r="R7" s="173"/>
      <c r="S7" s="173"/>
      <c r="T7" s="174"/>
      <c r="U7" s="102">
        <f>2.68</f>
        <v>2.68</v>
      </c>
    </row>
    <row r="8" spans="2:26" ht="15.75" thickBot="1" x14ac:dyDescent="0.3">
      <c r="B8" s="7">
        <v>4</v>
      </c>
      <c r="C8" s="19">
        <v>43895</v>
      </c>
      <c r="D8" s="7">
        <f t="shared" si="2"/>
        <v>2</v>
      </c>
      <c r="E8" s="2">
        <v>0</v>
      </c>
      <c r="F8" s="36">
        <v>0</v>
      </c>
      <c r="G8" s="97">
        <f t="shared" si="0"/>
        <v>7.4087821480948877E-7</v>
      </c>
      <c r="H8" s="58">
        <f t="shared" ref="H8:H39" si="7">D8/D7</f>
        <v>1</v>
      </c>
      <c r="I8" s="7">
        <f t="shared" si="3"/>
        <v>6766</v>
      </c>
      <c r="J8" s="2">
        <v>2</v>
      </c>
      <c r="K8" s="36">
        <f t="shared" si="1"/>
        <v>0</v>
      </c>
      <c r="L8" s="7">
        <f t="shared" si="4"/>
        <v>0</v>
      </c>
      <c r="M8" s="12">
        <f t="shared" si="5"/>
        <v>0</v>
      </c>
      <c r="N8" s="14">
        <f t="shared" si="6"/>
        <v>0</v>
      </c>
      <c r="P8" s="172" t="s">
        <v>36</v>
      </c>
      <c r="Q8" s="173"/>
      <c r="R8" s="173"/>
      <c r="S8" s="173"/>
      <c r="T8" s="174"/>
      <c r="U8" s="102">
        <f>U5</f>
        <v>2.4896237203725908</v>
      </c>
    </row>
    <row r="9" spans="2:26" ht="15.75" thickBot="1" x14ac:dyDescent="0.3">
      <c r="B9" s="9">
        <v>5</v>
      </c>
      <c r="C9" s="18">
        <v>43896</v>
      </c>
      <c r="D9" s="9">
        <f t="shared" si="2"/>
        <v>4</v>
      </c>
      <c r="E9" s="3">
        <v>0</v>
      </c>
      <c r="F9" s="39">
        <v>0</v>
      </c>
      <c r="G9" s="96">
        <f t="shared" si="0"/>
        <v>1.4817564296189775E-6</v>
      </c>
      <c r="H9" s="57">
        <f t="shared" si="7"/>
        <v>2</v>
      </c>
      <c r="I9" s="9">
        <f t="shared" si="3"/>
        <v>6764</v>
      </c>
      <c r="J9" s="3">
        <v>4</v>
      </c>
      <c r="K9" s="39">
        <f t="shared" si="1"/>
        <v>0</v>
      </c>
      <c r="L9" s="9">
        <f t="shared" si="4"/>
        <v>-2</v>
      </c>
      <c r="M9" s="11">
        <f t="shared" si="5"/>
        <v>2</v>
      </c>
      <c r="N9" s="13">
        <f t="shared" si="6"/>
        <v>0</v>
      </c>
      <c r="P9" s="178" t="s">
        <v>29</v>
      </c>
      <c r="Q9" s="179"/>
      <c r="R9" s="179"/>
      <c r="S9" s="179"/>
      <c r="T9" s="180"/>
      <c r="U9" s="103">
        <f>U8/(U7^U6)</f>
        <v>2.5072067881136053E-3</v>
      </c>
    </row>
    <row r="10" spans="2:26" ht="15.75" thickBot="1" x14ac:dyDescent="0.3">
      <c r="B10" s="7">
        <v>6</v>
      </c>
      <c r="C10" s="19">
        <v>43897</v>
      </c>
      <c r="D10" s="7">
        <f t="shared" si="2"/>
        <v>6</v>
      </c>
      <c r="E10" s="2">
        <v>0</v>
      </c>
      <c r="F10" s="36">
        <v>0</v>
      </c>
      <c r="G10" s="97">
        <f t="shared" si="0"/>
        <v>2.2226346444284661E-6</v>
      </c>
      <c r="H10" s="58">
        <f t="shared" si="7"/>
        <v>1.5</v>
      </c>
      <c r="I10" s="7">
        <f t="shared" si="3"/>
        <v>6762</v>
      </c>
      <c r="J10" s="2">
        <v>6</v>
      </c>
      <c r="K10" s="36">
        <f t="shared" si="1"/>
        <v>0</v>
      </c>
      <c r="L10" s="7">
        <f t="shared" si="4"/>
        <v>-2</v>
      </c>
      <c r="M10" s="12">
        <f t="shared" si="5"/>
        <v>2</v>
      </c>
      <c r="N10" s="14">
        <f t="shared" si="6"/>
        <v>0</v>
      </c>
    </row>
    <row r="11" spans="2:26" ht="15.75" thickBot="1" x14ac:dyDescent="0.3">
      <c r="B11" s="9">
        <v>7</v>
      </c>
      <c r="C11" s="18">
        <v>43898</v>
      </c>
      <c r="D11" s="9">
        <f t="shared" si="2"/>
        <v>6</v>
      </c>
      <c r="E11" s="3">
        <v>0</v>
      </c>
      <c r="F11" s="39">
        <v>0</v>
      </c>
      <c r="G11" s="96">
        <f t="shared" si="0"/>
        <v>2.2226346444284661E-6</v>
      </c>
      <c r="H11" s="57">
        <f t="shared" si="7"/>
        <v>1</v>
      </c>
      <c r="I11" s="9">
        <f t="shared" si="3"/>
        <v>6762</v>
      </c>
      <c r="J11" s="3">
        <v>6</v>
      </c>
      <c r="K11" s="39">
        <f t="shared" si="1"/>
        <v>0</v>
      </c>
      <c r="L11" s="9">
        <f t="shared" si="4"/>
        <v>0</v>
      </c>
      <c r="M11" s="11">
        <f t="shared" si="5"/>
        <v>0</v>
      </c>
      <c r="N11" s="13">
        <f t="shared" si="6"/>
        <v>0</v>
      </c>
      <c r="P11" s="166" t="s">
        <v>25</v>
      </c>
      <c r="Q11" s="167"/>
      <c r="R11" s="167"/>
      <c r="S11" s="167"/>
      <c r="T11" s="167"/>
      <c r="U11" s="168"/>
    </row>
    <row r="12" spans="2:26" ht="15.75" thickBot="1" x14ac:dyDescent="0.3">
      <c r="B12" s="7">
        <v>8</v>
      </c>
      <c r="C12" s="19">
        <v>43899</v>
      </c>
      <c r="D12" s="7">
        <f t="shared" si="2"/>
        <v>18</v>
      </c>
      <c r="E12" s="2">
        <v>0</v>
      </c>
      <c r="F12" s="36">
        <v>0</v>
      </c>
      <c r="G12" s="97">
        <f t="shared" si="0"/>
        <v>6.6679039332853983E-6</v>
      </c>
      <c r="H12" s="58">
        <f t="shared" si="7"/>
        <v>3</v>
      </c>
      <c r="I12" s="7">
        <f t="shared" si="3"/>
        <v>6750</v>
      </c>
      <c r="J12" s="2">
        <v>18</v>
      </c>
      <c r="K12" s="36">
        <f t="shared" si="1"/>
        <v>0</v>
      </c>
      <c r="L12" s="7">
        <f t="shared" si="4"/>
        <v>-12</v>
      </c>
      <c r="M12" s="12">
        <f t="shared" si="5"/>
        <v>12</v>
      </c>
      <c r="N12" s="14">
        <f t="shared" si="6"/>
        <v>0</v>
      </c>
      <c r="P12" s="21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2" t="s">
        <v>20</v>
      </c>
    </row>
    <row r="13" spans="2:26" ht="15.75" thickBot="1" x14ac:dyDescent="0.3">
      <c r="B13" s="9">
        <v>9</v>
      </c>
      <c r="C13" s="18">
        <v>43900</v>
      </c>
      <c r="D13" s="9">
        <f t="shared" si="2"/>
        <v>27</v>
      </c>
      <c r="E13" s="3">
        <v>0</v>
      </c>
      <c r="F13" s="39">
        <v>0</v>
      </c>
      <c r="G13" s="96">
        <f t="shared" si="0"/>
        <v>1.0001855899928098E-5</v>
      </c>
      <c r="H13" s="57">
        <f t="shared" si="7"/>
        <v>1.5</v>
      </c>
      <c r="I13" s="9">
        <f t="shared" si="3"/>
        <v>6741</v>
      </c>
      <c r="J13" s="3">
        <v>27</v>
      </c>
      <c r="K13" s="39">
        <f t="shared" si="1"/>
        <v>0</v>
      </c>
      <c r="L13" s="9">
        <f t="shared" si="4"/>
        <v>-9</v>
      </c>
      <c r="M13" s="11">
        <f t="shared" si="5"/>
        <v>9</v>
      </c>
      <c r="N13" s="13">
        <f t="shared" si="6"/>
        <v>0</v>
      </c>
      <c r="P13" s="23">
        <f>SUM(I17:I27)/COUNT(I17:I27)</f>
        <v>6174.909090909091</v>
      </c>
      <c r="Q13" s="23">
        <f t="shared" ref="Q13:U13" si="8">SUM(J17:J27)/COUNT(J17:J27)</f>
        <v>576.5454545454545</v>
      </c>
      <c r="R13" s="23">
        <f t="shared" si="8"/>
        <v>8</v>
      </c>
      <c r="S13" s="23">
        <f t="shared" si="8"/>
        <v>-118.72727272727273</v>
      </c>
      <c r="T13" s="23">
        <f t="shared" si="8"/>
        <v>114.72727272727273</v>
      </c>
      <c r="U13" s="31">
        <f t="shared" si="8"/>
        <v>1.4545454545454546</v>
      </c>
    </row>
    <row r="14" spans="2:26" x14ac:dyDescent="0.25">
      <c r="B14" s="7">
        <v>10</v>
      </c>
      <c r="C14" s="19">
        <v>43901</v>
      </c>
      <c r="D14" s="7">
        <f t="shared" si="2"/>
        <v>44</v>
      </c>
      <c r="E14" s="2">
        <v>0</v>
      </c>
      <c r="F14" s="36">
        <v>0</v>
      </c>
      <c r="G14" s="97">
        <f t="shared" si="0"/>
        <v>1.6299320725808753E-5</v>
      </c>
      <c r="H14" s="58">
        <f t="shared" si="7"/>
        <v>1.6296296296296295</v>
      </c>
      <c r="I14" s="7">
        <f t="shared" si="3"/>
        <v>6724</v>
      </c>
      <c r="J14" s="2">
        <v>44</v>
      </c>
      <c r="K14" s="36">
        <f t="shared" si="1"/>
        <v>0</v>
      </c>
      <c r="L14" s="7">
        <f t="shared" si="4"/>
        <v>-17</v>
      </c>
      <c r="M14" s="12">
        <f t="shared" si="5"/>
        <v>17</v>
      </c>
      <c r="N14" s="14">
        <f t="shared" si="6"/>
        <v>0</v>
      </c>
    </row>
    <row r="15" spans="2:26" ht="15.75" thickBot="1" x14ac:dyDescent="0.3">
      <c r="B15" s="9">
        <v>11</v>
      </c>
      <c r="C15" s="18">
        <v>43902</v>
      </c>
      <c r="D15" s="9">
        <f t="shared" si="2"/>
        <v>67</v>
      </c>
      <c r="E15" s="3">
        <v>0</v>
      </c>
      <c r="F15" s="39">
        <v>0</v>
      </c>
      <c r="G15" s="96">
        <f t="shared" si="0"/>
        <v>2.4819420196117871E-5</v>
      </c>
      <c r="H15" s="57">
        <f t="shared" si="7"/>
        <v>1.5227272727272727</v>
      </c>
      <c r="I15" s="9">
        <f t="shared" si="3"/>
        <v>6701</v>
      </c>
      <c r="J15" s="3">
        <v>67</v>
      </c>
      <c r="K15" s="39">
        <f t="shared" si="1"/>
        <v>0</v>
      </c>
      <c r="L15" s="9">
        <f t="shared" si="4"/>
        <v>-23</v>
      </c>
      <c r="M15" s="11">
        <f t="shared" si="5"/>
        <v>23</v>
      </c>
      <c r="N15" s="13">
        <f t="shared" si="6"/>
        <v>0</v>
      </c>
    </row>
    <row r="16" spans="2:26" ht="15.75" thickBot="1" x14ac:dyDescent="0.3">
      <c r="B16" s="32">
        <v>12</v>
      </c>
      <c r="C16" s="33">
        <v>43903</v>
      </c>
      <c r="D16" s="32">
        <f t="shared" si="2"/>
        <v>115</v>
      </c>
      <c r="E16" s="49">
        <v>3</v>
      </c>
      <c r="F16" s="92">
        <v>0</v>
      </c>
      <c r="G16" s="98">
        <f t="shared" si="0"/>
        <v>4.26004973515456E-5</v>
      </c>
      <c r="H16" s="59">
        <f t="shared" si="7"/>
        <v>1.7164179104477613</v>
      </c>
      <c r="I16" s="32">
        <f t="shared" si="3"/>
        <v>6656</v>
      </c>
      <c r="J16" s="49">
        <v>112</v>
      </c>
      <c r="K16" s="92">
        <f t="shared" si="1"/>
        <v>3</v>
      </c>
      <c r="L16" s="32">
        <f t="shared" si="4"/>
        <v>-45</v>
      </c>
      <c r="M16" s="50">
        <f t="shared" si="5"/>
        <v>45</v>
      </c>
      <c r="N16" s="51">
        <f t="shared" si="6"/>
        <v>3</v>
      </c>
      <c r="P16" s="70" t="s">
        <v>21</v>
      </c>
      <c r="Q16" s="71" t="s">
        <v>22</v>
      </c>
      <c r="R16" s="71" t="s">
        <v>23</v>
      </c>
      <c r="S16" s="140" t="s">
        <v>24</v>
      </c>
      <c r="T16" s="70" t="s">
        <v>31</v>
      </c>
      <c r="U16" s="71" t="s">
        <v>37</v>
      </c>
      <c r="V16" s="71" t="s">
        <v>1</v>
      </c>
      <c r="W16" s="71" t="s">
        <v>38</v>
      </c>
      <c r="X16" s="78" t="s">
        <v>39</v>
      </c>
    </row>
    <row r="17" spans="2:24" x14ac:dyDescent="0.25">
      <c r="B17" s="34">
        <v>13</v>
      </c>
      <c r="C17" s="157">
        <v>43904</v>
      </c>
      <c r="D17" s="34">
        <f t="shared" si="2"/>
        <v>139</v>
      </c>
      <c r="E17" s="52">
        <v>3</v>
      </c>
      <c r="F17" s="161">
        <v>1</v>
      </c>
      <c r="G17" s="126">
        <f t="shared" si="0"/>
        <v>5.1491035929259465E-5</v>
      </c>
      <c r="H17" s="127">
        <f t="shared" si="7"/>
        <v>1.2086956521739129</v>
      </c>
      <c r="I17" s="122">
        <f t="shared" si="3"/>
        <v>6631</v>
      </c>
      <c r="J17" s="52">
        <v>135</v>
      </c>
      <c r="K17" s="118">
        <f t="shared" si="1"/>
        <v>3</v>
      </c>
      <c r="L17" s="34">
        <f t="shared" si="4"/>
        <v>-25</v>
      </c>
      <c r="M17" s="53">
        <f t="shared" si="5"/>
        <v>23</v>
      </c>
      <c r="N17" s="54">
        <f t="shared" si="6"/>
        <v>0</v>
      </c>
      <c r="P17" s="68">
        <f t="shared" ref="P17:P48" si="9">Y$4*((1+W$4-X$4)*(1+W$4+Z$4)-X$4)</f>
        <v>2.4455465530470816E-5</v>
      </c>
      <c r="Q17" s="69">
        <f t="shared" ref="Q17:Q48" si="10">(1+W$4-X$4)*(1+W$4+Z$4)-Y$4*((Z$4*K16)+((I16+J16)*(1+W$4+Z$4)))</f>
        <v>0.58060866095662578</v>
      </c>
      <c r="R17" s="69">
        <f t="shared" ref="R17:R48" si="11">-J16*(1+W$4+Z$4)</f>
        <v>-83.197707736389731</v>
      </c>
      <c r="S17" s="141">
        <f t="shared" ref="S17" si="12">INT((-Q17+SQRT((Q17^2)-(4*P17*R17)))/(2*P17))</f>
        <v>142</v>
      </c>
      <c r="T17" s="34">
        <f>J17</f>
        <v>135</v>
      </c>
      <c r="U17" s="52">
        <f>S17-T17</f>
        <v>7</v>
      </c>
      <c r="V17" s="104">
        <f t="shared" ref="V17:V27" si="13">U17/T17</f>
        <v>5.185185185185185E-2</v>
      </c>
      <c r="W17" s="35">
        <f>U17</f>
        <v>7</v>
      </c>
      <c r="X17" s="74">
        <f>W17/T17</f>
        <v>5.185185185185185E-2</v>
      </c>
    </row>
    <row r="18" spans="2:24" x14ac:dyDescent="0.25">
      <c r="B18" s="7">
        <v>14</v>
      </c>
      <c r="C18" s="158">
        <v>43905</v>
      </c>
      <c r="D18" s="7">
        <f t="shared" si="2"/>
        <v>195</v>
      </c>
      <c r="E18" s="2">
        <v>4</v>
      </c>
      <c r="F18" s="36">
        <v>2</v>
      </c>
      <c r="G18" s="128">
        <f t="shared" si="0"/>
        <v>7.2235625943925153E-5</v>
      </c>
      <c r="H18" s="129">
        <f t="shared" si="7"/>
        <v>1.4028776978417266</v>
      </c>
      <c r="I18" s="62">
        <f t="shared" si="3"/>
        <v>6575</v>
      </c>
      <c r="J18" s="2">
        <v>189</v>
      </c>
      <c r="K18" s="8">
        <f t="shared" si="1"/>
        <v>4</v>
      </c>
      <c r="L18" s="7">
        <f t="shared" si="4"/>
        <v>-56</v>
      </c>
      <c r="M18" s="12">
        <f t="shared" si="5"/>
        <v>54</v>
      </c>
      <c r="N18" s="14">
        <f t="shared" si="6"/>
        <v>1</v>
      </c>
      <c r="P18" s="41">
        <f t="shared" si="9"/>
        <v>2.4455465530470816E-5</v>
      </c>
      <c r="Q18" s="40">
        <f t="shared" si="10"/>
        <v>0.58065734089473575</v>
      </c>
      <c r="R18" s="40">
        <f t="shared" si="11"/>
        <v>-100.28295128939833</v>
      </c>
      <c r="S18" s="107">
        <f t="shared" ref="S18:S26" si="14">INT((-Q18+SQRT((Q18^2)-(4*P18*R18)))/(2*P18))</f>
        <v>171</v>
      </c>
      <c r="T18" s="7">
        <f t="shared" ref="T18:T26" si="15">J18</f>
        <v>189</v>
      </c>
      <c r="U18" s="2">
        <f t="shared" ref="U18:U27" si="16">S18-T18</f>
        <v>-18</v>
      </c>
      <c r="V18" s="105">
        <f t="shared" si="13"/>
        <v>-9.5238095238095233E-2</v>
      </c>
      <c r="W18" s="27">
        <f>W17+U18</f>
        <v>-11</v>
      </c>
      <c r="X18" s="75">
        <f>W18/T18</f>
        <v>-5.8201058201058198E-2</v>
      </c>
    </row>
    <row r="19" spans="2:24" x14ac:dyDescent="0.25">
      <c r="B19" s="9">
        <v>15</v>
      </c>
      <c r="C19" s="159">
        <v>43906</v>
      </c>
      <c r="D19" s="9">
        <f t="shared" si="2"/>
        <v>246</v>
      </c>
      <c r="E19" s="3">
        <v>4</v>
      </c>
      <c r="F19" s="39">
        <v>3</v>
      </c>
      <c r="G19" s="130">
        <f t="shared" si="0"/>
        <v>9.1128020421567119E-5</v>
      </c>
      <c r="H19" s="131">
        <f t="shared" si="7"/>
        <v>1.2615384615384615</v>
      </c>
      <c r="I19" s="61">
        <f t="shared" si="3"/>
        <v>6523</v>
      </c>
      <c r="J19" s="3">
        <v>239</v>
      </c>
      <c r="K19" s="10">
        <f t="shared" si="1"/>
        <v>4</v>
      </c>
      <c r="L19" s="9">
        <f t="shared" si="4"/>
        <v>-52</v>
      </c>
      <c r="M19" s="11">
        <f t="shared" si="5"/>
        <v>50</v>
      </c>
      <c r="N19" s="13">
        <f t="shared" si="6"/>
        <v>0</v>
      </c>
      <c r="P19" s="73">
        <f t="shared" si="9"/>
        <v>2.4455465530470816E-5</v>
      </c>
      <c r="Q19" s="72">
        <f t="shared" si="10"/>
        <v>0.58071452221837294</v>
      </c>
      <c r="R19" s="72">
        <f t="shared" si="11"/>
        <v>-140.39613180515767</v>
      </c>
      <c r="S19" s="108">
        <f t="shared" si="14"/>
        <v>239</v>
      </c>
      <c r="T19" s="9">
        <f t="shared" si="15"/>
        <v>239</v>
      </c>
      <c r="U19" s="3">
        <f t="shared" si="16"/>
        <v>0</v>
      </c>
      <c r="V19" s="106">
        <f t="shared" si="13"/>
        <v>0</v>
      </c>
      <c r="W19" s="15">
        <f t="shared" ref="W19:W27" si="17">W18+U19</f>
        <v>-11</v>
      </c>
      <c r="X19" s="76">
        <f t="shared" ref="X19:X35" si="18">W19/T19</f>
        <v>-4.6025104602510462E-2</v>
      </c>
    </row>
    <row r="20" spans="2:24" x14ac:dyDescent="0.25">
      <c r="B20" s="7">
        <v>16</v>
      </c>
      <c r="C20" s="158">
        <v>43907</v>
      </c>
      <c r="D20" s="7">
        <f t="shared" si="2"/>
        <v>292</v>
      </c>
      <c r="E20" s="2">
        <v>4</v>
      </c>
      <c r="F20" s="36">
        <v>3</v>
      </c>
      <c r="G20" s="128">
        <f t="shared" si="0"/>
        <v>1.0816821936218536E-4</v>
      </c>
      <c r="H20" s="129">
        <f t="shared" si="7"/>
        <v>1.1869918699186992</v>
      </c>
      <c r="I20" s="62">
        <f t="shared" si="3"/>
        <v>6477</v>
      </c>
      <c r="J20" s="2">
        <v>285</v>
      </c>
      <c r="K20" s="8">
        <f t="shared" si="1"/>
        <v>4</v>
      </c>
      <c r="L20" s="7">
        <f t="shared" si="4"/>
        <v>-46</v>
      </c>
      <c r="M20" s="12">
        <f t="shared" si="5"/>
        <v>46</v>
      </c>
      <c r="N20" s="14">
        <f t="shared" si="6"/>
        <v>0</v>
      </c>
      <c r="P20" s="41">
        <f t="shared" si="9"/>
        <v>2.4455465530470816E-5</v>
      </c>
      <c r="Q20" s="40">
        <f t="shared" si="10"/>
        <v>0.58076320215648292</v>
      </c>
      <c r="R20" s="40">
        <f t="shared" si="11"/>
        <v>-177.53796561604594</v>
      </c>
      <c r="S20" s="107">
        <f t="shared" si="14"/>
        <v>301</v>
      </c>
      <c r="T20" s="7">
        <f t="shared" si="15"/>
        <v>285</v>
      </c>
      <c r="U20" s="2">
        <f t="shared" si="16"/>
        <v>16</v>
      </c>
      <c r="V20" s="105">
        <f t="shared" si="13"/>
        <v>5.6140350877192984E-2</v>
      </c>
      <c r="W20" s="27">
        <f t="shared" si="17"/>
        <v>5</v>
      </c>
      <c r="X20" s="75">
        <f t="shared" si="18"/>
        <v>1.7543859649122806E-2</v>
      </c>
    </row>
    <row r="21" spans="2:24" x14ac:dyDescent="0.25">
      <c r="B21" s="9">
        <v>17</v>
      </c>
      <c r="C21" s="159">
        <v>43908</v>
      </c>
      <c r="D21" s="9">
        <f t="shared" si="2"/>
        <v>341</v>
      </c>
      <c r="E21" s="3">
        <v>4</v>
      </c>
      <c r="F21" s="39">
        <v>4</v>
      </c>
      <c r="G21" s="130">
        <f t="shared" si="0"/>
        <v>1.2631973562501783E-4</v>
      </c>
      <c r="H21" s="131">
        <f t="shared" si="7"/>
        <v>1.1678082191780821</v>
      </c>
      <c r="I21" s="61">
        <f t="shared" si="3"/>
        <v>6427</v>
      </c>
      <c r="J21" s="3">
        <v>333</v>
      </c>
      <c r="K21" s="10">
        <f t="shared" si="1"/>
        <v>4</v>
      </c>
      <c r="L21" s="9">
        <f t="shared" si="4"/>
        <v>-50</v>
      </c>
      <c r="M21" s="11">
        <f t="shared" si="5"/>
        <v>48</v>
      </c>
      <c r="N21" s="13">
        <f t="shared" si="6"/>
        <v>0</v>
      </c>
      <c r="P21" s="73">
        <f t="shared" si="9"/>
        <v>2.4455465530470816E-5</v>
      </c>
      <c r="Q21" s="72">
        <f t="shared" si="10"/>
        <v>0.58076320215648292</v>
      </c>
      <c r="R21" s="72">
        <f t="shared" si="11"/>
        <v>-211.70845272206313</v>
      </c>
      <c r="S21" s="108">
        <f t="shared" si="14"/>
        <v>359</v>
      </c>
      <c r="T21" s="9">
        <f t="shared" si="15"/>
        <v>333</v>
      </c>
      <c r="U21" s="3">
        <f t="shared" si="16"/>
        <v>26</v>
      </c>
      <c r="V21" s="106">
        <f t="shared" si="13"/>
        <v>7.8078078078078081E-2</v>
      </c>
      <c r="W21" s="15">
        <f t="shared" si="17"/>
        <v>31</v>
      </c>
      <c r="X21" s="76">
        <f t="shared" si="18"/>
        <v>9.3093093093093091E-2</v>
      </c>
    </row>
    <row r="22" spans="2:24" x14ac:dyDescent="0.25">
      <c r="B22" s="7">
        <v>18</v>
      </c>
      <c r="C22" s="158">
        <v>43909</v>
      </c>
      <c r="D22" s="7">
        <f t="shared" si="2"/>
        <v>453</v>
      </c>
      <c r="E22" s="2">
        <v>4</v>
      </c>
      <c r="F22" s="36">
        <v>5</v>
      </c>
      <c r="G22" s="128">
        <f t="shared" si="0"/>
        <v>1.6780891565434919E-4</v>
      </c>
      <c r="H22" s="129">
        <f t="shared" si="7"/>
        <v>1.3284457478005864</v>
      </c>
      <c r="I22" s="62">
        <f t="shared" si="3"/>
        <v>6314</v>
      </c>
      <c r="J22" s="2">
        <v>444</v>
      </c>
      <c r="K22" s="8">
        <f t="shared" si="1"/>
        <v>4</v>
      </c>
      <c r="L22" s="7">
        <f t="shared" si="4"/>
        <v>-113</v>
      </c>
      <c r="M22" s="12">
        <f t="shared" si="5"/>
        <v>111</v>
      </c>
      <c r="N22" s="14">
        <f t="shared" si="6"/>
        <v>0</v>
      </c>
      <c r="P22" s="41">
        <f t="shared" si="9"/>
        <v>2.4455465530470816E-5</v>
      </c>
      <c r="Q22" s="40">
        <f t="shared" si="10"/>
        <v>0.58081188209459289</v>
      </c>
      <c r="R22" s="40">
        <f t="shared" si="11"/>
        <v>-247.36461318051587</v>
      </c>
      <c r="S22" s="107">
        <f t="shared" si="14"/>
        <v>418</v>
      </c>
      <c r="T22" s="7">
        <f t="shared" si="15"/>
        <v>444</v>
      </c>
      <c r="U22" s="2">
        <f t="shared" si="16"/>
        <v>-26</v>
      </c>
      <c r="V22" s="105">
        <f t="shared" si="13"/>
        <v>-5.8558558558558557E-2</v>
      </c>
      <c r="W22" s="27">
        <f t="shared" si="17"/>
        <v>5</v>
      </c>
      <c r="X22" s="75">
        <f t="shared" si="18"/>
        <v>1.1261261261261261E-2</v>
      </c>
    </row>
    <row r="23" spans="2:24" x14ac:dyDescent="0.25">
      <c r="B23" s="9">
        <v>19</v>
      </c>
      <c r="C23" s="159">
        <v>43910</v>
      </c>
      <c r="D23" s="9">
        <f t="shared" si="2"/>
        <v>578</v>
      </c>
      <c r="E23" s="3">
        <v>5</v>
      </c>
      <c r="F23" s="39">
        <v>6</v>
      </c>
      <c r="G23" s="130">
        <f t="shared" si="0"/>
        <v>2.1411380407994224E-4</v>
      </c>
      <c r="H23" s="131">
        <f t="shared" si="7"/>
        <v>1.2759381898454747</v>
      </c>
      <c r="I23" s="61">
        <f t="shared" si="3"/>
        <v>6189</v>
      </c>
      <c r="J23" s="3">
        <v>567</v>
      </c>
      <c r="K23" s="10">
        <f t="shared" si="1"/>
        <v>5</v>
      </c>
      <c r="L23" s="9">
        <f t="shared" si="4"/>
        <v>-125</v>
      </c>
      <c r="M23" s="11">
        <f t="shared" si="5"/>
        <v>123</v>
      </c>
      <c r="N23" s="13">
        <f t="shared" si="6"/>
        <v>1</v>
      </c>
      <c r="P23" s="73">
        <f t="shared" si="9"/>
        <v>2.4455465530470816E-5</v>
      </c>
      <c r="Q23" s="72">
        <f t="shared" si="10"/>
        <v>0.58086056203270287</v>
      </c>
      <c r="R23" s="72">
        <f t="shared" si="11"/>
        <v>-329.81948424068781</v>
      </c>
      <c r="S23" s="108">
        <f t="shared" si="14"/>
        <v>554</v>
      </c>
      <c r="T23" s="9">
        <f t="shared" si="15"/>
        <v>567</v>
      </c>
      <c r="U23" s="3">
        <f t="shared" si="16"/>
        <v>-13</v>
      </c>
      <c r="V23" s="106">
        <f t="shared" si="13"/>
        <v>-2.292768959435626E-2</v>
      </c>
      <c r="W23" s="15">
        <f t="shared" si="17"/>
        <v>-8</v>
      </c>
      <c r="X23" s="76">
        <f t="shared" si="18"/>
        <v>-1.4109347442680775E-2</v>
      </c>
    </row>
    <row r="24" spans="2:24" x14ac:dyDescent="0.25">
      <c r="B24" s="7">
        <v>20</v>
      </c>
      <c r="C24" s="158">
        <v>43911</v>
      </c>
      <c r="D24" s="7">
        <f t="shared" si="2"/>
        <v>739</v>
      </c>
      <c r="E24" s="2">
        <v>6</v>
      </c>
      <c r="F24" s="36">
        <v>12</v>
      </c>
      <c r="G24" s="128">
        <f t="shared" si="0"/>
        <v>2.7375450037210608E-4</v>
      </c>
      <c r="H24" s="129">
        <f t="shared" si="7"/>
        <v>1.2785467128027681</v>
      </c>
      <c r="I24" s="62">
        <f t="shared" si="3"/>
        <v>6023</v>
      </c>
      <c r="J24" s="2">
        <v>721</v>
      </c>
      <c r="K24" s="8">
        <f t="shared" si="1"/>
        <v>6</v>
      </c>
      <c r="L24" s="7">
        <f t="shared" si="4"/>
        <v>-166</v>
      </c>
      <c r="M24" s="12">
        <f t="shared" si="5"/>
        <v>154</v>
      </c>
      <c r="N24" s="14">
        <f t="shared" si="6"/>
        <v>1</v>
      </c>
      <c r="P24" s="41">
        <f t="shared" si="9"/>
        <v>2.4455465530470816E-5</v>
      </c>
      <c r="Q24" s="40">
        <f t="shared" si="10"/>
        <v>0.58091774335634017</v>
      </c>
      <c r="R24" s="40">
        <f t="shared" si="11"/>
        <v>-421.188395415473</v>
      </c>
      <c r="S24" s="107">
        <f t="shared" si="14"/>
        <v>704</v>
      </c>
      <c r="T24" s="7">
        <f t="shared" si="15"/>
        <v>721</v>
      </c>
      <c r="U24" s="2">
        <f t="shared" si="16"/>
        <v>-17</v>
      </c>
      <c r="V24" s="105">
        <f t="shared" si="13"/>
        <v>-2.3578363384188627E-2</v>
      </c>
      <c r="W24" s="27">
        <f t="shared" si="17"/>
        <v>-25</v>
      </c>
      <c r="X24" s="75">
        <f t="shared" si="18"/>
        <v>-3.4674063800277391E-2</v>
      </c>
    </row>
    <row r="25" spans="2:24" x14ac:dyDescent="0.25">
      <c r="B25" s="9">
        <v>21</v>
      </c>
      <c r="C25" s="159">
        <v>43912</v>
      </c>
      <c r="D25" s="9">
        <f t="shared" si="2"/>
        <v>915</v>
      </c>
      <c r="E25" s="3">
        <v>16</v>
      </c>
      <c r="F25" s="28">
        <v>14</v>
      </c>
      <c r="G25" s="130">
        <f t="shared" si="0"/>
        <v>3.3895178327534111E-4</v>
      </c>
      <c r="H25" s="132">
        <f t="shared" si="7"/>
        <v>1.2381596752368065</v>
      </c>
      <c r="I25" s="123">
        <f t="shared" si="3"/>
        <v>5855</v>
      </c>
      <c r="J25" s="3">
        <v>885</v>
      </c>
      <c r="K25" s="10">
        <f t="shared" si="1"/>
        <v>16</v>
      </c>
      <c r="L25" s="79">
        <f t="shared" ref="L25" si="19">I25-I24</f>
        <v>-168</v>
      </c>
      <c r="M25" s="16">
        <f t="shared" ref="M25:M56" si="20">J25-J24</f>
        <v>164</v>
      </c>
      <c r="N25" s="17">
        <f t="shared" ref="N25" si="21">K25-K24</f>
        <v>10</v>
      </c>
      <c r="P25" s="73">
        <f t="shared" si="9"/>
        <v>2.4455465530470816E-5</v>
      </c>
      <c r="Q25" s="72">
        <f t="shared" si="10"/>
        <v>0.58121832437052734</v>
      </c>
      <c r="R25" s="72">
        <f t="shared" si="11"/>
        <v>-535.58524355300881</v>
      </c>
      <c r="S25" s="108">
        <f t="shared" si="14"/>
        <v>888</v>
      </c>
      <c r="T25" s="9">
        <f t="shared" si="15"/>
        <v>885</v>
      </c>
      <c r="U25" s="3">
        <f t="shared" si="16"/>
        <v>3</v>
      </c>
      <c r="V25" s="106">
        <f t="shared" si="13"/>
        <v>3.3898305084745762E-3</v>
      </c>
      <c r="W25" s="15">
        <f t="shared" si="17"/>
        <v>-22</v>
      </c>
      <c r="X25" s="76">
        <f t="shared" si="18"/>
        <v>-2.4858757062146894E-2</v>
      </c>
    </row>
    <row r="26" spans="2:24" x14ac:dyDescent="0.25">
      <c r="B26" s="7">
        <v>22</v>
      </c>
      <c r="C26" s="158">
        <v>43913</v>
      </c>
      <c r="D26" s="162">
        <f t="shared" si="2"/>
        <v>1208</v>
      </c>
      <c r="E26" s="27">
        <v>19</v>
      </c>
      <c r="F26" s="26">
        <v>19</v>
      </c>
      <c r="G26" s="128">
        <f t="shared" si="0"/>
        <v>4.474904417449312E-4</v>
      </c>
      <c r="H26" s="129">
        <f t="shared" si="7"/>
        <v>1.3202185792349728</v>
      </c>
      <c r="I26" s="124">
        <f t="shared" si="3"/>
        <v>5560</v>
      </c>
      <c r="J26" s="27">
        <v>1170</v>
      </c>
      <c r="K26" s="119">
        <f t="shared" si="1"/>
        <v>19</v>
      </c>
      <c r="L26" s="37">
        <f t="shared" ref="L26" si="22">I26-I25</f>
        <v>-295</v>
      </c>
      <c r="M26" s="27">
        <f t="shared" si="20"/>
        <v>285</v>
      </c>
      <c r="N26" s="26">
        <f t="shared" ref="N26" si="23">K26-K25</f>
        <v>3</v>
      </c>
      <c r="P26" s="41">
        <f t="shared" si="9"/>
        <v>2.4455465530470816E-5</v>
      </c>
      <c r="Q26" s="40">
        <f t="shared" si="10"/>
        <v>0.58140069810201944</v>
      </c>
      <c r="R26" s="40">
        <f t="shared" si="11"/>
        <v>-657.41045845272242</v>
      </c>
      <c r="S26" s="107">
        <f t="shared" si="14"/>
        <v>1081</v>
      </c>
      <c r="T26" s="7">
        <f t="shared" si="15"/>
        <v>1170</v>
      </c>
      <c r="U26" s="2">
        <f t="shared" si="16"/>
        <v>-89</v>
      </c>
      <c r="V26" s="105">
        <f t="shared" si="13"/>
        <v>-7.6068376068376062E-2</v>
      </c>
      <c r="W26" s="27">
        <f t="shared" si="17"/>
        <v>-111</v>
      </c>
      <c r="X26" s="75">
        <f t="shared" si="18"/>
        <v>-9.4871794871794868E-2</v>
      </c>
    </row>
    <row r="27" spans="2:24" ht="15.75" thickBot="1" x14ac:dyDescent="0.3">
      <c r="B27" s="114">
        <v>23</v>
      </c>
      <c r="C27" s="160">
        <v>43914</v>
      </c>
      <c r="D27" s="121">
        <f t="shared" si="2"/>
        <v>1415</v>
      </c>
      <c r="E27" s="115">
        <v>19</v>
      </c>
      <c r="F27" s="117">
        <v>22</v>
      </c>
      <c r="G27" s="133">
        <f t="shared" si="0"/>
        <v>5.2417133697771324E-4</v>
      </c>
      <c r="H27" s="134">
        <f t="shared" si="7"/>
        <v>1.1713576158940397</v>
      </c>
      <c r="I27" s="125">
        <f t="shared" ref="I27" si="24">INT(U$3*U$9-D27-F27+E27)</f>
        <v>5350</v>
      </c>
      <c r="J27" s="116">
        <v>1374</v>
      </c>
      <c r="K27" s="120">
        <f t="shared" ref="K27" si="25">E27</f>
        <v>19</v>
      </c>
      <c r="L27" s="121">
        <f t="shared" ref="L27" si="26">I27-I26</f>
        <v>-210</v>
      </c>
      <c r="M27" s="116">
        <f t="shared" ref="M27" si="27">J27-J26</f>
        <v>204</v>
      </c>
      <c r="N27" s="117">
        <f t="shared" ref="N27" si="28">K27-K26</f>
        <v>0</v>
      </c>
      <c r="P27" s="138">
        <f t="shared" si="9"/>
        <v>2.4455465530470816E-5</v>
      </c>
      <c r="Q27" s="139">
        <f t="shared" si="10"/>
        <v>0.58166960194915107</v>
      </c>
      <c r="R27" s="139">
        <f t="shared" si="11"/>
        <v>-869.11891117478547</v>
      </c>
      <c r="S27" s="120">
        <f>INT(((-Q27+SQRT((Q27^2)-(4*P27*R27)))/(2*P27)))</f>
        <v>1410</v>
      </c>
      <c r="T27" s="143">
        <v>1374</v>
      </c>
      <c r="U27" s="144">
        <f t="shared" si="16"/>
        <v>36</v>
      </c>
      <c r="V27" s="145">
        <f t="shared" si="13"/>
        <v>2.6200873362445413E-2</v>
      </c>
      <c r="W27" s="144">
        <f t="shared" si="17"/>
        <v>-75</v>
      </c>
      <c r="X27" s="146">
        <f t="shared" si="18"/>
        <v>-5.458515283842795E-2</v>
      </c>
    </row>
    <row r="28" spans="2:24" x14ac:dyDescent="0.25">
      <c r="B28" s="80">
        <v>24</v>
      </c>
      <c r="C28" s="81">
        <v>43915</v>
      </c>
      <c r="D28" s="110">
        <f t="shared" ref="D28:D58" si="29">D27+IF(M28&gt;0,M28,0)</f>
        <v>1682</v>
      </c>
      <c r="E28" s="111">
        <f t="shared" ref="E28:E58" si="30">E27+IF(N28&gt;0,N28,0)</f>
        <v>23</v>
      </c>
      <c r="F28" s="112">
        <f>D28*(F$27/D$27)</f>
        <v>26.15123674911661</v>
      </c>
      <c r="G28" s="95">
        <f t="shared" si="0"/>
        <v>6.2307857865478002E-4</v>
      </c>
      <c r="H28" s="83">
        <f t="shared" si="7"/>
        <v>1.1886925795053003</v>
      </c>
      <c r="I28" s="110">
        <f t="shared" ref="I28:I58" si="31">INT((Z$4*K28+I27)/(1+Y$4*J28))</f>
        <v>5071</v>
      </c>
      <c r="J28" s="113">
        <f t="shared" ref="J28:J58" si="32">S28</f>
        <v>1641</v>
      </c>
      <c r="K28" s="112">
        <f t="shared" ref="K28:K58" si="33">INT((X$4*J28+K27)/(1+W$4+Z$4))</f>
        <v>23</v>
      </c>
      <c r="L28" s="110">
        <f t="shared" ref="L28:L58" si="34">I28-I27</f>
        <v>-279</v>
      </c>
      <c r="M28" s="113">
        <f t="shared" si="20"/>
        <v>267</v>
      </c>
      <c r="N28" s="112">
        <f t="shared" ref="N28:N58" si="35">K28-K27</f>
        <v>4</v>
      </c>
      <c r="P28" s="135">
        <f t="shared" si="9"/>
        <v>2.4455465530470816E-5</v>
      </c>
      <c r="Q28" s="136">
        <f t="shared" si="10"/>
        <v>0.581815641763481</v>
      </c>
      <c r="R28" s="136">
        <f t="shared" si="11"/>
        <v>-1020.6575931232096</v>
      </c>
      <c r="S28" s="137">
        <f t="shared" ref="S28:S91" si="36">INT(((-Q28+SQRT((Q28^2)-(4*P28*R28)))/(2*P28)))</f>
        <v>1641</v>
      </c>
      <c r="T28" s="147">
        <v>1598</v>
      </c>
      <c r="U28" s="148">
        <f t="shared" ref="U28" si="37">S28-T28</f>
        <v>43</v>
      </c>
      <c r="V28" s="149">
        <f t="shared" ref="V28" si="38">U28/T28</f>
        <v>2.6908635794743431E-2</v>
      </c>
      <c r="W28" s="148">
        <f t="shared" ref="W28" si="39">W27+U28</f>
        <v>-32</v>
      </c>
      <c r="X28" s="150">
        <f t="shared" si="18"/>
        <v>-2.002503128911139E-2</v>
      </c>
    </row>
    <row r="29" spans="2:24" x14ac:dyDescent="0.25">
      <c r="B29" s="9">
        <v>25</v>
      </c>
      <c r="C29" s="18">
        <v>43916</v>
      </c>
      <c r="D29" s="38">
        <f t="shared" si="29"/>
        <v>1977</v>
      </c>
      <c r="E29" s="24">
        <f t="shared" si="30"/>
        <v>28</v>
      </c>
      <c r="F29" s="25">
        <f t="shared" ref="F29:F92" si="40">D29*(F$27/D$27)</f>
        <v>30.737809187279154</v>
      </c>
      <c r="G29" s="96">
        <f t="shared" si="0"/>
        <v>7.3235811533917962E-4</v>
      </c>
      <c r="H29" s="57">
        <f t="shared" si="7"/>
        <v>1.1753864447086801</v>
      </c>
      <c r="I29" s="38">
        <f t="shared" si="31"/>
        <v>4761</v>
      </c>
      <c r="J29" s="15">
        <f t="shared" si="32"/>
        <v>1936</v>
      </c>
      <c r="K29" s="25">
        <f t="shared" si="33"/>
        <v>28</v>
      </c>
      <c r="L29" s="38">
        <f t="shared" si="34"/>
        <v>-310</v>
      </c>
      <c r="M29" s="15">
        <f t="shared" si="20"/>
        <v>295</v>
      </c>
      <c r="N29" s="25">
        <f t="shared" si="35"/>
        <v>5</v>
      </c>
      <c r="P29" s="73">
        <f t="shared" si="9"/>
        <v>2.4455465530470816E-5</v>
      </c>
      <c r="Q29" s="72">
        <f t="shared" si="10"/>
        <v>0.58214172693424981</v>
      </c>
      <c r="R29" s="72">
        <f t="shared" si="11"/>
        <v>-1218.9949856733531</v>
      </c>
      <c r="S29" s="108">
        <f t="shared" si="36"/>
        <v>1936</v>
      </c>
      <c r="T29" s="151">
        <v>1832</v>
      </c>
      <c r="U29" s="16">
        <f t="shared" ref="U29" si="41">S29-T29</f>
        <v>104</v>
      </c>
      <c r="V29" s="106">
        <f t="shared" ref="V29" si="42">U29/T29</f>
        <v>5.6768558951965066E-2</v>
      </c>
      <c r="W29" s="16">
        <f t="shared" ref="W29" si="43">W28+U29</f>
        <v>72</v>
      </c>
      <c r="X29" s="76">
        <f t="shared" si="18"/>
        <v>3.9301310043668124E-2</v>
      </c>
    </row>
    <row r="30" spans="2:24" x14ac:dyDescent="0.25">
      <c r="B30" s="7">
        <v>26</v>
      </c>
      <c r="C30" s="19">
        <v>43917</v>
      </c>
      <c r="D30" s="37">
        <f t="shared" si="29"/>
        <v>2296</v>
      </c>
      <c r="E30" s="4">
        <f t="shared" si="30"/>
        <v>34</v>
      </c>
      <c r="F30" s="26">
        <f t="shared" si="40"/>
        <v>35.697526501766788</v>
      </c>
      <c r="G30" s="97">
        <f t="shared" si="0"/>
        <v>8.5052819060129302E-4</v>
      </c>
      <c r="H30" s="58">
        <f t="shared" si="7"/>
        <v>1.1613555892766818</v>
      </c>
      <c r="I30" s="37">
        <f t="shared" si="31"/>
        <v>4425</v>
      </c>
      <c r="J30" s="27">
        <f t="shared" si="32"/>
        <v>2255</v>
      </c>
      <c r="K30" s="26">
        <f t="shared" si="33"/>
        <v>34</v>
      </c>
      <c r="L30" s="37">
        <f t="shared" si="34"/>
        <v>-336</v>
      </c>
      <c r="M30" s="27">
        <f t="shared" si="20"/>
        <v>319</v>
      </c>
      <c r="N30" s="26">
        <f t="shared" si="35"/>
        <v>6</v>
      </c>
      <c r="P30" s="41">
        <f t="shared" si="9"/>
        <v>2.4455465530470816E-5</v>
      </c>
      <c r="Q30" s="40">
        <f t="shared" si="10"/>
        <v>0.58254933339771076</v>
      </c>
      <c r="R30" s="40">
        <f t="shared" si="11"/>
        <v>-1438.1318051575938</v>
      </c>
      <c r="S30" s="107">
        <f t="shared" si="36"/>
        <v>2255</v>
      </c>
      <c r="T30" s="152">
        <v>2211</v>
      </c>
      <c r="U30" s="109">
        <f t="shared" ref="U30" si="44">S30-T30</f>
        <v>44</v>
      </c>
      <c r="V30" s="105">
        <f t="shared" ref="V30" si="45">U30/T30</f>
        <v>1.9900497512437811E-2</v>
      </c>
      <c r="W30" s="109">
        <f t="shared" ref="W30" si="46">W29+U30</f>
        <v>116</v>
      </c>
      <c r="X30" s="75">
        <f t="shared" si="18"/>
        <v>5.2464947987336044E-2</v>
      </c>
    </row>
    <row r="31" spans="2:24" x14ac:dyDescent="0.25">
      <c r="B31" s="9">
        <v>27</v>
      </c>
      <c r="C31" s="48">
        <v>43918</v>
      </c>
      <c r="D31" s="38">
        <f t="shared" si="29"/>
        <v>2632</v>
      </c>
      <c r="E31" s="24">
        <f t="shared" si="30"/>
        <v>42</v>
      </c>
      <c r="F31" s="28">
        <f t="shared" si="40"/>
        <v>40.921554770318025</v>
      </c>
      <c r="G31" s="96">
        <f t="shared" si="0"/>
        <v>9.7499573068928716E-4</v>
      </c>
      <c r="H31" s="60">
        <f t="shared" si="7"/>
        <v>1.1463414634146341</v>
      </c>
      <c r="I31" s="20">
        <f t="shared" si="31"/>
        <v>4068</v>
      </c>
      <c r="J31" s="24">
        <f t="shared" si="32"/>
        <v>2591</v>
      </c>
      <c r="K31" s="28">
        <f t="shared" si="33"/>
        <v>42</v>
      </c>
      <c r="L31" s="20">
        <f t="shared" si="34"/>
        <v>-357</v>
      </c>
      <c r="M31" s="24">
        <f t="shared" si="20"/>
        <v>336</v>
      </c>
      <c r="N31" s="28">
        <f t="shared" si="35"/>
        <v>8</v>
      </c>
      <c r="P31" s="73">
        <f t="shared" si="9"/>
        <v>2.4455465530470816E-5</v>
      </c>
      <c r="Q31" s="72">
        <f t="shared" si="10"/>
        <v>0.583014121184809</v>
      </c>
      <c r="R31" s="72">
        <f t="shared" si="11"/>
        <v>-1675.0967048710609</v>
      </c>
      <c r="S31" s="108">
        <f t="shared" si="36"/>
        <v>2591</v>
      </c>
      <c r="T31" s="151">
        <v>2627</v>
      </c>
      <c r="U31" s="16">
        <f t="shared" ref="U31" si="47">S31-T31</f>
        <v>-36</v>
      </c>
      <c r="V31" s="106">
        <f t="shared" ref="V31" si="48">U31/T31</f>
        <v>-1.3703844689760183E-2</v>
      </c>
      <c r="W31" s="16">
        <f t="shared" ref="W31" si="49">W30+U31</f>
        <v>80</v>
      </c>
      <c r="X31" s="76">
        <f t="shared" si="18"/>
        <v>3.0452988199467072E-2</v>
      </c>
    </row>
    <row r="32" spans="2:24" x14ac:dyDescent="0.25">
      <c r="B32" s="7">
        <v>28</v>
      </c>
      <c r="C32" s="19">
        <v>43919</v>
      </c>
      <c r="D32" s="37">
        <f t="shared" si="29"/>
        <v>2977</v>
      </c>
      <c r="E32" s="4">
        <f t="shared" si="30"/>
        <v>52</v>
      </c>
      <c r="F32" s="26">
        <f t="shared" si="40"/>
        <v>46.285512367491165</v>
      </c>
      <c r="G32" s="97">
        <f t="shared" si="0"/>
        <v>1.102797222743924E-3</v>
      </c>
      <c r="H32" s="58">
        <f t="shared" si="7"/>
        <v>1.131079027355623</v>
      </c>
      <c r="I32" s="37">
        <f t="shared" si="31"/>
        <v>3698</v>
      </c>
      <c r="J32" s="27">
        <f t="shared" si="32"/>
        <v>2936</v>
      </c>
      <c r="K32" s="26">
        <f t="shared" si="33"/>
        <v>52</v>
      </c>
      <c r="L32" s="37">
        <f t="shared" si="34"/>
        <v>-370</v>
      </c>
      <c r="M32" s="27">
        <f t="shared" si="20"/>
        <v>345</v>
      </c>
      <c r="N32" s="26">
        <f t="shared" si="35"/>
        <v>10</v>
      </c>
      <c r="P32" s="41">
        <f t="shared" si="9"/>
        <v>2.4455465530470816E-5</v>
      </c>
      <c r="Q32" s="40">
        <f t="shared" si="10"/>
        <v>0.58359327161918162</v>
      </c>
      <c r="R32" s="40">
        <f t="shared" si="11"/>
        <v>-1924.6898280802302</v>
      </c>
      <c r="S32" s="107">
        <f t="shared" si="36"/>
        <v>2936</v>
      </c>
      <c r="T32" s="152">
        <v>2925</v>
      </c>
      <c r="U32" s="109">
        <f t="shared" ref="U32" si="50">S32-T32</f>
        <v>11</v>
      </c>
      <c r="V32" s="105">
        <f t="shared" ref="V32" si="51">U32/T32</f>
        <v>3.7606837606837607E-3</v>
      </c>
      <c r="W32" s="109">
        <f t="shared" ref="W32" si="52">W31+U32</f>
        <v>91</v>
      </c>
      <c r="X32" s="75">
        <f t="shared" si="18"/>
        <v>3.111111111111111E-2</v>
      </c>
    </row>
    <row r="33" spans="2:30" x14ac:dyDescent="0.25">
      <c r="B33" s="9">
        <v>29</v>
      </c>
      <c r="C33" s="18">
        <v>43920</v>
      </c>
      <c r="D33" s="38">
        <f t="shared" si="29"/>
        <v>3322</v>
      </c>
      <c r="E33" s="24">
        <f t="shared" si="30"/>
        <v>65</v>
      </c>
      <c r="F33" s="28">
        <f t="shared" si="40"/>
        <v>51.649469964664313</v>
      </c>
      <c r="G33" s="96">
        <f t="shared" si="0"/>
        <v>1.2305987147985607E-3</v>
      </c>
      <c r="H33" s="60">
        <f t="shared" si="7"/>
        <v>1.1158884783338932</v>
      </c>
      <c r="I33" s="20">
        <f t="shared" si="31"/>
        <v>3323</v>
      </c>
      <c r="J33" s="24">
        <f t="shared" si="32"/>
        <v>3281</v>
      </c>
      <c r="K33" s="28">
        <f t="shared" si="33"/>
        <v>65</v>
      </c>
      <c r="L33" s="20">
        <f t="shared" si="34"/>
        <v>-375</v>
      </c>
      <c r="M33" s="24">
        <f t="shared" si="20"/>
        <v>345</v>
      </c>
      <c r="N33" s="28">
        <f t="shared" si="35"/>
        <v>13</v>
      </c>
      <c r="P33" s="73">
        <f t="shared" si="9"/>
        <v>2.4455465530470816E-5</v>
      </c>
      <c r="Q33" s="72">
        <f t="shared" si="10"/>
        <v>0.58428678470082873</v>
      </c>
      <c r="R33" s="72">
        <f t="shared" si="11"/>
        <v>-2180.9684813753593</v>
      </c>
      <c r="S33" s="108">
        <f t="shared" si="36"/>
        <v>3281</v>
      </c>
      <c r="T33" s="151">
        <v>3476</v>
      </c>
      <c r="U33" s="16">
        <f t="shared" ref="U33:U35" si="53">S33-T33</f>
        <v>-195</v>
      </c>
      <c r="V33" s="106">
        <f t="shared" ref="V33:V35" si="54">U33/T33</f>
        <v>-5.6098964326812426E-2</v>
      </c>
      <c r="W33" s="16">
        <f t="shared" ref="W33:W35" si="55">W32+U33</f>
        <v>-104</v>
      </c>
      <c r="X33" s="76">
        <f t="shared" si="18"/>
        <v>-2.9919447640966629E-2</v>
      </c>
    </row>
    <row r="34" spans="2:30" x14ac:dyDescent="0.25">
      <c r="B34" s="7">
        <v>30</v>
      </c>
      <c r="C34" s="19">
        <v>43921</v>
      </c>
      <c r="D34" s="37">
        <f t="shared" si="29"/>
        <v>3659</v>
      </c>
      <c r="E34" s="4">
        <f t="shared" si="30"/>
        <v>82</v>
      </c>
      <c r="F34" s="26">
        <f t="shared" si="40"/>
        <v>56.88904593639576</v>
      </c>
      <c r="G34" s="97">
        <f t="shared" si="0"/>
        <v>1.3554366939939595E-3</v>
      </c>
      <c r="H34" s="58">
        <f t="shared" si="7"/>
        <v>1.1014449127031909</v>
      </c>
      <c r="I34" s="37">
        <f t="shared" si="31"/>
        <v>2951</v>
      </c>
      <c r="J34" s="4">
        <f t="shared" si="32"/>
        <v>3618</v>
      </c>
      <c r="K34" s="26">
        <f t="shared" si="33"/>
        <v>82</v>
      </c>
      <c r="L34" s="37">
        <f t="shared" si="34"/>
        <v>-372</v>
      </c>
      <c r="M34" s="4">
        <f t="shared" si="20"/>
        <v>337</v>
      </c>
      <c r="N34" s="26">
        <f t="shared" si="35"/>
        <v>17</v>
      </c>
      <c r="P34" s="41">
        <f t="shared" si="9"/>
        <v>2.4455465530470816E-5</v>
      </c>
      <c r="Q34" s="40">
        <f t="shared" si="10"/>
        <v>0.58512750178433237</v>
      </c>
      <c r="R34" s="40">
        <f t="shared" si="11"/>
        <v>-2437.2471346704883</v>
      </c>
      <c r="S34" s="107">
        <f t="shared" si="36"/>
        <v>3618</v>
      </c>
      <c r="T34" s="152">
        <v>3758</v>
      </c>
      <c r="U34" s="109">
        <f t="shared" si="53"/>
        <v>-140</v>
      </c>
      <c r="V34" s="105">
        <f t="shared" si="54"/>
        <v>-3.7253858435337947E-2</v>
      </c>
      <c r="W34" s="109">
        <f t="shared" si="55"/>
        <v>-244</v>
      </c>
      <c r="X34" s="75">
        <f t="shared" si="18"/>
        <v>-6.4928153273017569E-2</v>
      </c>
    </row>
    <row r="35" spans="2:30" x14ac:dyDescent="0.25">
      <c r="B35" s="9">
        <v>31</v>
      </c>
      <c r="C35" s="18">
        <v>43922</v>
      </c>
      <c r="D35" s="38">
        <f t="shared" si="29"/>
        <v>3979</v>
      </c>
      <c r="E35" s="24">
        <f t="shared" si="30"/>
        <v>104</v>
      </c>
      <c r="F35" s="28">
        <f t="shared" si="40"/>
        <v>61.864310954063605</v>
      </c>
      <c r="G35" s="96">
        <f t="shared" si="0"/>
        <v>1.4739772083634777E-3</v>
      </c>
      <c r="H35" s="60">
        <f t="shared" si="7"/>
        <v>1.0874555889587318</v>
      </c>
      <c r="I35" s="38">
        <f t="shared" si="31"/>
        <v>2589</v>
      </c>
      <c r="J35" s="15">
        <f t="shared" si="32"/>
        <v>3938</v>
      </c>
      <c r="K35" s="25">
        <f t="shared" si="33"/>
        <v>104</v>
      </c>
      <c r="L35" s="38">
        <f t="shared" si="34"/>
        <v>-362</v>
      </c>
      <c r="M35" s="15">
        <f t="shared" si="20"/>
        <v>320</v>
      </c>
      <c r="N35" s="25">
        <f t="shared" si="35"/>
        <v>22</v>
      </c>
      <c r="P35" s="73">
        <f t="shared" si="9"/>
        <v>2.4455465530470816E-5</v>
      </c>
      <c r="Q35" s="72">
        <f t="shared" si="10"/>
        <v>0.58612392425521986</v>
      </c>
      <c r="R35" s="72">
        <f t="shared" si="11"/>
        <v>-2687.583094555875</v>
      </c>
      <c r="S35" s="108">
        <f t="shared" si="36"/>
        <v>3938</v>
      </c>
      <c r="T35" s="151">
        <v>4058</v>
      </c>
      <c r="U35" s="16">
        <f t="shared" si="53"/>
        <v>-120</v>
      </c>
      <c r="V35" s="106">
        <f t="shared" si="54"/>
        <v>-2.9571217348447511E-2</v>
      </c>
      <c r="W35" s="16">
        <f t="shared" si="55"/>
        <v>-364</v>
      </c>
      <c r="X35" s="76">
        <f t="shared" si="18"/>
        <v>-8.9699359290290784E-2</v>
      </c>
    </row>
    <row r="36" spans="2:30" x14ac:dyDescent="0.25">
      <c r="B36" s="7">
        <v>32</v>
      </c>
      <c r="C36" s="19">
        <v>43923</v>
      </c>
      <c r="D36" s="37">
        <f t="shared" si="29"/>
        <v>4275</v>
      </c>
      <c r="E36" s="4">
        <f t="shared" si="30"/>
        <v>134</v>
      </c>
      <c r="F36" s="26">
        <f t="shared" si="40"/>
        <v>66.466431095406364</v>
      </c>
      <c r="G36" s="97">
        <f t="shared" ref="G36:G67" si="56">D36/U$3</f>
        <v>1.5836271841552822E-3</v>
      </c>
      <c r="H36" s="58">
        <f t="shared" si="7"/>
        <v>1.074390550389545</v>
      </c>
      <c r="I36" s="37">
        <f t="shared" si="31"/>
        <v>2243</v>
      </c>
      <c r="J36" s="27">
        <f t="shared" si="32"/>
        <v>4234</v>
      </c>
      <c r="K36" s="26">
        <f t="shared" si="33"/>
        <v>134</v>
      </c>
      <c r="L36" s="37">
        <f t="shared" si="34"/>
        <v>-346</v>
      </c>
      <c r="M36" s="27">
        <f t="shared" si="20"/>
        <v>296</v>
      </c>
      <c r="N36" s="26">
        <f t="shared" si="35"/>
        <v>30</v>
      </c>
      <c r="P36" s="41">
        <f t="shared" si="9"/>
        <v>2.4455465530470816E-5</v>
      </c>
      <c r="Q36" s="40">
        <f t="shared" si="10"/>
        <v>0.5873332334371284</v>
      </c>
      <c r="R36" s="40">
        <f t="shared" si="11"/>
        <v>-2925.2908309455602</v>
      </c>
      <c r="S36" s="107">
        <f t="shared" si="36"/>
        <v>4234</v>
      </c>
      <c r="T36" s="152"/>
      <c r="U36" s="109"/>
      <c r="V36" s="105"/>
      <c r="W36" s="109"/>
      <c r="X36" s="75"/>
    </row>
    <row r="37" spans="2:30" x14ac:dyDescent="0.25">
      <c r="B37" s="9">
        <v>33</v>
      </c>
      <c r="C37" s="18">
        <v>43924</v>
      </c>
      <c r="D37" s="38">
        <f t="shared" si="29"/>
        <v>4541</v>
      </c>
      <c r="E37" s="24">
        <f t="shared" si="30"/>
        <v>174</v>
      </c>
      <c r="F37" s="28">
        <f t="shared" si="40"/>
        <v>70.602120141342766</v>
      </c>
      <c r="G37" s="96">
        <f t="shared" si="56"/>
        <v>1.6821639867249441E-3</v>
      </c>
      <c r="H37" s="60">
        <f t="shared" si="7"/>
        <v>1.0622222222222222</v>
      </c>
      <c r="I37" s="38">
        <f t="shared" si="31"/>
        <v>1915</v>
      </c>
      <c r="J37" s="15">
        <f t="shared" si="32"/>
        <v>4500</v>
      </c>
      <c r="K37" s="25">
        <f t="shared" si="33"/>
        <v>174</v>
      </c>
      <c r="L37" s="38">
        <f t="shared" si="34"/>
        <v>-328</v>
      </c>
      <c r="M37" s="15">
        <f t="shared" si="20"/>
        <v>266</v>
      </c>
      <c r="N37" s="25">
        <f t="shared" si="35"/>
        <v>40</v>
      </c>
      <c r="P37" s="73">
        <f t="shared" si="9"/>
        <v>2.4455465530470816E-5</v>
      </c>
      <c r="Q37" s="72">
        <f t="shared" si="10"/>
        <v>0.58880527345569467</v>
      </c>
      <c r="R37" s="72">
        <f t="shared" si="11"/>
        <v>-3145.1704871060188</v>
      </c>
      <c r="S37" s="108">
        <f t="shared" si="36"/>
        <v>4500</v>
      </c>
      <c r="T37" s="151"/>
      <c r="U37" s="16"/>
      <c r="V37" s="106"/>
      <c r="W37" s="16"/>
      <c r="X37" s="76"/>
    </row>
    <row r="38" spans="2:30" x14ac:dyDescent="0.25">
      <c r="B38" s="7">
        <v>34</v>
      </c>
      <c r="C38" s="19">
        <v>43925</v>
      </c>
      <c r="D38" s="37">
        <f t="shared" si="29"/>
        <v>4773</v>
      </c>
      <c r="E38" s="4">
        <f t="shared" si="30"/>
        <v>227</v>
      </c>
      <c r="F38" s="26">
        <f t="shared" si="40"/>
        <v>74.209187279151948</v>
      </c>
      <c r="G38" s="97">
        <f t="shared" si="56"/>
        <v>1.7681058596428448E-3</v>
      </c>
      <c r="H38" s="58">
        <f t="shared" si="7"/>
        <v>1.0510900682669015</v>
      </c>
      <c r="I38" s="37">
        <f t="shared" si="31"/>
        <v>1606</v>
      </c>
      <c r="J38" s="27">
        <f t="shared" si="32"/>
        <v>4732</v>
      </c>
      <c r="K38" s="26">
        <f t="shared" si="33"/>
        <v>227</v>
      </c>
      <c r="L38" s="37">
        <f t="shared" si="34"/>
        <v>-309</v>
      </c>
      <c r="M38" s="27">
        <f t="shared" si="20"/>
        <v>232</v>
      </c>
      <c r="N38" s="26">
        <f t="shared" si="35"/>
        <v>53</v>
      </c>
      <c r="P38" s="41">
        <f t="shared" si="9"/>
        <v>2.4455465530470816E-5</v>
      </c>
      <c r="Q38" s="40">
        <f t="shared" si="10"/>
        <v>0.59065440695819293</v>
      </c>
      <c r="R38" s="40">
        <f t="shared" si="11"/>
        <v>-3342.7650429799442</v>
      </c>
      <c r="S38" s="107">
        <f t="shared" si="36"/>
        <v>4732</v>
      </c>
      <c r="T38" s="152"/>
      <c r="U38" s="109"/>
      <c r="V38" s="105"/>
      <c r="W38" s="109"/>
      <c r="X38" s="75"/>
    </row>
    <row r="39" spans="2:30" x14ac:dyDescent="0.25">
      <c r="B39" s="9">
        <v>35</v>
      </c>
      <c r="C39" s="18">
        <v>43926</v>
      </c>
      <c r="D39" s="38">
        <f t="shared" si="29"/>
        <v>4967</v>
      </c>
      <c r="E39" s="24">
        <f t="shared" si="30"/>
        <v>298</v>
      </c>
      <c r="F39" s="28">
        <f t="shared" si="40"/>
        <v>77.22544169611308</v>
      </c>
      <c r="G39" s="96">
        <f t="shared" si="56"/>
        <v>1.8399710464793652E-3</v>
      </c>
      <c r="H39" s="60">
        <f t="shared" si="7"/>
        <v>1.0406452964592499</v>
      </c>
      <c r="I39" s="20">
        <f t="shared" si="31"/>
        <v>1316</v>
      </c>
      <c r="J39" s="24">
        <f t="shared" si="32"/>
        <v>4926</v>
      </c>
      <c r="K39" s="28">
        <f t="shared" si="33"/>
        <v>298</v>
      </c>
      <c r="L39" s="20">
        <f t="shared" si="34"/>
        <v>-290</v>
      </c>
      <c r="M39" s="24">
        <f t="shared" si="20"/>
        <v>194</v>
      </c>
      <c r="N39" s="28">
        <f t="shared" si="35"/>
        <v>71</v>
      </c>
      <c r="P39" s="73">
        <f t="shared" si="9"/>
        <v>2.4455465530470816E-5</v>
      </c>
      <c r="Q39" s="72">
        <f t="shared" si="10"/>
        <v>0.59297915800836998</v>
      </c>
      <c r="R39" s="72">
        <f t="shared" si="11"/>
        <v>-3515.1031518624659</v>
      </c>
      <c r="S39" s="108">
        <f t="shared" si="36"/>
        <v>4926</v>
      </c>
      <c r="T39" s="151"/>
      <c r="U39" s="16"/>
      <c r="V39" s="106"/>
      <c r="W39" s="16"/>
      <c r="X39" s="76"/>
    </row>
    <row r="40" spans="2:30" x14ac:dyDescent="0.25">
      <c r="B40" s="7">
        <v>36</v>
      </c>
      <c r="C40" s="19">
        <v>43927</v>
      </c>
      <c r="D40" s="37">
        <f t="shared" si="29"/>
        <v>5121</v>
      </c>
      <c r="E40" s="4">
        <f t="shared" si="30"/>
        <v>394</v>
      </c>
      <c r="F40" s="26">
        <f t="shared" si="40"/>
        <v>79.619787985865727</v>
      </c>
      <c r="G40" s="97">
        <f t="shared" si="56"/>
        <v>1.8970186690196959E-3</v>
      </c>
      <c r="H40" s="58">
        <f t="shared" ref="H40:H71" si="57">D40/D39</f>
        <v>1.0310046305617073</v>
      </c>
      <c r="I40" s="37">
        <f t="shared" si="31"/>
        <v>1040</v>
      </c>
      <c r="J40" s="27">
        <f t="shared" si="32"/>
        <v>5080</v>
      </c>
      <c r="K40" s="26">
        <f t="shared" si="33"/>
        <v>394</v>
      </c>
      <c r="L40" s="37">
        <f t="shared" si="34"/>
        <v>-276</v>
      </c>
      <c r="M40" s="27">
        <f t="shared" si="20"/>
        <v>154</v>
      </c>
      <c r="N40" s="26">
        <f t="shared" si="35"/>
        <v>96</v>
      </c>
      <c r="P40" s="41">
        <f t="shared" si="9"/>
        <v>2.4455465530470816E-5</v>
      </c>
      <c r="Q40" s="40">
        <f t="shared" si="10"/>
        <v>0.59591939341008171</v>
      </c>
      <c r="R40" s="40">
        <f t="shared" si="11"/>
        <v>-3659.2134670487121</v>
      </c>
      <c r="S40" s="107">
        <f t="shared" si="36"/>
        <v>5080</v>
      </c>
      <c r="T40" s="152"/>
      <c r="U40" s="109"/>
      <c r="V40" s="105"/>
      <c r="W40" s="109"/>
      <c r="X40" s="75"/>
    </row>
    <row r="41" spans="2:30" x14ac:dyDescent="0.25">
      <c r="B41" s="9">
        <v>37</v>
      </c>
      <c r="C41" s="18">
        <v>43928</v>
      </c>
      <c r="D41" s="38">
        <f t="shared" si="29"/>
        <v>5233</v>
      </c>
      <c r="E41" s="24">
        <f t="shared" si="30"/>
        <v>523</v>
      </c>
      <c r="F41" s="28">
        <f t="shared" si="40"/>
        <v>81.361130742049468</v>
      </c>
      <c r="G41" s="96">
        <f t="shared" si="56"/>
        <v>1.9385078490490272E-3</v>
      </c>
      <c r="H41" s="60">
        <f t="shared" si="57"/>
        <v>1.0218707283733646</v>
      </c>
      <c r="I41" s="20">
        <f t="shared" si="31"/>
        <v>772</v>
      </c>
      <c r="J41" s="24">
        <f t="shared" si="32"/>
        <v>5192</v>
      </c>
      <c r="K41" s="28">
        <f t="shared" si="33"/>
        <v>523</v>
      </c>
      <c r="L41" s="20">
        <f t="shared" si="34"/>
        <v>-268</v>
      </c>
      <c r="M41" s="24">
        <f t="shared" si="20"/>
        <v>112</v>
      </c>
      <c r="N41" s="28">
        <f t="shared" si="35"/>
        <v>129</v>
      </c>
      <c r="P41" s="73">
        <f t="shared" si="9"/>
        <v>2.4455465530470816E-5</v>
      </c>
      <c r="Q41" s="72">
        <f t="shared" si="10"/>
        <v>0.59970500264540383</v>
      </c>
      <c r="R41" s="72">
        <f t="shared" si="11"/>
        <v>-3773.610315186248</v>
      </c>
      <c r="S41" s="108">
        <f t="shared" si="36"/>
        <v>5192</v>
      </c>
      <c r="T41" s="151"/>
      <c r="U41" s="16"/>
      <c r="V41" s="106"/>
      <c r="W41" s="16"/>
      <c r="X41" s="76"/>
    </row>
    <row r="42" spans="2:30" x14ac:dyDescent="0.25">
      <c r="B42" s="7">
        <v>38</v>
      </c>
      <c r="C42" s="19">
        <v>43929</v>
      </c>
      <c r="D42" s="37">
        <f t="shared" si="29"/>
        <v>5300</v>
      </c>
      <c r="E42" s="4">
        <f t="shared" si="30"/>
        <v>696</v>
      </c>
      <c r="F42" s="26">
        <f t="shared" si="40"/>
        <v>82.402826855123678</v>
      </c>
      <c r="G42" s="97">
        <f t="shared" si="56"/>
        <v>1.9633272692451452E-3</v>
      </c>
      <c r="H42" s="58">
        <f t="shared" si="57"/>
        <v>1.0128033632715459</v>
      </c>
      <c r="I42" s="37">
        <f t="shared" si="31"/>
        <v>504</v>
      </c>
      <c r="J42" s="27">
        <f t="shared" si="32"/>
        <v>5259</v>
      </c>
      <c r="K42" s="26">
        <f t="shared" si="33"/>
        <v>696</v>
      </c>
      <c r="L42" s="37">
        <f t="shared" si="34"/>
        <v>-268</v>
      </c>
      <c r="M42" s="27">
        <f t="shared" si="20"/>
        <v>67</v>
      </c>
      <c r="N42" s="26">
        <f t="shared" si="35"/>
        <v>173</v>
      </c>
      <c r="P42" s="41">
        <f t="shared" si="9"/>
        <v>2.4455465530470816E-5</v>
      </c>
      <c r="Q42" s="40">
        <f t="shared" si="10"/>
        <v>0.60459871655099373</v>
      </c>
      <c r="R42" s="40">
        <f t="shared" si="11"/>
        <v>-3856.808022922638</v>
      </c>
      <c r="S42" s="107">
        <f t="shared" si="36"/>
        <v>5259</v>
      </c>
      <c r="T42" s="152"/>
      <c r="U42" s="109"/>
      <c r="V42" s="105"/>
      <c r="W42" s="109"/>
      <c r="X42" s="75"/>
    </row>
    <row r="43" spans="2:30" x14ac:dyDescent="0.25">
      <c r="B43" s="9">
        <v>39</v>
      </c>
      <c r="C43" s="18">
        <v>43930</v>
      </c>
      <c r="D43" s="38">
        <f t="shared" si="29"/>
        <v>5319</v>
      </c>
      <c r="E43" s="24">
        <f t="shared" si="30"/>
        <v>929</v>
      </c>
      <c r="F43" s="28">
        <f t="shared" si="40"/>
        <v>82.698233215547702</v>
      </c>
      <c r="G43" s="96">
        <f t="shared" si="56"/>
        <v>1.9703656122858353E-3</v>
      </c>
      <c r="H43" s="60">
        <f t="shared" si="57"/>
        <v>1.0035849056603774</v>
      </c>
      <c r="I43" s="20">
        <f t="shared" si="31"/>
        <v>224</v>
      </c>
      <c r="J43" s="24">
        <f t="shared" si="32"/>
        <v>5278</v>
      </c>
      <c r="K43" s="28">
        <f t="shared" si="33"/>
        <v>929</v>
      </c>
      <c r="L43" s="20">
        <f t="shared" si="34"/>
        <v>-280</v>
      </c>
      <c r="M43" s="24">
        <f t="shared" si="20"/>
        <v>19</v>
      </c>
      <c r="N43" s="28">
        <f t="shared" si="35"/>
        <v>233</v>
      </c>
      <c r="P43" s="73">
        <f t="shared" si="9"/>
        <v>2.4455465530470816E-5</v>
      </c>
      <c r="Q43" s="72">
        <f t="shared" si="10"/>
        <v>0.61096179002725592</v>
      </c>
      <c r="R43" s="72">
        <f t="shared" si="11"/>
        <v>-3906.5780802292284</v>
      </c>
      <c r="S43" s="108">
        <f t="shared" si="36"/>
        <v>5278</v>
      </c>
      <c r="T43" s="151"/>
      <c r="U43" s="16"/>
      <c r="V43" s="106"/>
      <c r="W43" s="16"/>
      <c r="X43" s="76"/>
    </row>
    <row r="44" spans="2:30" x14ac:dyDescent="0.25">
      <c r="B44" s="7">
        <v>40</v>
      </c>
      <c r="C44" s="48">
        <v>43931</v>
      </c>
      <c r="D44" s="37">
        <f t="shared" si="29"/>
        <v>5319</v>
      </c>
      <c r="E44" s="4">
        <f t="shared" si="30"/>
        <v>1243</v>
      </c>
      <c r="F44" s="26">
        <f t="shared" si="40"/>
        <v>82.698233215547702</v>
      </c>
      <c r="G44" s="97">
        <f t="shared" si="56"/>
        <v>1.9703656122858353E-3</v>
      </c>
      <c r="H44" s="58">
        <f t="shared" si="57"/>
        <v>1</v>
      </c>
      <c r="I44" s="37">
        <f t="shared" si="31"/>
        <v>-85</v>
      </c>
      <c r="J44" s="27">
        <f t="shared" si="32"/>
        <v>5244</v>
      </c>
      <c r="K44" s="26">
        <f t="shared" si="33"/>
        <v>1243</v>
      </c>
      <c r="L44" s="37">
        <f t="shared" si="34"/>
        <v>-309</v>
      </c>
      <c r="M44" s="27">
        <f t="shared" si="20"/>
        <v>-34</v>
      </c>
      <c r="N44" s="26">
        <f t="shared" si="35"/>
        <v>314</v>
      </c>
      <c r="P44" s="41">
        <f t="shared" si="9"/>
        <v>2.4455465530470816E-5</v>
      </c>
      <c r="Q44" s="40">
        <f t="shared" si="10"/>
        <v>0.61929534477845061</v>
      </c>
      <c r="R44" s="40">
        <f t="shared" si="11"/>
        <v>-3920.6919770773657</v>
      </c>
      <c r="S44" s="107">
        <f t="shared" si="36"/>
        <v>5244</v>
      </c>
      <c r="T44" s="152"/>
      <c r="U44" s="109"/>
      <c r="V44" s="105"/>
      <c r="W44" s="109"/>
      <c r="X44" s="75"/>
    </row>
    <row r="45" spans="2:30" x14ac:dyDescent="0.25">
      <c r="B45" s="9">
        <v>41</v>
      </c>
      <c r="C45" s="18">
        <v>43932</v>
      </c>
      <c r="D45" s="38">
        <f t="shared" si="29"/>
        <v>5319</v>
      </c>
      <c r="E45" s="24">
        <f t="shared" si="30"/>
        <v>1666</v>
      </c>
      <c r="F45" s="28">
        <f t="shared" si="40"/>
        <v>82.698233215547702</v>
      </c>
      <c r="G45" s="96">
        <f t="shared" si="56"/>
        <v>1.9703656122858353E-3</v>
      </c>
      <c r="H45" s="60">
        <f t="shared" si="57"/>
        <v>1</v>
      </c>
      <c r="I45" s="38">
        <f t="shared" si="31"/>
        <v>-443</v>
      </c>
      <c r="J45" s="15">
        <f t="shared" si="32"/>
        <v>5150</v>
      </c>
      <c r="K45" s="25">
        <f t="shared" si="33"/>
        <v>1666</v>
      </c>
      <c r="L45" s="38">
        <f t="shared" si="34"/>
        <v>-358</v>
      </c>
      <c r="M45" s="15">
        <f t="shared" si="20"/>
        <v>-94</v>
      </c>
      <c r="N45" s="25">
        <f t="shared" si="35"/>
        <v>423</v>
      </c>
      <c r="P45" s="73">
        <f t="shared" si="9"/>
        <v>2.4455465530470816E-5</v>
      </c>
      <c r="Q45" s="72">
        <f t="shared" si="10"/>
        <v>0.63031338921985935</v>
      </c>
      <c r="R45" s="72">
        <f t="shared" si="11"/>
        <v>-3895.4355300859615</v>
      </c>
      <c r="S45" s="108">
        <f t="shared" si="36"/>
        <v>5150</v>
      </c>
      <c r="T45" s="151"/>
      <c r="U45" s="16"/>
      <c r="V45" s="106"/>
      <c r="W45" s="16"/>
      <c r="X45" s="76"/>
    </row>
    <row r="46" spans="2:30" x14ac:dyDescent="0.25">
      <c r="B46" s="7">
        <v>42</v>
      </c>
      <c r="C46" s="19">
        <v>43933</v>
      </c>
      <c r="D46" s="37">
        <f t="shared" si="29"/>
        <v>5319</v>
      </c>
      <c r="E46" s="4">
        <f t="shared" si="30"/>
        <v>2235</v>
      </c>
      <c r="F46" s="26">
        <f t="shared" si="40"/>
        <v>82.698233215547702</v>
      </c>
      <c r="G46" s="97">
        <f t="shared" si="56"/>
        <v>1.9703656122858353E-3</v>
      </c>
      <c r="H46" s="58">
        <f t="shared" si="57"/>
        <v>1</v>
      </c>
      <c r="I46" s="37">
        <f t="shared" si="31"/>
        <v>-880</v>
      </c>
      <c r="J46" s="27">
        <f t="shared" si="32"/>
        <v>4988</v>
      </c>
      <c r="K46" s="26">
        <f t="shared" si="33"/>
        <v>2235</v>
      </c>
      <c r="L46" s="37">
        <f t="shared" si="34"/>
        <v>-437</v>
      </c>
      <c r="M46" s="27">
        <f t="shared" si="20"/>
        <v>-162</v>
      </c>
      <c r="N46" s="26">
        <f t="shared" si="35"/>
        <v>569</v>
      </c>
      <c r="P46" s="41">
        <f t="shared" si="9"/>
        <v>2.4455465530470816E-5</v>
      </c>
      <c r="Q46" s="40">
        <f t="shared" si="10"/>
        <v>0.64491114131072891</v>
      </c>
      <c r="R46" s="40">
        <f t="shared" si="11"/>
        <v>-3825.608882521492</v>
      </c>
      <c r="S46" s="107">
        <f t="shared" si="36"/>
        <v>4988</v>
      </c>
      <c r="T46" s="152"/>
      <c r="U46" s="109"/>
      <c r="V46" s="105"/>
      <c r="W46" s="109"/>
      <c r="X46" s="75"/>
      <c r="AD46" s="142"/>
    </row>
    <row r="47" spans="2:30" x14ac:dyDescent="0.25">
      <c r="B47" s="9">
        <v>43</v>
      </c>
      <c r="C47" s="18">
        <v>43934</v>
      </c>
      <c r="D47" s="38">
        <f t="shared" si="29"/>
        <v>5319</v>
      </c>
      <c r="E47" s="24">
        <f t="shared" si="30"/>
        <v>3002</v>
      </c>
      <c r="F47" s="28">
        <f t="shared" si="40"/>
        <v>82.698233215547702</v>
      </c>
      <c r="G47" s="96">
        <f t="shared" si="56"/>
        <v>1.9703656122858353E-3</v>
      </c>
      <c r="H47" s="60">
        <f t="shared" si="57"/>
        <v>1</v>
      </c>
      <c r="I47" s="38">
        <f t="shared" si="31"/>
        <v>-1436</v>
      </c>
      <c r="J47" s="15">
        <f t="shared" si="32"/>
        <v>4747</v>
      </c>
      <c r="K47" s="25">
        <f t="shared" si="33"/>
        <v>3002</v>
      </c>
      <c r="L47" s="38">
        <f t="shared" si="34"/>
        <v>-556</v>
      </c>
      <c r="M47" s="15">
        <f t="shared" si="20"/>
        <v>-241</v>
      </c>
      <c r="N47" s="25">
        <f t="shared" si="35"/>
        <v>767</v>
      </c>
      <c r="P47" s="73">
        <f t="shared" si="9"/>
        <v>2.4455465530470816E-5</v>
      </c>
      <c r="Q47" s="72">
        <f t="shared" si="10"/>
        <v>0.66432807113965597</v>
      </c>
      <c r="R47" s="72">
        <f t="shared" si="11"/>
        <v>-3705.2693409742137</v>
      </c>
      <c r="S47" s="108">
        <f t="shared" si="36"/>
        <v>4747</v>
      </c>
      <c r="T47" s="151"/>
      <c r="U47" s="16"/>
      <c r="V47" s="106"/>
      <c r="W47" s="16"/>
      <c r="X47" s="76"/>
    </row>
    <row r="48" spans="2:30" x14ac:dyDescent="0.25">
      <c r="B48" s="7">
        <v>44</v>
      </c>
      <c r="C48" s="19">
        <v>43935</v>
      </c>
      <c r="D48" s="37">
        <f t="shared" si="29"/>
        <v>5319</v>
      </c>
      <c r="E48" s="4">
        <f t="shared" si="30"/>
        <v>4035</v>
      </c>
      <c r="F48" s="26">
        <f t="shared" si="40"/>
        <v>82.698233215547702</v>
      </c>
      <c r="G48" s="97">
        <f t="shared" si="56"/>
        <v>1.9703656122858353E-3</v>
      </c>
      <c r="H48" s="58">
        <f t="shared" si="57"/>
        <v>1</v>
      </c>
      <c r="I48" s="37">
        <f t="shared" si="31"/>
        <v>-2169</v>
      </c>
      <c r="J48" s="27">
        <f t="shared" si="32"/>
        <v>4417</v>
      </c>
      <c r="K48" s="26">
        <f t="shared" si="33"/>
        <v>4035</v>
      </c>
      <c r="L48" s="37">
        <f t="shared" si="34"/>
        <v>-733</v>
      </c>
      <c r="M48" s="27">
        <f t="shared" si="20"/>
        <v>-330</v>
      </c>
      <c r="N48" s="26">
        <f t="shared" si="35"/>
        <v>1033</v>
      </c>
      <c r="P48" s="41">
        <f t="shared" si="9"/>
        <v>2.4455465530470816E-5</v>
      </c>
      <c r="Q48" s="40">
        <f t="shared" si="10"/>
        <v>0.6902475891758606</v>
      </c>
      <c r="R48" s="40">
        <f t="shared" si="11"/>
        <v>-3526.2457020057323</v>
      </c>
      <c r="S48" s="107">
        <f t="shared" si="36"/>
        <v>4417</v>
      </c>
      <c r="T48" s="152"/>
      <c r="U48" s="109"/>
      <c r="V48" s="105"/>
      <c r="W48" s="109"/>
      <c r="X48" s="75"/>
    </row>
    <row r="49" spans="2:24" x14ac:dyDescent="0.25">
      <c r="B49" s="9">
        <v>45</v>
      </c>
      <c r="C49" s="18">
        <v>43936</v>
      </c>
      <c r="D49" s="38">
        <f t="shared" si="29"/>
        <v>5319</v>
      </c>
      <c r="E49" s="24">
        <f t="shared" si="30"/>
        <v>5426</v>
      </c>
      <c r="F49" s="28">
        <f t="shared" si="40"/>
        <v>82.698233215547702</v>
      </c>
      <c r="G49" s="96">
        <f t="shared" si="56"/>
        <v>1.9703656122858353E-3</v>
      </c>
      <c r="H49" s="60">
        <f t="shared" si="57"/>
        <v>1</v>
      </c>
      <c r="I49" s="20">
        <f t="shared" si="31"/>
        <v>-3164</v>
      </c>
      <c r="J49" s="24">
        <f t="shared" si="32"/>
        <v>3989</v>
      </c>
      <c r="K49" s="28">
        <f t="shared" si="33"/>
        <v>5426</v>
      </c>
      <c r="L49" s="20">
        <f t="shared" si="34"/>
        <v>-995</v>
      </c>
      <c r="M49" s="24">
        <f t="shared" si="20"/>
        <v>-428</v>
      </c>
      <c r="N49" s="28">
        <f t="shared" si="35"/>
        <v>1391</v>
      </c>
      <c r="P49" s="73">
        <f t="shared" ref="P49:P80" si="58">Y$4*((1+W$4-X$4)*(1+W$4+Z$4)-X$4)</f>
        <v>2.4455465530470816E-5</v>
      </c>
      <c r="Q49" s="72">
        <f t="shared" ref="Q49:Q80" si="59">(1+W$4-X$4)*(1+W$4+Z$4)-Y$4*((Z$4*K48)+((I48+J48)*(1+W$4+Z$4)))</f>
        <v>0.72490290753093301</v>
      </c>
      <c r="R49" s="72">
        <f t="shared" ref="R49:R80" si="60">-J48*(1+W$4+Z$4)</f>
        <v>-3281.1095988538696</v>
      </c>
      <c r="S49" s="108">
        <f t="shared" si="36"/>
        <v>3989</v>
      </c>
      <c r="T49" s="151"/>
      <c r="U49" s="16"/>
      <c r="V49" s="106"/>
      <c r="W49" s="16"/>
      <c r="X49" s="76"/>
    </row>
    <row r="50" spans="2:24" x14ac:dyDescent="0.25">
      <c r="B50" s="7">
        <v>46</v>
      </c>
      <c r="C50" s="19">
        <v>43937</v>
      </c>
      <c r="D50" s="37">
        <f t="shared" si="29"/>
        <v>5319</v>
      </c>
      <c r="E50" s="4">
        <f t="shared" si="30"/>
        <v>7299</v>
      </c>
      <c r="F50" s="26">
        <f t="shared" si="40"/>
        <v>82.698233215547702</v>
      </c>
      <c r="G50" s="97">
        <f t="shared" si="56"/>
        <v>1.9703656122858353E-3</v>
      </c>
      <c r="H50" s="58">
        <f t="shared" si="57"/>
        <v>1</v>
      </c>
      <c r="I50" s="37">
        <f t="shared" si="31"/>
        <v>-4543</v>
      </c>
      <c r="J50" s="27">
        <f t="shared" si="32"/>
        <v>3461</v>
      </c>
      <c r="K50" s="26">
        <f t="shared" si="33"/>
        <v>7299</v>
      </c>
      <c r="L50" s="37">
        <f t="shared" si="34"/>
        <v>-1379</v>
      </c>
      <c r="M50" s="27">
        <f t="shared" si="20"/>
        <v>-528</v>
      </c>
      <c r="N50" s="26">
        <f t="shared" si="35"/>
        <v>1873</v>
      </c>
      <c r="P50" s="41">
        <f t="shared" si="58"/>
        <v>2.4455465530470816E-5</v>
      </c>
      <c r="Q50" s="40">
        <f t="shared" si="59"/>
        <v>0.77136411076454636</v>
      </c>
      <c r="R50" s="40">
        <f t="shared" si="60"/>
        <v>-2963.1755014326664</v>
      </c>
      <c r="S50" s="107">
        <f t="shared" si="36"/>
        <v>3461</v>
      </c>
      <c r="T50" s="152"/>
      <c r="U50" s="109"/>
      <c r="V50" s="105"/>
      <c r="W50" s="109"/>
      <c r="X50" s="75"/>
    </row>
    <row r="51" spans="2:24" x14ac:dyDescent="0.25">
      <c r="B51" s="9">
        <v>47</v>
      </c>
      <c r="C51" s="18">
        <v>43938</v>
      </c>
      <c r="D51" s="38">
        <f t="shared" si="29"/>
        <v>5319</v>
      </c>
      <c r="E51" s="24">
        <f t="shared" si="30"/>
        <v>9821</v>
      </c>
      <c r="F51" s="28">
        <f t="shared" si="40"/>
        <v>82.698233215547702</v>
      </c>
      <c r="G51" s="96">
        <f t="shared" si="56"/>
        <v>1.9703656122858353E-3</v>
      </c>
      <c r="H51" s="60">
        <f t="shared" si="57"/>
        <v>1</v>
      </c>
      <c r="I51" s="20">
        <f t="shared" si="31"/>
        <v>-6487</v>
      </c>
      <c r="J51" s="24">
        <f t="shared" si="32"/>
        <v>2846</v>
      </c>
      <c r="K51" s="28">
        <f t="shared" si="33"/>
        <v>9821</v>
      </c>
      <c r="L51" s="20">
        <f t="shared" si="34"/>
        <v>-1944</v>
      </c>
      <c r="M51" s="24">
        <f t="shared" si="20"/>
        <v>-615</v>
      </c>
      <c r="N51" s="28">
        <f t="shared" si="35"/>
        <v>2522</v>
      </c>
      <c r="P51" s="73">
        <f t="shared" si="58"/>
        <v>2.4455465530470816E-5</v>
      </c>
      <c r="Q51" s="72">
        <f t="shared" si="59"/>
        <v>0.83370352684489479</v>
      </c>
      <c r="R51" s="72">
        <f t="shared" si="60"/>
        <v>-2570.957736389686</v>
      </c>
      <c r="S51" s="108">
        <f t="shared" si="36"/>
        <v>2846</v>
      </c>
      <c r="T51" s="151"/>
      <c r="U51" s="16"/>
      <c r="V51" s="106"/>
      <c r="W51" s="16"/>
      <c r="X51" s="76"/>
    </row>
    <row r="52" spans="2:24" x14ac:dyDescent="0.25">
      <c r="B52" s="7">
        <v>48</v>
      </c>
      <c r="C52" s="19">
        <v>43939</v>
      </c>
      <c r="D52" s="37">
        <f t="shared" si="29"/>
        <v>5319</v>
      </c>
      <c r="E52" s="4">
        <f t="shared" si="30"/>
        <v>13217</v>
      </c>
      <c r="F52" s="26">
        <f t="shared" si="40"/>
        <v>82.698233215547702</v>
      </c>
      <c r="G52" s="97">
        <f t="shared" si="56"/>
        <v>1.9703656122858353E-3</v>
      </c>
      <c r="H52" s="58">
        <f t="shared" si="57"/>
        <v>1</v>
      </c>
      <c r="I52" s="37">
        <f t="shared" si="31"/>
        <v>-9256</v>
      </c>
      <c r="J52" s="4">
        <f t="shared" si="32"/>
        <v>2177</v>
      </c>
      <c r="K52" s="26">
        <f t="shared" si="33"/>
        <v>13217</v>
      </c>
      <c r="L52" s="37">
        <f t="shared" si="34"/>
        <v>-2769</v>
      </c>
      <c r="M52" s="4">
        <f t="shared" si="20"/>
        <v>-669</v>
      </c>
      <c r="N52" s="26">
        <f t="shared" si="35"/>
        <v>3396</v>
      </c>
      <c r="P52" s="41">
        <f t="shared" si="58"/>
        <v>2.4455465530470816E-5</v>
      </c>
      <c r="Q52" s="40">
        <f t="shared" si="59"/>
        <v>0.91743000195626212</v>
      </c>
      <c r="R52" s="40">
        <f t="shared" si="60"/>
        <v>-2114.1131805157602</v>
      </c>
      <c r="S52" s="107">
        <f t="shared" si="36"/>
        <v>2177</v>
      </c>
      <c r="T52" s="152"/>
      <c r="U52" s="109"/>
      <c r="V52" s="105"/>
      <c r="W52" s="109"/>
      <c r="X52" s="75"/>
    </row>
    <row r="53" spans="2:24" x14ac:dyDescent="0.25">
      <c r="B53" s="9">
        <v>49</v>
      </c>
      <c r="C53" s="18">
        <v>43940</v>
      </c>
      <c r="D53" s="9">
        <f t="shared" si="29"/>
        <v>5319</v>
      </c>
      <c r="E53" s="3">
        <f t="shared" si="30"/>
        <v>17790</v>
      </c>
      <c r="F53" s="25">
        <f t="shared" si="40"/>
        <v>82.698233215547702</v>
      </c>
      <c r="G53" s="96">
        <f t="shared" si="56"/>
        <v>1.9703656122858353E-3</v>
      </c>
      <c r="H53" s="57">
        <f t="shared" si="57"/>
        <v>1</v>
      </c>
      <c r="I53" s="9">
        <f t="shared" si="31"/>
        <v>-13216</v>
      </c>
      <c r="J53" s="3">
        <f t="shared" si="32"/>
        <v>1515</v>
      </c>
      <c r="K53" s="39">
        <f t="shared" si="33"/>
        <v>17790</v>
      </c>
      <c r="L53" s="9">
        <f t="shared" si="34"/>
        <v>-3960</v>
      </c>
      <c r="M53" s="3">
        <f t="shared" si="20"/>
        <v>-662</v>
      </c>
      <c r="N53" s="39">
        <f t="shared" si="35"/>
        <v>4573</v>
      </c>
      <c r="P53" s="73">
        <f t="shared" si="58"/>
        <v>2.4455465530470816E-5</v>
      </c>
      <c r="Q53" s="72">
        <f t="shared" si="59"/>
        <v>1.0299815208177556</v>
      </c>
      <c r="R53" s="72">
        <f t="shared" si="60"/>
        <v>-1617.1554441260753</v>
      </c>
      <c r="S53" s="108">
        <f t="shared" si="36"/>
        <v>1515</v>
      </c>
      <c r="T53" s="151"/>
      <c r="U53" s="16"/>
      <c r="V53" s="106"/>
      <c r="W53" s="16"/>
      <c r="X53" s="76"/>
    </row>
    <row r="54" spans="2:24" x14ac:dyDescent="0.25">
      <c r="B54" s="7">
        <v>50</v>
      </c>
      <c r="C54" s="19">
        <v>43941</v>
      </c>
      <c r="D54" s="7">
        <f t="shared" si="29"/>
        <v>5319</v>
      </c>
      <c r="E54" s="2">
        <f t="shared" si="30"/>
        <v>23947</v>
      </c>
      <c r="F54" s="26">
        <f t="shared" si="40"/>
        <v>82.698233215547702</v>
      </c>
      <c r="G54" s="97">
        <f t="shared" si="56"/>
        <v>1.9703656122858353E-3</v>
      </c>
      <c r="H54" s="58">
        <f t="shared" si="57"/>
        <v>1</v>
      </c>
      <c r="I54" s="7">
        <f t="shared" si="31"/>
        <v>-18853</v>
      </c>
      <c r="J54" s="2">
        <f t="shared" si="32"/>
        <v>934</v>
      </c>
      <c r="K54" s="36">
        <f t="shared" si="33"/>
        <v>23947</v>
      </c>
      <c r="L54" s="7">
        <f t="shared" si="34"/>
        <v>-5637</v>
      </c>
      <c r="M54" s="2">
        <f t="shared" si="20"/>
        <v>-581</v>
      </c>
      <c r="N54" s="36">
        <f t="shared" si="35"/>
        <v>6157</v>
      </c>
      <c r="P54" s="41">
        <f t="shared" si="58"/>
        <v>2.4455465530470816E-5</v>
      </c>
      <c r="Q54" s="40">
        <f t="shared" si="59"/>
        <v>1.1813576938058947</v>
      </c>
      <c r="R54" s="40">
        <f t="shared" si="60"/>
        <v>-1125.3975644699146</v>
      </c>
      <c r="S54" s="107">
        <f t="shared" si="36"/>
        <v>934</v>
      </c>
      <c r="T54" s="152"/>
      <c r="U54" s="109"/>
      <c r="V54" s="105"/>
      <c r="W54" s="109"/>
      <c r="X54" s="75"/>
    </row>
    <row r="55" spans="2:24" x14ac:dyDescent="0.25">
      <c r="B55" s="9">
        <v>51</v>
      </c>
      <c r="C55" s="18">
        <v>43942</v>
      </c>
      <c r="D55" s="9">
        <f t="shared" si="29"/>
        <v>5319</v>
      </c>
      <c r="E55" s="3">
        <f t="shared" si="30"/>
        <v>32236</v>
      </c>
      <c r="F55" s="25">
        <f t="shared" si="40"/>
        <v>82.698233215547702</v>
      </c>
      <c r="G55" s="96">
        <f t="shared" si="56"/>
        <v>1.9703656122858353E-3</v>
      </c>
      <c r="H55" s="57">
        <f t="shared" si="57"/>
        <v>1</v>
      </c>
      <c r="I55" s="9">
        <f t="shared" si="31"/>
        <v>-26782</v>
      </c>
      <c r="J55" s="3">
        <f t="shared" si="32"/>
        <v>496</v>
      </c>
      <c r="K55" s="39">
        <f t="shared" si="33"/>
        <v>32236</v>
      </c>
      <c r="L55" s="9">
        <f t="shared" si="34"/>
        <v>-7929</v>
      </c>
      <c r="M55" s="3">
        <f t="shared" si="20"/>
        <v>-438</v>
      </c>
      <c r="N55" s="39">
        <f t="shared" si="35"/>
        <v>8289</v>
      </c>
      <c r="P55" s="73">
        <f t="shared" si="58"/>
        <v>2.4455465530470816E-5</v>
      </c>
      <c r="Q55" s="72">
        <f t="shared" si="59"/>
        <v>1.3850466520809137</v>
      </c>
      <c r="R55" s="72">
        <f t="shared" si="60"/>
        <v>-693.8094555873929</v>
      </c>
      <c r="S55" s="108">
        <f t="shared" si="36"/>
        <v>496</v>
      </c>
      <c r="T55" s="151"/>
      <c r="U55" s="16"/>
      <c r="V55" s="106"/>
      <c r="W55" s="16"/>
      <c r="X55" s="76"/>
    </row>
    <row r="56" spans="2:24" x14ac:dyDescent="0.25">
      <c r="B56" s="7">
        <v>52</v>
      </c>
      <c r="C56" s="19">
        <v>43943</v>
      </c>
      <c r="D56" s="7">
        <f t="shared" si="29"/>
        <v>5319</v>
      </c>
      <c r="E56" s="2">
        <f t="shared" si="30"/>
        <v>43395</v>
      </c>
      <c r="F56" s="26">
        <f t="shared" si="40"/>
        <v>82.698233215547702</v>
      </c>
      <c r="G56" s="97">
        <f t="shared" si="56"/>
        <v>1.9703656122858353E-3</v>
      </c>
      <c r="H56" s="58">
        <f t="shared" si="57"/>
        <v>1</v>
      </c>
      <c r="I56" s="7">
        <f t="shared" si="31"/>
        <v>-37768</v>
      </c>
      <c r="J56" s="2">
        <f t="shared" si="32"/>
        <v>221</v>
      </c>
      <c r="K56" s="36">
        <f t="shared" si="33"/>
        <v>43395</v>
      </c>
      <c r="L56" s="7">
        <f t="shared" si="34"/>
        <v>-10986</v>
      </c>
      <c r="M56" s="2">
        <f t="shared" si="20"/>
        <v>-275</v>
      </c>
      <c r="N56" s="36">
        <f t="shared" si="35"/>
        <v>11159</v>
      </c>
      <c r="P56" s="41">
        <f t="shared" si="58"/>
        <v>2.4455465530470816E-5</v>
      </c>
      <c r="Q56" s="40">
        <f t="shared" si="59"/>
        <v>1.6591671577991385</v>
      </c>
      <c r="R56" s="40">
        <f t="shared" si="60"/>
        <v>-368.44699140401161</v>
      </c>
      <c r="S56" s="107">
        <f t="shared" si="36"/>
        <v>221</v>
      </c>
      <c r="T56" s="152"/>
      <c r="U56" s="109"/>
      <c r="V56" s="105"/>
      <c r="W56" s="109"/>
      <c r="X56" s="75"/>
    </row>
    <row r="57" spans="2:24" x14ac:dyDescent="0.25">
      <c r="B57" s="9">
        <v>53</v>
      </c>
      <c r="C57" s="18">
        <v>43944</v>
      </c>
      <c r="D57" s="9">
        <f t="shared" si="29"/>
        <v>5319</v>
      </c>
      <c r="E57" s="3">
        <f t="shared" si="30"/>
        <v>58417</v>
      </c>
      <c r="F57" s="25">
        <f t="shared" si="40"/>
        <v>82.698233215547702</v>
      </c>
      <c r="G57" s="96">
        <f t="shared" si="56"/>
        <v>1.9703656122858353E-3</v>
      </c>
      <c r="H57" s="57">
        <f t="shared" si="57"/>
        <v>1</v>
      </c>
      <c r="I57" s="9">
        <f t="shared" si="31"/>
        <v>-52787</v>
      </c>
      <c r="J57" s="3">
        <f t="shared" si="32"/>
        <v>80</v>
      </c>
      <c r="K57" s="39">
        <f t="shared" si="33"/>
        <v>58417</v>
      </c>
      <c r="L57" s="9">
        <f t="shared" si="34"/>
        <v>-15019</v>
      </c>
      <c r="M57" s="3">
        <f t="shared" ref="M57:M88" si="61">J57-J56</f>
        <v>-141</v>
      </c>
      <c r="N57" s="39">
        <f t="shared" si="35"/>
        <v>15022</v>
      </c>
      <c r="P57" s="73">
        <f t="shared" si="58"/>
        <v>2.4455465530470816E-5</v>
      </c>
      <c r="Q57" s="72">
        <f t="shared" si="59"/>
        <v>2.0281265104256248</v>
      </c>
      <c r="R57" s="72">
        <f t="shared" si="60"/>
        <v>-164.16690544412614</v>
      </c>
      <c r="S57" s="108">
        <f t="shared" si="36"/>
        <v>80</v>
      </c>
      <c r="T57" s="151"/>
      <c r="U57" s="16"/>
      <c r="V57" s="106"/>
      <c r="W57" s="16"/>
      <c r="X57" s="76"/>
    </row>
    <row r="58" spans="2:24" x14ac:dyDescent="0.25">
      <c r="B58" s="7">
        <v>54</v>
      </c>
      <c r="C58" s="19">
        <v>43945</v>
      </c>
      <c r="D58" s="7">
        <f t="shared" si="29"/>
        <v>5319</v>
      </c>
      <c r="E58" s="2">
        <f t="shared" si="30"/>
        <v>78640</v>
      </c>
      <c r="F58" s="26">
        <f t="shared" si="40"/>
        <v>82.698233215547702</v>
      </c>
      <c r="G58" s="97">
        <f t="shared" si="56"/>
        <v>1.9703656122858353E-3</v>
      </c>
      <c r="H58" s="58">
        <f t="shared" si="57"/>
        <v>1</v>
      </c>
      <c r="I58" s="7">
        <f t="shared" si="31"/>
        <v>-73136</v>
      </c>
      <c r="J58" s="2">
        <f t="shared" si="32"/>
        <v>23</v>
      </c>
      <c r="K58" s="36">
        <f t="shared" si="33"/>
        <v>78640</v>
      </c>
      <c r="L58" s="7">
        <f t="shared" si="34"/>
        <v>-20349</v>
      </c>
      <c r="M58" s="2">
        <f t="shared" si="61"/>
        <v>-57</v>
      </c>
      <c r="N58" s="36">
        <f t="shared" si="35"/>
        <v>20223</v>
      </c>
      <c r="P58" s="41">
        <f t="shared" si="58"/>
        <v>2.4455465530470816E-5</v>
      </c>
      <c r="Q58" s="40">
        <f t="shared" si="59"/>
        <v>2.5248282546891661</v>
      </c>
      <c r="R58" s="40">
        <f t="shared" si="60"/>
        <v>-59.426934097421231</v>
      </c>
      <c r="S58" s="107">
        <f t="shared" si="36"/>
        <v>23</v>
      </c>
      <c r="T58" s="152"/>
      <c r="U58" s="109"/>
      <c r="V58" s="105"/>
      <c r="W58" s="109"/>
      <c r="X58" s="75"/>
    </row>
    <row r="59" spans="2:24" x14ac:dyDescent="0.25">
      <c r="B59" s="9">
        <v>55</v>
      </c>
      <c r="C59" s="18">
        <v>43946</v>
      </c>
      <c r="D59" s="9">
        <f t="shared" ref="D59:D90" si="62">D58+IF(M59&gt;0,M59,0)</f>
        <v>5319</v>
      </c>
      <c r="E59" s="3">
        <f t="shared" ref="E59:E90" si="63">E58+IF(N59&gt;0,N59,0)</f>
        <v>105864</v>
      </c>
      <c r="F59" s="25">
        <f t="shared" si="40"/>
        <v>82.698233215547702</v>
      </c>
      <c r="G59" s="96">
        <f t="shared" si="56"/>
        <v>1.9703656122858353E-3</v>
      </c>
      <c r="H59" s="57">
        <f t="shared" si="57"/>
        <v>1</v>
      </c>
      <c r="I59" s="9">
        <f t="shared" ref="I59:I90" si="64">INT((Z$4*K59+I58)/(1+Y$4*J59))</f>
        <v>-100587</v>
      </c>
      <c r="J59" s="3">
        <f t="shared" ref="J59:J90" si="65">S59</f>
        <v>5</v>
      </c>
      <c r="K59" s="39">
        <f t="shared" ref="K59:K90" si="66">INT((X$4*J59+K58)/(1+W$4+Z$4))</f>
        <v>105864</v>
      </c>
      <c r="L59" s="9">
        <f t="shared" ref="L59:L90" si="67">I59-I58</f>
        <v>-27451</v>
      </c>
      <c r="M59" s="3">
        <f t="shared" si="61"/>
        <v>-18</v>
      </c>
      <c r="N59" s="39">
        <f t="shared" ref="N59:N90" si="68">K59-K58</f>
        <v>27224</v>
      </c>
      <c r="P59" s="73">
        <f t="shared" si="58"/>
        <v>2.4455465530470816E-5</v>
      </c>
      <c r="Q59" s="72">
        <f t="shared" si="59"/>
        <v>3.1934331827422544</v>
      </c>
      <c r="R59" s="72">
        <f t="shared" si="60"/>
        <v>-17.085243553008603</v>
      </c>
      <c r="S59" s="108">
        <f t="shared" si="36"/>
        <v>5</v>
      </c>
      <c r="T59" s="151"/>
      <c r="U59" s="16"/>
      <c r="V59" s="106"/>
      <c r="W59" s="16"/>
      <c r="X59" s="76"/>
    </row>
    <row r="60" spans="2:24" x14ac:dyDescent="0.25">
      <c r="B60" s="7">
        <v>56</v>
      </c>
      <c r="C60" s="19">
        <v>43947</v>
      </c>
      <c r="D60" s="7">
        <f t="shared" si="62"/>
        <v>5319</v>
      </c>
      <c r="E60" s="2">
        <f t="shared" si="63"/>
        <v>142513</v>
      </c>
      <c r="F60" s="26">
        <f t="shared" si="40"/>
        <v>82.698233215547702</v>
      </c>
      <c r="G60" s="97">
        <f t="shared" si="56"/>
        <v>1.9703656122858353E-3</v>
      </c>
      <c r="H60" s="58">
        <f t="shared" si="57"/>
        <v>1</v>
      </c>
      <c r="I60" s="7">
        <f t="shared" si="64"/>
        <v>-137563</v>
      </c>
      <c r="J60" s="2">
        <f t="shared" si="65"/>
        <v>0</v>
      </c>
      <c r="K60" s="36">
        <f t="shared" si="66"/>
        <v>142513</v>
      </c>
      <c r="L60" s="7">
        <f t="shared" si="67"/>
        <v>-36976</v>
      </c>
      <c r="M60" s="2">
        <f t="shared" si="61"/>
        <v>-5</v>
      </c>
      <c r="N60" s="36">
        <f t="shared" si="68"/>
        <v>36649</v>
      </c>
      <c r="P60" s="41">
        <f t="shared" si="58"/>
        <v>2.4455465530470816E-5</v>
      </c>
      <c r="Q60" s="40">
        <f t="shared" si="59"/>
        <v>4.0934695123068012</v>
      </c>
      <c r="R60" s="40">
        <f t="shared" si="60"/>
        <v>-3.714183381088827</v>
      </c>
      <c r="S60" s="107">
        <f t="shared" si="36"/>
        <v>0</v>
      </c>
      <c r="T60" s="152"/>
      <c r="U60" s="109"/>
      <c r="V60" s="105"/>
      <c r="W60" s="109"/>
      <c r="X60" s="75"/>
    </row>
    <row r="61" spans="2:24" x14ac:dyDescent="0.25">
      <c r="B61" s="9">
        <v>57</v>
      </c>
      <c r="C61" s="18">
        <v>43948</v>
      </c>
      <c r="D61" s="9">
        <f t="shared" si="62"/>
        <v>5319</v>
      </c>
      <c r="E61" s="3">
        <f t="shared" si="63"/>
        <v>191849</v>
      </c>
      <c r="F61" s="25">
        <f t="shared" si="40"/>
        <v>82.698233215547702</v>
      </c>
      <c r="G61" s="96">
        <f t="shared" si="56"/>
        <v>1.9703656122858353E-3</v>
      </c>
      <c r="H61" s="57">
        <f t="shared" si="57"/>
        <v>1</v>
      </c>
      <c r="I61" s="9">
        <f t="shared" si="64"/>
        <v>-187340</v>
      </c>
      <c r="J61" s="3">
        <f t="shared" si="65"/>
        <v>0</v>
      </c>
      <c r="K61" s="39">
        <f t="shared" si="66"/>
        <v>191849</v>
      </c>
      <c r="L61" s="9">
        <f t="shared" si="67"/>
        <v>-49777</v>
      </c>
      <c r="M61" s="3">
        <f t="shared" si="61"/>
        <v>0</v>
      </c>
      <c r="N61" s="39">
        <f t="shared" si="68"/>
        <v>49336</v>
      </c>
      <c r="P61" s="73">
        <f t="shared" si="58"/>
        <v>2.4455465530470816E-5</v>
      </c>
      <c r="Q61" s="72">
        <f t="shared" si="59"/>
        <v>5.305153186116458</v>
      </c>
      <c r="R61" s="72">
        <f t="shared" si="60"/>
        <v>0</v>
      </c>
      <c r="S61" s="108">
        <f t="shared" si="36"/>
        <v>0</v>
      </c>
      <c r="T61" s="151"/>
      <c r="U61" s="16"/>
      <c r="V61" s="106"/>
      <c r="W61" s="16"/>
      <c r="X61" s="76"/>
    </row>
    <row r="62" spans="2:24" x14ac:dyDescent="0.25">
      <c r="B62" s="7">
        <v>58</v>
      </c>
      <c r="C62" s="19">
        <v>43949</v>
      </c>
      <c r="D62" s="7">
        <f t="shared" si="62"/>
        <v>5319</v>
      </c>
      <c r="E62" s="2">
        <f t="shared" si="63"/>
        <v>258265</v>
      </c>
      <c r="F62" s="26">
        <f t="shared" si="40"/>
        <v>82.698233215547702</v>
      </c>
      <c r="G62" s="97">
        <f t="shared" si="56"/>
        <v>1.9703656122858353E-3</v>
      </c>
      <c r="H62" s="58">
        <f t="shared" si="57"/>
        <v>1</v>
      </c>
      <c r="I62" s="7">
        <f t="shared" si="64"/>
        <v>-254349</v>
      </c>
      <c r="J62" s="2">
        <f t="shared" si="65"/>
        <v>0</v>
      </c>
      <c r="K62" s="36">
        <f t="shared" si="66"/>
        <v>258265</v>
      </c>
      <c r="L62" s="7">
        <f t="shared" si="67"/>
        <v>-67009</v>
      </c>
      <c r="M62" s="2">
        <f t="shared" si="61"/>
        <v>0</v>
      </c>
      <c r="N62" s="36">
        <f t="shared" si="68"/>
        <v>66416</v>
      </c>
      <c r="P62" s="41">
        <f t="shared" si="58"/>
        <v>2.4455465530470816E-5</v>
      </c>
      <c r="Q62" s="40">
        <f t="shared" si="59"/>
        <v>6.9361481821376021</v>
      </c>
      <c r="R62" s="40">
        <f t="shared" si="60"/>
        <v>0</v>
      </c>
      <c r="S62" s="107">
        <f t="shared" si="36"/>
        <v>0</v>
      </c>
      <c r="T62" s="152"/>
      <c r="U62" s="109"/>
      <c r="V62" s="105"/>
      <c r="W62" s="109"/>
      <c r="X62" s="75"/>
    </row>
    <row r="63" spans="2:24" x14ac:dyDescent="0.25">
      <c r="B63" s="9">
        <v>59</v>
      </c>
      <c r="C63" s="18">
        <v>43950</v>
      </c>
      <c r="D63" s="9">
        <f t="shared" si="62"/>
        <v>5319</v>
      </c>
      <c r="E63" s="3">
        <f t="shared" si="63"/>
        <v>347674</v>
      </c>
      <c r="F63" s="25">
        <f t="shared" si="40"/>
        <v>82.698233215547702</v>
      </c>
      <c r="G63" s="96">
        <f t="shared" si="56"/>
        <v>1.9703656122858353E-3</v>
      </c>
      <c r="H63" s="57">
        <f t="shared" si="57"/>
        <v>1</v>
      </c>
      <c r="I63" s="9">
        <f t="shared" si="64"/>
        <v>-344555</v>
      </c>
      <c r="J63" s="3">
        <f t="shared" si="65"/>
        <v>0</v>
      </c>
      <c r="K63" s="39">
        <f t="shared" si="66"/>
        <v>347674</v>
      </c>
      <c r="L63" s="9">
        <f t="shared" si="67"/>
        <v>-90206</v>
      </c>
      <c r="M63" s="3">
        <f t="shared" si="61"/>
        <v>0</v>
      </c>
      <c r="N63" s="39">
        <f t="shared" si="68"/>
        <v>89409</v>
      </c>
      <c r="P63" s="73">
        <f t="shared" si="58"/>
        <v>2.4455465530470816E-5</v>
      </c>
      <c r="Q63" s="72">
        <f t="shared" si="59"/>
        <v>9.1317731897192438</v>
      </c>
      <c r="R63" s="72">
        <f t="shared" si="60"/>
        <v>0</v>
      </c>
      <c r="S63" s="108">
        <f t="shared" si="36"/>
        <v>0</v>
      </c>
      <c r="T63" s="151"/>
      <c r="U63" s="16"/>
      <c r="V63" s="106"/>
      <c r="W63" s="16"/>
      <c r="X63" s="76"/>
    </row>
    <row r="64" spans="2:24" x14ac:dyDescent="0.25">
      <c r="B64" s="7">
        <v>60</v>
      </c>
      <c r="C64" s="19">
        <v>43951</v>
      </c>
      <c r="D64" s="7">
        <f t="shared" si="62"/>
        <v>5319</v>
      </c>
      <c r="E64" s="2">
        <f t="shared" si="63"/>
        <v>468035</v>
      </c>
      <c r="F64" s="26">
        <f t="shared" si="40"/>
        <v>82.698233215547702</v>
      </c>
      <c r="G64" s="97">
        <f t="shared" si="56"/>
        <v>1.9703656122858353E-3</v>
      </c>
      <c r="H64" s="58">
        <f t="shared" si="57"/>
        <v>1</v>
      </c>
      <c r="I64" s="7">
        <f t="shared" si="64"/>
        <v>-465990</v>
      </c>
      <c r="J64" s="2">
        <f t="shared" si="65"/>
        <v>0</v>
      </c>
      <c r="K64" s="36">
        <f t="shared" si="66"/>
        <v>468035</v>
      </c>
      <c r="L64" s="7">
        <f t="shared" si="67"/>
        <v>-121435</v>
      </c>
      <c r="M64" s="2">
        <f t="shared" si="61"/>
        <v>0</v>
      </c>
      <c r="N64" s="36">
        <f t="shared" si="68"/>
        <v>120361</v>
      </c>
      <c r="P64" s="41">
        <f t="shared" si="58"/>
        <v>2.4455465530470816E-5</v>
      </c>
      <c r="Q64" s="40">
        <f t="shared" si="59"/>
        <v>12.087484816896851</v>
      </c>
      <c r="R64" s="40">
        <f t="shared" si="60"/>
        <v>0</v>
      </c>
      <c r="S64" s="107">
        <f t="shared" si="36"/>
        <v>0</v>
      </c>
      <c r="T64" s="152"/>
      <c r="U64" s="109"/>
      <c r="V64" s="105"/>
      <c r="W64" s="109"/>
      <c r="X64" s="75"/>
    </row>
    <row r="65" spans="2:24" x14ac:dyDescent="0.25">
      <c r="B65" s="9">
        <v>61</v>
      </c>
      <c r="C65" s="18">
        <v>43952</v>
      </c>
      <c r="D65" s="9">
        <f t="shared" si="62"/>
        <v>5319</v>
      </c>
      <c r="E65" s="3">
        <f t="shared" si="63"/>
        <v>630064</v>
      </c>
      <c r="F65" s="25">
        <f t="shared" si="40"/>
        <v>82.698233215547702</v>
      </c>
      <c r="G65" s="96">
        <f t="shared" si="56"/>
        <v>1.9703656122858353E-3</v>
      </c>
      <c r="H65" s="57">
        <f t="shared" si="57"/>
        <v>1</v>
      </c>
      <c r="I65" s="9">
        <f t="shared" si="64"/>
        <v>-629464</v>
      </c>
      <c r="J65" s="3">
        <f t="shared" si="65"/>
        <v>0</v>
      </c>
      <c r="K65" s="39">
        <f t="shared" si="66"/>
        <v>630064</v>
      </c>
      <c r="L65" s="9">
        <f t="shared" si="67"/>
        <v>-163474</v>
      </c>
      <c r="M65" s="3">
        <f t="shared" si="61"/>
        <v>0</v>
      </c>
      <c r="N65" s="39">
        <f t="shared" si="68"/>
        <v>162029</v>
      </c>
      <c r="P65" s="73">
        <f t="shared" si="58"/>
        <v>2.4455465530470816E-5</v>
      </c>
      <c r="Q65" s="72">
        <f t="shared" si="59"/>
        <v>16.066444222531242</v>
      </c>
      <c r="R65" s="72">
        <f t="shared" si="60"/>
        <v>0</v>
      </c>
      <c r="S65" s="108">
        <f t="shared" si="36"/>
        <v>0</v>
      </c>
      <c r="T65" s="151"/>
      <c r="U65" s="16"/>
      <c r="V65" s="106"/>
      <c r="W65" s="16"/>
      <c r="X65" s="76"/>
    </row>
    <row r="66" spans="2:24" x14ac:dyDescent="0.25">
      <c r="B66" s="7">
        <v>62</v>
      </c>
      <c r="C66" s="19">
        <v>43953</v>
      </c>
      <c r="D66" s="7">
        <f t="shared" si="62"/>
        <v>5319</v>
      </c>
      <c r="E66" s="2">
        <f t="shared" si="63"/>
        <v>848186</v>
      </c>
      <c r="F66" s="26">
        <f t="shared" si="40"/>
        <v>82.698233215547702</v>
      </c>
      <c r="G66" s="97">
        <f t="shared" si="56"/>
        <v>1.9703656122858353E-3</v>
      </c>
      <c r="H66" s="58">
        <f t="shared" si="57"/>
        <v>1</v>
      </c>
      <c r="I66" s="7">
        <f t="shared" si="64"/>
        <v>-849531</v>
      </c>
      <c r="J66" s="2">
        <f t="shared" si="65"/>
        <v>0</v>
      </c>
      <c r="K66" s="36">
        <f t="shared" si="66"/>
        <v>848186</v>
      </c>
      <c r="L66" s="7">
        <f t="shared" si="67"/>
        <v>-220067</v>
      </c>
      <c r="M66" s="2">
        <f t="shared" si="61"/>
        <v>0</v>
      </c>
      <c r="N66" s="36">
        <f t="shared" si="68"/>
        <v>218122</v>
      </c>
      <c r="P66" s="41">
        <f t="shared" si="58"/>
        <v>2.4455465530470816E-5</v>
      </c>
      <c r="Q66" s="40">
        <f t="shared" si="59"/>
        <v>21.422867319416543</v>
      </c>
      <c r="R66" s="40">
        <f t="shared" si="60"/>
        <v>0</v>
      </c>
      <c r="S66" s="107">
        <f t="shared" si="36"/>
        <v>0</v>
      </c>
      <c r="T66" s="152"/>
      <c r="U66" s="109"/>
      <c r="V66" s="105"/>
      <c r="W66" s="109"/>
      <c r="X66" s="75"/>
    </row>
    <row r="67" spans="2:24" x14ac:dyDescent="0.25">
      <c r="B67" s="9">
        <v>63</v>
      </c>
      <c r="C67" s="18">
        <v>43954</v>
      </c>
      <c r="D67" s="9">
        <f t="shared" si="62"/>
        <v>5319</v>
      </c>
      <c r="E67" s="3">
        <f t="shared" si="63"/>
        <v>1141820</v>
      </c>
      <c r="F67" s="25">
        <f t="shared" si="40"/>
        <v>82.698233215547702</v>
      </c>
      <c r="G67" s="96">
        <f t="shared" si="56"/>
        <v>1.9703656122858353E-3</v>
      </c>
      <c r="H67" s="57">
        <f t="shared" si="57"/>
        <v>1</v>
      </c>
      <c r="I67" s="9">
        <f t="shared" si="64"/>
        <v>-1145783</v>
      </c>
      <c r="J67" s="3">
        <f t="shared" si="65"/>
        <v>0</v>
      </c>
      <c r="K67" s="39">
        <f t="shared" si="66"/>
        <v>1141820</v>
      </c>
      <c r="L67" s="9">
        <f t="shared" si="67"/>
        <v>-296252</v>
      </c>
      <c r="M67" s="3">
        <f t="shared" si="61"/>
        <v>0</v>
      </c>
      <c r="N67" s="39">
        <f t="shared" si="68"/>
        <v>293634</v>
      </c>
      <c r="P67" s="73">
        <f t="shared" si="58"/>
        <v>2.4455465530470816E-5</v>
      </c>
      <c r="Q67" s="72">
        <f t="shared" si="59"/>
        <v>28.633630503409226</v>
      </c>
      <c r="R67" s="72">
        <f t="shared" si="60"/>
        <v>0</v>
      </c>
      <c r="S67" s="108">
        <f t="shared" si="36"/>
        <v>0</v>
      </c>
      <c r="T67" s="151"/>
      <c r="U67" s="16"/>
      <c r="V67" s="106"/>
      <c r="W67" s="16"/>
      <c r="X67" s="76"/>
    </row>
    <row r="68" spans="2:24" x14ac:dyDescent="0.25">
      <c r="B68" s="7">
        <v>64</v>
      </c>
      <c r="C68" s="19">
        <v>43955</v>
      </c>
      <c r="D68" s="7">
        <f t="shared" si="62"/>
        <v>5319</v>
      </c>
      <c r="E68" s="2">
        <f t="shared" si="63"/>
        <v>1537107</v>
      </c>
      <c r="F68" s="26">
        <f t="shared" si="40"/>
        <v>82.698233215547702</v>
      </c>
      <c r="G68" s="97">
        <f t="shared" ref="G68:G99" si="69">D68/U$3</f>
        <v>1.9703656122858353E-3</v>
      </c>
      <c r="H68" s="58">
        <f t="shared" si="57"/>
        <v>1</v>
      </c>
      <c r="I68" s="7">
        <f t="shared" si="64"/>
        <v>-1544594</v>
      </c>
      <c r="J68" s="2">
        <f t="shared" si="65"/>
        <v>0</v>
      </c>
      <c r="K68" s="36">
        <f t="shared" si="66"/>
        <v>1537107</v>
      </c>
      <c r="L68" s="7">
        <f t="shared" si="67"/>
        <v>-398811</v>
      </c>
      <c r="M68" s="2">
        <f t="shared" si="61"/>
        <v>0</v>
      </c>
      <c r="N68" s="36">
        <f t="shared" si="68"/>
        <v>395287</v>
      </c>
      <c r="P68" s="41">
        <f t="shared" si="58"/>
        <v>2.4455465530470816E-5</v>
      </c>
      <c r="Q68" s="40">
        <f t="shared" si="59"/>
        <v>38.34069085378772</v>
      </c>
      <c r="R68" s="40">
        <f t="shared" si="60"/>
        <v>0</v>
      </c>
      <c r="S68" s="107">
        <f t="shared" si="36"/>
        <v>0</v>
      </c>
      <c r="T68" s="152"/>
      <c r="U68" s="109"/>
      <c r="V68" s="105"/>
      <c r="W68" s="109"/>
      <c r="X68" s="75"/>
    </row>
    <row r="69" spans="2:24" x14ac:dyDescent="0.25">
      <c r="B69" s="9">
        <v>65</v>
      </c>
      <c r="C69" s="18">
        <v>43956</v>
      </c>
      <c r="D69" s="9">
        <f t="shared" si="62"/>
        <v>5319</v>
      </c>
      <c r="E69" s="3">
        <f t="shared" si="63"/>
        <v>2069239</v>
      </c>
      <c r="F69" s="25">
        <f t="shared" si="40"/>
        <v>82.698233215547702</v>
      </c>
      <c r="G69" s="96">
        <f t="shared" si="69"/>
        <v>1.9703656122858353E-3</v>
      </c>
      <c r="H69" s="57">
        <f t="shared" si="57"/>
        <v>1</v>
      </c>
      <c r="I69" s="9">
        <f t="shared" si="64"/>
        <v>-2081470</v>
      </c>
      <c r="J69" s="3">
        <f t="shared" si="65"/>
        <v>0</v>
      </c>
      <c r="K69" s="39">
        <f t="shared" si="66"/>
        <v>2069239</v>
      </c>
      <c r="L69" s="9">
        <f t="shared" si="67"/>
        <v>-536876</v>
      </c>
      <c r="M69" s="3">
        <f t="shared" si="61"/>
        <v>0</v>
      </c>
      <c r="N69" s="39">
        <f t="shared" si="68"/>
        <v>532132</v>
      </c>
      <c r="P69" s="73">
        <f t="shared" si="58"/>
        <v>2.4455465530470816E-5</v>
      </c>
      <c r="Q69" s="72">
        <f t="shared" si="59"/>
        <v>51.408225433475394</v>
      </c>
      <c r="R69" s="72">
        <f t="shared" si="60"/>
        <v>0</v>
      </c>
      <c r="S69" s="108">
        <f t="shared" si="36"/>
        <v>0</v>
      </c>
      <c r="T69" s="151"/>
      <c r="U69" s="16"/>
      <c r="V69" s="106"/>
      <c r="W69" s="16"/>
      <c r="X69" s="76"/>
    </row>
    <row r="70" spans="2:24" x14ac:dyDescent="0.25">
      <c r="B70" s="7">
        <v>66</v>
      </c>
      <c r="C70" s="19">
        <v>43957</v>
      </c>
      <c r="D70" s="7">
        <f t="shared" si="62"/>
        <v>5319</v>
      </c>
      <c r="E70" s="2">
        <f t="shared" si="63"/>
        <v>2785590</v>
      </c>
      <c r="F70" s="26">
        <f t="shared" si="40"/>
        <v>82.698233215547702</v>
      </c>
      <c r="G70" s="97">
        <f t="shared" si="69"/>
        <v>1.9703656122858353E-3</v>
      </c>
      <c r="H70" s="58">
        <f t="shared" si="57"/>
        <v>1</v>
      </c>
      <c r="I70" s="7">
        <f t="shared" si="64"/>
        <v>-2804207</v>
      </c>
      <c r="J70" s="2">
        <f t="shared" si="65"/>
        <v>0</v>
      </c>
      <c r="K70" s="36">
        <f t="shared" si="66"/>
        <v>2785590</v>
      </c>
      <c r="L70" s="7">
        <f t="shared" si="67"/>
        <v>-722737</v>
      </c>
      <c r="M70" s="2">
        <f t="shared" si="61"/>
        <v>0</v>
      </c>
      <c r="N70" s="36">
        <f t="shared" si="68"/>
        <v>716351</v>
      </c>
      <c r="P70" s="41">
        <f t="shared" si="58"/>
        <v>2.4455465530470816E-5</v>
      </c>
      <c r="Q70" s="40">
        <f t="shared" si="59"/>
        <v>68.999629943212625</v>
      </c>
      <c r="R70" s="40">
        <f t="shared" si="60"/>
        <v>0</v>
      </c>
      <c r="S70" s="107">
        <f t="shared" si="36"/>
        <v>0</v>
      </c>
      <c r="T70" s="152"/>
      <c r="U70" s="109"/>
      <c r="V70" s="105"/>
      <c r="W70" s="109"/>
      <c r="X70" s="75"/>
    </row>
    <row r="71" spans="2:24" x14ac:dyDescent="0.25">
      <c r="B71" s="9">
        <v>67</v>
      </c>
      <c r="C71" s="18">
        <v>43958</v>
      </c>
      <c r="D71" s="9">
        <f t="shared" si="62"/>
        <v>5319</v>
      </c>
      <c r="E71" s="3">
        <f t="shared" si="63"/>
        <v>3749936</v>
      </c>
      <c r="F71" s="25">
        <f t="shared" si="40"/>
        <v>82.698233215547702</v>
      </c>
      <c r="G71" s="96">
        <f t="shared" si="69"/>
        <v>1.9703656122858353E-3</v>
      </c>
      <c r="H71" s="57">
        <f t="shared" si="57"/>
        <v>1</v>
      </c>
      <c r="I71" s="9">
        <f t="shared" si="64"/>
        <v>-3777149</v>
      </c>
      <c r="J71" s="3">
        <f t="shared" si="65"/>
        <v>0</v>
      </c>
      <c r="K71" s="39">
        <f t="shared" si="66"/>
        <v>3749936</v>
      </c>
      <c r="L71" s="9">
        <f t="shared" si="67"/>
        <v>-972942</v>
      </c>
      <c r="M71" s="3">
        <f t="shared" si="61"/>
        <v>0</v>
      </c>
      <c r="N71" s="39">
        <f t="shared" si="68"/>
        <v>964346</v>
      </c>
      <c r="P71" s="73">
        <f t="shared" si="58"/>
        <v>2.4455465530470816E-5</v>
      </c>
      <c r="Q71" s="72">
        <f t="shared" si="59"/>
        <v>92.681002181918231</v>
      </c>
      <c r="R71" s="72">
        <f t="shared" si="60"/>
        <v>0</v>
      </c>
      <c r="S71" s="108">
        <f t="shared" si="36"/>
        <v>0</v>
      </c>
      <c r="T71" s="151"/>
      <c r="U71" s="16"/>
      <c r="V71" s="106"/>
      <c r="W71" s="16"/>
      <c r="X71" s="76"/>
    </row>
    <row r="72" spans="2:24" x14ac:dyDescent="0.25">
      <c r="B72" s="7">
        <v>68</v>
      </c>
      <c r="C72" s="19">
        <v>43959</v>
      </c>
      <c r="D72" s="7">
        <f t="shared" si="62"/>
        <v>5319</v>
      </c>
      <c r="E72" s="2">
        <f t="shared" si="63"/>
        <v>5048129</v>
      </c>
      <c r="F72" s="26">
        <f t="shared" si="40"/>
        <v>82.698233215547702</v>
      </c>
      <c r="G72" s="97">
        <f t="shared" si="69"/>
        <v>1.9703656122858353E-3</v>
      </c>
      <c r="H72" s="58">
        <f t="shared" ref="H72:H103" si="70">D72/D71</f>
        <v>1</v>
      </c>
      <c r="I72" s="7">
        <f t="shared" si="64"/>
        <v>-5086915</v>
      </c>
      <c r="J72" s="2">
        <f t="shared" si="65"/>
        <v>0</v>
      </c>
      <c r="K72" s="36">
        <f t="shared" si="66"/>
        <v>5048129</v>
      </c>
      <c r="L72" s="7">
        <f t="shared" si="67"/>
        <v>-1309766</v>
      </c>
      <c r="M72" s="2">
        <f t="shared" si="61"/>
        <v>0</v>
      </c>
      <c r="N72" s="36">
        <f t="shared" si="68"/>
        <v>1298193</v>
      </c>
      <c r="P72" s="41">
        <f t="shared" si="58"/>
        <v>2.4455465530470816E-5</v>
      </c>
      <c r="Q72" s="40">
        <f t="shared" si="59"/>
        <v>124.56065748185043</v>
      </c>
      <c r="R72" s="40">
        <f t="shared" si="60"/>
        <v>0</v>
      </c>
      <c r="S72" s="107">
        <f t="shared" si="36"/>
        <v>0</v>
      </c>
      <c r="T72" s="152"/>
      <c r="U72" s="109"/>
      <c r="V72" s="105"/>
      <c r="W72" s="109"/>
      <c r="X72" s="75"/>
    </row>
    <row r="73" spans="2:24" x14ac:dyDescent="0.25">
      <c r="B73" s="9">
        <v>69</v>
      </c>
      <c r="C73" s="18">
        <v>43960</v>
      </c>
      <c r="D73" s="9">
        <f t="shared" si="62"/>
        <v>5319</v>
      </c>
      <c r="E73" s="3">
        <f t="shared" si="63"/>
        <v>6795745</v>
      </c>
      <c r="F73" s="25">
        <f t="shared" si="40"/>
        <v>82.698233215547702</v>
      </c>
      <c r="G73" s="96">
        <f t="shared" si="69"/>
        <v>1.9703656122858353E-3</v>
      </c>
      <c r="H73" s="57">
        <f t="shared" si="70"/>
        <v>1</v>
      </c>
      <c r="I73" s="9">
        <f t="shared" si="64"/>
        <v>-6850110</v>
      </c>
      <c r="J73" s="3">
        <f t="shared" si="65"/>
        <v>0</v>
      </c>
      <c r="K73" s="39">
        <f t="shared" si="66"/>
        <v>6795745</v>
      </c>
      <c r="L73" s="9">
        <f t="shared" si="67"/>
        <v>-1763195</v>
      </c>
      <c r="M73" s="3">
        <f t="shared" si="61"/>
        <v>0</v>
      </c>
      <c r="N73" s="39">
        <f t="shared" si="68"/>
        <v>1747616</v>
      </c>
      <c r="P73" s="73">
        <f t="shared" si="58"/>
        <v>2.4455465530470816E-5</v>
      </c>
      <c r="Q73" s="72">
        <f t="shared" si="59"/>
        <v>167.47676057286628</v>
      </c>
      <c r="R73" s="72">
        <f t="shared" si="60"/>
        <v>0</v>
      </c>
      <c r="S73" s="108">
        <f t="shared" si="36"/>
        <v>0</v>
      </c>
      <c r="T73" s="151"/>
      <c r="U73" s="16"/>
      <c r="V73" s="106"/>
      <c r="W73" s="16"/>
      <c r="X73" s="76"/>
    </row>
    <row r="74" spans="2:24" x14ac:dyDescent="0.25">
      <c r="B74" s="7">
        <v>70</v>
      </c>
      <c r="C74" s="19">
        <v>43961</v>
      </c>
      <c r="D74" s="7">
        <f t="shared" si="62"/>
        <v>5319</v>
      </c>
      <c r="E74" s="2">
        <f t="shared" si="63"/>
        <v>9148370</v>
      </c>
      <c r="F74" s="26">
        <f t="shared" si="40"/>
        <v>82.698233215547702</v>
      </c>
      <c r="G74" s="97">
        <f t="shared" si="69"/>
        <v>1.9703656122858353E-3</v>
      </c>
      <c r="H74" s="58">
        <f t="shared" si="70"/>
        <v>1</v>
      </c>
      <c r="I74" s="7">
        <f t="shared" si="64"/>
        <v>-9223706</v>
      </c>
      <c r="J74" s="2">
        <f t="shared" si="65"/>
        <v>0</v>
      </c>
      <c r="K74" s="36">
        <f t="shared" si="66"/>
        <v>9148370</v>
      </c>
      <c r="L74" s="7">
        <f t="shared" si="67"/>
        <v>-2373596</v>
      </c>
      <c r="M74" s="2">
        <f t="shared" si="61"/>
        <v>0</v>
      </c>
      <c r="N74" s="36">
        <f t="shared" si="68"/>
        <v>2352625</v>
      </c>
      <c r="P74" s="41">
        <f t="shared" si="58"/>
        <v>2.4455465530470816E-5</v>
      </c>
      <c r="Q74" s="40">
        <f t="shared" si="59"/>
        <v>225.2500296803168</v>
      </c>
      <c r="R74" s="40">
        <f t="shared" si="60"/>
        <v>0</v>
      </c>
      <c r="S74" s="107">
        <f t="shared" si="36"/>
        <v>0</v>
      </c>
      <c r="T74" s="152"/>
      <c r="U74" s="109"/>
      <c r="V74" s="105"/>
      <c r="W74" s="109"/>
      <c r="X74" s="75"/>
    </row>
    <row r="75" spans="2:24" x14ac:dyDescent="0.25">
      <c r="B75" s="9">
        <v>71</v>
      </c>
      <c r="C75" s="18">
        <v>43962</v>
      </c>
      <c r="D75" s="9">
        <f t="shared" si="62"/>
        <v>5319</v>
      </c>
      <c r="E75" s="3">
        <f t="shared" si="63"/>
        <v>12315452</v>
      </c>
      <c r="F75" s="25">
        <f t="shared" si="40"/>
        <v>82.698233215547702</v>
      </c>
      <c r="G75" s="96">
        <f t="shared" si="69"/>
        <v>1.9703656122858353E-3</v>
      </c>
      <c r="H75" s="57">
        <f t="shared" si="70"/>
        <v>1</v>
      </c>
      <c r="I75" s="9">
        <f t="shared" si="64"/>
        <v>-12419019</v>
      </c>
      <c r="J75" s="3">
        <f t="shared" si="65"/>
        <v>0</v>
      </c>
      <c r="K75" s="39">
        <f t="shared" si="66"/>
        <v>12315452</v>
      </c>
      <c r="L75" s="9">
        <f t="shared" si="67"/>
        <v>-3195313</v>
      </c>
      <c r="M75" s="3">
        <f t="shared" si="61"/>
        <v>0</v>
      </c>
      <c r="N75" s="39">
        <f t="shared" si="68"/>
        <v>3167082</v>
      </c>
      <c r="P75" s="73">
        <f t="shared" si="58"/>
        <v>2.4455465530470816E-5</v>
      </c>
      <c r="Q75" s="72">
        <f t="shared" si="59"/>
        <v>303.02385499533995</v>
      </c>
      <c r="R75" s="72">
        <f t="shared" si="60"/>
        <v>0</v>
      </c>
      <c r="S75" s="108">
        <f t="shared" si="36"/>
        <v>0</v>
      </c>
      <c r="T75" s="151"/>
      <c r="U75" s="16"/>
      <c r="V75" s="106"/>
      <c r="W75" s="16"/>
      <c r="X75" s="76"/>
    </row>
    <row r="76" spans="2:24" x14ac:dyDescent="0.25">
      <c r="B76" s="7">
        <v>72</v>
      </c>
      <c r="C76" s="19">
        <v>43963</v>
      </c>
      <c r="D76" s="7">
        <f t="shared" si="62"/>
        <v>5319</v>
      </c>
      <c r="E76" s="2">
        <f t="shared" si="63"/>
        <v>16578949</v>
      </c>
      <c r="F76" s="26">
        <f t="shared" si="40"/>
        <v>82.698233215547702</v>
      </c>
      <c r="G76" s="97">
        <f t="shared" si="69"/>
        <v>1.9703656122858353E-3</v>
      </c>
      <c r="H76" s="58">
        <f t="shared" si="70"/>
        <v>1</v>
      </c>
      <c r="I76" s="7">
        <f t="shared" si="64"/>
        <v>-16720520</v>
      </c>
      <c r="J76" s="2">
        <f t="shared" si="65"/>
        <v>0</v>
      </c>
      <c r="K76" s="36">
        <f t="shared" si="66"/>
        <v>16578949</v>
      </c>
      <c r="L76" s="7">
        <f t="shared" si="67"/>
        <v>-4301501</v>
      </c>
      <c r="M76" s="2">
        <f t="shared" si="61"/>
        <v>0</v>
      </c>
      <c r="N76" s="36">
        <f t="shared" si="68"/>
        <v>4263497</v>
      </c>
      <c r="P76" s="41">
        <f t="shared" si="58"/>
        <v>2.4455465530470816E-5</v>
      </c>
      <c r="Q76" s="40">
        <f t="shared" si="59"/>
        <v>407.72225961466489</v>
      </c>
      <c r="R76" s="40">
        <f t="shared" si="60"/>
        <v>0</v>
      </c>
      <c r="S76" s="107">
        <f t="shared" si="36"/>
        <v>0</v>
      </c>
      <c r="T76" s="152"/>
      <c r="U76" s="109"/>
      <c r="V76" s="105"/>
      <c r="W76" s="109"/>
      <c r="X76" s="75"/>
    </row>
    <row r="77" spans="2:24" x14ac:dyDescent="0.25">
      <c r="B77" s="9">
        <v>73</v>
      </c>
      <c r="C77" s="18">
        <v>43964</v>
      </c>
      <c r="D77" s="9">
        <f t="shared" si="62"/>
        <v>5319</v>
      </c>
      <c r="E77" s="3">
        <f t="shared" si="63"/>
        <v>22318430</v>
      </c>
      <c r="F77" s="25">
        <f t="shared" si="40"/>
        <v>82.698233215547702</v>
      </c>
      <c r="G77" s="96">
        <f t="shared" si="69"/>
        <v>1.9703656122858353E-3</v>
      </c>
      <c r="H77" s="57">
        <f t="shared" si="70"/>
        <v>1</v>
      </c>
      <c r="I77" s="9">
        <f t="shared" si="64"/>
        <v>-22511162</v>
      </c>
      <c r="J77" s="3">
        <f t="shared" si="65"/>
        <v>0</v>
      </c>
      <c r="K77" s="39">
        <f t="shared" si="66"/>
        <v>22318430</v>
      </c>
      <c r="L77" s="9">
        <f t="shared" si="67"/>
        <v>-5790642</v>
      </c>
      <c r="M77" s="3">
        <f t="shared" si="61"/>
        <v>0</v>
      </c>
      <c r="N77" s="39">
        <f t="shared" si="68"/>
        <v>5739481</v>
      </c>
      <c r="P77" s="73">
        <f t="shared" si="58"/>
        <v>2.4455465530470816E-5</v>
      </c>
      <c r="Q77" s="72">
        <f t="shared" si="59"/>
        <v>548.66629253581766</v>
      </c>
      <c r="R77" s="72">
        <f t="shared" si="60"/>
        <v>0</v>
      </c>
      <c r="S77" s="108">
        <f t="shared" si="36"/>
        <v>0</v>
      </c>
      <c r="T77" s="151"/>
      <c r="U77" s="16"/>
      <c r="V77" s="106"/>
      <c r="W77" s="16"/>
      <c r="X77" s="76"/>
    </row>
    <row r="78" spans="2:24" x14ac:dyDescent="0.25">
      <c r="B78" s="7">
        <v>74</v>
      </c>
      <c r="C78" s="19">
        <v>43965</v>
      </c>
      <c r="D78" s="7">
        <f t="shared" si="62"/>
        <v>5319</v>
      </c>
      <c r="E78" s="2">
        <f t="shared" si="63"/>
        <v>30044868</v>
      </c>
      <c r="F78" s="26">
        <f t="shared" si="40"/>
        <v>82.698233215547702</v>
      </c>
      <c r="G78" s="97">
        <f t="shared" si="69"/>
        <v>1.9703656122858353E-3</v>
      </c>
      <c r="H78" s="58">
        <f t="shared" si="70"/>
        <v>1</v>
      </c>
      <c r="I78" s="7">
        <f t="shared" si="64"/>
        <v>-30306471</v>
      </c>
      <c r="J78" s="2">
        <f t="shared" si="65"/>
        <v>0</v>
      </c>
      <c r="K78" s="36">
        <f t="shared" si="66"/>
        <v>30044868</v>
      </c>
      <c r="L78" s="7">
        <f t="shared" si="67"/>
        <v>-7795309</v>
      </c>
      <c r="M78" s="2">
        <f t="shared" si="61"/>
        <v>0</v>
      </c>
      <c r="N78" s="36">
        <f t="shared" si="68"/>
        <v>7726438</v>
      </c>
      <c r="P78" s="41">
        <f t="shared" si="58"/>
        <v>2.4455465530470816E-5</v>
      </c>
      <c r="Q78" s="40">
        <f t="shared" si="59"/>
        <v>738.40388033149497</v>
      </c>
      <c r="R78" s="40">
        <f t="shared" si="60"/>
        <v>0</v>
      </c>
      <c r="S78" s="107">
        <f t="shared" si="36"/>
        <v>0</v>
      </c>
      <c r="T78" s="152"/>
      <c r="U78" s="109"/>
      <c r="V78" s="105"/>
      <c r="W78" s="109"/>
      <c r="X78" s="75"/>
    </row>
    <row r="79" spans="2:24" x14ac:dyDescent="0.25">
      <c r="B79" s="9">
        <v>75</v>
      </c>
      <c r="C79" s="18">
        <v>43966</v>
      </c>
      <c r="D79" s="9">
        <f t="shared" si="62"/>
        <v>5319</v>
      </c>
      <c r="E79" s="3">
        <f t="shared" si="63"/>
        <v>40446128</v>
      </c>
      <c r="F79" s="25">
        <f t="shared" si="40"/>
        <v>82.698233215547702</v>
      </c>
      <c r="G79" s="96">
        <f t="shared" si="69"/>
        <v>1.9703656122858353E-3</v>
      </c>
      <c r="H79" s="57">
        <f t="shared" si="70"/>
        <v>1</v>
      </c>
      <c r="I79" s="9">
        <f t="shared" si="64"/>
        <v>-40800445</v>
      </c>
      <c r="J79" s="3">
        <f t="shared" si="65"/>
        <v>0</v>
      </c>
      <c r="K79" s="39">
        <f t="shared" si="66"/>
        <v>40446128</v>
      </c>
      <c r="L79" s="9">
        <f t="shared" si="67"/>
        <v>-10493974</v>
      </c>
      <c r="M79" s="3">
        <f t="shared" si="61"/>
        <v>0</v>
      </c>
      <c r="N79" s="39">
        <f t="shared" si="68"/>
        <v>10401260</v>
      </c>
      <c r="P79" s="73">
        <f t="shared" si="58"/>
        <v>2.4455465530470816E-5</v>
      </c>
      <c r="Q79" s="72">
        <f t="shared" si="59"/>
        <v>993.82688835573958</v>
      </c>
      <c r="R79" s="72">
        <f t="shared" si="60"/>
        <v>0</v>
      </c>
      <c r="S79" s="108">
        <f t="shared" si="36"/>
        <v>0</v>
      </c>
      <c r="T79" s="151"/>
      <c r="U79" s="16"/>
      <c r="V79" s="106"/>
      <c r="W79" s="16"/>
      <c r="X79" s="76"/>
    </row>
    <row r="80" spans="2:24" x14ac:dyDescent="0.25">
      <c r="B80" s="7">
        <v>76</v>
      </c>
      <c r="C80" s="19">
        <v>43967</v>
      </c>
      <c r="D80" s="7">
        <f t="shared" si="62"/>
        <v>5319</v>
      </c>
      <c r="E80" s="2">
        <f t="shared" si="63"/>
        <v>54448210</v>
      </c>
      <c r="F80" s="26">
        <f t="shared" si="40"/>
        <v>82.698233215547702</v>
      </c>
      <c r="G80" s="97">
        <f t="shared" si="69"/>
        <v>1.9703656122858353E-3</v>
      </c>
      <c r="H80" s="58">
        <f t="shared" si="70"/>
        <v>1</v>
      </c>
      <c r="I80" s="7">
        <f t="shared" si="64"/>
        <v>-54927338</v>
      </c>
      <c r="J80" s="2">
        <f t="shared" si="65"/>
        <v>0</v>
      </c>
      <c r="K80" s="36">
        <f t="shared" si="66"/>
        <v>54448210</v>
      </c>
      <c r="L80" s="7">
        <f t="shared" si="67"/>
        <v>-14126893</v>
      </c>
      <c r="M80" s="2">
        <f t="shared" si="61"/>
        <v>0</v>
      </c>
      <c r="N80" s="36">
        <f t="shared" si="68"/>
        <v>14002082</v>
      </c>
      <c r="P80" s="41">
        <f t="shared" si="58"/>
        <v>2.4455465530470816E-5</v>
      </c>
      <c r="Q80" s="40">
        <f t="shared" si="59"/>
        <v>1337.6750120084575</v>
      </c>
      <c r="R80" s="40">
        <f t="shared" si="60"/>
        <v>0</v>
      </c>
      <c r="S80" s="107">
        <f t="shared" si="36"/>
        <v>0</v>
      </c>
      <c r="T80" s="152"/>
      <c r="U80" s="109"/>
      <c r="V80" s="105"/>
      <c r="W80" s="109"/>
      <c r="X80" s="75"/>
    </row>
    <row r="81" spans="2:24" x14ac:dyDescent="0.25">
      <c r="B81" s="9">
        <v>77</v>
      </c>
      <c r="C81" s="18">
        <v>43968</v>
      </c>
      <c r="D81" s="9">
        <f t="shared" si="62"/>
        <v>5319</v>
      </c>
      <c r="E81" s="3">
        <f t="shared" si="63"/>
        <v>73297686</v>
      </c>
      <c r="F81" s="25">
        <f t="shared" si="40"/>
        <v>82.698233215547702</v>
      </c>
      <c r="G81" s="96">
        <f t="shared" si="69"/>
        <v>1.9703656122858353E-3</v>
      </c>
      <c r="H81" s="57">
        <f t="shared" si="70"/>
        <v>1</v>
      </c>
      <c r="I81" s="9">
        <f t="shared" si="64"/>
        <v>-73944833</v>
      </c>
      <c r="J81" s="3">
        <f t="shared" si="65"/>
        <v>0</v>
      </c>
      <c r="K81" s="39">
        <f t="shared" si="66"/>
        <v>73297686</v>
      </c>
      <c r="L81" s="9">
        <f t="shared" si="67"/>
        <v>-19017495</v>
      </c>
      <c r="M81" s="3">
        <f t="shared" si="61"/>
        <v>0</v>
      </c>
      <c r="N81" s="39">
        <f t="shared" si="68"/>
        <v>18849476</v>
      </c>
      <c r="P81" s="73">
        <f t="shared" ref="P81:P112" si="71">Y$4*((1+W$4-X$4)*(1+W$4+Z$4)-X$4)</f>
        <v>2.4455465530470816E-5</v>
      </c>
      <c r="Q81" s="72">
        <f t="shared" ref="Q81:Q112" si="72">(1+W$4-X$4)*(1+W$4+Z$4)-Y$4*((Z$4*K80)+((I80+J80)*(1+W$4+Z$4)))</f>
        <v>1800.5602477373548</v>
      </c>
      <c r="R81" s="72">
        <f t="shared" ref="R81:R112" si="73">-J80*(1+W$4+Z$4)</f>
        <v>0</v>
      </c>
      <c r="S81" s="108">
        <f t="shared" si="36"/>
        <v>0</v>
      </c>
      <c r="T81" s="151"/>
      <c r="U81" s="16"/>
      <c r="V81" s="106"/>
      <c r="W81" s="16"/>
      <c r="X81" s="76"/>
    </row>
    <row r="82" spans="2:24" x14ac:dyDescent="0.25">
      <c r="B82" s="7">
        <v>78</v>
      </c>
      <c r="C82" s="19">
        <v>43969</v>
      </c>
      <c r="D82" s="7">
        <f t="shared" si="62"/>
        <v>5319</v>
      </c>
      <c r="E82" s="2">
        <f t="shared" si="63"/>
        <v>98672680</v>
      </c>
      <c r="F82" s="26">
        <f t="shared" si="40"/>
        <v>82.698233215547702</v>
      </c>
      <c r="G82" s="97">
        <f t="shared" si="69"/>
        <v>1.9703656122858353E-3</v>
      </c>
      <c r="H82" s="58">
        <f t="shared" si="70"/>
        <v>1</v>
      </c>
      <c r="I82" s="7">
        <f t="shared" si="64"/>
        <v>-99546012</v>
      </c>
      <c r="J82" s="2">
        <f t="shared" si="65"/>
        <v>0</v>
      </c>
      <c r="K82" s="36">
        <f t="shared" si="66"/>
        <v>98672680</v>
      </c>
      <c r="L82" s="7">
        <f t="shared" si="67"/>
        <v>-25601179</v>
      </c>
      <c r="M82" s="2">
        <f t="shared" si="61"/>
        <v>0</v>
      </c>
      <c r="N82" s="36">
        <f t="shared" si="68"/>
        <v>25374994</v>
      </c>
      <c r="P82" s="41">
        <f t="shared" si="71"/>
        <v>2.4455465530470816E-5</v>
      </c>
      <c r="Q82" s="40">
        <f t="shared" si="72"/>
        <v>2423.6921500028552</v>
      </c>
      <c r="R82" s="40">
        <f t="shared" si="73"/>
        <v>0</v>
      </c>
      <c r="S82" s="107">
        <f t="shared" si="36"/>
        <v>0</v>
      </c>
      <c r="T82" s="152"/>
      <c r="U82" s="109"/>
      <c r="V82" s="105"/>
      <c r="W82" s="109"/>
      <c r="X82" s="75"/>
    </row>
    <row r="83" spans="2:24" x14ac:dyDescent="0.25">
      <c r="B83" s="9">
        <v>79</v>
      </c>
      <c r="C83" s="18">
        <v>43970</v>
      </c>
      <c r="D83" s="9">
        <f t="shared" si="62"/>
        <v>5319</v>
      </c>
      <c r="E83" s="3">
        <f t="shared" si="63"/>
        <v>132832267</v>
      </c>
      <c r="F83" s="25">
        <f t="shared" si="40"/>
        <v>82.698233215547702</v>
      </c>
      <c r="G83" s="96">
        <f t="shared" si="69"/>
        <v>1.9703656122858353E-3</v>
      </c>
      <c r="H83" s="57">
        <f t="shared" si="70"/>
        <v>1</v>
      </c>
      <c r="I83" s="9">
        <f t="shared" si="64"/>
        <v>-134010086</v>
      </c>
      <c r="J83" s="3">
        <f t="shared" si="65"/>
        <v>0</v>
      </c>
      <c r="K83" s="39">
        <f t="shared" si="66"/>
        <v>132832267</v>
      </c>
      <c r="L83" s="9">
        <f t="shared" si="67"/>
        <v>-34464074</v>
      </c>
      <c r="M83" s="3">
        <f t="shared" si="61"/>
        <v>0</v>
      </c>
      <c r="N83" s="39">
        <f t="shared" si="68"/>
        <v>34159587</v>
      </c>
      <c r="P83" s="73">
        <f t="shared" si="71"/>
        <v>2.4455465530470816E-5</v>
      </c>
      <c r="Q83" s="72">
        <f t="shared" si="72"/>
        <v>3262.546661378999</v>
      </c>
      <c r="R83" s="72">
        <f t="shared" si="73"/>
        <v>0</v>
      </c>
      <c r="S83" s="108">
        <f t="shared" si="36"/>
        <v>0</v>
      </c>
      <c r="T83" s="151"/>
      <c r="U83" s="16"/>
      <c r="V83" s="106"/>
      <c r="W83" s="16"/>
      <c r="X83" s="76"/>
    </row>
    <row r="84" spans="2:24" x14ac:dyDescent="0.25">
      <c r="B84" s="7">
        <v>80</v>
      </c>
      <c r="C84" s="19">
        <v>43971</v>
      </c>
      <c r="D84" s="7">
        <f t="shared" si="62"/>
        <v>5319</v>
      </c>
      <c r="E84" s="2">
        <f t="shared" si="63"/>
        <v>178817593</v>
      </c>
      <c r="F84" s="26">
        <f t="shared" si="40"/>
        <v>82.698233215547702</v>
      </c>
      <c r="G84" s="97">
        <f t="shared" si="69"/>
        <v>1.9703656122858353E-3</v>
      </c>
      <c r="H84" s="58">
        <f t="shared" si="70"/>
        <v>1</v>
      </c>
      <c r="I84" s="7">
        <f t="shared" si="64"/>
        <v>-180405310</v>
      </c>
      <c r="J84" s="2">
        <f t="shared" si="65"/>
        <v>0</v>
      </c>
      <c r="K84" s="36">
        <f t="shared" si="66"/>
        <v>178817593</v>
      </c>
      <c r="L84" s="7">
        <f t="shared" si="67"/>
        <v>-46395224</v>
      </c>
      <c r="M84" s="2">
        <f t="shared" si="61"/>
        <v>0</v>
      </c>
      <c r="N84" s="36">
        <f t="shared" si="68"/>
        <v>45985326</v>
      </c>
      <c r="P84" s="41">
        <f t="shared" si="71"/>
        <v>2.4455465530470816E-5</v>
      </c>
      <c r="Q84" s="40">
        <f t="shared" si="72"/>
        <v>4391.8049745854833</v>
      </c>
      <c r="R84" s="40">
        <f t="shared" si="73"/>
        <v>0</v>
      </c>
      <c r="S84" s="107">
        <f t="shared" si="36"/>
        <v>0</v>
      </c>
      <c r="T84" s="152"/>
      <c r="U84" s="109"/>
      <c r="V84" s="105"/>
      <c r="W84" s="109"/>
      <c r="X84" s="75"/>
    </row>
    <row r="85" spans="2:24" x14ac:dyDescent="0.25">
      <c r="B85" s="9">
        <v>81</v>
      </c>
      <c r="C85" s="18">
        <v>43972</v>
      </c>
      <c r="D85" s="9">
        <f t="shared" si="62"/>
        <v>5319</v>
      </c>
      <c r="E85" s="3">
        <f t="shared" si="63"/>
        <v>240722622</v>
      </c>
      <c r="F85" s="25">
        <f t="shared" si="40"/>
        <v>82.698233215547702</v>
      </c>
      <c r="G85" s="96">
        <f t="shared" si="69"/>
        <v>1.9703656122858353E-3</v>
      </c>
      <c r="H85" s="57">
        <f t="shared" si="70"/>
        <v>1</v>
      </c>
      <c r="I85" s="9">
        <f t="shared" si="64"/>
        <v>-242862140</v>
      </c>
      <c r="J85" s="3">
        <f t="shared" si="65"/>
        <v>0</v>
      </c>
      <c r="K85" s="39">
        <f t="shared" si="66"/>
        <v>240722622</v>
      </c>
      <c r="L85" s="9">
        <f t="shared" si="67"/>
        <v>-62456830</v>
      </c>
      <c r="M85" s="3">
        <f t="shared" si="61"/>
        <v>0</v>
      </c>
      <c r="N85" s="39">
        <f t="shared" si="68"/>
        <v>61905029</v>
      </c>
      <c r="P85" s="73">
        <f t="shared" si="71"/>
        <v>2.4455465530470816E-5</v>
      </c>
      <c r="Q85" s="72">
        <f t="shared" si="72"/>
        <v>5912.0022759656895</v>
      </c>
      <c r="R85" s="72">
        <f t="shared" si="73"/>
        <v>0</v>
      </c>
      <c r="S85" s="108">
        <f t="shared" si="36"/>
        <v>0</v>
      </c>
      <c r="T85" s="151"/>
      <c r="U85" s="16"/>
      <c r="V85" s="106"/>
      <c r="W85" s="16"/>
      <c r="X85" s="76"/>
    </row>
    <row r="86" spans="2:24" x14ac:dyDescent="0.25">
      <c r="B86" s="7">
        <v>82</v>
      </c>
      <c r="C86" s="19">
        <v>43973</v>
      </c>
      <c r="D86" s="7">
        <f t="shared" si="62"/>
        <v>5319</v>
      </c>
      <c r="E86" s="2">
        <f t="shared" si="63"/>
        <v>324058611</v>
      </c>
      <c r="F86" s="26">
        <f t="shared" si="40"/>
        <v>82.698233215547702</v>
      </c>
      <c r="G86" s="97">
        <f t="shared" si="69"/>
        <v>1.9703656122858353E-3</v>
      </c>
      <c r="H86" s="58">
        <f t="shared" si="70"/>
        <v>1</v>
      </c>
      <c r="I86" s="7">
        <f t="shared" si="64"/>
        <v>-326940958</v>
      </c>
      <c r="J86" s="2">
        <f t="shared" si="65"/>
        <v>0</v>
      </c>
      <c r="K86" s="36">
        <f t="shared" si="66"/>
        <v>324058611</v>
      </c>
      <c r="L86" s="7">
        <f t="shared" si="67"/>
        <v>-84078818</v>
      </c>
      <c r="M86" s="2">
        <f t="shared" si="61"/>
        <v>0</v>
      </c>
      <c r="N86" s="36">
        <f t="shared" si="68"/>
        <v>83335989</v>
      </c>
      <c r="P86" s="41">
        <f t="shared" si="71"/>
        <v>2.4455465530470816E-5</v>
      </c>
      <c r="Q86" s="40">
        <f t="shared" si="72"/>
        <v>7958.4781030411714</v>
      </c>
      <c r="R86" s="40">
        <f t="shared" si="73"/>
        <v>0</v>
      </c>
      <c r="S86" s="107">
        <f t="shared" si="36"/>
        <v>0</v>
      </c>
      <c r="T86" s="152"/>
      <c r="U86" s="109"/>
      <c r="V86" s="105"/>
      <c r="W86" s="109"/>
      <c r="X86" s="75"/>
    </row>
    <row r="87" spans="2:24" x14ac:dyDescent="0.25">
      <c r="B87" s="9">
        <v>83</v>
      </c>
      <c r="C87" s="18">
        <v>43974</v>
      </c>
      <c r="D87" s="9">
        <f t="shared" si="62"/>
        <v>5319</v>
      </c>
      <c r="E87" s="3">
        <f t="shared" si="63"/>
        <v>436244764</v>
      </c>
      <c r="F87" s="25">
        <f t="shared" si="40"/>
        <v>82.698233215547702</v>
      </c>
      <c r="G87" s="96">
        <f t="shared" si="69"/>
        <v>1.9703656122858353E-3</v>
      </c>
      <c r="H87" s="57">
        <f t="shared" si="70"/>
        <v>1</v>
      </c>
      <c r="I87" s="9">
        <f t="shared" si="64"/>
        <v>-440127100</v>
      </c>
      <c r="J87" s="3">
        <f t="shared" si="65"/>
        <v>0</v>
      </c>
      <c r="K87" s="39">
        <f t="shared" si="66"/>
        <v>436244764</v>
      </c>
      <c r="L87" s="9">
        <f t="shared" si="67"/>
        <v>-113186142</v>
      </c>
      <c r="M87" s="3">
        <f t="shared" si="61"/>
        <v>0</v>
      </c>
      <c r="N87" s="39">
        <f t="shared" si="68"/>
        <v>112186153</v>
      </c>
      <c r="P87" s="73">
        <f t="shared" si="71"/>
        <v>2.4455465530470816E-5</v>
      </c>
      <c r="Q87" s="72">
        <f t="shared" si="72"/>
        <v>10713.425302122441</v>
      </c>
      <c r="R87" s="72">
        <f t="shared" si="73"/>
        <v>0</v>
      </c>
      <c r="S87" s="108">
        <f t="shared" si="36"/>
        <v>0</v>
      </c>
      <c r="T87" s="151"/>
      <c r="U87" s="16"/>
      <c r="V87" s="106"/>
      <c r="W87" s="16"/>
      <c r="X87" s="76"/>
    </row>
    <row r="88" spans="2:24" x14ac:dyDescent="0.25">
      <c r="B88" s="7">
        <v>84</v>
      </c>
      <c r="C88" s="19">
        <v>43975</v>
      </c>
      <c r="D88" s="7">
        <f t="shared" si="62"/>
        <v>5319</v>
      </c>
      <c r="E88" s="2">
        <f t="shared" si="63"/>
        <v>587268746</v>
      </c>
      <c r="F88" s="26">
        <f t="shared" si="40"/>
        <v>82.698233215547702</v>
      </c>
      <c r="G88" s="97">
        <f t="shared" si="69"/>
        <v>1.9703656122858353E-3</v>
      </c>
      <c r="H88" s="58">
        <f t="shared" si="70"/>
        <v>1</v>
      </c>
      <c r="I88" s="7">
        <f t="shared" si="64"/>
        <v>-592497258</v>
      </c>
      <c r="J88" s="2">
        <f t="shared" si="65"/>
        <v>0</v>
      </c>
      <c r="K88" s="36">
        <f t="shared" si="66"/>
        <v>587268746</v>
      </c>
      <c r="L88" s="7">
        <f t="shared" si="67"/>
        <v>-152370158</v>
      </c>
      <c r="M88" s="2">
        <f t="shared" si="61"/>
        <v>0</v>
      </c>
      <c r="N88" s="36">
        <f t="shared" si="68"/>
        <v>151023982</v>
      </c>
      <c r="P88" s="41">
        <f t="shared" si="71"/>
        <v>2.4455465530470816E-5</v>
      </c>
      <c r="Q88" s="40">
        <f t="shared" si="72"/>
        <v>14422.110233324787</v>
      </c>
      <c r="R88" s="40">
        <f t="shared" si="73"/>
        <v>0</v>
      </c>
      <c r="S88" s="107">
        <f t="shared" si="36"/>
        <v>0</v>
      </c>
      <c r="T88" s="152"/>
      <c r="U88" s="109"/>
      <c r="V88" s="105"/>
      <c r="W88" s="109"/>
      <c r="X88" s="75"/>
    </row>
    <row r="89" spans="2:24" x14ac:dyDescent="0.25">
      <c r="B89" s="9">
        <v>85</v>
      </c>
      <c r="C89" s="18">
        <v>43976</v>
      </c>
      <c r="D89" s="9">
        <f t="shared" si="62"/>
        <v>5319</v>
      </c>
      <c r="E89" s="3">
        <f t="shared" si="63"/>
        <v>790575862</v>
      </c>
      <c r="F89" s="25">
        <f t="shared" si="40"/>
        <v>82.698233215547702</v>
      </c>
      <c r="G89" s="96">
        <f t="shared" si="69"/>
        <v>1.9703656122858353E-3</v>
      </c>
      <c r="H89" s="57">
        <f t="shared" si="70"/>
        <v>1</v>
      </c>
      <c r="I89" s="9">
        <f t="shared" si="64"/>
        <v>-797616583</v>
      </c>
      <c r="J89" s="3">
        <f t="shared" si="65"/>
        <v>0</v>
      </c>
      <c r="K89" s="39">
        <f t="shared" si="66"/>
        <v>790575862</v>
      </c>
      <c r="L89" s="9">
        <f t="shared" si="67"/>
        <v>-205119325</v>
      </c>
      <c r="M89" s="3">
        <f t="shared" ref="M89:M120" si="74">J89-J88</f>
        <v>0</v>
      </c>
      <c r="N89" s="39">
        <f t="shared" si="68"/>
        <v>203307116</v>
      </c>
      <c r="P89" s="73">
        <f t="shared" si="71"/>
        <v>2.4455465530470816E-5</v>
      </c>
      <c r="Q89" s="72">
        <f t="shared" si="72"/>
        <v>19414.708258786603</v>
      </c>
      <c r="R89" s="72">
        <f t="shared" si="73"/>
        <v>0</v>
      </c>
      <c r="S89" s="108">
        <f t="shared" si="36"/>
        <v>0</v>
      </c>
      <c r="T89" s="151"/>
      <c r="U89" s="16"/>
      <c r="V89" s="106"/>
      <c r="W89" s="16"/>
      <c r="X89" s="76"/>
    </row>
    <row r="90" spans="2:24" x14ac:dyDescent="0.25">
      <c r="B90" s="7">
        <v>86</v>
      </c>
      <c r="C90" s="19">
        <v>43977</v>
      </c>
      <c r="D90" s="7">
        <f t="shared" si="62"/>
        <v>5319</v>
      </c>
      <c r="E90" s="2">
        <f t="shared" si="63"/>
        <v>1064266059</v>
      </c>
      <c r="F90" s="26">
        <f t="shared" si="40"/>
        <v>82.698233215547702</v>
      </c>
      <c r="G90" s="97">
        <f t="shared" si="69"/>
        <v>1.9703656122858353E-3</v>
      </c>
      <c r="H90" s="58">
        <f t="shared" si="70"/>
        <v>1</v>
      </c>
      <c r="I90" s="7">
        <f t="shared" si="64"/>
        <v>-1073746359</v>
      </c>
      <c r="J90" s="2">
        <f t="shared" si="65"/>
        <v>0</v>
      </c>
      <c r="K90" s="36">
        <f t="shared" si="66"/>
        <v>1064266059</v>
      </c>
      <c r="L90" s="7">
        <f t="shared" si="67"/>
        <v>-276129776</v>
      </c>
      <c r="M90" s="2">
        <f t="shared" si="74"/>
        <v>0</v>
      </c>
      <c r="N90" s="36">
        <f t="shared" si="68"/>
        <v>273690197</v>
      </c>
      <c r="P90" s="41">
        <f t="shared" si="71"/>
        <v>2.4455465530470816E-5</v>
      </c>
      <c r="Q90" s="40">
        <f t="shared" si="72"/>
        <v>26135.698455410195</v>
      </c>
      <c r="R90" s="40">
        <f t="shared" si="73"/>
        <v>0</v>
      </c>
      <c r="S90" s="107">
        <f t="shared" si="36"/>
        <v>0</v>
      </c>
      <c r="T90" s="152"/>
      <c r="U90" s="109"/>
      <c r="V90" s="105"/>
      <c r="W90" s="109"/>
      <c r="X90" s="75"/>
    </row>
    <row r="91" spans="2:24" x14ac:dyDescent="0.25">
      <c r="B91" s="9">
        <v>87</v>
      </c>
      <c r="C91" s="18">
        <v>43978</v>
      </c>
      <c r="D91" s="9">
        <f t="shared" ref="D91:D122" si="75">D90+IF(M91&gt;0,M91,0)</f>
        <v>5319</v>
      </c>
      <c r="E91" s="3">
        <f t="shared" ref="E91:E122" si="76">E90+IF(N91&gt;0,N91,0)</f>
        <v>1432705321</v>
      </c>
      <c r="F91" s="25">
        <f t="shared" si="40"/>
        <v>82.698233215547702</v>
      </c>
      <c r="G91" s="96">
        <f t="shared" si="69"/>
        <v>1.9703656122858353E-3</v>
      </c>
      <c r="H91" s="57">
        <f t="shared" si="70"/>
        <v>1</v>
      </c>
      <c r="I91" s="9">
        <f t="shared" ref="I91:I122" si="77">INT((Z$4*K91+I90)/(1+Y$4*J91))</f>
        <v>-1445469760</v>
      </c>
      <c r="J91" s="3">
        <f t="shared" ref="J91:J122" si="78">S91</f>
        <v>0</v>
      </c>
      <c r="K91" s="39">
        <f t="shared" ref="K91:K122" si="79">INT((X$4*J91+K90)/(1+W$4+Z$4))</f>
        <v>1432705321</v>
      </c>
      <c r="L91" s="9">
        <f t="shared" ref="L91:L122" si="80">I91-I90</f>
        <v>-371723401</v>
      </c>
      <c r="M91" s="3">
        <f t="shared" si="74"/>
        <v>0</v>
      </c>
      <c r="N91" s="39">
        <f t="shared" ref="N91:N122" si="81">K91-K90</f>
        <v>368439262</v>
      </c>
      <c r="P91" s="73">
        <f t="shared" si="71"/>
        <v>2.4455465530470816E-5</v>
      </c>
      <c r="Q91" s="72">
        <f t="shared" si="72"/>
        <v>35183.434538129201</v>
      </c>
      <c r="R91" s="72">
        <f t="shared" si="73"/>
        <v>0</v>
      </c>
      <c r="S91" s="108">
        <f t="shared" si="36"/>
        <v>0</v>
      </c>
      <c r="T91" s="151"/>
      <c r="U91" s="16"/>
      <c r="V91" s="106"/>
      <c r="W91" s="16"/>
      <c r="X91" s="76"/>
    </row>
    <row r="92" spans="2:24" x14ac:dyDescent="0.25">
      <c r="B92" s="7">
        <v>88</v>
      </c>
      <c r="C92" s="19">
        <v>43979</v>
      </c>
      <c r="D92" s="7">
        <f t="shared" si="75"/>
        <v>5319</v>
      </c>
      <c r="E92" s="2">
        <f t="shared" si="76"/>
        <v>1928694916</v>
      </c>
      <c r="F92" s="26">
        <f t="shared" si="40"/>
        <v>82.698233215547702</v>
      </c>
      <c r="G92" s="97">
        <f t="shared" si="69"/>
        <v>1.9703656122858353E-3</v>
      </c>
      <c r="H92" s="58">
        <f t="shared" si="70"/>
        <v>1</v>
      </c>
      <c r="I92" s="7">
        <f t="shared" si="77"/>
        <v>-1945880433</v>
      </c>
      <c r="J92" s="2">
        <f t="shared" si="78"/>
        <v>0</v>
      </c>
      <c r="K92" s="36">
        <f t="shared" si="79"/>
        <v>1928694916</v>
      </c>
      <c r="L92" s="7">
        <f t="shared" si="80"/>
        <v>-500410673</v>
      </c>
      <c r="M92" s="2">
        <f t="shared" si="74"/>
        <v>0</v>
      </c>
      <c r="N92" s="36">
        <f t="shared" si="81"/>
        <v>495989595</v>
      </c>
      <c r="P92" s="41">
        <f t="shared" si="71"/>
        <v>2.4455465530470816E-5</v>
      </c>
      <c r="Q92" s="40">
        <f t="shared" si="72"/>
        <v>47363.414825111111</v>
      </c>
      <c r="R92" s="40">
        <f t="shared" si="73"/>
        <v>0</v>
      </c>
      <c r="S92" s="107">
        <f t="shared" ref="S92:S155" si="82">INT(((-Q92+SQRT((Q92^2)-(4*P92*R92)))/(2*P92)))</f>
        <v>0</v>
      </c>
      <c r="T92" s="152"/>
      <c r="U92" s="109"/>
      <c r="V92" s="105"/>
      <c r="W92" s="109"/>
      <c r="X92" s="75"/>
    </row>
    <row r="93" spans="2:24" x14ac:dyDescent="0.25">
      <c r="B93" s="9">
        <v>89</v>
      </c>
      <c r="C93" s="18">
        <v>43980</v>
      </c>
      <c r="D93" s="9">
        <f t="shared" si="75"/>
        <v>5319</v>
      </c>
      <c r="E93" s="3">
        <f t="shared" si="76"/>
        <v>2596391613</v>
      </c>
      <c r="F93" s="25">
        <f t="shared" ref="F93:F156" si="83">D93*(F$27/D$27)</f>
        <v>82.698233215547702</v>
      </c>
      <c r="G93" s="96">
        <f t="shared" si="69"/>
        <v>1.9703656122858353E-3</v>
      </c>
      <c r="H93" s="57">
        <f t="shared" si="70"/>
        <v>1</v>
      </c>
      <c r="I93" s="9">
        <f t="shared" si="77"/>
        <v>-2619528745</v>
      </c>
      <c r="J93" s="3">
        <f t="shared" si="78"/>
        <v>0</v>
      </c>
      <c r="K93" s="39">
        <f t="shared" si="79"/>
        <v>2596391613</v>
      </c>
      <c r="L93" s="9">
        <f t="shared" si="80"/>
        <v>-673648312</v>
      </c>
      <c r="M93" s="3">
        <f t="shared" si="74"/>
        <v>0</v>
      </c>
      <c r="N93" s="39">
        <f t="shared" si="81"/>
        <v>667696697</v>
      </c>
      <c r="P93" s="73">
        <f t="shared" si="71"/>
        <v>2.4455465530470816E-5</v>
      </c>
      <c r="Q93" s="72">
        <f t="shared" si="72"/>
        <v>63759.993885302349</v>
      </c>
      <c r="R93" s="72">
        <f t="shared" si="73"/>
        <v>0</v>
      </c>
      <c r="S93" s="108">
        <f t="shared" si="82"/>
        <v>0</v>
      </c>
      <c r="T93" s="151"/>
      <c r="U93" s="16"/>
      <c r="V93" s="106"/>
      <c r="W93" s="16"/>
      <c r="X93" s="76"/>
    </row>
    <row r="94" spans="2:24" x14ac:dyDescent="0.25">
      <c r="B94" s="7">
        <v>90</v>
      </c>
      <c r="C94" s="19">
        <v>43981</v>
      </c>
      <c r="D94" s="7">
        <f t="shared" si="75"/>
        <v>5319</v>
      </c>
      <c r="E94" s="2">
        <f t="shared" si="76"/>
        <v>3495238854</v>
      </c>
      <c r="F94" s="26">
        <f t="shared" si="83"/>
        <v>82.698233215547702</v>
      </c>
      <c r="G94" s="97">
        <f t="shared" si="69"/>
        <v>1.9703656122858353E-3</v>
      </c>
      <c r="H94" s="58">
        <f t="shared" si="70"/>
        <v>1</v>
      </c>
      <c r="I94" s="7">
        <f t="shared" si="77"/>
        <v>-3526387995</v>
      </c>
      <c r="J94" s="2">
        <f t="shared" si="78"/>
        <v>0</v>
      </c>
      <c r="K94" s="36">
        <f t="shared" si="79"/>
        <v>3495238854</v>
      </c>
      <c r="L94" s="7">
        <f t="shared" si="80"/>
        <v>-906859250</v>
      </c>
      <c r="M94" s="2">
        <f t="shared" si="74"/>
        <v>0</v>
      </c>
      <c r="N94" s="36">
        <f t="shared" si="81"/>
        <v>898847241</v>
      </c>
      <c r="P94" s="41">
        <f t="shared" si="71"/>
        <v>2.4455465530470816E-5</v>
      </c>
      <c r="Q94" s="40">
        <f t="shared" si="72"/>
        <v>85832.919989776739</v>
      </c>
      <c r="R94" s="40">
        <f t="shared" si="73"/>
        <v>0</v>
      </c>
      <c r="S94" s="107">
        <f t="shared" si="82"/>
        <v>0</v>
      </c>
      <c r="T94" s="152"/>
      <c r="U94" s="109"/>
      <c r="V94" s="105"/>
      <c r="W94" s="109"/>
      <c r="X94" s="75"/>
    </row>
    <row r="95" spans="2:24" x14ac:dyDescent="0.25">
      <c r="B95" s="9">
        <v>91</v>
      </c>
      <c r="C95" s="18">
        <v>43982</v>
      </c>
      <c r="D95" s="9">
        <f t="shared" si="75"/>
        <v>5319</v>
      </c>
      <c r="E95" s="3">
        <f t="shared" si="76"/>
        <v>4705258862</v>
      </c>
      <c r="F95" s="25">
        <f t="shared" si="83"/>
        <v>82.698233215547702</v>
      </c>
      <c r="G95" s="96">
        <f t="shared" si="69"/>
        <v>1.9703656122858353E-3</v>
      </c>
      <c r="H95" s="57">
        <f t="shared" si="70"/>
        <v>1</v>
      </c>
      <c r="I95" s="9">
        <f t="shared" si="77"/>
        <v>-4747193697</v>
      </c>
      <c r="J95" s="3">
        <f t="shared" si="78"/>
        <v>0</v>
      </c>
      <c r="K95" s="39">
        <f t="shared" si="79"/>
        <v>4705258862</v>
      </c>
      <c r="L95" s="9">
        <f t="shared" si="80"/>
        <v>-1220805702</v>
      </c>
      <c r="M95" s="3">
        <f t="shared" si="74"/>
        <v>0</v>
      </c>
      <c r="N95" s="39">
        <f t="shared" si="81"/>
        <v>1210020008</v>
      </c>
      <c r="P95" s="73">
        <f t="shared" si="71"/>
        <v>2.4455465530470816E-5</v>
      </c>
      <c r="Q95" s="72">
        <f t="shared" si="72"/>
        <v>115547.29299782687</v>
      </c>
      <c r="R95" s="72">
        <f t="shared" si="73"/>
        <v>0</v>
      </c>
      <c r="S95" s="108">
        <f t="shared" si="82"/>
        <v>0</v>
      </c>
      <c r="T95" s="151"/>
      <c r="U95" s="16"/>
      <c r="V95" s="106"/>
      <c r="W95" s="16"/>
      <c r="X95" s="76"/>
    </row>
    <row r="96" spans="2:24" x14ac:dyDescent="0.25">
      <c r="B96" s="7">
        <v>92</v>
      </c>
      <c r="C96" s="19">
        <v>43983</v>
      </c>
      <c r="D96" s="7">
        <f t="shared" si="75"/>
        <v>5319</v>
      </c>
      <c r="E96" s="2">
        <f t="shared" si="76"/>
        <v>6334176828</v>
      </c>
      <c r="F96" s="26">
        <f t="shared" si="83"/>
        <v>82.698233215547702</v>
      </c>
      <c r="G96" s="97">
        <f t="shared" si="69"/>
        <v>1.9703656122858353E-3</v>
      </c>
      <c r="H96" s="58">
        <f t="shared" si="70"/>
        <v>1</v>
      </c>
      <c r="I96" s="7">
        <f t="shared" si="77"/>
        <v>-6390631267</v>
      </c>
      <c r="J96" s="2">
        <f t="shared" si="78"/>
        <v>0</v>
      </c>
      <c r="K96" s="36">
        <f t="shared" si="79"/>
        <v>6334176828</v>
      </c>
      <c r="L96" s="7">
        <f t="shared" si="80"/>
        <v>-1643437570</v>
      </c>
      <c r="M96" s="2">
        <f t="shared" si="74"/>
        <v>0</v>
      </c>
      <c r="N96" s="36">
        <f t="shared" si="81"/>
        <v>1628917966</v>
      </c>
      <c r="P96" s="41">
        <f t="shared" si="71"/>
        <v>2.4455465530470816E-5</v>
      </c>
      <c r="Q96" s="40">
        <f t="shared" si="72"/>
        <v>155548.51259031956</v>
      </c>
      <c r="R96" s="40">
        <f t="shared" si="73"/>
        <v>0</v>
      </c>
      <c r="S96" s="107">
        <f t="shared" si="82"/>
        <v>0</v>
      </c>
      <c r="T96" s="152"/>
      <c r="U96" s="109"/>
      <c r="V96" s="105"/>
      <c r="W96" s="109"/>
      <c r="X96" s="75"/>
    </row>
    <row r="97" spans="2:24" x14ac:dyDescent="0.25">
      <c r="B97" s="9">
        <v>93</v>
      </c>
      <c r="C97" s="18">
        <v>43984</v>
      </c>
      <c r="D97" s="9">
        <f t="shared" si="75"/>
        <v>5319</v>
      </c>
      <c r="E97" s="3">
        <f t="shared" si="76"/>
        <v>8527011429</v>
      </c>
      <c r="F97" s="25">
        <f t="shared" si="83"/>
        <v>82.698233215547702</v>
      </c>
      <c r="G97" s="96">
        <f t="shared" si="69"/>
        <v>1.9703656122858353E-3</v>
      </c>
      <c r="H97" s="57">
        <f t="shared" si="70"/>
        <v>1</v>
      </c>
      <c r="I97" s="9">
        <f t="shared" si="77"/>
        <v>-8603012027</v>
      </c>
      <c r="J97" s="3">
        <f t="shared" si="78"/>
        <v>0</v>
      </c>
      <c r="K97" s="39">
        <f t="shared" si="79"/>
        <v>8527011429</v>
      </c>
      <c r="L97" s="9">
        <f t="shared" si="80"/>
        <v>-2212380760</v>
      </c>
      <c r="M97" s="3">
        <f t="shared" si="74"/>
        <v>0</v>
      </c>
      <c r="N97" s="39">
        <f t="shared" si="81"/>
        <v>2192834601</v>
      </c>
      <c r="P97" s="73">
        <f t="shared" si="71"/>
        <v>2.4455465530470816E-5</v>
      </c>
      <c r="Q97" s="72">
        <f t="shared" si="72"/>
        <v>209397.7918091079</v>
      </c>
      <c r="R97" s="72">
        <f t="shared" si="73"/>
        <v>0</v>
      </c>
      <c r="S97" s="108">
        <f t="shared" si="82"/>
        <v>0</v>
      </c>
      <c r="T97" s="151"/>
      <c r="U97" s="16"/>
      <c r="V97" s="106"/>
      <c r="W97" s="16"/>
      <c r="X97" s="76"/>
    </row>
    <row r="98" spans="2:24" x14ac:dyDescent="0.25">
      <c r="B98" s="7">
        <v>94</v>
      </c>
      <c r="C98" s="19">
        <v>43985</v>
      </c>
      <c r="D98" s="7">
        <f t="shared" si="75"/>
        <v>5319</v>
      </c>
      <c r="E98" s="2">
        <f t="shared" si="76"/>
        <v>11478985491</v>
      </c>
      <c r="F98" s="26">
        <f t="shared" si="83"/>
        <v>82.698233215547702</v>
      </c>
      <c r="G98" s="97">
        <f t="shared" si="69"/>
        <v>1.9703656122858353E-3</v>
      </c>
      <c r="H98" s="58">
        <f t="shared" si="70"/>
        <v>1</v>
      </c>
      <c r="I98" s="7">
        <f t="shared" si="77"/>
        <v>-11581298951</v>
      </c>
      <c r="J98" s="2">
        <f t="shared" si="78"/>
        <v>0</v>
      </c>
      <c r="K98" s="36">
        <f t="shared" si="79"/>
        <v>11478985491</v>
      </c>
      <c r="L98" s="7">
        <f t="shared" si="80"/>
        <v>-2978286924</v>
      </c>
      <c r="M98" s="2">
        <f t="shared" si="74"/>
        <v>0</v>
      </c>
      <c r="N98" s="36">
        <f t="shared" si="81"/>
        <v>2951974062</v>
      </c>
      <c r="P98" s="41">
        <f t="shared" si="71"/>
        <v>2.4455465530470816E-5</v>
      </c>
      <c r="Q98" s="40">
        <f t="shared" si="72"/>
        <v>281889.20338589099</v>
      </c>
      <c r="R98" s="40">
        <f t="shared" si="73"/>
        <v>0</v>
      </c>
      <c r="S98" s="107">
        <f t="shared" si="82"/>
        <v>0</v>
      </c>
      <c r="T98" s="152"/>
      <c r="U98" s="109"/>
      <c r="V98" s="105"/>
      <c r="W98" s="109"/>
      <c r="X98" s="75"/>
    </row>
    <row r="99" spans="2:24" x14ac:dyDescent="0.25">
      <c r="B99" s="9">
        <v>95</v>
      </c>
      <c r="C99" s="18">
        <v>43986</v>
      </c>
      <c r="D99" s="9">
        <f t="shared" si="75"/>
        <v>5319</v>
      </c>
      <c r="E99" s="3">
        <f t="shared" si="76"/>
        <v>15452906215</v>
      </c>
      <c r="F99" s="25">
        <f t="shared" si="83"/>
        <v>82.698233215547702</v>
      </c>
      <c r="G99" s="96">
        <f t="shared" si="69"/>
        <v>1.9703656122858353E-3</v>
      </c>
      <c r="H99" s="57">
        <f t="shared" si="70"/>
        <v>1</v>
      </c>
      <c r="I99" s="9">
        <f t="shared" si="77"/>
        <v>-15590641810</v>
      </c>
      <c r="J99" s="3">
        <f t="shared" si="78"/>
        <v>0</v>
      </c>
      <c r="K99" s="39">
        <f t="shared" si="79"/>
        <v>15452906215</v>
      </c>
      <c r="L99" s="9">
        <f t="shared" si="80"/>
        <v>-4009342859</v>
      </c>
      <c r="M99" s="3">
        <f t="shared" si="74"/>
        <v>0</v>
      </c>
      <c r="N99" s="39">
        <f t="shared" si="81"/>
        <v>3973920724</v>
      </c>
      <c r="P99" s="73">
        <f t="shared" si="71"/>
        <v>2.4455465530470816E-5</v>
      </c>
      <c r="Q99" s="72">
        <f t="shared" si="72"/>
        <v>379476.48452034686</v>
      </c>
      <c r="R99" s="72">
        <f t="shared" si="73"/>
        <v>0</v>
      </c>
      <c r="S99" s="108">
        <f t="shared" si="82"/>
        <v>0</v>
      </c>
      <c r="T99" s="151"/>
      <c r="U99" s="16"/>
      <c r="V99" s="106"/>
      <c r="W99" s="16"/>
      <c r="X99" s="76"/>
    </row>
    <row r="100" spans="2:24" x14ac:dyDescent="0.25">
      <c r="B100" s="7">
        <v>96</v>
      </c>
      <c r="C100" s="19">
        <v>43987</v>
      </c>
      <c r="D100" s="7">
        <f t="shared" si="75"/>
        <v>5319</v>
      </c>
      <c r="E100" s="2">
        <f t="shared" si="76"/>
        <v>20802562272</v>
      </c>
      <c r="F100" s="26">
        <f t="shared" si="83"/>
        <v>82.698233215547702</v>
      </c>
      <c r="G100" s="97">
        <f t="shared" ref="G100:G131" si="84">D100/U$3</f>
        <v>1.9703656122858353E-3</v>
      </c>
      <c r="H100" s="58">
        <f t="shared" si="70"/>
        <v>1</v>
      </c>
      <c r="I100" s="7">
        <f t="shared" si="77"/>
        <v>-20987982824</v>
      </c>
      <c r="J100" s="2">
        <f t="shared" si="78"/>
        <v>0</v>
      </c>
      <c r="K100" s="36">
        <f t="shared" si="79"/>
        <v>20802562272</v>
      </c>
      <c r="L100" s="7">
        <f t="shared" si="80"/>
        <v>-5397341014</v>
      </c>
      <c r="M100" s="2">
        <f t="shared" si="74"/>
        <v>0</v>
      </c>
      <c r="N100" s="36">
        <f t="shared" si="81"/>
        <v>5349656057</v>
      </c>
      <c r="P100" s="41">
        <f t="shared" si="71"/>
        <v>2.4455465530470816E-5</v>
      </c>
      <c r="Q100" s="40">
        <f t="shared" si="72"/>
        <v>510847.59776858368</v>
      </c>
      <c r="R100" s="40">
        <f t="shared" si="73"/>
        <v>0</v>
      </c>
      <c r="S100" s="107">
        <f t="shared" si="82"/>
        <v>0</v>
      </c>
      <c r="T100" s="152"/>
      <c r="U100" s="109"/>
      <c r="V100" s="105"/>
      <c r="W100" s="109"/>
      <c r="X100" s="75"/>
    </row>
    <row r="101" spans="2:24" x14ac:dyDescent="0.25">
      <c r="B101" s="9">
        <v>97</v>
      </c>
      <c r="C101" s="18">
        <v>43988</v>
      </c>
      <c r="D101" s="9">
        <f t="shared" si="75"/>
        <v>5319</v>
      </c>
      <c r="E101" s="3">
        <f t="shared" si="76"/>
        <v>28004220763</v>
      </c>
      <c r="F101" s="25">
        <f t="shared" si="83"/>
        <v>82.698233215547702</v>
      </c>
      <c r="G101" s="96">
        <f t="shared" si="84"/>
        <v>1.9703656122858353E-3</v>
      </c>
      <c r="H101" s="57">
        <f t="shared" si="70"/>
        <v>1</v>
      </c>
      <c r="I101" s="9">
        <f t="shared" si="77"/>
        <v>-28253834372</v>
      </c>
      <c r="J101" s="3">
        <f t="shared" si="78"/>
        <v>0</v>
      </c>
      <c r="K101" s="39">
        <f t="shared" si="79"/>
        <v>28004220763</v>
      </c>
      <c r="L101" s="9">
        <f t="shared" si="80"/>
        <v>-7265851548</v>
      </c>
      <c r="M101" s="3">
        <f t="shared" si="74"/>
        <v>0</v>
      </c>
      <c r="N101" s="39">
        <f t="shared" si="81"/>
        <v>7201658491</v>
      </c>
      <c r="P101" s="73">
        <f t="shared" si="71"/>
        <v>2.4455465530470816E-5</v>
      </c>
      <c r="Q101" s="72">
        <f t="shared" si="72"/>
        <v>687698.19960715447</v>
      </c>
      <c r="R101" s="72">
        <f t="shared" si="73"/>
        <v>0</v>
      </c>
      <c r="S101" s="108">
        <f t="shared" si="82"/>
        <v>0</v>
      </c>
      <c r="T101" s="151"/>
      <c r="U101" s="16"/>
      <c r="V101" s="106"/>
      <c r="W101" s="16"/>
      <c r="X101" s="76"/>
    </row>
    <row r="102" spans="2:24" x14ac:dyDescent="0.25">
      <c r="B102" s="7">
        <v>98</v>
      </c>
      <c r="C102" s="19">
        <v>43989</v>
      </c>
      <c r="D102" s="7">
        <f t="shared" si="75"/>
        <v>5319</v>
      </c>
      <c r="E102" s="2">
        <f t="shared" si="76"/>
        <v>37699028143</v>
      </c>
      <c r="F102" s="26">
        <f t="shared" si="83"/>
        <v>82.698233215547702</v>
      </c>
      <c r="G102" s="97">
        <f t="shared" si="84"/>
        <v>1.9703656122858353E-3</v>
      </c>
      <c r="H102" s="58">
        <f t="shared" si="70"/>
        <v>1</v>
      </c>
      <c r="I102" s="7">
        <f t="shared" si="77"/>
        <v>-38035057863</v>
      </c>
      <c r="J102" s="2">
        <f t="shared" si="78"/>
        <v>0</v>
      </c>
      <c r="K102" s="36">
        <f t="shared" si="79"/>
        <v>37699028143</v>
      </c>
      <c r="L102" s="7">
        <f t="shared" si="80"/>
        <v>-9781223491</v>
      </c>
      <c r="M102" s="2">
        <f t="shared" si="74"/>
        <v>0</v>
      </c>
      <c r="N102" s="36">
        <f t="shared" si="81"/>
        <v>9694807380</v>
      </c>
      <c r="P102" s="41">
        <f t="shared" si="71"/>
        <v>2.4455465530470816E-5</v>
      </c>
      <c r="Q102" s="40">
        <f t="shared" si="72"/>
        <v>925772.87671099138</v>
      </c>
      <c r="R102" s="40">
        <f t="shared" si="73"/>
        <v>0</v>
      </c>
      <c r="S102" s="107">
        <f t="shared" si="82"/>
        <v>0</v>
      </c>
      <c r="T102" s="152"/>
      <c r="U102" s="109"/>
      <c r="V102" s="105"/>
      <c r="W102" s="109"/>
      <c r="X102" s="75"/>
    </row>
    <row r="103" spans="2:24" x14ac:dyDescent="0.25">
      <c r="B103" s="9">
        <v>99</v>
      </c>
      <c r="C103" s="18">
        <v>43990</v>
      </c>
      <c r="D103" s="9">
        <f t="shared" si="75"/>
        <v>5319</v>
      </c>
      <c r="E103" s="3">
        <f t="shared" si="76"/>
        <v>50750089959</v>
      </c>
      <c r="F103" s="25">
        <f t="shared" si="83"/>
        <v>82.698233215547702</v>
      </c>
      <c r="G103" s="96">
        <f t="shared" si="84"/>
        <v>1.9703656122858353E-3</v>
      </c>
      <c r="H103" s="57">
        <f t="shared" si="70"/>
        <v>1</v>
      </c>
      <c r="I103" s="9">
        <f t="shared" si="77"/>
        <v>-51202452264</v>
      </c>
      <c r="J103" s="3">
        <f t="shared" si="78"/>
        <v>0</v>
      </c>
      <c r="K103" s="39">
        <f t="shared" si="79"/>
        <v>50750089959</v>
      </c>
      <c r="L103" s="9">
        <f t="shared" si="80"/>
        <v>-13167394401</v>
      </c>
      <c r="M103" s="3">
        <f t="shared" si="74"/>
        <v>0</v>
      </c>
      <c r="N103" s="39">
        <f t="shared" si="81"/>
        <v>13051061816</v>
      </c>
      <c r="P103" s="73">
        <f t="shared" si="71"/>
        <v>2.4455465530470816E-5</v>
      </c>
      <c r="Q103" s="72">
        <f t="shared" si="72"/>
        <v>1246266.8489513868</v>
      </c>
      <c r="R103" s="72">
        <f t="shared" si="73"/>
        <v>0</v>
      </c>
      <c r="S103" s="108">
        <f t="shared" si="82"/>
        <v>0</v>
      </c>
      <c r="T103" s="151"/>
      <c r="U103" s="16"/>
      <c r="V103" s="106"/>
      <c r="W103" s="16"/>
      <c r="X103" s="76"/>
    </row>
    <row r="104" spans="2:24" x14ac:dyDescent="0.25">
      <c r="B104" s="7">
        <v>100</v>
      </c>
      <c r="C104" s="19">
        <v>43991</v>
      </c>
      <c r="D104" s="7">
        <f t="shared" si="75"/>
        <v>5319</v>
      </c>
      <c r="E104" s="2">
        <f t="shared" si="76"/>
        <v>68319311073</v>
      </c>
      <c r="F104" s="26">
        <f t="shared" si="83"/>
        <v>82.698233215547702</v>
      </c>
      <c r="G104" s="97">
        <f t="shared" si="84"/>
        <v>1.9703656122858353E-3</v>
      </c>
      <c r="H104" s="58">
        <f t="shared" ref="H104:H135" si="85">D104/D103</f>
        <v>1</v>
      </c>
      <c r="I104" s="7">
        <f t="shared" si="77"/>
        <v>-68928279249</v>
      </c>
      <c r="J104" s="2">
        <f t="shared" si="78"/>
        <v>0</v>
      </c>
      <c r="K104" s="36">
        <f t="shared" si="79"/>
        <v>68319311073</v>
      </c>
      <c r="L104" s="7">
        <f t="shared" si="80"/>
        <v>-17725826985</v>
      </c>
      <c r="M104" s="2">
        <f t="shared" si="74"/>
        <v>0</v>
      </c>
      <c r="N104" s="36">
        <f t="shared" si="81"/>
        <v>17569221114</v>
      </c>
      <c r="P104" s="41">
        <f t="shared" si="71"/>
        <v>2.4455465530470816E-5</v>
      </c>
      <c r="Q104" s="40">
        <f t="shared" si="72"/>
        <v>1677712.9292439662</v>
      </c>
      <c r="R104" s="40">
        <f t="shared" si="73"/>
        <v>0</v>
      </c>
      <c r="S104" s="107">
        <f t="shared" si="82"/>
        <v>0</v>
      </c>
      <c r="T104" s="152"/>
      <c r="U104" s="109"/>
      <c r="V104" s="105"/>
      <c r="W104" s="109"/>
      <c r="X104" s="75"/>
    </row>
    <row r="105" spans="2:24" x14ac:dyDescent="0.25">
      <c r="B105" s="9">
        <v>101</v>
      </c>
      <c r="C105" s="18">
        <v>43992</v>
      </c>
      <c r="D105" s="9">
        <f t="shared" si="75"/>
        <v>5319</v>
      </c>
      <c r="E105" s="3">
        <f t="shared" si="76"/>
        <v>91970837278</v>
      </c>
      <c r="F105" s="25">
        <f t="shared" si="83"/>
        <v>82.698233215547702</v>
      </c>
      <c r="G105" s="96">
        <f t="shared" si="84"/>
        <v>1.9703656122858353E-3</v>
      </c>
      <c r="H105" s="57">
        <f t="shared" si="85"/>
        <v>1</v>
      </c>
      <c r="I105" s="9">
        <f t="shared" si="77"/>
        <v>-92790626858</v>
      </c>
      <c r="J105" s="3">
        <f t="shared" si="78"/>
        <v>0</v>
      </c>
      <c r="K105" s="39">
        <f t="shared" si="79"/>
        <v>91970837278</v>
      </c>
      <c r="L105" s="9">
        <f t="shared" si="80"/>
        <v>-23862347609</v>
      </c>
      <c r="M105" s="3">
        <f t="shared" si="74"/>
        <v>0</v>
      </c>
      <c r="N105" s="39">
        <f t="shared" si="81"/>
        <v>23651526205</v>
      </c>
      <c r="P105" s="73">
        <f t="shared" si="71"/>
        <v>2.4455465530470816E-5</v>
      </c>
      <c r="Q105" s="72">
        <f t="shared" si="72"/>
        <v>2258521.7316360534</v>
      </c>
      <c r="R105" s="72">
        <f t="shared" si="73"/>
        <v>0</v>
      </c>
      <c r="S105" s="108">
        <f t="shared" si="82"/>
        <v>0</v>
      </c>
      <c r="T105" s="151"/>
      <c r="U105" s="16"/>
      <c r="V105" s="106"/>
      <c r="W105" s="16"/>
      <c r="X105" s="76"/>
    </row>
    <row r="106" spans="2:24" x14ac:dyDescent="0.25">
      <c r="B106" s="7">
        <v>102</v>
      </c>
      <c r="C106" s="19">
        <v>43993</v>
      </c>
      <c r="D106" s="7">
        <f t="shared" si="75"/>
        <v>5319</v>
      </c>
      <c r="E106" s="2">
        <f t="shared" si="76"/>
        <v>123810307463</v>
      </c>
      <c r="F106" s="26">
        <f t="shared" si="83"/>
        <v>82.698233215547702</v>
      </c>
      <c r="G106" s="97">
        <f t="shared" si="84"/>
        <v>1.9703656122858353E-3</v>
      </c>
      <c r="H106" s="58">
        <f t="shared" si="85"/>
        <v>1</v>
      </c>
      <c r="I106" s="7">
        <f t="shared" si="77"/>
        <v>-124913902907</v>
      </c>
      <c r="J106" s="2">
        <f t="shared" si="78"/>
        <v>0</v>
      </c>
      <c r="K106" s="36">
        <f t="shared" si="79"/>
        <v>123810307463</v>
      </c>
      <c r="L106" s="7">
        <f t="shared" si="80"/>
        <v>-32123276049</v>
      </c>
      <c r="M106" s="2">
        <f t="shared" si="74"/>
        <v>0</v>
      </c>
      <c r="N106" s="36">
        <f t="shared" si="81"/>
        <v>31839470185</v>
      </c>
      <c r="P106" s="41">
        <f t="shared" si="71"/>
        <v>2.4455465530470816E-5</v>
      </c>
      <c r="Q106" s="40">
        <f t="shared" si="72"/>
        <v>3040401.2765943706</v>
      </c>
      <c r="R106" s="40">
        <f t="shared" si="73"/>
        <v>0</v>
      </c>
      <c r="S106" s="107">
        <f t="shared" si="82"/>
        <v>0</v>
      </c>
      <c r="T106" s="152"/>
      <c r="U106" s="109"/>
      <c r="V106" s="105"/>
      <c r="W106" s="109"/>
      <c r="X106" s="75"/>
    </row>
    <row r="107" spans="2:24" x14ac:dyDescent="0.25">
      <c r="B107" s="9">
        <v>103</v>
      </c>
      <c r="C107" s="18">
        <v>43994</v>
      </c>
      <c r="D107" s="9">
        <f t="shared" si="75"/>
        <v>5319</v>
      </c>
      <c r="E107" s="3">
        <f t="shared" si="76"/>
        <v>166672313614</v>
      </c>
      <c r="F107" s="25">
        <f t="shared" si="83"/>
        <v>82.698233215547702</v>
      </c>
      <c r="G107" s="96">
        <f t="shared" si="84"/>
        <v>1.9703656122858353E-3</v>
      </c>
      <c r="H107" s="57">
        <f t="shared" si="85"/>
        <v>1</v>
      </c>
      <c r="I107" s="9">
        <f t="shared" si="77"/>
        <v>-168157965938</v>
      </c>
      <c r="J107" s="3">
        <f t="shared" si="78"/>
        <v>0</v>
      </c>
      <c r="K107" s="39">
        <f t="shared" si="79"/>
        <v>166672313614</v>
      </c>
      <c r="L107" s="9">
        <f t="shared" si="80"/>
        <v>-43244063031</v>
      </c>
      <c r="M107" s="3">
        <f t="shared" si="74"/>
        <v>0</v>
      </c>
      <c r="N107" s="39">
        <f t="shared" si="81"/>
        <v>42862006151</v>
      </c>
      <c r="P107" s="73">
        <f t="shared" si="71"/>
        <v>2.4455465530470816E-5</v>
      </c>
      <c r="Q107" s="72">
        <f t="shared" si="72"/>
        <v>4092960.4325970314</v>
      </c>
      <c r="R107" s="72">
        <f t="shared" si="73"/>
        <v>0</v>
      </c>
      <c r="S107" s="108">
        <f t="shared" si="82"/>
        <v>0</v>
      </c>
      <c r="T107" s="151"/>
      <c r="U107" s="16"/>
      <c r="V107" s="106"/>
      <c r="W107" s="16"/>
      <c r="X107" s="76"/>
    </row>
    <row r="108" spans="2:24" x14ac:dyDescent="0.25">
      <c r="B108" s="7">
        <v>104</v>
      </c>
      <c r="C108" s="19">
        <v>43995</v>
      </c>
      <c r="D108" s="7">
        <f t="shared" si="75"/>
        <v>5319</v>
      </c>
      <c r="E108" s="2">
        <f t="shared" si="76"/>
        <v>224372757767</v>
      </c>
      <c r="F108" s="26">
        <f t="shared" si="83"/>
        <v>82.698233215547702</v>
      </c>
      <c r="G108" s="97">
        <f t="shared" si="84"/>
        <v>1.9703656122858353E-3</v>
      </c>
      <c r="H108" s="58">
        <f t="shared" si="85"/>
        <v>1</v>
      </c>
      <c r="I108" s="7">
        <f t="shared" si="77"/>
        <v>-226372731600</v>
      </c>
      <c r="J108" s="2">
        <f t="shared" si="78"/>
        <v>0</v>
      </c>
      <c r="K108" s="36">
        <f t="shared" si="79"/>
        <v>224372757767</v>
      </c>
      <c r="L108" s="7">
        <f t="shared" si="80"/>
        <v>-58214765662</v>
      </c>
      <c r="M108" s="2">
        <f t="shared" si="74"/>
        <v>0</v>
      </c>
      <c r="N108" s="36">
        <f t="shared" si="81"/>
        <v>57700444153</v>
      </c>
      <c r="P108" s="41">
        <f t="shared" si="71"/>
        <v>2.4455465530470816E-5</v>
      </c>
      <c r="Q108" s="40">
        <f t="shared" si="72"/>
        <v>5509906.0273433179</v>
      </c>
      <c r="R108" s="40">
        <f t="shared" si="73"/>
        <v>0</v>
      </c>
      <c r="S108" s="107">
        <f t="shared" si="82"/>
        <v>0</v>
      </c>
      <c r="T108" s="152"/>
      <c r="U108" s="109"/>
      <c r="V108" s="105"/>
      <c r="W108" s="109"/>
      <c r="X108" s="75"/>
    </row>
    <row r="109" spans="2:24" x14ac:dyDescent="0.25">
      <c r="B109" s="9">
        <v>105</v>
      </c>
      <c r="C109" s="18">
        <v>43996</v>
      </c>
      <c r="D109" s="9">
        <f t="shared" si="75"/>
        <v>5319</v>
      </c>
      <c r="E109" s="3">
        <f t="shared" si="76"/>
        <v>302048572654</v>
      </c>
      <c r="F109" s="25">
        <f t="shared" si="83"/>
        <v>82.698233215547702</v>
      </c>
      <c r="G109" s="96">
        <f t="shared" si="84"/>
        <v>1.9703656122858353E-3</v>
      </c>
      <c r="H109" s="57">
        <f t="shared" si="85"/>
        <v>1</v>
      </c>
      <c r="I109" s="9">
        <f t="shared" si="77"/>
        <v>-304740921440</v>
      </c>
      <c r="J109" s="3">
        <f t="shared" si="78"/>
        <v>0</v>
      </c>
      <c r="K109" s="39">
        <f t="shared" si="79"/>
        <v>302048572654</v>
      </c>
      <c r="L109" s="9">
        <f t="shared" si="80"/>
        <v>-78368189840</v>
      </c>
      <c r="M109" s="3">
        <f t="shared" si="74"/>
        <v>0</v>
      </c>
      <c r="N109" s="39">
        <f t="shared" si="81"/>
        <v>77675814887</v>
      </c>
      <c r="P109" s="73">
        <f t="shared" si="71"/>
        <v>2.4455465530470816E-5</v>
      </c>
      <c r="Q109" s="72">
        <f t="shared" si="72"/>
        <v>7417385.34293635</v>
      </c>
      <c r="R109" s="72">
        <f t="shared" si="73"/>
        <v>0</v>
      </c>
      <c r="S109" s="108">
        <f t="shared" si="82"/>
        <v>0</v>
      </c>
      <c r="T109" s="151"/>
      <c r="U109" s="16"/>
      <c r="V109" s="106"/>
      <c r="W109" s="16"/>
      <c r="X109" s="76"/>
    </row>
    <row r="110" spans="2:24" x14ac:dyDescent="0.25">
      <c r="B110" s="7">
        <v>106</v>
      </c>
      <c r="C110" s="19">
        <v>43997</v>
      </c>
      <c r="D110" s="7">
        <f t="shared" si="75"/>
        <v>5319</v>
      </c>
      <c r="E110" s="2">
        <f t="shared" si="76"/>
        <v>406615050554</v>
      </c>
      <c r="F110" s="26">
        <f t="shared" si="83"/>
        <v>82.698233215547702</v>
      </c>
      <c r="G110" s="97">
        <f t="shared" si="84"/>
        <v>1.9703656122858353E-3</v>
      </c>
      <c r="H110" s="58">
        <f t="shared" si="85"/>
        <v>1</v>
      </c>
      <c r="I110" s="7">
        <f t="shared" si="77"/>
        <v>-410239468225</v>
      </c>
      <c r="J110" s="2">
        <f t="shared" si="78"/>
        <v>0</v>
      </c>
      <c r="K110" s="36">
        <f t="shared" si="79"/>
        <v>406615050554</v>
      </c>
      <c r="L110" s="7">
        <f t="shared" si="80"/>
        <v>-105498546785</v>
      </c>
      <c r="M110" s="2">
        <f t="shared" si="74"/>
        <v>0</v>
      </c>
      <c r="N110" s="36">
        <f t="shared" si="81"/>
        <v>104566477900</v>
      </c>
      <c r="P110" s="41">
        <f t="shared" si="71"/>
        <v>2.4455465530470816E-5</v>
      </c>
      <c r="Q110" s="40">
        <f t="shared" si="72"/>
        <v>9985216.7070328631</v>
      </c>
      <c r="R110" s="40">
        <f t="shared" si="73"/>
        <v>0</v>
      </c>
      <c r="S110" s="107">
        <f t="shared" si="82"/>
        <v>0</v>
      </c>
      <c r="T110" s="152"/>
      <c r="U110" s="109"/>
      <c r="V110" s="105"/>
      <c r="W110" s="109"/>
      <c r="X110" s="75"/>
    </row>
    <row r="111" spans="2:24" x14ac:dyDescent="0.25">
      <c r="B111" s="9">
        <v>107</v>
      </c>
      <c r="C111" s="18">
        <v>43998</v>
      </c>
      <c r="D111" s="9">
        <f t="shared" si="75"/>
        <v>5319</v>
      </c>
      <c r="E111" s="3">
        <f t="shared" si="76"/>
        <v>547381495249</v>
      </c>
      <c r="F111" s="25">
        <f t="shared" si="83"/>
        <v>82.698233215547702</v>
      </c>
      <c r="G111" s="96">
        <f t="shared" si="84"/>
        <v>1.9703656122858353E-3</v>
      </c>
      <c r="H111" s="57">
        <f t="shared" si="85"/>
        <v>1</v>
      </c>
      <c r="I111" s="9">
        <f t="shared" si="77"/>
        <v>-552260655603</v>
      </c>
      <c r="J111" s="3">
        <f t="shared" si="78"/>
        <v>0</v>
      </c>
      <c r="K111" s="39">
        <f t="shared" si="79"/>
        <v>547381495249</v>
      </c>
      <c r="L111" s="9">
        <f t="shared" si="80"/>
        <v>-142021187378</v>
      </c>
      <c r="M111" s="3">
        <f t="shared" si="74"/>
        <v>0</v>
      </c>
      <c r="N111" s="39">
        <f t="shared" si="81"/>
        <v>140766444695</v>
      </c>
      <c r="P111" s="73">
        <f t="shared" si="71"/>
        <v>2.4455465530470816E-5</v>
      </c>
      <c r="Q111" s="72">
        <f t="shared" si="72"/>
        <v>13442008.012977568</v>
      </c>
      <c r="R111" s="72">
        <f t="shared" si="73"/>
        <v>0</v>
      </c>
      <c r="S111" s="108">
        <f t="shared" si="82"/>
        <v>0</v>
      </c>
      <c r="T111" s="151"/>
      <c r="U111" s="16"/>
      <c r="V111" s="106"/>
      <c r="W111" s="16"/>
      <c r="X111" s="76"/>
    </row>
    <row r="112" spans="2:24" x14ac:dyDescent="0.25">
      <c r="B112" s="7">
        <v>108</v>
      </c>
      <c r="C112" s="19">
        <v>43999</v>
      </c>
      <c r="D112" s="7">
        <f t="shared" si="75"/>
        <v>5319</v>
      </c>
      <c r="E112" s="2">
        <f t="shared" si="76"/>
        <v>736880007104</v>
      </c>
      <c r="F112" s="26">
        <f t="shared" si="83"/>
        <v>82.698233215547702</v>
      </c>
      <c r="G112" s="97">
        <f t="shared" si="84"/>
        <v>1.9703656122858353E-3</v>
      </c>
      <c r="H112" s="58">
        <f t="shared" si="85"/>
        <v>1</v>
      </c>
      <c r="I112" s="7">
        <f t="shared" si="77"/>
        <v>-743448290684</v>
      </c>
      <c r="J112" s="2">
        <f t="shared" si="78"/>
        <v>0</v>
      </c>
      <c r="K112" s="36">
        <f t="shared" si="79"/>
        <v>736880007104</v>
      </c>
      <c r="L112" s="7">
        <f t="shared" si="80"/>
        <v>-191187635081</v>
      </c>
      <c r="M112" s="2">
        <f t="shared" si="74"/>
        <v>0</v>
      </c>
      <c r="N112" s="36">
        <f t="shared" si="81"/>
        <v>189498511855</v>
      </c>
      <c r="P112" s="41">
        <f t="shared" si="71"/>
        <v>2.4455465530470816E-5</v>
      </c>
      <c r="Q112" s="40">
        <f t="shared" si="72"/>
        <v>18095509.134559255</v>
      </c>
      <c r="R112" s="40">
        <f t="shared" si="73"/>
        <v>0</v>
      </c>
      <c r="S112" s="107">
        <f t="shared" si="82"/>
        <v>0</v>
      </c>
      <c r="T112" s="152"/>
      <c r="U112" s="109"/>
      <c r="V112" s="105"/>
      <c r="W112" s="109"/>
      <c r="X112" s="75"/>
    </row>
    <row r="113" spans="2:24" x14ac:dyDescent="0.25">
      <c r="B113" s="9">
        <v>109</v>
      </c>
      <c r="C113" s="18">
        <v>44000</v>
      </c>
      <c r="D113" s="9">
        <f t="shared" si="75"/>
        <v>5319</v>
      </c>
      <c r="E113" s="3">
        <f t="shared" si="76"/>
        <v>991981186033</v>
      </c>
      <c r="F113" s="25">
        <f t="shared" si="83"/>
        <v>82.698233215547702</v>
      </c>
      <c r="G113" s="96">
        <f t="shared" si="84"/>
        <v>1.9703656122858353E-3</v>
      </c>
      <c r="H113" s="57">
        <f t="shared" si="85"/>
        <v>1</v>
      </c>
      <c r="I113" s="9">
        <f t="shared" si="77"/>
        <v>-1000823351989</v>
      </c>
      <c r="J113" s="3">
        <f t="shared" si="78"/>
        <v>0</v>
      </c>
      <c r="K113" s="39">
        <f t="shared" si="79"/>
        <v>991981186033</v>
      </c>
      <c r="L113" s="9">
        <f t="shared" si="80"/>
        <v>-257375061305</v>
      </c>
      <c r="M113" s="3">
        <f t="shared" si="74"/>
        <v>0</v>
      </c>
      <c r="N113" s="39">
        <f t="shared" si="81"/>
        <v>255101178929</v>
      </c>
      <c r="P113" s="73">
        <f t="shared" ref="P113:P144" si="86">Y$4*((1+W$4-X$4)*(1+W$4+Z$4)-X$4)</f>
        <v>2.4455465530470816E-5</v>
      </c>
      <c r="Q113" s="72">
        <f t="shared" ref="Q113:Q144" si="87">(1+W$4-X$4)*(1+W$4+Z$4)-Y$4*((Z$4*K112)+((I112+J112)*(1+W$4+Z$4)))</f>
        <v>24360010.162241269</v>
      </c>
      <c r="R113" s="72">
        <f t="shared" ref="R113:R144" si="88">-J112*(1+W$4+Z$4)</f>
        <v>0</v>
      </c>
      <c r="S113" s="108">
        <f t="shared" si="82"/>
        <v>0</v>
      </c>
      <c r="T113" s="151"/>
      <c r="U113" s="16"/>
      <c r="V113" s="106"/>
      <c r="W113" s="16"/>
      <c r="X113" s="76"/>
    </row>
    <row r="114" spans="2:24" x14ac:dyDescent="0.25">
      <c r="B114" s="7">
        <v>110</v>
      </c>
      <c r="C114" s="19">
        <v>44001</v>
      </c>
      <c r="D114" s="7">
        <f t="shared" si="75"/>
        <v>5319</v>
      </c>
      <c r="E114" s="2">
        <f t="shared" si="76"/>
        <v>1335396080715</v>
      </c>
      <c r="F114" s="26">
        <f t="shared" si="83"/>
        <v>82.698233215547702</v>
      </c>
      <c r="G114" s="97">
        <f t="shared" si="84"/>
        <v>1.9703656122858353E-3</v>
      </c>
      <c r="H114" s="58">
        <f t="shared" si="85"/>
        <v>1</v>
      </c>
      <c r="I114" s="7">
        <f t="shared" si="77"/>
        <v>-1347299326513</v>
      </c>
      <c r="J114" s="2">
        <f t="shared" si="78"/>
        <v>0</v>
      </c>
      <c r="K114" s="36">
        <f t="shared" si="79"/>
        <v>1335396080715</v>
      </c>
      <c r="L114" s="7">
        <f t="shared" si="80"/>
        <v>-346475974524</v>
      </c>
      <c r="M114" s="2">
        <f t="shared" si="74"/>
        <v>0</v>
      </c>
      <c r="N114" s="36">
        <f t="shared" si="81"/>
        <v>343414894682</v>
      </c>
      <c r="P114" s="41">
        <f t="shared" si="86"/>
        <v>2.4455465530470816E-5</v>
      </c>
      <c r="Q114" s="40">
        <f t="shared" si="87"/>
        <v>32793224.660454784</v>
      </c>
      <c r="R114" s="40">
        <f t="shared" si="88"/>
        <v>0</v>
      </c>
      <c r="S114" s="107">
        <f t="shared" si="82"/>
        <v>0</v>
      </c>
      <c r="T114" s="152"/>
      <c r="U114" s="109"/>
      <c r="V114" s="105"/>
      <c r="W114" s="109"/>
      <c r="X114" s="75"/>
    </row>
    <row r="115" spans="2:24" x14ac:dyDescent="0.25">
      <c r="B115" s="9">
        <v>111</v>
      </c>
      <c r="C115" s="18">
        <v>44002</v>
      </c>
      <c r="D115" s="9">
        <f t="shared" si="75"/>
        <v>5319</v>
      </c>
      <c r="E115" s="3">
        <f t="shared" si="76"/>
        <v>1797698099014</v>
      </c>
      <c r="F115" s="25">
        <f t="shared" si="83"/>
        <v>82.698233215547702</v>
      </c>
      <c r="G115" s="96">
        <f t="shared" si="84"/>
        <v>1.9703656122858353E-3</v>
      </c>
      <c r="H115" s="57">
        <f t="shared" si="85"/>
        <v>1</v>
      </c>
      <c r="I115" s="9">
        <f t="shared" si="77"/>
        <v>-1813722142748</v>
      </c>
      <c r="J115" s="3">
        <f t="shared" si="78"/>
        <v>0</v>
      </c>
      <c r="K115" s="39">
        <f t="shared" si="79"/>
        <v>1797698099014</v>
      </c>
      <c r="L115" s="9">
        <f t="shared" si="80"/>
        <v>-466422816235</v>
      </c>
      <c r="M115" s="3">
        <f t="shared" si="74"/>
        <v>0</v>
      </c>
      <c r="N115" s="39">
        <f t="shared" si="81"/>
        <v>462302018299</v>
      </c>
      <c r="P115" s="73">
        <f t="shared" si="86"/>
        <v>2.4455465530470816E-5</v>
      </c>
      <c r="Q115" s="72">
        <f t="shared" si="87"/>
        <v>44145941.574147649</v>
      </c>
      <c r="R115" s="72">
        <f t="shared" si="88"/>
        <v>0</v>
      </c>
      <c r="S115" s="108">
        <f t="shared" si="82"/>
        <v>0</v>
      </c>
      <c r="T115" s="151"/>
      <c r="U115" s="16"/>
      <c r="V115" s="106"/>
      <c r="W115" s="16"/>
      <c r="X115" s="76"/>
    </row>
    <row r="116" spans="2:24" x14ac:dyDescent="0.25">
      <c r="B116" s="7">
        <v>112</v>
      </c>
      <c r="C116" s="19">
        <v>44003</v>
      </c>
      <c r="D116" s="7">
        <f t="shared" si="75"/>
        <v>5319</v>
      </c>
      <c r="E116" s="2">
        <f t="shared" si="76"/>
        <v>2420044885461</v>
      </c>
      <c r="F116" s="26">
        <f t="shared" si="83"/>
        <v>82.698233215547702</v>
      </c>
      <c r="G116" s="97">
        <f t="shared" si="84"/>
        <v>1.9703656122858353E-3</v>
      </c>
      <c r="H116" s="58">
        <f t="shared" si="85"/>
        <v>1</v>
      </c>
      <c r="I116" s="7">
        <f t="shared" si="77"/>
        <v>-2441616310022</v>
      </c>
      <c r="J116" s="2">
        <f t="shared" si="78"/>
        <v>0</v>
      </c>
      <c r="K116" s="36">
        <f t="shared" si="79"/>
        <v>2420044885461</v>
      </c>
      <c r="L116" s="7">
        <f t="shared" si="80"/>
        <v>-627894167274</v>
      </c>
      <c r="M116" s="2">
        <f t="shared" si="74"/>
        <v>0</v>
      </c>
      <c r="N116" s="36">
        <f t="shared" si="81"/>
        <v>622346786447</v>
      </c>
      <c r="P116" s="41">
        <f t="shared" si="86"/>
        <v>2.4455465530470816E-5</v>
      </c>
      <c r="Q116" s="40">
        <f t="shared" si="87"/>
        <v>59428866.175420374</v>
      </c>
      <c r="R116" s="40">
        <f t="shared" si="88"/>
        <v>0</v>
      </c>
      <c r="S116" s="107">
        <f t="shared" si="82"/>
        <v>0</v>
      </c>
      <c r="T116" s="152"/>
      <c r="U116" s="109"/>
      <c r="V116" s="105"/>
      <c r="W116" s="109"/>
      <c r="X116" s="75"/>
    </row>
    <row r="117" spans="2:24" x14ac:dyDescent="0.25">
      <c r="B117" s="9">
        <v>113</v>
      </c>
      <c r="C117" s="18">
        <v>44004</v>
      </c>
      <c r="D117" s="9">
        <f t="shared" si="75"/>
        <v>5319</v>
      </c>
      <c r="E117" s="3">
        <f t="shared" si="76"/>
        <v>3257842488045</v>
      </c>
      <c r="F117" s="25">
        <f t="shared" si="83"/>
        <v>82.698233215547702</v>
      </c>
      <c r="G117" s="96">
        <f t="shared" si="84"/>
        <v>1.9703656122858353E-3</v>
      </c>
      <c r="H117" s="57">
        <f t="shared" si="85"/>
        <v>1</v>
      </c>
      <c r="I117" s="9">
        <f t="shared" si="77"/>
        <v>-3286881746391</v>
      </c>
      <c r="J117" s="3">
        <f t="shared" si="78"/>
        <v>0</v>
      </c>
      <c r="K117" s="39">
        <f t="shared" si="79"/>
        <v>3257842488045</v>
      </c>
      <c r="L117" s="9">
        <f t="shared" si="80"/>
        <v>-845265436369</v>
      </c>
      <c r="M117" s="3">
        <f t="shared" si="74"/>
        <v>0</v>
      </c>
      <c r="N117" s="39">
        <f t="shared" si="81"/>
        <v>837797602584</v>
      </c>
      <c r="P117" s="73">
        <f t="shared" si="86"/>
        <v>2.4455465530470816E-5</v>
      </c>
      <c r="Q117" s="72">
        <f t="shared" si="87"/>
        <v>80002600.739890411</v>
      </c>
      <c r="R117" s="72">
        <f t="shared" si="88"/>
        <v>0</v>
      </c>
      <c r="S117" s="108">
        <f t="shared" si="82"/>
        <v>0</v>
      </c>
      <c r="T117" s="151"/>
      <c r="U117" s="16"/>
      <c r="V117" s="106"/>
      <c r="W117" s="16"/>
      <c r="X117" s="76"/>
    </row>
    <row r="118" spans="2:24" x14ac:dyDescent="0.25">
      <c r="B118" s="7">
        <v>114</v>
      </c>
      <c r="C118" s="19">
        <v>44005</v>
      </c>
      <c r="D118" s="7">
        <f t="shared" si="75"/>
        <v>5319</v>
      </c>
      <c r="E118" s="2">
        <f t="shared" si="76"/>
        <v>4385678026336</v>
      </c>
      <c r="F118" s="26">
        <f t="shared" si="83"/>
        <v>82.698233215547702</v>
      </c>
      <c r="G118" s="97">
        <f t="shared" si="84"/>
        <v>1.9703656122858353E-3</v>
      </c>
      <c r="H118" s="58">
        <f t="shared" si="85"/>
        <v>1</v>
      </c>
      <c r="I118" s="7">
        <f t="shared" si="77"/>
        <v>-4424770414829</v>
      </c>
      <c r="J118" s="2">
        <f t="shared" si="78"/>
        <v>0</v>
      </c>
      <c r="K118" s="36">
        <f t="shared" si="79"/>
        <v>4385678026336</v>
      </c>
      <c r="L118" s="7">
        <f t="shared" si="80"/>
        <v>-1137888668438</v>
      </c>
      <c r="M118" s="2">
        <f t="shared" si="74"/>
        <v>0</v>
      </c>
      <c r="N118" s="36">
        <f t="shared" si="81"/>
        <v>1127835538291</v>
      </c>
      <c r="P118" s="41">
        <f t="shared" si="86"/>
        <v>2.4455465530470816E-5</v>
      </c>
      <c r="Q118" s="40">
        <f t="shared" si="87"/>
        <v>107698775.7177114</v>
      </c>
      <c r="R118" s="40">
        <f t="shared" si="88"/>
        <v>0</v>
      </c>
      <c r="S118" s="107">
        <f t="shared" si="82"/>
        <v>0</v>
      </c>
      <c r="T118" s="152"/>
      <c r="U118" s="109"/>
      <c r="V118" s="105"/>
      <c r="W118" s="109"/>
      <c r="X118" s="75"/>
    </row>
    <row r="119" spans="2:24" x14ac:dyDescent="0.25">
      <c r="B119" s="9">
        <v>115</v>
      </c>
      <c r="C119" s="18">
        <v>44006</v>
      </c>
      <c r="D119" s="9">
        <f t="shared" si="75"/>
        <v>5319</v>
      </c>
      <c r="E119" s="3">
        <f t="shared" si="76"/>
        <v>5903960004595</v>
      </c>
      <c r="F119" s="25">
        <f t="shared" si="83"/>
        <v>82.698233215547702</v>
      </c>
      <c r="G119" s="96">
        <f t="shared" si="84"/>
        <v>1.9703656122858353E-3</v>
      </c>
      <c r="H119" s="57">
        <f t="shared" si="85"/>
        <v>1</v>
      </c>
      <c r="I119" s="9">
        <f t="shared" si="77"/>
        <v>-5956585825764</v>
      </c>
      <c r="J119" s="3">
        <f t="shared" si="78"/>
        <v>0</v>
      </c>
      <c r="K119" s="39">
        <f t="shared" si="79"/>
        <v>5903960004595</v>
      </c>
      <c r="L119" s="9">
        <f t="shared" si="80"/>
        <v>-1531815410935</v>
      </c>
      <c r="M119" s="3">
        <f t="shared" si="74"/>
        <v>0</v>
      </c>
      <c r="N119" s="39">
        <f t="shared" si="81"/>
        <v>1518281978259</v>
      </c>
      <c r="P119" s="73">
        <f t="shared" si="86"/>
        <v>2.4455465530470816E-5</v>
      </c>
      <c r="Q119" s="72">
        <f t="shared" si="87"/>
        <v>144983115.41782716</v>
      </c>
      <c r="R119" s="72">
        <f t="shared" si="88"/>
        <v>0</v>
      </c>
      <c r="S119" s="108">
        <f t="shared" si="82"/>
        <v>0</v>
      </c>
      <c r="T119" s="151"/>
      <c r="U119" s="16"/>
      <c r="V119" s="106"/>
      <c r="W119" s="16"/>
      <c r="X119" s="76"/>
    </row>
    <row r="120" spans="2:24" x14ac:dyDescent="0.25">
      <c r="B120" s="7">
        <v>116</v>
      </c>
      <c r="C120" s="19">
        <v>44007</v>
      </c>
      <c r="D120" s="7">
        <f t="shared" si="75"/>
        <v>5319</v>
      </c>
      <c r="E120" s="2">
        <f t="shared" si="76"/>
        <v>7947857441094</v>
      </c>
      <c r="F120" s="26">
        <f t="shared" si="83"/>
        <v>82.698233215547702</v>
      </c>
      <c r="G120" s="97">
        <f t="shared" si="84"/>
        <v>1.9703656122858353E-3</v>
      </c>
      <c r="H120" s="58">
        <f t="shared" si="85"/>
        <v>1</v>
      </c>
      <c r="I120" s="7">
        <f t="shared" si="77"/>
        <v>-8018701846656</v>
      </c>
      <c r="J120" s="2">
        <f t="shared" si="78"/>
        <v>0</v>
      </c>
      <c r="K120" s="36">
        <f t="shared" si="79"/>
        <v>7947857441094</v>
      </c>
      <c r="L120" s="7">
        <f t="shared" si="80"/>
        <v>-2062116020892</v>
      </c>
      <c r="M120" s="2">
        <f t="shared" si="74"/>
        <v>0</v>
      </c>
      <c r="N120" s="36">
        <f t="shared" si="81"/>
        <v>2043897436499</v>
      </c>
      <c r="P120" s="41">
        <f t="shared" si="86"/>
        <v>2.4455465530470816E-5</v>
      </c>
      <c r="Q120" s="40">
        <f t="shared" si="87"/>
        <v>195174955.55415124</v>
      </c>
      <c r="R120" s="40">
        <f t="shared" si="88"/>
        <v>0</v>
      </c>
      <c r="S120" s="107">
        <f t="shared" si="82"/>
        <v>0</v>
      </c>
      <c r="T120" s="152"/>
      <c r="U120" s="109"/>
      <c r="V120" s="105"/>
      <c r="W120" s="109"/>
      <c r="X120" s="75"/>
    </row>
    <row r="121" spans="2:24" x14ac:dyDescent="0.25">
      <c r="B121" s="9">
        <v>117</v>
      </c>
      <c r="C121" s="18">
        <v>44008</v>
      </c>
      <c r="D121" s="9">
        <f t="shared" si="75"/>
        <v>5319</v>
      </c>
      <c r="E121" s="3">
        <f t="shared" si="76"/>
        <v>10699333642977</v>
      </c>
      <c r="F121" s="25">
        <f t="shared" si="83"/>
        <v>82.698233215547702</v>
      </c>
      <c r="G121" s="96">
        <f t="shared" si="84"/>
        <v>1.9703656122858353E-3</v>
      </c>
      <c r="H121" s="57">
        <f t="shared" si="85"/>
        <v>1</v>
      </c>
      <c r="I121" s="9">
        <f t="shared" si="77"/>
        <v>-10794703741704</v>
      </c>
      <c r="J121" s="3">
        <f t="shared" si="78"/>
        <v>0</v>
      </c>
      <c r="K121" s="39">
        <f t="shared" si="79"/>
        <v>10699333642977</v>
      </c>
      <c r="L121" s="9">
        <f t="shared" si="80"/>
        <v>-2776001895048</v>
      </c>
      <c r="M121" s="3">
        <f t="shared" ref="M121:M152" si="89">J121-J120</f>
        <v>0</v>
      </c>
      <c r="N121" s="39">
        <f t="shared" si="81"/>
        <v>2751476201883</v>
      </c>
      <c r="P121" s="73">
        <f t="shared" si="86"/>
        <v>2.4455465530470816E-5</v>
      </c>
      <c r="Q121" s="72">
        <f t="shared" si="87"/>
        <v>262742755.77623549</v>
      </c>
      <c r="R121" s="72">
        <f t="shared" si="88"/>
        <v>0</v>
      </c>
      <c r="S121" s="108">
        <f t="shared" si="82"/>
        <v>0</v>
      </c>
      <c r="T121" s="151"/>
      <c r="U121" s="16"/>
      <c r="V121" s="106"/>
      <c r="W121" s="16"/>
      <c r="X121" s="76"/>
    </row>
    <row r="122" spans="2:24" x14ac:dyDescent="0.25">
      <c r="B122" s="7">
        <v>118</v>
      </c>
      <c r="C122" s="19">
        <v>44009</v>
      </c>
      <c r="D122" s="7">
        <f t="shared" si="75"/>
        <v>5319</v>
      </c>
      <c r="E122" s="2">
        <f t="shared" si="76"/>
        <v>14403345964894</v>
      </c>
      <c r="F122" s="26">
        <f t="shared" si="83"/>
        <v>82.698233215547702</v>
      </c>
      <c r="G122" s="97">
        <f t="shared" si="84"/>
        <v>1.9703656122858353E-3</v>
      </c>
      <c r="H122" s="58">
        <f t="shared" si="85"/>
        <v>1</v>
      </c>
      <c r="I122" s="7">
        <f t="shared" si="77"/>
        <v>-14531732329444</v>
      </c>
      <c r="J122" s="2">
        <f t="shared" si="78"/>
        <v>0</v>
      </c>
      <c r="K122" s="36">
        <f t="shared" si="79"/>
        <v>14403345964894</v>
      </c>
      <c r="L122" s="7">
        <f t="shared" si="80"/>
        <v>-3737028587740</v>
      </c>
      <c r="M122" s="2">
        <f t="shared" si="89"/>
        <v>0</v>
      </c>
      <c r="N122" s="36">
        <f t="shared" si="81"/>
        <v>3704012321917</v>
      </c>
      <c r="P122" s="41">
        <f t="shared" si="86"/>
        <v>2.4455465530470816E-5</v>
      </c>
      <c r="Q122" s="40">
        <f t="shared" si="87"/>
        <v>353701915.9594748</v>
      </c>
      <c r="R122" s="40">
        <f t="shared" si="88"/>
        <v>0</v>
      </c>
      <c r="S122" s="107">
        <f t="shared" si="82"/>
        <v>0</v>
      </c>
      <c r="T122" s="152"/>
      <c r="U122" s="109"/>
      <c r="V122" s="105"/>
      <c r="W122" s="109"/>
      <c r="X122" s="75"/>
    </row>
    <row r="123" spans="2:24" x14ac:dyDescent="0.25">
      <c r="B123" s="9">
        <v>119</v>
      </c>
      <c r="C123" s="18">
        <v>44010</v>
      </c>
      <c r="D123" s="9">
        <f t="shared" ref="D123:D154" si="90">D122+IF(M123&gt;0,M123,0)</f>
        <v>5319</v>
      </c>
      <c r="E123" s="3">
        <f t="shared" ref="E123:E154" si="91">E122+IF(N123&gt;0,N123,0)</f>
        <v>19389653777234</v>
      </c>
      <c r="F123" s="25">
        <f t="shared" si="83"/>
        <v>82.698233215547702</v>
      </c>
      <c r="G123" s="96">
        <f t="shared" si="84"/>
        <v>1.9703656122858353E-3</v>
      </c>
      <c r="H123" s="57">
        <f t="shared" si="85"/>
        <v>1</v>
      </c>
      <c r="I123" s="9">
        <f t="shared" ref="I123:I154" si="92">INT((Z$4*K123+I122)/(1+Y$4*J123))</f>
        <v>-19562486339555</v>
      </c>
      <c r="J123" s="3">
        <f t="shared" ref="J123:J154" si="93">S123</f>
        <v>0</v>
      </c>
      <c r="K123" s="39">
        <f t="shared" ref="K123:K154" si="94">INT((X$4*J123+K122)/(1+W$4+Z$4))</f>
        <v>19389653777234</v>
      </c>
      <c r="L123" s="9">
        <f t="shared" ref="L123:L154" si="95">I123-I122</f>
        <v>-5030754010111</v>
      </c>
      <c r="M123" s="3">
        <f t="shared" si="89"/>
        <v>0</v>
      </c>
      <c r="N123" s="39">
        <f t="shared" ref="N123:N154" si="96">K123-K122</f>
        <v>4986307812340</v>
      </c>
      <c r="P123" s="73">
        <f t="shared" si="86"/>
        <v>2.4455465530470816E-5</v>
      </c>
      <c r="Q123" s="72">
        <f t="shared" si="87"/>
        <v>476150312.88886762</v>
      </c>
      <c r="R123" s="72">
        <f t="shared" si="88"/>
        <v>0</v>
      </c>
      <c r="S123" s="108">
        <f t="shared" si="82"/>
        <v>0</v>
      </c>
      <c r="T123" s="151"/>
      <c r="U123" s="16"/>
      <c r="V123" s="106"/>
      <c r="W123" s="16"/>
      <c r="X123" s="76"/>
    </row>
    <row r="124" spans="2:24" x14ac:dyDescent="0.25">
      <c r="B124" s="7">
        <v>120</v>
      </c>
      <c r="C124" s="19">
        <v>44011</v>
      </c>
      <c r="D124" s="7">
        <f t="shared" si="90"/>
        <v>5319</v>
      </c>
      <c r="E124" s="2">
        <f t="shared" si="91"/>
        <v>26102176155273</v>
      </c>
      <c r="F124" s="26">
        <f t="shared" si="83"/>
        <v>82.698233215547702</v>
      </c>
      <c r="G124" s="97">
        <f t="shared" si="84"/>
        <v>1.9703656122858353E-3</v>
      </c>
      <c r="H124" s="58">
        <f t="shared" si="85"/>
        <v>1</v>
      </c>
      <c r="I124" s="7">
        <f t="shared" si="92"/>
        <v>-26334841786146</v>
      </c>
      <c r="J124" s="2">
        <f t="shared" si="93"/>
        <v>0</v>
      </c>
      <c r="K124" s="36">
        <f t="shared" si="94"/>
        <v>26102176155273</v>
      </c>
      <c r="L124" s="7">
        <f t="shared" si="95"/>
        <v>-6772355446591</v>
      </c>
      <c r="M124" s="2">
        <f t="shared" si="89"/>
        <v>0</v>
      </c>
      <c r="N124" s="36">
        <f t="shared" si="96"/>
        <v>6712522378039</v>
      </c>
      <c r="P124" s="41">
        <f t="shared" si="86"/>
        <v>2.4455465530470816E-5</v>
      </c>
      <c r="Q124" s="40">
        <f t="shared" si="87"/>
        <v>640989234.88832557</v>
      </c>
      <c r="R124" s="40">
        <f t="shared" si="88"/>
        <v>0</v>
      </c>
      <c r="S124" s="107">
        <f t="shared" si="82"/>
        <v>0</v>
      </c>
      <c r="T124" s="152"/>
      <c r="U124" s="109"/>
      <c r="V124" s="105"/>
      <c r="W124" s="109"/>
      <c r="X124" s="75"/>
    </row>
    <row r="125" spans="2:24" x14ac:dyDescent="0.25">
      <c r="B125" s="9">
        <v>121</v>
      </c>
      <c r="C125" s="18">
        <v>44012</v>
      </c>
      <c r="D125" s="9">
        <f t="shared" si="90"/>
        <v>5319</v>
      </c>
      <c r="E125" s="3">
        <f t="shared" si="91"/>
        <v>35138512934195</v>
      </c>
      <c r="F125" s="25">
        <f t="shared" si="83"/>
        <v>82.698233215547702</v>
      </c>
      <c r="G125" s="96">
        <f t="shared" si="84"/>
        <v>1.9703656122858353E-3</v>
      </c>
      <c r="H125" s="57">
        <f t="shared" si="85"/>
        <v>1</v>
      </c>
      <c r="I125" s="9">
        <f t="shared" si="92"/>
        <v>-35451725299589</v>
      </c>
      <c r="J125" s="3">
        <f t="shared" si="93"/>
        <v>0</v>
      </c>
      <c r="K125" s="39">
        <f t="shared" si="94"/>
        <v>35138512934195</v>
      </c>
      <c r="L125" s="9">
        <f t="shared" si="95"/>
        <v>-9116883513443</v>
      </c>
      <c r="M125" s="3">
        <f t="shared" si="89"/>
        <v>0</v>
      </c>
      <c r="N125" s="39">
        <f t="shared" si="96"/>
        <v>9036336778922</v>
      </c>
      <c r="P125" s="73">
        <f t="shared" si="86"/>
        <v>2.4455465530470816E-5</v>
      </c>
      <c r="Q125" s="72">
        <f t="shared" si="87"/>
        <v>862893897.48354197</v>
      </c>
      <c r="R125" s="72">
        <f t="shared" si="88"/>
        <v>0</v>
      </c>
      <c r="S125" s="108">
        <f t="shared" si="82"/>
        <v>0</v>
      </c>
      <c r="T125" s="151"/>
      <c r="U125" s="16"/>
      <c r="V125" s="106"/>
      <c r="W125" s="16"/>
      <c r="X125" s="76"/>
    </row>
    <row r="126" spans="2:24" x14ac:dyDescent="0.25">
      <c r="B126" s="7">
        <v>122</v>
      </c>
      <c r="C126" s="19">
        <v>44013</v>
      </c>
      <c r="D126" s="7">
        <f t="shared" si="90"/>
        <v>5319</v>
      </c>
      <c r="E126" s="2">
        <f t="shared" si="91"/>
        <v>47303147595116</v>
      </c>
      <c r="F126" s="26">
        <f t="shared" si="83"/>
        <v>82.698233215547702</v>
      </c>
      <c r="G126" s="97">
        <f t="shared" si="84"/>
        <v>1.9703656122858353E-3</v>
      </c>
      <c r="H126" s="58">
        <f t="shared" si="85"/>
        <v>1</v>
      </c>
      <c r="I126" s="7">
        <f t="shared" si="92"/>
        <v>-47724791244397</v>
      </c>
      <c r="J126" s="2">
        <f t="shared" si="93"/>
        <v>0</v>
      </c>
      <c r="K126" s="36">
        <f t="shared" si="94"/>
        <v>47303147595116</v>
      </c>
      <c r="L126" s="7">
        <f t="shared" si="95"/>
        <v>-12273065944808</v>
      </c>
      <c r="M126" s="2">
        <f t="shared" si="89"/>
        <v>0</v>
      </c>
      <c r="N126" s="36">
        <f t="shared" si="96"/>
        <v>12164634660921</v>
      </c>
      <c r="P126" s="41">
        <f t="shared" si="86"/>
        <v>2.4455465530470816E-5</v>
      </c>
      <c r="Q126" s="40">
        <f t="shared" si="87"/>
        <v>1161619942.790103</v>
      </c>
      <c r="R126" s="40">
        <f t="shared" si="88"/>
        <v>0</v>
      </c>
      <c r="S126" s="107">
        <f t="shared" si="82"/>
        <v>0</v>
      </c>
      <c r="T126" s="152"/>
      <c r="U126" s="109"/>
      <c r="V126" s="105"/>
      <c r="W126" s="109"/>
      <c r="X126" s="75"/>
    </row>
    <row r="127" spans="2:24" x14ac:dyDescent="0.25">
      <c r="B127" s="9">
        <v>123</v>
      </c>
      <c r="C127" s="18">
        <v>44014</v>
      </c>
      <c r="D127" s="9">
        <f t="shared" si="90"/>
        <v>5319</v>
      </c>
      <c r="E127" s="3">
        <f t="shared" si="91"/>
        <v>63679068507986</v>
      </c>
      <c r="F127" s="25">
        <f t="shared" si="83"/>
        <v>82.698233215547702</v>
      </c>
      <c r="G127" s="96">
        <f t="shared" si="84"/>
        <v>1.9703656122858353E-3</v>
      </c>
      <c r="H127" s="57">
        <f t="shared" si="85"/>
        <v>1</v>
      </c>
      <c r="I127" s="9">
        <f t="shared" si="92"/>
        <v>-64246681368747</v>
      </c>
      <c r="J127" s="3">
        <f t="shared" si="93"/>
        <v>0</v>
      </c>
      <c r="K127" s="39">
        <f t="shared" si="94"/>
        <v>63679068507986</v>
      </c>
      <c r="L127" s="9">
        <f t="shared" si="95"/>
        <v>-16521890124350</v>
      </c>
      <c r="M127" s="3">
        <f t="shared" si="89"/>
        <v>0</v>
      </c>
      <c r="N127" s="39">
        <f t="shared" si="96"/>
        <v>16375920912870</v>
      </c>
      <c r="P127" s="73">
        <f t="shared" si="86"/>
        <v>2.4455465530470816E-5</v>
      </c>
      <c r="Q127" s="72">
        <f t="shared" si="87"/>
        <v>1563762237.1468492</v>
      </c>
      <c r="R127" s="72">
        <f t="shared" si="88"/>
        <v>0</v>
      </c>
      <c r="S127" s="108">
        <f t="shared" si="82"/>
        <v>0</v>
      </c>
      <c r="T127" s="151"/>
      <c r="U127" s="16"/>
      <c r="V127" s="106"/>
      <c r="W127" s="16"/>
      <c r="X127" s="76"/>
    </row>
    <row r="128" spans="2:24" x14ac:dyDescent="0.25">
      <c r="B128" s="7">
        <v>124</v>
      </c>
      <c r="C128" s="19">
        <v>44015</v>
      </c>
      <c r="D128" s="7">
        <f t="shared" si="90"/>
        <v>5319</v>
      </c>
      <c r="E128" s="2">
        <f t="shared" si="91"/>
        <v>85724184799564</v>
      </c>
      <c r="F128" s="26">
        <f t="shared" si="83"/>
        <v>82.698233215547702</v>
      </c>
      <c r="G128" s="97">
        <f t="shared" si="84"/>
        <v>1.9703656122858353E-3</v>
      </c>
      <c r="H128" s="58">
        <f t="shared" si="85"/>
        <v>1</v>
      </c>
      <c r="I128" s="7">
        <f t="shared" si="92"/>
        <v>-86488300089666</v>
      </c>
      <c r="J128" s="2">
        <f t="shared" si="93"/>
        <v>0</v>
      </c>
      <c r="K128" s="36">
        <f t="shared" si="94"/>
        <v>85724184799564</v>
      </c>
      <c r="L128" s="7">
        <f t="shared" si="95"/>
        <v>-22241618720919</v>
      </c>
      <c r="M128" s="2">
        <f t="shared" si="89"/>
        <v>0</v>
      </c>
      <c r="N128" s="36">
        <f t="shared" si="96"/>
        <v>22045116291578</v>
      </c>
      <c r="P128" s="41">
        <f t="shared" si="86"/>
        <v>2.4455465530470816E-5</v>
      </c>
      <c r="Q128" s="40">
        <f t="shared" si="87"/>
        <v>2105122548.5470388</v>
      </c>
      <c r="R128" s="40">
        <f t="shared" si="88"/>
        <v>0</v>
      </c>
      <c r="S128" s="107">
        <f t="shared" si="82"/>
        <v>0</v>
      </c>
      <c r="T128" s="152"/>
      <c r="U128" s="109"/>
      <c r="V128" s="105"/>
      <c r="W128" s="109"/>
      <c r="X128" s="75"/>
    </row>
    <row r="129" spans="2:24" x14ac:dyDescent="0.25">
      <c r="B129" s="9">
        <v>125</v>
      </c>
      <c r="C129" s="18">
        <v>44016</v>
      </c>
      <c r="D129" s="9">
        <f t="shared" si="90"/>
        <v>5319</v>
      </c>
      <c r="E129" s="3">
        <f t="shared" si="91"/>
        <v>115401120520917</v>
      </c>
      <c r="F129" s="25">
        <f t="shared" si="83"/>
        <v>82.698233215547702</v>
      </c>
      <c r="G129" s="96">
        <f t="shared" si="84"/>
        <v>1.9703656122858353E-3</v>
      </c>
      <c r="H129" s="57">
        <f t="shared" si="85"/>
        <v>1</v>
      </c>
      <c r="I129" s="9">
        <f t="shared" si="92"/>
        <v>-116429765600179</v>
      </c>
      <c r="J129" s="3">
        <f t="shared" si="93"/>
        <v>0</v>
      </c>
      <c r="K129" s="39">
        <f t="shared" si="94"/>
        <v>115401120520917</v>
      </c>
      <c r="L129" s="9">
        <f t="shared" si="95"/>
        <v>-29941465510513</v>
      </c>
      <c r="M129" s="3">
        <f t="shared" si="89"/>
        <v>0</v>
      </c>
      <c r="N129" s="39">
        <f t="shared" si="96"/>
        <v>29676935721353</v>
      </c>
      <c r="P129" s="73">
        <f t="shared" si="86"/>
        <v>2.4455465530470816E-5</v>
      </c>
      <c r="Q129" s="72">
        <f t="shared" si="87"/>
        <v>2833896892.5341878</v>
      </c>
      <c r="R129" s="72">
        <f t="shared" si="88"/>
        <v>0</v>
      </c>
      <c r="S129" s="108">
        <f t="shared" si="82"/>
        <v>0</v>
      </c>
      <c r="T129" s="151"/>
      <c r="U129" s="16"/>
      <c r="V129" s="106"/>
      <c r="W129" s="16"/>
      <c r="X129" s="76"/>
    </row>
    <row r="130" spans="2:24" x14ac:dyDescent="0.25">
      <c r="B130" s="7">
        <v>126</v>
      </c>
      <c r="C130" s="19">
        <v>44017</v>
      </c>
      <c r="D130" s="7">
        <f t="shared" si="90"/>
        <v>5319</v>
      </c>
      <c r="E130" s="2">
        <f t="shared" si="91"/>
        <v>155351942379171</v>
      </c>
      <c r="F130" s="26">
        <f t="shared" si="83"/>
        <v>82.698233215547702</v>
      </c>
      <c r="G130" s="97">
        <f t="shared" si="84"/>
        <v>1.9703656122858353E-3</v>
      </c>
      <c r="H130" s="58">
        <f t="shared" si="85"/>
        <v>1</v>
      </c>
      <c r="I130" s="7">
        <f t="shared" si="92"/>
        <v>-156736695062740</v>
      </c>
      <c r="J130" s="2">
        <f t="shared" si="93"/>
        <v>0</v>
      </c>
      <c r="K130" s="36">
        <f t="shared" si="94"/>
        <v>155351942379171</v>
      </c>
      <c r="L130" s="7">
        <f t="shared" si="95"/>
        <v>-40306929462561</v>
      </c>
      <c r="M130" s="2">
        <f t="shared" si="89"/>
        <v>0</v>
      </c>
      <c r="N130" s="36">
        <f t="shared" si="96"/>
        <v>39950821858254</v>
      </c>
      <c r="P130" s="41">
        <f t="shared" si="86"/>
        <v>2.4455465530470816E-5</v>
      </c>
      <c r="Q130" s="40">
        <f t="shared" si="87"/>
        <v>3814966308.3548617</v>
      </c>
      <c r="R130" s="40">
        <f t="shared" si="88"/>
        <v>0</v>
      </c>
      <c r="S130" s="107">
        <f t="shared" si="82"/>
        <v>0</v>
      </c>
      <c r="T130" s="152"/>
      <c r="U130" s="109"/>
      <c r="V130" s="105"/>
      <c r="W130" s="109"/>
      <c r="X130" s="75"/>
    </row>
    <row r="131" spans="2:24" x14ac:dyDescent="0.25">
      <c r="B131" s="9">
        <v>127</v>
      </c>
      <c r="C131" s="18">
        <v>44018</v>
      </c>
      <c r="D131" s="9">
        <f t="shared" si="90"/>
        <v>5319</v>
      </c>
      <c r="E131" s="3">
        <f t="shared" si="91"/>
        <v>209133376626155</v>
      </c>
      <c r="F131" s="25">
        <f t="shared" si="83"/>
        <v>82.698233215547702</v>
      </c>
      <c r="G131" s="96">
        <f t="shared" si="84"/>
        <v>1.9703656122858353E-3</v>
      </c>
      <c r="H131" s="57">
        <f t="shared" si="85"/>
        <v>1</v>
      </c>
      <c r="I131" s="9">
        <f t="shared" si="92"/>
        <v>-210997518138666</v>
      </c>
      <c r="J131" s="3">
        <f t="shared" si="93"/>
        <v>0</v>
      </c>
      <c r="K131" s="39">
        <f t="shared" si="94"/>
        <v>209133376626155</v>
      </c>
      <c r="L131" s="9">
        <f t="shared" si="95"/>
        <v>-54260823075926</v>
      </c>
      <c r="M131" s="3">
        <f t="shared" si="89"/>
        <v>0</v>
      </c>
      <c r="N131" s="39">
        <f t="shared" si="96"/>
        <v>53781434246984</v>
      </c>
      <c r="P131" s="73">
        <f t="shared" si="86"/>
        <v>2.4455465530470816E-5</v>
      </c>
      <c r="Q131" s="72">
        <f t="shared" si="87"/>
        <v>5135673062.9215517</v>
      </c>
      <c r="R131" s="72">
        <f t="shared" si="88"/>
        <v>0</v>
      </c>
      <c r="S131" s="108">
        <f t="shared" si="82"/>
        <v>0</v>
      </c>
      <c r="T131" s="151"/>
      <c r="U131" s="16"/>
      <c r="V131" s="106"/>
      <c r="W131" s="16"/>
      <c r="X131" s="76"/>
    </row>
    <row r="132" spans="2:24" x14ac:dyDescent="0.25">
      <c r="B132" s="7">
        <v>128</v>
      </c>
      <c r="C132" s="19">
        <v>44019</v>
      </c>
      <c r="D132" s="7">
        <f t="shared" si="90"/>
        <v>5319</v>
      </c>
      <c r="E132" s="2">
        <f t="shared" si="91"/>
        <v>281533455901748</v>
      </c>
      <c r="F132" s="26">
        <f t="shared" si="83"/>
        <v>82.698233215547702</v>
      </c>
      <c r="G132" s="97">
        <f t="shared" ref="G132:G163" si="97">D132/U$3</f>
        <v>1.9703656122858353E-3</v>
      </c>
      <c r="H132" s="58">
        <f t="shared" si="85"/>
        <v>1</v>
      </c>
      <c r="I132" s="7">
        <f t="shared" si="92"/>
        <v>-284042946310309</v>
      </c>
      <c r="J132" s="2">
        <f t="shared" si="93"/>
        <v>0</v>
      </c>
      <c r="K132" s="36">
        <f t="shared" si="94"/>
        <v>281533455901748</v>
      </c>
      <c r="L132" s="7">
        <f t="shared" si="95"/>
        <v>-73045428171643</v>
      </c>
      <c r="M132" s="2">
        <f t="shared" si="89"/>
        <v>0</v>
      </c>
      <c r="N132" s="36">
        <f t="shared" si="96"/>
        <v>72400079275593</v>
      </c>
      <c r="P132" s="41">
        <f t="shared" si="86"/>
        <v>2.4455465530470816E-5</v>
      </c>
      <c r="Q132" s="40">
        <f t="shared" si="87"/>
        <v>6913596524.228301</v>
      </c>
      <c r="R132" s="40">
        <f t="shared" si="88"/>
        <v>0</v>
      </c>
      <c r="S132" s="107">
        <f t="shared" si="82"/>
        <v>0</v>
      </c>
      <c r="T132" s="152"/>
      <c r="U132" s="109"/>
      <c r="V132" s="105"/>
      <c r="W132" s="109"/>
      <c r="X132" s="75"/>
    </row>
    <row r="133" spans="2:24" x14ac:dyDescent="0.25">
      <c r="B133" s="9">
        <v>129</v>
      </c>
      <c r="C133" s="18">
        <v>44020</v>
      </c>
      <c r="D133" s="9">
        <f t="shared" si="90"/>
        <v>5319</v>
      </c>
      <c r="E133" s="3">
        <f t="shared" si="91"/>
        <v>378997786344108</v>
      </c>
      <c r="F133" s="25">
        <f t="shared" si="83"/>
        <v>82.698233215547702</v>
      </c>
      <c r="G133" s="96">
        <f t="shared" si="97"/>
        <v>1.9703656122858353E-3</v>
      </c>
      <c r="H133" s="57">
        <f t="shared" si="85"/>
        <v>1</v>
      </c>
      <c r="I133" s="9">
        <f t="shared" si="92"/>
        <v>-382376039586696</v>
      </c>
      <c r="J133" s="3">
        <f t="shared" si="93"/>
        <v>0</v>
      </c>
      <c r="K133" s="39">
        <f t="shared" si="94"/>
        <v>378997786344108</v>
      </c>
      <c r="L133" s="9">
        <f t="shared" si="95"/>
        <v>-98333093276387</v>
      </c>
      <c r="M133" s="3">
        <f t="shared" si="89"/>
        <v>0</v>
      </c>
      <c r="N133" s="39">
        <f t="shared" si="96"/>
        <v>97464330442360</v>
      </c>
      <c r="P133" s="73">
        <f t="shared" si="86"/>
        <v>2.4455465530470816E-5</v>
      </c>
      <c r="Q133" s="72">
        <f t="shared" si="87"/>
        <v>9307020971.6576633</v>
      </c>
      <c r="R133" s="72">
        <f t="shared" si="88"/>
        <v>0</v>
      </c>
      <c r="S133" s="108">
        <f t="shared" si="82"/>
        <v>0</v>
      </c>
      <c r="T133" s="151"/>
      <c r="U133" s="16"/>
      <c r="V133" s="106"/>
      <c r="W133" s="16"/>
      <c r="X133" s="76"/>
    </row>
    <row r="134" spans="2:24" x14ac:dyDescent="0.25">
      <c r="B134" s="7">
        <v>130</v>
      </c>
      <c r="C134" s="19">
        <v>44021</v>
      </c>
      <c r="D134" s="7">
        <f t="shared" si="90"/>
        <v>5319</v>
      </c>
      <c r="E134" s="2">
        <f t="shared" si="91"/>
        <v>510203384509522</v>
      </c>
      <c r="F134" s="26">
        <f t="shared" si="83"/>
        <v>82.698233215547702</v>
      </c>
      <c r="G134" s="97">
        <f t="shared" si="97"/>
        <v>1.9703656122858353E-3</v>
      </c>
      <c r="H134" s="58">
        <f t="shared" si="85"/>
        <v>1</v>
      </c>
      <c r="I134" s="7">
        <f t="shared" si="92"/>
        <v>-514751158404281</v>
      </c>
      <c r="J134" s="2">
        <f t="shared" si="93"/>
        <v>0</v>
      </c>
      <c r="K134" s="36">
        <f t="shared" si="94"/>
        <v>510203384509522</v>
      </c>
      <c r="L134" s="7">
        <f t="shared" si="95"/>
        <v>-132375118817585</v>
      </c>
      <c r="M134" s="2">
        <f t="shared" si="89"/>
        <v>0</v>
      </c>
      <c r="N134" s="36">
        <f t="shared" si="96"/>
        <v>131205598165414</v>
      </c>
      <c r="P134" s="41">
        <f t="shared" si="86"/>
        <v>2.4455465530470816E-5</v>
      </c>
      <c r="Q134" s="40">
        <f t="shared" si="87"/>
        <v>12529027267.329197</v>
      </c>
      <c r="R134" s="40">
        <f t="shared" si="88"/>
        <v>0</v>
      </c>
      <c r="S134" s="107">
        <f t="shared" si="82"/>
        <v>0</v>
      </c>
      <c r="T134" s="152"/>
      <c r="U134" s="109"/>
      <c r="V134" s="105"/>
      <c r="W134" s="109"/>
      <c r="X134" s="75"/>
    </row>
    <row r="135" spans="2:24" x14ac:dyDescent="0.25">
      <c r="B135" s="9">
        <v>131</v>
      </c>
      <c r="C135" s="18">
        <v>44022</v>
      </c>
      <c r="D135" s="9">
        <f t="shared" si="90"/>
        <v>5319</v>
      </c>
      <c r="E135" s="3">
        <f t="shared" si="91"/>
        <v>686831171432297</v>
      </c>
      <c r="F135" s="25">
        <f t="shared" si="83"/>
        <v>82.698233215547702</v>
      </c>
      <c r="G135" s="96">
        <f t="shared" si="97"/>
        <v>1.9703656122858353E-3</v>
      </c>
      <c r="H135" s="57">
        <f t="shared" si="85"/>
        <v>1</v>
      </c>
      <c r="I135" s="9">
        <f t="shared" si="92"/>
        <v>-692953343427761</v>
      </c>
      <c r="J135" s="3">
        <f t="shared" si="93"/>
        <v>0</v>
      </c>
      <c r="K135" s="39">
        <f t="shared" si="94"/>
        <v>686831171432297</v>
      </c>
      <c r="L135" s="9">
        <f t="shared" si="95"/>
        <v>-178202185023480</v>
      </c>
      <c r="M135" s="3">
        <f t="shared" si="89"/>
        <v>0</v>
      </c>
      <c r="N135" s="39">
        <f t="shared" si="96"/>
        <v>176627786922775</v>
      </c>
      <c r="P135" s="73">
        <f t="shared" si="86"/>
        <v>2.4455465530470816E-5</v>
      </c>
      <c r="Q135" s="72">
        <f t="shared" si="87"/>
        <v>16866462936.333485</v>
      </c>
      <c r="R135" s="72">
        <f t="shared" si="88"/>
        <v>0</v>
      </c>
      <c r="S135" s="108">
        <f t="shared" si="82"/>
        <v>0</v>
      </c>
      <c r="T135" s="151"/>
      <c r="U135" s="16"/>
      <c r="V135" s="106"/>
      <c r="W135" s="16"/>
      <c r="X135" s="76"/>
    </row>
    <row r="136" spans="2:24" x14ac:dyDescent="0.25">
      <c r="B136" s="7">
        <v>132</v>
      </c>
      <c r="C136" s="19">
        <v>44023</v>
      </c>
      <c r="D136" s="7">
        <f t="shared" si="90"/>
        <v>5319</v>
      </c>
      <c r="E136" s="2">
        <f t="shared" si="91"/>
        <v>924605897125830</v>
      </c>
      <c r="F136" s="26">
        <f t="shared" si="83"/>
        <v>82.698233215547702</v>
      </c>
      <c r="G136" s="97">
        <f t="shared" si="97"/>
        <v>1.9703656122858353E-3</v>
      </c>
      <c r="H136" s="58">
        <f t="shared" ref="H136:H167" si="98">D136/D135</f>
        <v>1</v>
      </c>
      <c r="I136" s="7">
        <f t="shared" si="92"/>
        <v>-932847509573159</v>
      </c>
      <c r="J136" s="2">
        <f t="shared" si="93"/>
        <v>0</v>
      </c>
      <c r="K136" s="36">
        <f t="shared" si="94"/>
        <v>924605897125830</v>
      </c>
      <c r="L136" s="7">
        <f t="shared" si="95"/>
        <v>-239894166145398</v>
      </c>
      <c r="M136" s="2">
        <f t="shared" si="89"/>
        <v>0</v>
      </c>
      <c r="N136" s="36">
        <f t="shared" si="96"/>
        <v>237774725693533</v>
      </c>
      <c r="P136" s="41">
        <f t="shared" si="86"/>
        <v>2.4455465530470816E-5</v>
      </c>
      <c r="Q136" s="40">
        <f t="shared" si="87"/>
        <v>22705479516.786697</v>
      </c>
      <c r="R136" s="40">
        <f t="shared" si="88"/>
        <v>0</v>
      </c>
      <c r="S136" s="107">
        <f t="shared" si="82"/>
        <v>0</v>
      </c>
      <c r="T136" s="152"/>
      <c r="U136" s="109"/>
      <c r="V136" s="105"/>
      <c r="W136" s="109"/>
      <c r="X136" s="75"/>
    </row>
    <row r="137" spans="2:24" x14ac:dyDescent="0.25">
      <c r="B137" s="9">
        <v>133</v>
      </c>
      <c r="C137" s="18">
        <v>44024</v>
      </c>
      <c r="D137" s="9">
        <f t="shared" si="90"/>
        <v>5319</v>
      </c>
      <c r="E137" s="3">
        <f t="shared" si="91"/>
        <v>1244696077519438</v>
      </c>
      <c r="F137" s="25">
        <f t="shared" si="83"/>
        <v>82.698233215547702</v>
      </c>
      <c r="G137" s="96">
        <f t="shared" si="97"/>
        <v>1.9703656122858353E-3</v>
      </c>
      <c r="H137" s="57">
        <f t="shared" si="98"/>
        <v>1</v>
      </c>
      <c r="I137" s="9">
        <f t="shared" si="92"/>
        <v>-1255790861491168</v>
      </c>
      <c r="J137" s="3">
        <f t="shared" si="93"/>
        <v>0</v>
      </c>
      <c r="K137" s="39">
        <f t="shared" si="94"/>
        <v>1244696077519438</v>
      </c>
      <c r="L137" s="9">
        <f t="shared" si="95"/>
        <v>-322943351918009</v>
      </c>
      <c r="M137" s="3">
        <f t="shared" si="89"/>
        <v>0</v>
      </c>
      <c r="N137" s="39">
        <f t="shared" si="96"/>
        <v>320090180393608</v>
      </c>
      <c r="P137" s="73">
        <f t="shared" si="86"/>
        <v>2.4455465530470816E-5</v>
      </c>
      <c r="Q137" s="72">
        <f t="shared" si="87"/>
        <v>30565910708.98793</v>
      </c>
      <c r="R137" s="72">
        <f t="shared" si="88"/>
        <v>0</v>
      </c>
      <c r="S137" s="108">
        <f t="shared" si="82"/>
        <v>0</v>
      </c>
      <c r="T137" s="151"/>
      <c r="U137" s="16"/>
      <c r="V137" s="106"/>
      <c r="W137" s="16"/>
      <c r="X137" s="76"/>
    </row>
    <row r="138" spans="2:24" x14ac:dyDescent="0.25">
      <c r="B138" s="7">
        <v>134</v>
      </c>
      <c r="C138" s="19">
        <v>44025</v>
      </c>
      <c r="D138" s="7">
        <f t="shared" si="90"/>
        <v>5319</v>
      </c>
      <c r="E138" s="2">
        <f t="shared" si="91"/>
        <v>1675598576872839</v>
      </c>
      <c r="F138" s="26">
        <f t="shared" si="83"/>
        <v>82.698233215547702</v>
      </c>
      <c r="G138" s="97">
        <f t="shared" si="97"/>
        <v>1.9703656122858353E-3</v>
      </c>
      <c r="H138" s="58">
        <f t="shared" si="98"/>
        <v>1</v>
      </c>
      <c r="I138" s="7">
        <f t="shared" si="92"/>
        <v>-1690534274487831</v>
      </c>
      <c r="J138" s="2">
        <f t="shared" si="93"/>
        <v>0</v>
      </c>
      <c r="K138" s="36">
        <f t="shared" si="94"/>
        <v>1675598576872839</v>
      </c>
      <c r="L138" s="7">
        <f t="shared" si="95"/>
        <v>-434743412996663</v>
      </c>
      <c r="M138" s="2">
        <f t="shared" si="89"/>
        <v>0</v>
      </c>
      <c r="N138" s="36">
        <f t="shared" si="96"/>
        <v>430902499353401</v>
      </c>
      <c r="P138" s="41">
        <f t="shared" si="86"/>
        <v>2.4455465530470816E-5</v>
      </c>
      <c r="Q138" s="40">
        <f t="shared" si="87"/>
        <v>41147551928.190346</v>
      </c>
      <c r="R138" s="40">
        <f t="shared" si="88"/>
        <v>0</v>
      </c>
      <c r="S138" s="107">
        <f t="shared" si="82"/>
        <v>0</v>
      </c>
      <c r="T138" s="152"/>
      <c r="U138" s="109"/>
      <c r="V138" s="105"/>
      <c r="W138" s="109"/>
      <c r="X138" s="75"/>
    </row>
    <row r="139" spans="2:24" x14ac:dyDescent="0.25">
      <c r="B139" s="9">
        <v>135</v>
      </c>
      <c r="C139" s="18">
        <v>44026</v>
      </c>
      <c r="D139" s="9">
        <f t="shared" si="90"/>
        <v>5319</v>
      </c>
      <c r="E139" s="3">
        <f t="shared" si="91"/>
        <v>2255675615539520</v>
      </c>
      <c r="F139" s="25">
        <f t="shared" si="83"/>
        <v>82.698233215547702</v>
      </c>
      <c r="G139" s="96">
        <f t="shared" si="97"/>
        <v>1.9703656122858353E-3</v>
      </c>
      <c r="H139" s="57">
        <f t="shared" si="98"/>
        <v>1</v>
      </c>
      <c r="I139" s="9">
        <f t="shared" si="92"/>
        <v>-2275781916284688</v>
      </c>
      <c r="J139" s="3">
        <f t="shared" si="93"/>
        <v>0</v>
      </c>
      <c r="K139" s="39">
        <f t="shared" si="94"/>
        <v>2255675615539520</v>
      </c>
      <c r="L139" s="9">
        <f t="shared" si="95"/>
        <v>-585247641796857</v>
      </c>
      <c r="M139" s="3">
        <f t="shared" si="89"/>
        <v>0</v>
      </c>
      <c r="N139" s="39">
        <f t="shared" si="96"/>
        <v>580077038666681</v>
      </c>
      <c r="P139" s="73">
        <f t="shared" si="86"/>
        <v>2.4455465530470816E-5</v>
      </c>
      <c r="Q139" s="72">
        <f t="shared" si="87"/>
        <v>55392461419.035622</v>
      </c>
      <c r="R139" s="72">
        <f t="shared" si="88"/>
        <v>0</v>
      </c>
      <c r="S139" s="108">
        <f t="shared" si="82"/>
        <v>0</v>
      </c>
      <c r="T139" s="151"/>
      <c r="U139" s="16"/>
      <c r="V139" s="106"/>
      <c r="W139" s="16"/>
      <c r="X139" s="76"/>
    </row>
    <row r="140" spans="2:24" x14ac:dyDescent="0.25">
      <c r="B140" s="7">
        <v>136</v>
      </c>
      <c r="C140" s="19">
        <v>44027</v>
      </c>
      <c r="D140" s="7">
        <f t="shared" si="90"/>
        <v>5319</v>
      </c>
      <c r="E140" s="2">
        <f t="shared" si="91"/>
        <v>3036570066820799</v>
      </c>
      <c r="F140" s="26">
        <f t="shared" si="83"/>
        <v>82.698233215547702</v>
      </c>
      <c r="G140" s="97">
        <f t="shared" si="97"/>
        <v>1.9703656122858353E-3</v>
      </c>
      <c r="H140" s="58">
        <f t="shared" si="98"/>
        <v>1</v>
      </c>
      <c r="I140" s="7">
        <f t="shared" si="92"/>
        <v>-3063636986630312</v>
      </c>
      <c r="J140" s="2">
        <f t="shared" si="93"/>
        <v>0</v>
      </c>
      <c r="K140" s="36">
        <f t="shared" si="94"/>
        <v>3036570066820799</v>
      </c>
      <c r="L140" s="7">
        <f t="shared" si="95"/>
        <v>-787855070345624</v>
      </c>
      <c r="M140" s="2">
        <f t="shared" si="89"/>
        <v>0</v>
      </c>
      <c r="N140" s="36">
        <f t="shared" si="96"/>
        <v>780894451281279</v>
      </c>
      <c r="P140" s="41">
        <f t="shared" si="86"/>
        <v>2.4455465530470816E-5</v>
      </c>
      <c r="Q140" s="40">
        <f t="shared" si="87"/>
        <v>74568829451.070343</v>
      </c>
      <c r="R140" s="40">
        <f t="shared" si="88"/>
        <v>0</v>
      </c>
      <c r="S140" s="107">
        <f t="shared" si="82"/>
        <v>0</v>
      </c>
      <c r="T140" s="152"/>
      <c r="U140" s="109"/>
      <c r="V140" s="105"/>
      <c r="W140" s="109"/>
      <c r="X140" s="75"/>
    </row>
    <row r="141" spans="2:24" x14ac:dyDescent="0.25">
      <c r="B141" s="9">
        <v>137</v>
      </c>
      <c r="C141" s="18">
        <v>44028</v>
      </c>
      <c r="D141" s="9">
        <f t="shared" si="90"/>
        <v>5319</v>
      </c>
      <c r="E141" s="3">
        <f t="shared" si="91"/>
        <v>4087803098632433</v>
      </c>
      <c r="F141" s="25">
        <f t="shared" si="83"/>
        <v>82.698233215547702</v>
      </c>
      <c r="G141" s="96">
        <f t="shared" si="97"/>
        <v>1.9703656122858353E-3</v>
      </c>
      <c r="H141" s="57">
        <f t="shared" si="98"/>
        <v>1</v>
      </c>
      <c r="I141" s="9">
        <f t="shared" si="92"/>
        <v>-4124240340731075</v>
      </c>
      <c r="J141" s="3">
        <f t="shared" si="93"/>
        <v>0</v>
      </c>
      <c r="K141" s="39">
        <f t="shared" si="94"/>
        <v>4087803098632433</v>
      </c>
      <c r="L141" s="9">
        <f t="shared" si="95"/>
        <v>-1060603354100763</v>
      </c>
      <c r="M141" s="3">
        <f t="shared" si="89"/>
        <v>0</v>
      </c>
      <c r="N141" s="39">
        <f t="shared" si="96"/>
        <v>1051233031811634</v>
      </c>
      <c r="P141" s="73">
        <f t="shared" si="86"/>
        <v>2.4455465530470816E-5</v>
      </c>
      <c r="Q141" s="72">
        <f t="shared" si="87"/>
        <v>100383882269.50856</v>
      </c>
      <c r="R141" s="72">
        <f t="shared" si="88"/>
        <v>0</v>
      </c>
      <c r="S141" s="108">
        <f t="shared" si="82"/>
        <v>0</v>
      </c>
      <c r="T141" s="151"/>
      <c r="U141" s="16"/>
      <c r="V141" s="106"/>
      <c r="W141" s="16"/>
      <c r="X141" s="76"/>
    </row>
    <row r="142" spans="2:24" x14ac:dyDescent="0.25">
      <c r="B142" s="7">
        <v>138</v>
      </c>
      <c r="C142" s="19">
        <v>44029</v>
      </c>
      <c r="D142" s="7">
        <f t="shared" si="90"/>
        <v>5319</v>
      </c>
      <c r="E142" s="2">
        <f t="shared" si="91"/>
        <v>5502963477040380</v>
      </c>
      <c r="F142" s="26">
        <f t="shared" si="83"/>
        <v>82.698233215547702</v>
      </c>
      <c r="G142" s="97">
        <f t="shared" si="97"/>
        <v>1.9703656122858353E-3</v>
      </c>
      <c r="H142" s="58">
        <f t="shared" si="98"/>
        <v>1</v>
      </c>
      <c r="I142" s="7">
        <f t="shared" si="92"/>
        <v>-5552014962066334</v>
      </c>
      <c r="J142" s="2">
        <f t="shared" si="93"/>
        <v>0</v>
      </c>
      <c r="K142" s="36">
        <f t="shared" si="94"/>
        <v>5502963477040380</v>
      </c>
      <c r="L142" s="7">
        <f t="shared" si="95"/>
        <v>-1427774621335259</v>
      </c>
      <c r="M142" s="2">
        <f t="shared" si="89"/>
        <v>0</v>
      </c>
      <c r="N142" s="36">
        <f t="shared" si="96"/>
        <v>1415160378407947</v>
      </c>
      <c r="P142" s="41">
        <f t="shared" si="86"/>
        <v>2.4455465530470816E-5</v>
      </c>
      <c r="Q142" s="40">
        <f t="shared" si="87"/>
        <v>135135872370.31836</v>
      </c>
      <c r="R142" s="40">
        <f t="shared" si="88"/>
        <v>0</v>
      </c>
      <c r="S142" s="107">
        <f t="shared" si="82"/>
        <v>0</v>
      </c>
      <c r="T142" s="152"/>
      <c r="U142" s="109"/>
      <c r="V142" s="105"/>
      <c r="W142" s="109"/>
      <c r="X142" s="75"/>
    </row>
    <row r="143" spans="2:24" x14ac:dyDescent="0.25">
      <c r="B143" s="9">
        <v>139</v>
      </c>
      <c r="C143" s="18">
        <v>44030</v>
      </c>
      <c r="D143" s="9">
        <f t="shared" si="90"/>
        <v>5319</v>
      </c>
      <c r="E143" s="3">
        <f t="shared" si="91"/>
        <v>7408039550577017</v>
      </c>
      <c r="F143" s="25">
        <f t="shared" si="83"/>
        <v>82.698233215547702</v>
      </c>
      <c r="G143" s="96">
        <f t="shared" si="97"/>
        <v>1.9703656122858353E-3</v>
      </c>
      <c r="H143" s="57">
        <f t="shared" si="98"/>
        <v>1</v>
      </c>
      <c r="I143" s="9">
        <f t="shared" si="92"/>
        <v>-7474072215088534</v>
      </c>
      <c r="J143" s="3">
        <f t="shared" si="93"/>
        <v>0</v>
      </c>
      <c r="K143" s="39">
        <f t="shared" si="94"/>
        <v>7408039550577017</v>
      </c>
      <c r="L143" s="9">
        <f t="shared" si="95"/>
        <v>-1922057253022200</v>
      </c>
      <c r="M143" s="3">
        <f t="shared" si="89"/>
        <v>0</v>
      </c>
      <c r="N143" s="39">
        <f t="shared" si="96"/>
        <v>1905076073536637</v>
      </c>
      <c r="P143" s="73">
        <f t="shared" si="86"/>
        <v>2.4455465530470816E-5</v>
      </c>
      <c r="Q143" s="72">
        <f t="shared" si="87"/>
        <v>181918686430.81058</v>
      </c>
      <c r="R143" s="72">
        <f t="shared" si="88"/>
        <v>0</v>
      </c>
      <c r="S143" s="108">
        <f t="shared" si="82"/>
        <v>0</v>
      </c>
      <c r="T143" s="151"/>
      <c r="U143" s="16"/>
      <c r="V143" s="106"/>
      <c r="W143" s="16"/>
      <c r="X143" s="76"/>
    </row>
    <row r="144" spans="2:24" x14ac:dyDescent="0.25">
      <c r="B144" s="7">
        <v>140</v>
      </c>
      <c r="C144" s="19">
        <v>44031</v>
      </c>
      <c r="D144" s="7">
        <f t="shared" si="90"/>
        <v>5319</v>
      </c>
      <c r="E144" s="2">
        <f t="shared" si="91"/>
        <v>9972635692001456</v>
      </c>
      <c r="F144" s="26">
        <f t="shared" si="83"/>
        <v>82.698233215547702</v>
      </c>
      <c r="G144" s="97">
        <f t="shared" si="97"/>
        <v>1.9703656122858353E-3</v>
      </c>
      <c r="H144" s="58">
        <f t="shared" si="98"/>
        <v>1</v>
      </c>
      <c r="I144" s="7">
        <f t="shared" si="92"/>
        <v>-1.0061528266408678E+16</v>
      </c>
      <c r="J144" s="2">
        <f t="shared" si="93"/>
        <v>0</v>
      </c>
      <c r="K144" s="36">
        <f t="shared" si="94"/>
        <v>9972635692001456</v>
      </c>
      <c r="L144" s="7">
        <f t="shared" si="95"/>
        <v>-2587456051320144</v>
      </c>
      <c r="M144" s="2">
        <f t="shared" si="89"/>
        <v>0</v>
      </c>
      <c r="N144" s="36">
        <f t="shared" si="96"/>
        <v>2564596141424439</v>
      </c>
      <c r="P144" s="41">
        <f t="shared" si="86"/>
        <v>2.4455465530470816E-5</v>
      </c>
      <c r="Q144" s="40">
        <f t="shared" si="87"/>
        <v>244897286651.10675</v>
      </c>
      <c r="R144" s="40">
        <f t="shared" si="88"/>
        <v>0</v>
      </c>
      <c r="S144" s="107">
        <f t="shared" si="82"/>
        <v>0</v>
      </c>
      <c r="T144" s="152"/>
      <c r="U144" s="109"/>
      <c r="V144" s="105"/>
      <c r="W144" s="109"/>
      <c r="X144" s="75"/>
    </row>
    <row r="145" spans="2:24" x14ac:dyDescent="0.25">
      <c r="B145" s="9">
        <v>141</v>
      </c>
      <c r="C145" s="18">
        <v>44032</v>
      </c>
      <c r="D145" s="9">
        <f t="shared" si="90"/>
        <v>5319</v>
      </c>
      <c r="E145" s="3">
        <f t="shared" si="91"/>
        <v>1.3425071770524616E+16</v>
      </c>
      <c r="F145" s="25">
        <f t="shared" si="83"/>
        <v>82.698233215547702</v>
      </c>
      <c r="G145" s="96">
        <f t="shared" si="97"/>
        <v>1.9703656122858353E-3</v>
      </c>
      <c r="H145" s="57">
        <f t="shared" si="98"/>
        <v>1</v>
      </c>
      <c r="I145" s="9">
        <f t="shared" si="92"/>
        <v>-1.354473814841728E+16</v>
      </c>
      <c r="J145" s="3">
        <f t="shared" si="93"/>
        <v>0</v>
      </c>
      <c r="K145" s="39">
        <f t="shared" si="94"/>
        <v>1.3425071770524616E+16</v>
      </c>
      <c r="L145" s="9">
        <f t="shared" si="95"/>
        <v>-3483209882008602</v>
      </c>
      <c r="M145" s="3">
        <f t="shared" si="89"/>
        <v>0</v>
      </c>
      <c r="N145" s="39">
        <f t="shared" si="96"/>
        <v>3452436078523160</v>
      </c>
      <c r="P145" s="73">
        <f t="shared" ref="P145:P176" si="99">Y$4*((1+W$4-X$4)*(1+W$4+Z$4)-X$4)</f>
        <v>2.4455465530470816E-5</v>
      </c>
      <c r="Q145" s="72">
        <f t="shared" ref="Q145:Q176" si="100">(1+W$4-X$4)*(1+W$4+Z$4)-Y$4*((Z$4*K144)+((I144+J144)*(1+W$4+Z$4)))</f>
        <v>329678507391.25458</v>
      </c>
      <c r="R145" s="72">
        <f t="shared" ref="R145:R176" si="101">-J144*(1+W$4+Z$4)</f>
        <v>0</v>
      </c>
      <c r="S145" s="108">
        <f t="shared" si="82"/>
        <v>0</v>
      </c>
      <c r="T145" s="151"/>
      <c r="U145" s="16"/>
      <c r="V145" s="106"/>
      <c r="W145" s="16"/>
      <c r="X145" s="76"/>
    </row>
    <row r="146" spans="2:24" x14ac:dyDescent="0.25">
      <c r="B146" s="7">
        <v>142</v>
      </c>
      <c r="C146" s="19">
        <v>44033</v>
      </c>
      <c r="D146" s="7">
        <f t="shared" si="90"/>
        <v>5319</v>
      </c>
      <c r="E146" s="2">
        <f t="shared" si="91"/>
        <v>1.8072709924447788E+16</v>
      </c>
      <c r="F146" s="26">
        <f t="shared" si="83"/>
        <v>82.698233215547702</v>
      </c>
      <c r="G146" s="97">
        <f t="shared" si="97"/>
        <v>1.9703656122858353E-3</v>
      </c>
      <c r="H146" s="58">
        <f t="shared" si="98"/>
        <v>1</v>
      </c>
      <c r="I146" s="7">
        <f t="shared" si="92"/>
        <v>-1.8233803717640044E+16</v>
      </c>
      <c r="J146" s="2">
        <f t="shared" si="93"/>
        <v>0</v>
      </c>
      <c r="K146" s="36">
        <f t="shared" si="94"/>
        <v>1.8072709924447788E+16</v>
      </c>
      <c r="L146" s="7">
        <f t="shared" si="95"/>
        <v>-4689065569222764</v>
      </c>
      <c r="M146" s="2">
        <f t="shared" si="89"/>
        <v>0</v>
      </c>
      <c r="N146" s="36">
        <f t="shared" si="96"/>
        <v>4647638153923172</v>
      </c>
      <c r="P146" s="41">
        <f t="shared" si="99"/>
        <v>2.4455465530470816E-5</v>
      </c>
      <c r="Q146" s="40">
        <f t="shared" si="100"/>
        <v>443810218242.987</v>
      </c>
      <c r="R146" s="40">
        <f t="shared" si="101"/>
        <v>0</v>
      </c>
      <c r="S146" s="107">
        <f t="shared" si="82"/>
        <v>0</v>
      </c>
      <c r="T146" s="152"/>
      <c r="U146" s="109"/>
      <c r="V146" s="105"/>
      <c r="W146" s="109"/>
      <c r="X146" s="75"/>
    </row>
    <row r="147" spans="2:24" x14ac:dyDescent="0.25">
      <c r="B147" s="9">
        <v>143</v>
      </c>
      <c r="C147" s="18">
        <v>44034</v>
      </c>
      <c r="D147" s="9">
        <f t="shared" si="90"/>
        <v>5319</v>
      </c>
      <c r="E147" s="3">
        <f t="shared" si="91"/>
        <v>2.4329318278234428E+16</v>
      </c>
      <c r="F147" s="25">
        <f t="shared" si="83"/>
        <v>82.698233215547702</v>
      </c>
      <c r="G147" s="96">
        <f t="shared" si="97"/>
        <v>1.9703656122858353E-3</v>
      </c>
      <c r="H147" s="57">
        <f t="shared" si="98"/>
        <v>1</v>
      </c>
      <c r="I147" s="9">
        <f t="shared" si="92"/>
        <v>-2.4546181282379652E+16</v>
      </c>
      <c r="J147" s="3">
        <f t="shared" si="93"/>
        <v>0</v>
      </c>
      <c r="K147" s="39">
        <f t="shared" si="94"/>
        <v>2.4329318278234428E+16</v>
      </c>
      <c r="L147" s="9">
        <f t="shared" si="95"/>
        <v>-6312377564739608</v>
      </c>
      <c r="M147" s="3">
        <f t="shared" si="89"/>
        <v>0</v>
      </c>
      <c r="N147" s="39">
        <f t="shared" si="96"/>
        <v>6256608353786640</v>
      </c>
      <c r="P147" s="73">
        <f t="shared" si="99"/>
        <v>2.4455465530470816E-5</v>
      </c>
      <c r="Q147" s="72">
        <f t="shared" si="100"/>
        <v>597453292832.20435</v>
      </c>
      <c r="R147" s="72">
        <f t="shared" si="101"/>
        <v>0</v>
      </c>
      <c r="S147" s="108">
        <f t="shared" si="82"/>
        <v>0</v>
      </c>
      <c r="T147" s="151"/>
      <c r="U147" s="16"/>
      <c r="V147" s="106"/>
      <c r="W147" s="16"/>
      <c r="X147" s="76"/>
    </row>
    <row r="148" spans="2:24" x14ac:dyDescent="0.25">
      <c r="B148" s="7">
        <v>144</v>
      </c>
      <c r="C148" s="19">
        <v>44035</v>
      </c>
      <c r="D148" s="7">
        <f t="shared" si="90"/>
        <v>5319</v>
      </c>
      <c r="E148" s="2">
        <f t="shared" si="91"/>
        <v>3.2751907730390788E+16</v>
      </c>
      <c r="F148" s="26">
        <f t="shared" si="83"/>
        <v>82.698233215547702</v>
      </c>
      <c r="G148" s="97">
        <f t="shared" si="97"/>
        <v>1.9703656122858353E-3</v>
      </c>
      <c r="H148" s="58">
        <f t="shared" si="98"/>
        <v>1</v>
      </c>
      <c r="I148" s="7">
        <f t="shared" si="92"/>
        <v>-3.3043846740794784E+16</v>
      </c>
      <c r="J148" s="2">
        <f t="shared" si="93"/>
        <v>0</v>
      </c>
      <c r="K148" s="36">
        <f t="shared" si="94"/>
        <v>3.2751907730390788E+16</v>
      </c>
      <c r="L148" s="7">
        <f t="shared" si="95"/>
        <v>-8497665458415132</v>
      </c>
      <c r="M148" s="2">
        <f t="shared" si="89"/>
        <v>0</v>
      </c>
      <c r="N148" s="36">
        <f t="shared" si="96"/>
        <v>8422589452156360</v>
      </c>
      <c r="P148" s="41">
        <f t="shared" si="99"/>
        <v>2.4455465530470816E-5</v>
      </c>
      <c r="Q148" s="40">
        <f t="shared" si="100"/>
        <v>804286207129.74255</v>
      </c>
      <c r="R148" s="40">
        <f t="shared" si="101"/>
        <v>0</v>
      </c>
      <c r="S148" s="107">
        <f t="shared" si="82"/>
        <v>0</v>
      </c>
      <c r="T148" s="152"/>
      <c r="U148" s="109"/>
      <c r="V148" s="105"/>
      <c r="W148" s="109"/>
      <c r="X148" s="75"/>
    </row>
    <row r="149" spans="2:24" x14ac:dyDescent="0.25">
      <c r="B149" s="9">
        <v>145</v>
      </c>
      <c r="C149" s="18">
        <v>44036</v>
      </c>
      <c r="D149" s="9">
        <f t="shared" si="90"/>
        <v>5319</v>
      </c>
      <c r="E149" s="3">
        <f t="shared" si="91"/>
        <v>4.4090321303399728E+16</v>
      </c>
      <c r="F149" s="25">
        <f t="shared" si="83"/>
        <v>82.698233215547702</v>
      </c>
      <c r="G149" s="96">
        <f t="shared" si="97"/>
        <v>1.9703656122858353E-3</v>
      </c>
      <c r="H149" s="57">
        <f t="shared" si="98"/>
        <v>1</v>
      </c>
      <c r="I149" s="9">
        <f t="shared" si="92"/>
        <v>-4.4483326952894608E+16</v>
      </c>
      <c r="J149" s="3">
        <f t="shared" si="93"/>
        <v>0</v>
      </c>
      <c r="K149" s="39">
        <f t="shared" si="94"/>
        <v>4.4090321303399728E+16</v>
      </c>
      <c r="L149" s="9">
        <f t="shared" si="95"/>
        <v>-1.1439480212099824E+16</v>
      </c>
      <c r="M149" s="3">
        <f t="shared" si="89"/>
        <v>0</v>
      </c>
      <c r="N149" s="39">
        <f t="shared" si="96"/>
        <v>1.133841357300894E+16</v>
      </c>
      <c r="P149" s="73">
        <f t="shared" si="99"/>
        <v>2.4455465530470816E-5</v>
      </c>
      <c r="Q149" s="72">
        <f t="shared" si="100"/>
        <v>1082722801497.4989</v>
      </c>
      <c r="R149" s="72">
        <f t="shared" si="101"/>
        <v>0</v>
      </c>
      <c r="S149" s="108">
        <f t="shared" si="82"/>
        <v>0</v>
      </c>
      <c r="T149" s="151"/>
      <c r="U149" s="16"/>
      <c r="V149" s="106"/>
      <c r="W149" s="16"/>
      <c r="X149" s="76"/>
    </row>
    <row r="150" spans="2:24" x14ac:dyDescent="0.25">
      <c r="B150" s="7">
        <v>146</v>
      </c>
      <c r="C150" s="19">
        <v>44037</v>
      </c>
      <c r="D150" s="7">
        <f t="shared" si="90"/>
        <v>5319</v>
      </c>
      <c r="E150" s="2">
        <f t="shared" si="91"/>
        <v>5.9353990877093528E+16</v>
      </c>
      <c r="F150" s="26">
        <f t="shared" si="83"/>
        <v>82.698233215547702</v>
      </c>
      <c r="G150" s="97">
        <f t="shared" si="97"/>
        <v>1.9703656122858353E-3</v>
      </c>
      <c r="H150" s="58">
        <f t="shared" si="98"/>
        <v>1</v>
      </c>
      <c r="I150" s="7">
        <f t="shared" si="92"/>
        <v>-5.9883051520002944E+16</v>
      </c>
      <c r="J150" s="2">
        <f t="shared" si="93"/>
        <v>0</v>
      </c>
      <c r="K150" s="36">
        <f t="shared" si="94"/>
        <v>5.9353990877093528E+16</v>
      </c>
      <c r="L150" s="7">
        <f t="shared" si="95"/>
        <v>-1.5399724567108336E+16</v>
      </c>
      <c r="M150" s="2">
        <f t="shared" si="89"/>
        <v>0</v>
      </c>
      <c r="N150" s="36">
        <f t="shared" si="96"/>
        <v>1.52636695736938E+16</v>
      </c>
      <c r="P150" s="41">
        <f t="shared" si="99"/>
        <v>2.4455465530470816E-5</v>
      </c>
      <c r="Q150" s="40">
        <f t="shared" si="100"/>
        <v>1457551620916.3877</v>
      </c>
      <c r="R150" s="40">
        <f t="shared" si="101"/>
        <v>0</v>
      </c>
      <c r="S150" s="107">
        <f t="shared" si="82"/>
        <v>0</v>
      </c>
      <c r="T150" s="152"/>
      <c r="U150" s="109"/>
      <c r="V150" s="105"/>
      <c r="W150" s="109"/>
      <c r="X150" s="75"/>
    </row>
    <row r="151" spans="2:24" x14ac:dyDescent="0.25">
      <c r="B151" s="9">
        <v>147</v>
      </c>
      <c r="C151" s="18">
        <v>44038</v>
      </c>
      <c r="D151" s="9">
        <f t="shared" si="90"/>
        <v>5319</v>
      </c>
      <c r="E151" s="3">
        <f t="shared" si="91"/>
        <v>7.9901804497996656E+16</v>
      </c>
      <c r="F151" s="25">
        <f t="shared" si="83"/>
        <v>82.698233215547702</v>
      </c>
      <c r="G151" s="96">
        <f t="shared" si="97"/>
        <v>1.9703656122858353E-3</v>
      </c>
      <c r="H151" s="57">
        <f t="shared" si="98"/>
        <v>1</v>
      </c>
      <c r="I151" s="9">
        <f t="shared" si="92"/>
        <v>-8.0614021139755328E+16</v>
      </c>
      <c r="J151" s="3">
        <f t="shared" si="93"/>
        <v>0</v>
      </c>
      <c r="K151" s="39">
        <f t="shared" si="94"/>
        <v>7.9901804497996656E+16</v>
      </c>
      <c r="L151" s="9">
        <f t="shared" si="95"/>
        <v>-2.0730969619752384E+16</v>
      </c>
      <c r="M151" s="3">
        <f t="shared" si="89"/>
        <v>0</v>
      </c>
      <c r="N151" s="39">
        <f t="shared" si="96"/>
        <v>2.0547813620903128E+16</v>
      </c>
      <c r="P151" s="73">
        <f t="shared" si="99"/>
        <v>2.4455465530470816E-5</v>
      </c>
      <c r="Q151" s="72">
        <f t="shared" si="100"/>
        <v>1962142779941.2368</v>
      </c>
      <c r="R151" s="72">
        <f t="shared" si="101"/>
        <v>0</v>
      </c>
      <c r="S151" s="108">
        <f t="shared" si="82"/>
        <v>0</v>
      </c>
      <c r="T151" s="151"/>
      <c r="U151" s="16"/>
      <c r="V151" s="106"/>
      <c r="W151" s="16"/>
      <c r="X151" s="76"/>
    </row>
    <row r="152" spans="2:24" x14ac:dyDescent="0.25">
      <c r="B152" s="7">
        <v>148</v>
      </c>
      <c r="C152" s="19">
        <v>44039</v>
      </c>
      <c r="D152" s="7">
        <f t="shared" si="90"/>
        <v>5319</v>
      </c>
      <c r="E152" s="2">
        <f t="shared" si="91"/>
        <v>1.075630849365509E+17</v>
      </c>
      <c r="F152" s="26">
        <f t="shared" si="83"/>
        <v>82.698233215547702</v>
      </c>
      <c r="G152" s="97">
        <f t="shared" si="97"/>
        <v>1.9703656122858353E-3</v>
      </c>
      <c r="H152" s="58">
        <f t="shared" si="98"/>
        <v>1</v>
      </c>
      <c r="I152" s="7">
        <f t="shared" si="92"/>
        <v>-1.0852186452372285E+17</v>
      </c>
      <c r="J152" s="2">
        <f t="shared" si="93"/>
        <v>0</v>
      </c>
      <c r="K152" s="36">
        <f t="shared" si="94"/>
        <v>1.075630849365509E+17</v>
      </c>
      <c r="L152" s="7">
        <f t="shared" si="95"/>
        <v>-2.790784338396752E+16</v>
      </c>
      <c r="M152" s="2">
        <f t="shared" si="89"/>
        <v>0</v>
      </c>
      <c r="N152" s="36">
        <f t="shared" si="96"/>
        <v>2.766128043855424E+16</v>
      </c>
      <c r="P152" s="41">
        <f t="shared" si="99"/>
        <v>2.4455465530470816E-5</v>
      </c>
      <c r="Q152" s="40">
        <f t="shared" si="100"/>
        <v>2641418824298.6992</v>
      </c>
      <c r="R152" s="40">
        <f t="shared" si="101"/>
        <v>0</v>
      </c>
      <c r="S152" s="107">
        <f t="shared" si="82"/>
        <v>0</v>
      </c>
      <c r="T152" s="152"/>
      <c r="U152" s="109"/>
      <c r="V152" s="105"/>
      <c r="W152" s="109"/>
      <c r="X152" s="75"/>
    </row>
    <row r="153" spans="2:24" x14ac:dyDescent="0.25">
      <c r="B153" s="9">
        <v>149</v>
      </c>
      <c r="C153" s="18">
        <v>44040</v>
      </c>
      <c r="D153" s="9">
        <f t="shared" si="90"/>
        <v>5319</v>
      </c>
      <c r="E153" s="3">
        <f t="shared" si="91"/>
        <v>1.4480044992422851E+17</v>
      </c>
      <c r="F153" s="25">
        <f t="shared" si="83"/>
        <v>82.698233215547702</v>
      </c>
      <c r="G153" s="96">
        <f t="shared" si="97"/>
        <v>1.9703656122858353E-3</v>
      </c>
      <c r="H153" s="57">
        <f t="shared" si="98"/>
        <v>1</v>
      </c>
      <c r="I153" s="9">
        <f t="shared" si="92"/>
        <v>-1.4609115031351904E+17</v>
      </c>
      <c r="J153" s="3">
        <f t="shared" si="93"/>
        <v>0</v>
      </c>
      <c r="K153" s="39">
        <f t="shared" si="94"/>
        <v>1.4480044992422851E+17</v>
      </c>
      <c r="L153" s="9">
        <f t="shared" si="95"/>
        <v>-3.7569285789796192E+16</v>
      </c>
      <c r="M153" s="3">
        <f t="shared" ref="M153:M184" si="102">J153-J152</f>
        <v>0</v>
      </c>
      <c r="N153" s="39">
        <f t="shared" si="96"/>
        <v>3.7237364987677616E+16</v>
      </c>
      <c r="P153" s="73">
        <f t="shared" si="99"/>
        <v>2.4455465530470816E-5</v>
      </c>
      <c r="Q153" s="72">
        <f t="shared" si="100"/>
        <v>3555854077840.6646</v>
      </c>
      <c r="R153" s="72">
        <f t="shared" si="101"/>
        <v>0</v>
      </c>
      <c r="S153" s="108">
        <f t="shared" si="82"/>
        <v>0</v>
      </c>
      <c r="T153" s="151"/>
      <c r="U153" s="16"/>
      <c r="V153" s="106"/>
      <c r="W153" s="16"/>
      <c r="X153" s="76"/>
    </row>
    <row r="154" spans="2:24" x14ac:dyDescent="0.25">
      <c r="B154" s="7">
        <v>150</v>
      </c>
      <c r="C154" s="19">
        <v>44041</v>
      </c>
      <c r="D154" s="7">
        <f t="shared" si="90"/>
        <v>5319</v>
      </c>
      <c r="E154" s="2">
        <f t="shared" si="91"/>
        <v>1.9492905312846954E+17</v>
      </c>
      <c r="F154" s="26">
        <f t="shared" si="83"/>
        <v>82.698233215547702</v>
      </c>
      <c r="G154" s="97">
        <f t="shared" si="97"/>
        <v>1.9703656122858353E-3</v>
      </c>
      <c r="H154" s="58">
        <f t="shared" si="98"/>
        <v>1</v>
      </c>
      <c r="I154" s="7">
        <f t="shared" si="92"/>
        <v>-1.9666658229283962E+17</v>
      </c>
      <c r="J154" s="2">
        <f t="shared" si="93"/>
        <v>0</v>
      </c>
      <c r="K154" s="36">
        <f t="shared" si="94"/>
        <v>1.9492905312846954E+17</v>
      </c>
      <c r="L154" s="7">
        <f t="shared" si="95"/>
        <v>-5.0575431979320576E+16</v>
      </c>
      <c r="M154" s="2">
        <f t="shared" si="102"/>
        <v>0</v>
      </c>
      <c r="N154" s="36">
        <f t="shared" si="96"/>
        <v>5.0128603204241024E+16</v>
      </c>
      <c r="P154" s="41">
        <f t="shared" si="99"/>
        <v>2.4455465530470816E-5</v>
      </c>
      <c r="Q154" s="40">
        <f t="shared" si="100"/>
        <v>4786858527160.415</v>
      </c>
      <c r="R154" s="40">
        <f t="shared" si="101"/>
        <v>0</v>
      </c>
      <c r="S154" s="107">
        <f t="shared" si="82"/>
        <v>0</v>
      </c>
      <c r="T154" s="152"/>
      <c r="U154" s="109"/>
      <c r="V154" s="105"/>
      <c r="W154" s="109"/>
      <c r="X154" s="75"/>
    </row>
    <row r="155" spans="2:24" x14ac:dyDescent="0.25">
      <c r="B155" s="9">
        <v>151</v>
      </c>
      <c r="C155" s="18">
        <v>44042</v>
      </c>
      <c r="D155" s="9">
        <f t="shared" ref="D155:D186" si="103">D154+IF(M155&gt;0,M155,0)</f>
        <v>5319</v>
      </c>
      <c r="E155" s="3">
        <f t="shared" ref="E155:E186" si="104">E154+IF(N155&gt;0,N155,0)</f>
        <v>2.6241172436580845E+17</v>
      </c>
      <c r="F155" s="25">
        <f t="shared" si="83"/>
        <v>82.698233215547702</v>
      </c>
      <c r="G155" s="96">
        <f t="shared" si="97"/>
        <v>1.9703656122858353E-3</v>
      </c>
      <c r="H155" s="57">
        <f t="shared" si="98"/>
        <v>1</v>
      </c>
      <c r="I155" s="9">
        <f t="shared" ref="I155:I186" si="105">INT((Z$4*K155+I154)/(1+Y$4*J155))</f>
        <v>-2.647507703768623E+17</v>
      </c>
      <c r="J155" s="3">
        <f t="shared" ref="J155:J186" si="106">S155</f>
        <v>0</v>
      </c>
      <c r="K155" s="39">
        <f t="shared" ref="K155:K186" si="107">INT((X$4*J155+K154)/(1+W$4+Z$4))</f>
        <v>2.6241172436580845E+17</v>
      </c>
      <c r="L155" s="9">
        <f t="shared" ref="L155:L186" si="108">I155-I154</f>
        <v>-6.8084188084022688E+16</v>
      </c>
      <c r="M155" s="3">
        <f t="shared" si="102"/>
        <v>0</v>
      </c>
      <c r="N155" s="39">
        <f t="shared" ref="N155:N186" si="109">K155-K154</f>
        <v>6.7482671237338912E+16</v>
      </c>
      <c r="P155" s="73">
        <f t="shared" si="99"/>
        <v>2.4455465530470816E-5</v>
      </c>
      <c r="Q155" s="72">
        <f t="shared" si="100"/>
        <v>6444025558260.0996</v>
      </c>
      <c r="R155" s="72">
        <f t="shared" si="101"/>
        <v>0</v>
      </c>
      <c r="S155" s="108">
        <f t="shared" si="82"/>
        <v>0</v>
      </c>
      <c r="T155" s="151"/>
      <c r="U155" s="16"/>
      <c r="V155" s="106"/>
      <c r="W155" s="16"/>
      <c r="X155" s="76"/>
    </row>
    <row r="156" spans="2:24" x14ac:dyDescent="0.25">
      <c r="B156" s="7">
        <v>152</v>
      </c>
      <c r="C156" s="19">
        <v>44043</v>
      </c>
      <c r="D156" s="7">
        <f t="shared" si="103"/>
        <v>5319</v>
      </c>
      <c r="E156" s="2">
        <f t="shared" si="104"/>
        <v>3.5325628468145459E+17</v>
      </c>
      <c r="F156" s="26">
        <f t="shared" si="83"/>
        <v>82.698233215547702</v>
      </c>
      <c r="G156" s="97">
        <f t="shared" si="97"/>
        <v>1.9703656122858353E-3</v>
      </c>
      <c r="H156" s="58">
        <f t="shared" si="98"/>
        <v>1</v>
      </c>
      <c r="I156" s="7">
        <f t="shared" si="105"/>
        <v>-3.5640508721899885E+17</v>
      </c>
      <c r="J156" s="2">
        <f t="shared" si="106"/>
        <v>0</v>
      </c>
      <c r="K156" s="36">
        <f t="shared" si="107"/>
        <v>3.5325628468145459E+17</v>
      </c>
      <c r="L156" s="7">
        <f t="shared" si="108"/>
        <v>-9.1654316842136544E+16</v>
      </c>
      <c r="M156" s="2">
        <f t="shared" si="102"/>
        <v>0</v>
      </c>
      <c r="N156" s="36">
        <f t="shared" si="109"/>
        <v>9.0844560315646144E+16</v>
      </c>
      <c r="P156" s="41">
        <f t="shared" si="99"/>
        <v>2.4455465530470816E-5</v>
      </c>
      <c r="Q156" s="40">
        <f t="shared" si="100"/>
        <v>8674888793954.5635</v>
      </c>
      <c r="R156" s="40">
        <f t="shared" si="101"/>
        <v>0</v>
      </c>
      <c r="S156" s="107">
        <f t="shared" ref="S156:S198" si="110">INT(((-Q156+SQRT((Q156^2)-(4*P156*R156)))/(2*P156)))</f>
        <v>0</v>
      </c>
      <c r="T156" s="152"/>
      <c r="U156" s="109"/>
      <c r="V156" s="105"/>
      <c r="W156" s="109"/>
      <c r="X156" s="75"/>
    </row>
    <row r="157" spans="2:24" x14ac:dyDescent="0.25">
      <c r="B157" s="9">
        <v>153</v>
      </c>
      <c r="C157" s="18">
        <v>44044</v>
      </c>
      <c r="D157" s="9">
        <f t="shared" si="103"/>
        <v>5319</v>
      </c>
      <c r="E157" s="3">
        <f t="shared" si="104"/>
        <v>4.7555040830791744E+17</v>
      </c>
      <c r="F157" s="25">
        <f t="shared" ref="F157:F204" si="111">D157*(F$27/D$27)</f>
        <v>82.698233215547702</v>
      </c>
      <c r="G157" s="96">
        <f t="shared" si="97"/>
        <v>1.9703656122858353E-3</v>
      </c>
      <c r="H157" s="57">
        <f t="shared" si="98"/>
        <v>1</v>
      </c>
      <c r="I157" s="9">
        <f t="shared" si="105"/>
        <v>-4.7978929774129638E+17</v>
      </c>
      <c r="J157" s="3">
        <f t="shared" si="106"/>
        <v>0</v>
      </c>
      <c r="K157" s="39">
        <f t="shared" si="107"/>
        <v>4.7555040830791744E+17</v>
      </c>
      <c r="L157" s="9">
        <f t="shared" si="108"/>
        <v>-1.2338421052229754E+17</v>
      </c>
      <c r="M157" s="3">
        <f t="shared" si="102"/>
        <v>0</v>
      </c>
      <c r="N157" s="39">
        <f t="shared" si="109"/>
        <v>1.2229412362646285E+17</v>
      </c>
      <c r="P157" s="73">
        <f t="shared" si="99"/>
        <v>2.4455465530470816E-5</v>
      </c>
      <c r="Q157" s="72">
        <f t="shared" si="100"/>
        <v>11678056659942.48</v>
      </c>
      <c r="R157" s="72">
        <f t="shared" si="101"/>
        <v>0</v>
      </c>
      <c r="S157" s="108">
        <f t="shared" si="110"/>
        <v>0</v>
      </c>
      <c r="T157" s="151"/>
      <c r="U157" s="16"/>
      <c r="V157" s="106"/>
      <c r="W157" s="16"/>
      <c r="X157" s="76"/>
    </row>
    <row r="158" spans="2:24" x14ac:dyDescent="0.25">
      <c r="B158" s="7">
        <v>154</v>
      </c>
      <c r="C158" s="19">
        <v>44045</v>
      </c>
      <c r="D158" s="7">
        <f t="shared" si="103"/>
        <v>5319</v>
      </c>
      <c r="E158" s="2">
        <f t="shared" si="104"/>
        <v>6.401816489853929E+17</v>
      </c>
      <c r="F158" s="26">
        <f t="shared" si="111"/>
        <v>82.698233215547702</v>
      </c>
      <c r="G158" s="97">
        <f t="shared" si="97"/>
        <v>1.9703656122858353E-3</v>
      </c>
      <c r="H158" s="58">
        <f t="shared" si="98"/>
        <v>1</v>
      </c>
      <c r="I158" s="7">
        <f t="shared" si="105"/>
        <v>-6.4588800351673254E+17</v>
      </c>
      <c r="J158" s="2">
        <f t="shared" si="106"/>
        <v>0</v>
      </c>
      <c r="K158" s="36">
        <f t="shared" si="107"/>
        <v>6.401816489853929E+17</v>
      </c>
      <c r="L158" s="7">
        <f t="shared" si="108"/>
        <v>-1.6609870577543616E+17</v>
      </c>
      <c r="M158" s="2">
        <f t="shared" si="102"/>
        <v>0</v>
      </c>
      <c r="N158" s="36">
        <f t="shared" si="109"/>
        <v>1.6463124067747546E+17</v>
      </c>
      <c r="P158" s="41">
        <f t="shared" si="99"/>
        <v>2.4455465530470816E-5</v>
      </c>
      <c r="Q158" s="40">
        <f t="shared" si="100"/>
        <v>15720894018591.592</v>
      </c>
      <c r="R158" s="40">
        <f t="shared" si="101"/>
        <v>0</v>
      </c>
      <c r="S158" s="107">
        <f t="shared" si="110"/>
        <v>0</v>
      </c>
      <c r="T158" s="152"/>
      <c r="U158" s="109"/>
      <c r="V158" s="105"/>
      <c r="W158" s="109"/>
      <c r="X158" s="75"/>
    </row>
    <row r="159" spans="2:24" x14ac:dyDescent="0.25">
      <c r="B159" s="9">
        <v>155</v>
      </c>
      <c r="C159" s="18">
        <v>44046</v>
      </c>
      <c r="D159" s="9">
        <f t="shared" si="103"/>
        <v>5319</v>
      </c>
      <c r="E159" s="3">
        <f t="shared" si="104"/>
        <v>8.6180673286751014E+17</v>
      </c>
      <c r="F159" s="25">
        <f t="shared" si="111"/>
        <v>82.698233215547702</v>
      </c>
      <c r="G159" s="96">
        <f t="shared" si="97"/>
        <v>1.9703656122858353E-3</v>
      </c>
      <c r="H159" s="57">
        <f t="shared" si="98"/>
        <v>1</v>
      </c>
      <c r="I159" s="9">
        <f t="shared" si="105"/>
        <v>-8.6948857561172659E+17</v>
      </c>
      <c r="J159" s="3">
        <f t="shared" si="106"/>
        <v>0</v>
      </c>
      <c r="K159" s="39">
        <f t="shared" si="107"/>
        <v>8.6180673286751014E+17</v>
      </c>
      <c r="L159" s="9">
        <f t="shared" si="108"/>
        <v>-2.2360057209499405E+17</v>
      </c>
      <c r="M159" s="3">
        <f t="shared" si="102"/>
        <v>0</v>
      </c>
      <c r="N159" s="39">
        <f t="shared" si="109"/>
        <v>2.2162508388211725E+17</v>
      </c>
      <c r="P159" s="73">
        <f t="shared" si="99"/>
        <v>2.4455465530470816E-5</v>
      </c>
      <c r="Q159" s="72">
        <f t="shared" si="100"/>
        <v>21163325024063.297</v>
      </c>
      <c r="R159" s="72">
        <f t="shared" si="101"/>
        <v>0</v>
      </c>
      <c r="S159" s="108">
        <f t="shared" si="110"/>
        <v>0</v>
      </c>
      <c r="T159" s="151"/>
      <c r="U159" s="16"/>
      <c r="V159" s="106"/>
      <c r="W159" s="16"/>
      <c r="X159" s="76"/>
    </row>
    <row r="160" spans="2:24" x14ac:dyDescent="0.25">
      <c r="B160" s="7">
        <v>156</v>
      </c>
      <c r="C160" s="19">
        <v>44047</v>
      </c>
      <c r="D160" s="7">
        <f t="shared" si="103"/>
        <v>5319</v>
      </c>
      <c r="E160" s="2">
        <f t="shared" si="104"/>
        <v>1.1601564118447864E+18</v>
      </c>
      <c r="F160" s="26">
        <f t="shared" si="111"/>
        <v>82.698233215547702</v>
      </c>
      <c r="G160" s="97">
        <f t="shared" si="97"/>
        <v>1.9703656122858353E-3</v>
      </c>
      <c r="H160" s="58">
        <f t="shared" si="98"/>
        <v>1</v>
      </c>
      <c r="I160" s="7">
        <f t="shared" si="105"/>
        <v>-1.1704976389141484E+18</v>
      </c>
      <c r="J160" s="2">
        <f t="shared" si="106"/>
        <v>0</v>
      </c>
      <c r="K160" s="36">
        <f t="shared" si="107"/>
        <v>1.1601564118447864E+18</v>
      </c>
      <c r="L160" s="7">
        <f t="shared" si="108"/>
        <v>-3.0100906330242176E+17</v>
      </c>
      <c r="M160" s="2">
        <f t="shared" si="102"/>
        <v>0</v>
      </c>
      <c r="N160" s="36">
        <f t="shared" si="109"/>
        <v>2.9834967897727629E+17</v>
      </c>
      <c r="P160" s="41">
        <f t="shared" si="99"/>
        <v>2.4455465530470816E-5</v>
      </c>
      <c r="Q160" s="40">
        <f t="shared" si="100"/>
        <v>28489876310117.777</v>
      </c>
      <c r="R160" s="40">
        <f t="shared" si="101"/>
        <v>0</v>
      </c>
      <c r="S160" s="107">
        <f t="shared" si="110"/>
        <v>0</v>
      </c>
      <c r="T160" s="152"/>
      <c r="U160" s="109"/>
      <c r="V160" s="105"/>
      <c r="W160" s="109"/>
      <c r="X160" s="75"/>
    </row>
    <row r="161" spans="2:24" x14ac:dyDescent="0.25">
      <c r="B161" s="9">
        <v>157</v>
      </c>
      <c r="C161" s="18">
        <v>44048</v>
      </c>
      <c r="D161" s="9">
        <f t="shared" si="103"/>
        <v>5319</v>
      </c>
      <c r="E161" s="3">
        <f t="shared" si="104"/>
        <v>1.5617920452606761E+18</v>
      </c>
      <c r="F161" s="25">
        <f t="shared" si="111"/>
        <v>82.698233215547702</v>
      </c>
      <c r="G161" s="96">
        <f t="shared" si="97"/>
        <v>1.9703656122858353E-3</v>
      </c>
      <c r="H161" s="57">
        <f t="shared" si="98"/>
        <v>1</v>
      </c>
      <c r="I161" s="9">
        <f t="shared" si="105"/>
        <v>-1.5757133114022687E+18</v>
      </c>
      <c r="J161" s="3">
        <f t="shared" si="106"/>
        <v>0</v>
      </c>
      <c r="K161" s="39">
        <f t="shared" si="107"/>
        <v>1.5617920452606761E+18</v>
      </c>
      <c r="L161" s="9">
        <f t="shared" si="108"/>
        <v>-4.0521567248812032E+17</v>
      </c>
      <c r="M161" s="3">
        <f t="shared" si="102"/>
        <v>0</v>
      </c>
      <c r="N161" s="39">
        <f t="shared" si="109"/>
        <v>4.0163563341588966E+17</v>
      </c>
      <c r="P161" s="73">
        <f t="shared" si="99"/>
        <v>2.4455465530470816E-5</v>
      </c>
      <c r="Q161" s="72">
        <f t="shared" si="100"/>
        <v>38352813239078.273</v>
      </c>
      <c r="R161" s="72">
        <f t="shared" si="101"/>
        <v>0</v>
      </c>
      <c r="S161" s="108">
        <f t="shared" si="110"/>
        <v>0</v>
      </c>
      <c r="T161" s="151"/>
      <c r="U161" s="16"/>
      <c r="V161" s="106"/>
      <c r="W161" s="16"/>
      <c r="X161" s="76"/>
    </row>
    <row r="162" spans="2:24" x14ac:dyDescent="0.25">
      <c r="B162" s="7">
        <v>158</v>
      </c>
      <c r="C162" s="19">
        <v>44049</v>
      </c>
      <c r="D162" s="7">
        <f t="shared" si="103"/>
        <v>5319</v>
      </c>
      <c r="E162" s="2">
        <f t="shared" si="104"/>
        <v>2.1024702942949883E+18</v>
      </c>
      <c r="F162" s="26">
        <f t="shared" si="111"/>
        <v>82.698233215547702</v>
      </c>
      <c r="G162" s="97">
        <f t="shared" si="97"/>
        <v>1.9703656122858353E-3</v>
      </c>
      <c r="H162" s="58">
        <f t="shared" si="98"/>
        <v>1</v>
      </c>
      <c r="I162" s="7">
        <f t="shared" si="105"/>
        <v>-2.1212109765839616E+18</v>
      </c>
      <c r="J162" s="2">
        <f t="shared" si="106"/>
        <v>0</v>
      </c>
      <c r="K162" s="36">
        <f t="shared" si="107"/>
        <v>2.1024702942949883E+18</v>
      </c>
      <c r="L162" s="7">
        <f t="shared" si="108"/>
        <v>-5.4549766518169293E+17</v>
      </c>
      <c r="M162" s="2">
        <f t="shared" si="102"/>
        <v>0</v>
      </c>
      <c r="N162" s="36">
        <f t="shared" si="109"/>
        <v>5.4067824903431219E+17</v>
      </c>
      <c r="P162" s="41">
        <f t="shared" si="99"/>
        <v>2.4455465530470816E-5</v>
      </c>
      <c r="Q162" s="40">
        <f t="shared" si="100"/>
        <v>51630209529173.609</v>
      </c>
      <c r="R162" s="40">
        <f t="shared" si="101"/>
        <v>0</v>
      </c>
      <c r="S162" s="107">
        <f t="shared" si="110"/>
        <v>0</v>
      </c>
      <c r="T162" s="152"/>
      <c r="U162" s="109"/>
      <c r="V162" s="105"/>
      <c r="W162" s="109"/>
      <c r="X162" s="75"/>
    </row>
    <row r="163" spans="2:24" x14ac:dyDescent="0.25">
      <c r="B163" s="9">
        <v>159</v>
      </c>
      <c r="C163" s="18">
        <v>44050</v>
      </c>
      <c r="D163" s="9">
        <f t="shared" si="103"/>
        <v>5319</v>
      </c>
      <c r="E163" s="3">
        <f t="shared" si="104"/>
        <v>2.8303264521078134E+18</v>
      </c>
      <c r="F163" s="25">
        <f t="shared" si="111"/>
        <v>82.698233215547702</v>
      </c>
      <c r="G163" s="96">
        <f t="shared" si="97"/>
        <v>1.9703656122858353E-3</v>
      </c>
      <c r="H163" s="57">
        <f t="shared" si="98"/>
        <v>1</v>
      </c>
      <c r="I163" s="9">
        <f t="shared" si="105"/>
        <v>-2.8555549887282657E+18</v>
      </c>
      <c r="J163" s="3">
        <f t="shared" si="106"/>
        <v>0</v>
      </c>
      <c r="K163" s="39">
        <f t="shared" si="107"/>
        <v>2.8303264521078134E+18</v>
      </c>
      <c r="L163" s="9">
        <f t="shared" si="108"/>
        <v>-7.3434401214430413E+17</v>
      </c>
      <c r="M163" s="3">
        <f t="shared" si="102"/>
        <v>0</v>
      </c>
      <c r="N163" s="39">
        <f t="shared" si="109"/>
        <v>7.2785615781282509E+17</v>
      </c>
      <c r="P163" s="73">
        <f t="shared" si="99"/>
        <v>2.4455465530470816E-5</v>
      </c>
      <c r="Q163" s="72">
        <f t="shared" si="100"/>
        <v>69504120060488.055</v>
      </c>
      <c r="R163" s="72">
        <f t="shared" si="101"/>
        <v>0</v>
      </c>
      <c r="S163" s="108">
        <f t="shared" si="110"/>
        <v>0</v>
      </c>
      <c r="T163" s="151"/>
      <c r="U163" s="16"/>
      <c r="V163" s="106"/>
      <c r="W163" s="16"/>
      <c r="X163" s="76"/>
    </row>
    <row r="164" spans="2:24" x14ac:dyDescent="0.25">
      <c r="B164" s="7">
        <v>160</v>
      </c>
      <c r="C164" s="19">
        <v>44051</v>
      </c>
      <c r="D164" s="7">
        <f t="shared" si="103"/>
        <v>5319</v>
      </c>
      <c r="E164" s="2">
        <f t="shared" si="104"/>
        <v>3.8101598140236314E+18</v>
      </c>
      <c r="F164" s="26">
        <f t="shared" si="111"/>
        <v>82.698233215547702</v>
      </c>
      <c r="G164" s="97">
        <f t="shared" ref="G164:G198" si="112">D164/U$3</f>
        <v>1.9703656122858353E-3</v>
      </c>
      <c r="H164" s="58">
        <f t="shared" si="98"/>
        <v>1</v>
      </c>
      <c r="I164" s="7">
        <f t="shared" si="105"/>
        <v>-3.844122241335255E+18</v>
      </c>
      <c r="J164" s="2">
        <f t="shared" si="106"/>
        <v>0</v>
      </c>
      <c r="K164" s="36">
        <f t="shared" si="107"/>
        <v>3.8101598140236314E+18</v>
      </c>
      <c r="L164" s="7">
        <f t="shared" si="108"/>
        <v>-9.8856725260698931E+17</v>
      </c>
      <c r="M164" s="2">
        <f t="shared" si="102"/>
        <v>0</v>
      </c>
      <c r="N164" s="36">
        <f t="shared" si="109"/>
        <v>9.7983336191581798E+17</v>
      </c>
      <c r="P164" s="41">
        <f t="shared" si="99"/>
        <v>2.4455465530470816E-5</v>
      </c>
      <c r="Q164" s="40">
        <f t="shared" si="100"/>
        <v>93565816397725.25</v>
      </c>
      <c r="R164" s="40">
        <f t="shared" si="101"/>
        <v>0</v>
      </c>
      <c r="S164" s="107">
        <f t="shared" si="110"/>
        <v>0</v>
      </c>
      <c r="T164" s="152"/>
      <c r="U164" s="109"/>
      <c r="V164" s="105"/>
      <c r="W164" s="109"/>
      <c r="X164" s="75"/>
    </row>
    <row r="165" spans="2:24" x14ac:dyDescent="0.25">
      <c r="B165" s="9">
        <v>161</v>
      </c>
      <c r="C165" s="18">
        <v>44052</v>
      </c>
      <c r="D165" s="9">
        <f t="shared" si="103"/>
        <v>5319</v>
      </c>
      <c r="E165" s="3">
        <f t="shared" si="104"/>
        <v>5.1292026040279532E+18</v>
      </c>
      <c r="F165" s="25">
        <f t="shared" si="111"/>
        <v>82.698233215547702</v>
      </c>
      <c r="G165" s="96">
        <f t="shared" si="112"/>
        <v>1.9703656122858353E-3</v>
      </c>
      <c r="H165" s="57">
        <f t="shared" si="98"/>
        <v>1</v>
      </c>
      <c r="I165" s="9">
        <f t="shared" si="105"/>
        <v>-5.1749225158187233E+18</v>
      </c>
      <c r="J165" s="3">
        <f t="shared" si="106"/>
        <v>0</v>
      </c>
      <c r="K165" s="39">
        <f t="shared" si="107"/>
        <v>5.1292026040279532E+18</v>
      </c>
      <c r="L165" s="9">
        <f t="shared" si="108"/>
        <v>-1.3308002744834683E+18</v>
      </c>
      <c r="M165" s="3">
        <f t="shared" si="102"/>
        <v>0</v>
      </c>
      <c r="N165" s="39">
        <f t="shared" si="109"/>
        <v>1.3190427900043218E+18</v>
      </c>
      <c r="P165" s="73">
        <f t="shared" si="99"/>
        <v>2.4455465530470816E-5</v>
      </c>
      <c r="Q165" s="72">
        <f t="shared" si="100"/>
        <v>125957453897033.92</v>
      </c>
      <c r="R165" s="72">
        <f t="shared" si="101"/>
        <v>0</v>
      </c>
      <c r="S165" s="108">
        <f t="shared" si="110"/>
        <v>0</v>
      </c>
      <c r="T165" s="151"/>
      <c r="U165" s="16"/>
      <c r="V165" s="106"/>
      <c r="W165" s="16"/>
      <c r="X165" s="76"/>
    </row>
    <row r="166" spans="2:24" x14ac:dyDescent="0.25">
      <c r="B166" s="7">
        <v>162</v>
      </c>
      <c r="C166" s="19">
        <v>44053</v>
      </c>
      <c r="D166" s="7">
        <f t="shared" si="103"/>
        <v>5319</v>
      </c>
      <c r="E166" s="2">
        <f t="shared" si="104"/>
        <v>6.90488605132403E+18</v>
      </c>
      <c r="F166" s="26">
        <f t="shared" si="111"/>
        <v>82.698233215547702</v>
      </c>
      <c r="G166" s="97">
        <f t="shared" si="112"/>
        <v>1.9703656122858353E-3</v>
      </c>
      <c r="H166" s="58">
        <f t="shared" si="98"/>
        <v>1</v>
      </c>
      <c r="I166" s="7">
        <f t="shared" si="105"/>
        <v>-6.9664337821436232E+18</v>
      </c>
      <c r="J166" s="2">
        <f t="shared" si="106"/>
        <v>0</v>
      </c>
      <c r="K166" s="36">
        <f t="shared" si="107"/>
        <v>6.90488605132403E+18</v>
      </c>
      <c r="L166" s="7">
        <f t="shared" si="108"/>
        <v>-1.7915112663248998E+18</v>
      </c>
      <c r="M166" s="2">
        <f t="shared" si="102"/>
        <v>0</v>
      </c>
      <c r="N166" s="36">
        <f t="shared" si="109"/>
        <v>1.7756834472960768E+18</v>
      </c>
      <c r="P166" s="41">
        <f t="shared" si="99"/>
        <v>2.4455465530470816E-5</v>
      </c>
      <c r="Q166" s="40">
        <f t="shared" si="100"/>
        <v>169562782681059.88</v>
      </c>
      <c r="R166" s="40">
        <f t="shared" si="101"/>
        <v>0</v>
      </c>
      <c r="S166" s="107">
        <f t="shared" si="110"/>
        <v>0</v>
      </c>
      <c r="T166" s="152"/>
      <c r="U166" s="109"/>
      <c r="V166" s="105"/>
      <c r="W166" s="109"/>
      <c r="X166" s="75"/>
    </row>
    <row r="167" spans="2:24" x14ac:dyDescent="0.25">
      <c r="B167" s="9">
        <v>163</v>
      </c>
      <c r="C167" s="18">
        <v>44054</v>
      </c>
      <c r="D167" s="9">
        <f t="shared" si="103"/>
        <v>5319</v>
      </c>
      <c r="E167" s="3">
        <f t="shared" si="104"/>
        <v>9.2952950121970504E+18</v>
      </c>
      <c r="F167" s="25">
        <f t="shared" si="111"/>
        <v>82.698233215547702</v>
      </c>
      <c r="G167" s="96">
        <f t="shared" si="112"/>
        <v>1.9703656122858353E-3</v>
      </c>
      <c r="H167" s="57">
        <f t="shared" si="98"/>
        <v>1</v>
      </c>
      <c r="I167" s="9">
        <f t="shared" si="105"/>
        <v>-9.3781500095202468E+18</v>
      </c>
      <c r="J167" s="3">
        <f t="shared" si="106"/>
        <v>0</v>
      </c>
      <c r="K167" s="39">
        <f t="shared" si="107"/>
        <v>9.2952950121970504E+18</v>
      </c>
      <c r="L167" s="9">
        <f t="shared" si="108"/>
        <v>-2.4117162273766236E+18</v>
      </c>
      <c r="M167" s="3">
        <f t="shared" si="102"/>
        <v>0</v>
      </c>
      <c r="N167" s="39">
        <f t="shared" si="109"/>
        <v>2.3904089608730204E+18</v>
      </c>
      <c r="P167" s="73">
        <f t="shared" si="99"/>
        <v>2.4455465530470816E-5</v>
      </c>
      <c r="Q167" s="72">
        <f t="shared" si="100"/>
        <v>228263881024840.19</v>
      </c>
      <c r="R167" s="72">
        <f t="shared" si="101"/>
        <v>0</v>
      </c>
      <c r="S167" s="108">
        <f t="shared" si="110"/>
        <v>0</v>
      </c>
      <c r="T167" s="151"/>
      <c r="U167" s="16"/>
      <c r="V167" s="106"/>
      <c r="W167" s="16"/>
      <c r="X167" s="76"/>
    </row>
    <row r="168" spans="2:24" x14ac:dyDescent="0.25">
      <c r="B168" s="7">
        <v>164</v>
      </c>
      <c r="C168" s="19">
        <v>44055</v>
      </c>
      <c r="D168" s="7">
        <f t="shared" si="103"/>
        <v>5319</v>
      </c>
      <c r="E168" s="2">
        <f t="shared" si="104"/>
        <v>1.2513241887200651E+19</v>
      </c>
      <c r="F168" s="26">
        <f t="shared" si="111"/>
        <v>82.698233215547702</v>
      </c>
      <c r="G168" s="97">
        <f t="shared" si="112"/>
        <v>1.9703656122858353E-3</v>
      </c>
      <c r="H168" s="58">
        <f t="shared" ref="H168:H190" si="113">D168/D167</f>
        <v>1</v>
      </c>
      <c r="I168" s="7">
        <f t="shared" si="105"/>
        <v>-1.262478053354895E+19</v>
      </c>
      <c r="J168" s="2">
        <f t="shared" si="106"/>
        <v>0</v>
      </c>
      <c r="K168" s="36">
        <f t="shared" si="107"/>
        <v>1.2513241887200651E+19</v>
      </c>
      <c r="L168" s="7">
        <f t="shared" si="108"/>
        <v>-3.2466305240287027E+18</v>
      </c>
      <c r="M168" s="2">
        <f t="shared" si="102"/>
        <v>0</v>
      </c>
      <c r="N168" s="36">
        <f t="shared" si="109"/>
        <v>3.2179468750036009E+18</v>
      </c>
      <c r="P168" s="41">
        <f t="shared" si="99"/>
        <v>2.4455465530470816E-5</v>
      </c>
      <c r="Q168" s="40">
        <f t="shared" si="100"/>
        <v>307286767512706.44</v>
      </c>
      <c r="R168" s="40">
        <f t="shared" si="101"/>
        <v>0</v>
      </c>
      <c r="S168" s="107">
        <f t="shared" si="110"/>
        <v>0</v>
      </c>
      <c r="T168" s="152"/>
      <c r="U168" s="109"/>
      <c r="V168" s="105"/>
      <c r="W168" s="109"/>
      <c r="X168" s="75"/>
    </row>
    <row r="169" spans="2:24" x14ac:dyDescent="0.25">
      <c r="B169" s="9">
        <v>165</v>
      </c>
      <c r="C169" s="18">
        <v>44056</v>
      </c>
      <c r="D169" s="9">
        <f t="shared" si="103"/>
        <v>5319</v>
      </c>
      <c r="E169" s="3">
        <f t="shared" si="104"/>
        <v>1.6845212800898845E+19</v>
      </c>
      <c r="F169" s="25">
        <f t="shared" si="111"/>
        <v>82.698233215547702</v>
      </c>
      <c r="G169" s="96">
        <f t="shared" si="112"/>
        <v>1.9703656122858353E-3</v>
      </c>
      <c r="H169" s="57">
        <f t="shared" si="113"/>
        <v>1</v>
      </c>
      <c r="I169" s="9">
        <f t="shared" si="105"/>
        <v>-1.6995365115558656E+19</v>
      </c>
      <c r="J169" s="3">
        <f t="shared" si="106"/>
        <v>0</v>
      </c>
      <c r="K169" s="39">
        <f t="shared" si="107"/>
        <v>1.6845212800898845E+19</v>
      </c>
      <c r="L169" s="9">
        <f t="shared" si="108"/>
        <v>-4.3705845820097065E+18</v>
      </c>
      <c r="M169" s="3">
        <f t="shared" si="102"/>
        <v>0</v>
      </c>
      <c r="N169" s="39">
        <f t="shared" si="109"/>
        <v>4.3319709136981934E+18</v>
      </c>
      <c r="P169" s="73">
        <f t="shared" si="99"/>
        <v>2.4455465530470816E-5</v>
      </c>
      <c r="Q169" s="72">
        <f t="shared" si="100"/>
        <v>413666660991068.19</v>
      </c>
      <c r="R169" s="72">
        <f t="shared" si="101"/>
        <v>0</v>
      </c>
      <c r="S169" s="108">
        <f t="shared" si="110"/>
        <v>0</v>
      </c>
      <c r="T169" s="151"/>
      <c r="U169" s="16"/>
      <c r="V169" s="106"/>
      <c r="W169" s="16"/>
      <c r="X169" s="76"/>
    </row>
    <row r="170" spans="2:24" x14ac:dyDescent="0.25">
      <c r="B170" s="7">
        <v>166</v>
      </c>
      <c r="C170" s="19">
        <v>44057</v>
      </c>
      <c r="D170" s="7">
        <f t="shared" si="103"/>
        <v>5319</v>
      </c>
      <c r="E170" s="2">
        <f t="shared" si="104"/>
        <v>2.2676872777294864E+19</v>
      </c>
      <c r="F170" s="26">
        <f t="shared" si="111"/>
        <v>82.698233215547702</v>
      </c>
      <c r="G170" s="97">
        <f t="shared" si="112"/>
        <v>1.9703656122858353E-3</v>
      </c>
      <c r="H170" s="58">
        <f t="shared" si="113"/>
        <v>1</v>
      </c>
      <c r="I170" s="7">
        <f t="shared" si="105"/>
        <v>-2.2879006462217814E+19</v>
      </c>
      <c r="J170" s="2">
        <f t="shared" si="106"/>
        <v>0</v>
      </c>
      <c r="K170" s="36">
        <f t="shared" si="107"/>
        <v>2.2676872777294864E+19</v>
      </c>
      <c r="L170" s="7">
        <f t="shared" si="108"/>
        <v>-5.883641346659158E+18</v>
      </c>
      <c r="M170" s="2">
        <f t="shared" si="102"/>
        <v>0</v>
      </c>
      <c r="N170" s="36">
        <f t="shared" si="109"/>
        <v>5.8316599763960197E+18</v>
      </c>
      <c r="P170" s="41">
        <f t="shared" si="99"/>
        <v>2.4455465530470816E-5</v>
      </c>
      <c r="Q170" s="40">
        <f t="shared" si="100"/>
        <v>556874309299450.94</v>
      </c>
      <c r="R170" s="40">
        <f t="shared" si="101"/>
        <v>0</v>
      </c>
      <c r="S170" s="107">
        <f t="shared" si="110"/>
        <v>0</v>
      </c>
      <c r="T170" s="152"/>
      <c r="U170" s="109"/>
      <c r="V170" s="105"/>
      <c r="W170" s="109"/>
      <c r="X170" s="75"/>
    </row>
    <row r="171" spans="2:24" x14ac:dyDescent="0.25">
      <c r="B171" s="9">
        <v>167</v>
      </c>
      <c r="C171" s="18">
        <v>44058</v>
      </c>
      <c r="D171" s="9">
        <f t="shared" si="103"/>
        <v>5319</v>
      </c>
      <c r="E171" s="3">
        <f t="shared" si="104"/>
        <v>3.052740057579905E+19</v>
      </c>
      <c r="F171" s="25">
        <f t="shared" si="111"/>
        <v>82.698233215547702</v>
      </c>
      <c r="G171" s="96">
        <f t="shared" si="112"/>
        <v>1.9703656122858353E-3</v>
      </c>
      <c r="H171" s="57">
        <f t="shared" si="113"/>
        <v>1</v>
      </c>
      <c r="I171" s="9">
        <f t="shared" si="105"/>
        <v>-3.0799511110179418E+19</v>
      </c>
      <c r="J171" s="3">
        <f t="shared" si="106"/>
        <v>0</v>
      </c>
      <c r="K171" s="39">
        <f t="shared" si="107"/>
        <v>3.052740057579905E+19</v>
      </c>
      <c r="L171" s="9">
        <f t="shared" si="108"/>
        <v>-7.9205046479616041E+18</v>
      </c>
      <c r="M171" s="3">
        <f t="shared" si="102"/>
        <v>0</v>
      </c>
      <c r="N171" s="39">
        <f t="shared" si="109"/>
        <v>7.8505277985041859E+18</v>
      </c>
      <c r="P171" s="73">
        <f t="shared" si="99"/>
        <v>2.4455465530470816E-5</v>
      </c>
      <c r="Q171" s="72">
        <f t="shared" si="100"/>
        <v>749659147330793.5</v>
      </c>
      <c r="R171" s="72">
        <f t="shared" si="101"/>
        <v>0</v>
      </c>
      <c r="S171" s="108">
        <f t="shared" si="110"/>
        <v>0</v>
      </c>
      <c r="T171" s="151"/>
      <c r="U171" s="16"/>
      <c r="V171" s="106"/>
      <c r="W171" s="16"/>
      <c r="X171" s="76"/>
    </row>
    <row r="172" spans="2:24" x14ac:dyDescent="0.25">
      <c r="B172" s="7">
        <v>168</v>
      </c>
      <c r="C172" s="19">
        <v>44059</v>
      </c>
      <c r="D172" s="7">
        <f t="shared" si="103"/>
        <v>5319</v>
      </c>
      <c r="E172" s="2">
        <f t="shared" si="104"/>
        <v>4.1095709936176906E+19</v>
      </c>
      <c r="F172" s="26">
        <f t="shared" si="111"/>
        <v>82.698233215547702</v>
      </c>
      <c r="G172" s="97">
        <f t="shared" si="112"/>
        <v>1.9703656122858353E-3</v>
      </c>
      <c r="H172" s="58">
        <f t="shared" si="113"/>
        <v>1</v>
      </c>
      <c r="I172" s="7">
        <f t="shared" si="105"/>
        <v>-4.1462022670984036E+19</v>
      </c>
      <c r="J172" s="2">
        <f t="shared" si="106"/>
        <v>0</v>
      </c>
      <c r="K172" s="36">
        <f t="shared" si="107"/>
        <v>4.1095709936176906E+19</v>
      </c>
      <c r="L172" s="7">
        <f t="shared" si="108"/>
        <v>-1.0662511560804618E+19</v>
      </c>
      <c r="M172" s="2">
        <f t="shared" si="102"/>
        <v>0</v>
      </c>
      <c r="N172" s="36">
        <f t="shared" si="109"/>
        <v>1.0568309360377856E+19</v>
      </c>
      <c r="P172" s="41">
        <f t="shared" si="99"/>
        <v>2.4455465530470816E-5</v>
      </c>
      <c r="Q172" s="40">
        <f t="shared" si="100"/>
        <v>1009184348769322.3</v>
      </c>
      <c r="R172" s="40">
        <f t="shared" si="101"/>
        <v>0</v>
      </c>
      <c r="S172" s="107">
        <f t="shared" si="110"/>
        <v>0</v>
      </c>
      <c r="T172" s="152"/>
      <c r="U172" s="109"/>
      <c r="V172" s="105"/>
      <c r="W172" s="109"/>
      <c r="X172" s="75"/>
    </row>
    <row r="173" spans="2:24" x14ac:dyDescent="0.25">
      <c r="B173" s="9">
        <v>169</v>
      </c>
      <c r="C173" s="18">
        <v>44060</v>
      </c>
      <c r="D173" s="9">
        <f t="shared" si="103"/>
        <v>5319</v>
      </c>
      <c r="E173" s="3">
        <f t="shared" si="104"/>
        <v>5.5322672199520666E+19</v>
      </c>
      <c r="F173" s="25">
        <f t="shared" si="111"/>
        <v>82.698233215547702</v>
      </c>
      <c r="G173" s="96">
        <f t="shared" si="112"/>
        <v>1.9703656122858353E-3</v>
      </c>
      <c r="H173" s="57">
        <f t="shared" si="113"/>
        <v>1</v>
      </c>
      <c r="I173" s="9">
        <f t="shared" si="105"/>
        <v>-5.5815799082636149E+19</v>
      </c>
      <c r="J173" s="3">
        <f t="shared" si="106"/>
        <v>0</v>
      </c>
      <c r="K173" s="39">
        <f t="shared" si="107"/>
        <v>5.5322672199520666E+19</v>
      </c>
      <c r="L173" s="9">
        <f t="shared" si="108"/>
        <v>-1.4353776411652112E+19</v>
      </c>
      <c r="M173" s="3">
        <f t="shared" si="102"/>
        <v>0</v>
      </c>
      <c r="N173" s="39">
        <f t="shared" si="109"/>
        <v>1.4226962263343759E+19</v>
      </c>
      <c r="P173" s="73">
        <f t="shared" si="99"/>
        <v>2.4455465530470816E-5</v>
      </c>
      <c r="Q173" s="72">
        <f t="shared" si="100"/>
        <v>1358554822451275.5</v>
      </c>
      <c r="R173" s="72">
        <f t="shared" si="101"/>
        <v>0</v>
      </c>
      <c r="S173" s="108">
        <f t="shared" si="110"/>
        <v>0</v>
      </c>
      <c r="T173" s="151"/>
      <c r="U173" s="16"/>
      <c r="V173" s="106"/>
      <c r="W173" s="16"/>
      <c r="X173" s="76"/>
    </row>
    <row r="174" spans="2:24" x14ac:dyDescent="0.25">
      <c r="B174" s="7">
        <v>170</v>
      </c>
      <c r="C174" s="19">
        <v>44061</v>
      </c>
      <c r="D174" s="7">
        <f t="shared" si="103"/>
        <v>5319</v>
      </c>
      <c r="E174" s="2">
        <f t="shared" si="104"/>
        <v>7.4474879836577448E+19</v>
      </c>
      <c r="F174" s="26">
        <f t="shared" si="111"/>
        <v>82.698233215547702</v>
      </c>
      <c r="G174" s="97">
        <f t="shared" si="112"/>
        <v>1.9703656122858353E-3</v>
      </c>
      <c r="H174" s="58">
        <f t="shared" si="113"/>
        <v>1</v>
      </c>
      <c r="I174" s="7">
        <f t="shared" si="105"/>
        <v>-7.5138722776624906E+19</v>
      </c>
      <c r="J174" s="2">
        <f t="shared" si="106"/>
        <v>0</v>
      </c>
      <c r="K174" s="36">
        <f t="shared" si="107"/>
        <v>7.4474879836577448E+19</v>
      </c>
      <c r="L174" s="7">
        <f t="shared" si="108"/>
        <v>-1.9322923693988758E+19</v>
      </c>
      <c r="M174" s="2">
        <f t="shared" si="102"/>
        <v>0</v>
      </c>
      <c r="N174" s="36">
        <f t="shared" si="109"/>
        <v>1.9152207637056782E+19</v>
      </c>
      <c r="P174" s="41">
        <f t="shared" si="99"/>
        <v>2.4455465530470816E-5</v>
      </c>
      <c r="Q174" s="40">
        <f t="shared" si="100"/>
        <v>1828874187215023.5</v>
      </c>
      <c r="R174" s="40">
        <f t="shared" si="101"/>
        <v>0</v>
      </c>
      <c r="S174" s="107">
        <f t="shared" si="110"/>
        <v>0</v>
      </c>
      <c r="T174" s="152"/>
      <c r="U174" s="109"/>
      <c r="V174" s="105"/>
      <c r="W174" s="109"/>
      <c r="X174" s="75"/>
    </row>
    <row r="175" spans="2:24" x14ac:dyDescent="0.25">
      <c r="B175" s="9">
        <v>171</v>
      </c>
      <c r="C175" s="18">
        <v>44062</v>
      </c>
      <c r="D175" s="9">
        <f t="shared" si="103"/>
        <v>5319</v>
      </c>
      <c r="E175" s="3">
        <f t="shared" si="104"/>
        <v>1.0025740815030093E+20</v>
      </c>
      <c r="F175" s="25">
        <f t="shared" si="111"/>
        <v>82.698233215547702</v>
      </c>
      <c r="G175" s="96">
        <f t="shared" si="112"/>
        <v>1.9703656122858353E-3</v>
      </c>
      <c r="H175" s="57">
        <f t="shared" si="113"/>
        <v>1</v>
      </c>
      <c r="I175" s="9">
        <f t="shared" si="105"/>
        <v>-1.0115106749871584E+20</v>
      </c>
      <c r="J175" s="3">
        <f t="shared" si="106"/>
        <v>0</v>
      </c>
      <c r="K175" s="39">
        <f t="shared" si="107"/>
        <v>1.0025740815030093E+20</v>
      </c>
      <c r="L175" s="9">
        <f t="shared" si="108"/>
        <v>-2.6012344722090934E+19</v>
      </c>
      <c r="M175" s="3">
        <f t="shared" si="102"/>
        <v>0</v>
      </c>
      <c r="N175" s="39">
        <f t="shared" si="109"/>
        <v>2.5782528313723486E+19</v>
      </c>
      <c r="P175" s="73">
        <f t="shared" si="99"/>
        <v>2.4455465530470816E-5</v>
      </c>
      <c r="Q175" s="72">
        <f t="shared" si="100"/>
        <v>2462013852798622</v>
      </c>
      <c r="R175" s="72">
        <f t="shared" si="101"/>
        <v>0</v>
      </c>
      <c r="S175" s="108">
        <f t="shared" si="110"/>
        <v>0</v>
      </c>
      <c r="T175" s="151"/>
      <c r="U175" s="16"/>
      <c r="V175" s="106"/>
      <c r="W175" s="16"/>
      <c r="X175" s="76"/>
    </row>
    <row r="176" spans="2:24" x14ac:dyDescent="0.25">
      <c r="B176" s="7">
        <v>172</v>
      </c>
      <c r="C176" s="19">
        <v>44063</v>
      </c>
      <c r="D176" s="7">
        <f t="shared" si="103"/>
        <v>5319</v>
      </c>
      <c r="E176" s="2">
        <f t="shared" si="104"/>
        <v>1.3496561405768566E+20</v>
      </c>
      <c r="F176" s="26">
        <f t="shared" si="111"/>
        <v>82.698233215547702</v>
      </c>
      <c r="G176" s="97">
        <f t="shared" si="112"/>
        <v>1.9703656122858353E-3</v>
      </c>
      <c r="H176" s="58">
        <f t="shared" si="113"/>
        <v>1</v>
      </c>
      <c r="I176" s="7">
        <f t="shared" si="105"/>
        <v>-1.3616865017184884E+20</v>
      </c>
      <c r="J176" s="2">
        <f t="shared" si="106"/>
        <v>0</v>
      </c>
      <c r="K176" s="36">
        <f t="shared" si="107"/>
        <v>1.3496561405768566E+20</v>
      </c>
      <c r="L176" s="7">
        <f t="shared" si="108"/>
        <v>-3.5017582673132995E+19</v>
      </c>
      <c r="M176" s="2">
        <f t="shared" si="102"/>
        <v>0</v>
      </c>
      <c r="N176" s="36">
        <f t="shared" si="109"/>
        <v>3.470820590738473E+19</v>
      </c>
      <c r="P176" s="41">
        <f t="shared" si="99"/>
        <v>2.4455465530470816E-5</v>
      </c>
      <c r="Q176" s="40">
        <f t="shared" si="100"/>
        <v>3314340731443467</v>
      </c>
      <c r="R176" s="40">
        <f t="shared" si="101"/>
        <v>0</v>
      </c>
      <c r="S176" s="107">
        <f t="shared" si="110"/>
        <v>0</v>
      </c>
      <c r="T176" s="152"/>
      <c r="U176" s="109"/>
      <c r="V176" s="105"/>
      <c r="W176" s="109"/>
      <c r="X176" s="75"/>
    </row>
    <row r="177" spans="2:24" x14ac:dyDescent="0.25">
      <c r="B177" s="9">
        <v>173</v>
      </c>
      <c r="C177" s="18">
        <v>44064</v>
      </c>
      <c r="D177" s="9">
        <f t="shared" si="103"/>
        <v>5319</v>
      </c>
      <c r="E177" s="3">
        <f t="shared" si="104"/>
        <v>1.8168948623387571E+20</v>
      </c>
      <c r="F177" s="25">
        <f t="shared" si="111"/>
        <v>82.698233215547702</v>
      </c>
      <c r="G177" s="96">
        <f t="shared" si="112"/>
        <v>1.9703656122858353E-3</v>
      </c>
      <c r="H177" s="57">
        <f t="shared" si="113"/>
        <v>1</v>
      </c>
      <c r="I177" s="9">
        <f t="shared" si="105"/>
        <v>-1.8330900254570965E+20</v>
      </c>
      <c r="J177" s="3">
        <f t="shared" si="106"/>
        <v>0</v>
      </c>
      <c r="K177" s="39">
        <f t="shared" si="107"/>
        <v>1.8168948623387571E+20</v>
      </c>
      <c r="L177" s="9">
        <f t="shared" si="108"/>
        <v>-4.7140352373860811E+19</v>
      </c>
      <c r="M177" s="3">
        <f t="shared" si="102"/>
        <v>0</v>
      </c>
      <c r="N177" s="39">
        <f t="shared" si="109"/>
        <v>4.6723872176190046E+19</v>
      </c>
      <c r="P177" s="73">
        <f t="shared" ref="P177:P204" si="114">Y$4*((1+W$4-X$4)*(1+W$4+Z$4)-X$4)</f>
        <v>2.4455465530470816E-5</v>
      </c>
      <c r="Q177" s="72">
        <f t="shared" ref="Q177:Q204" si="115">(1+W$4-X$4)*(1+W$4+Z$4)-Y$4*((Z$4*K176)+((I176+J176)*(1+W$4+Z$4)))</f>
        <v>4461735449464876.5</v>
      </c>
      <c r="R177" s="72">
        <f t="shared" ref="R177:R204" si="116">-J176*(1+W$4+Z$4)</f>
        <v>0</v>
      </c>
      <c r="S177" s="108">
        <f t="shared" si="110"/>
        <v>0</v>
      </c>
      <c r="T177" s="151"/>
      <c r="U177" s="16"/>
      <c r="V177" s="106"/>
      <c r="W177" s="16"/>
      <c r="X177" s="76"/>
    </row>
    <row r="178" spans="2:24" x14ac:dyDescent="0.25">
      <c r="B178" s="7">
        <v>174</v>
      </c>
      <c r="C178" s="19">
        <v>44065</v>
      </c>
      <c r="D178" s="7">
        <f t="shared" si="103"/>
        <v>5319</v>
      </c>
      <c r="E178" s="2">
        <f t="shared" si="104"/>
        <v>2.4458873942380944E+20</v>
      </c>
      <c r="F178" s="26">
        <f t="shared" si="111"/>
        <v>82.698233215547702</v>
      </c>
      <c r="G178" s="97">
        <f t="shared" si="112"/>
        <v>1.9703656122858353E-3</v>
      </c>
      <c r="H178" s="58">
        <f t="shared" si="113"/>
        <v>1</v>
      </c>
      <c r="I178" s="7">
        <f t="shared" si="105"/>
        <v>-2.4676891760251739E+20</v>
      </c>
      <c r="J178" s="2">
        <f t="shared" si="106"/>
        <v>0</v>
      </c>
      <c r="K178" s="36">
        <f t="shared" si="107"/>
        <v>2.4458873942380944E+20</v>
      </c>
      <c r="L178" s="7">
        <f t="shared" si="108"/>
        <v>-6.3459915056807739E+19</v>
      </c>
      <c r="M178" s="2">
        <f t="shared" si="102"/>
        <v>0</v>
      </c>
      <c r="N178" s="36">
        <f t="shared" si="109"/>
        <v>6.2899253189933728E+19</v>
      </c>
      <c r="P178" s="41">
        <f t="shared" si="114"/>
        <v>2.4455465530470816E-5</v>
      </c>
      <c r="Q178" s="40">
        <f t="shared" si="115"/>
        <v>6006347818180295</v>
      </c>
      <c r="R178" s="40">
        <f t="shared" si="116"/>
        <v>0</v>
      </c>
      <c r="S178" s="107">
        <f t="shared" si="110"/>
        <v>0</v>
      </c>
      <c r="T178" s="152"/>
      <c r="U178" s="109"/>
      <c r="V178" s="105"/>
      <c r="W178" s="109"/>
      <c r="X178" s="75"/>
    </row>
    <row r="179" spans="2:24" x14ac:dyDescent="0.25">
      <c r="B179" s="9">
        <v>175</v>
      </c>
      <c r="C179" s="18">
        <v>44066</v>
      </c>
      <c r="D179" s="9">
        <f t="shared" si="103"/>
        <v>5319</v>
      </c>
      <c r="E179" s="3">
        <f t="shared" si="104"/>
        <v>3.2926314391093327E+20</v>
      </c>
      <c r="F179" s="25">
        <f t="shared" si="111"/>
        <v>82.698233215547702</v>
      </c>
      <c r="G179" s="96">
        <f t="shared" si="112"/>
        <v>1.9703656122858353E-3</v>
      </c>
      <c r="H179" s="57">
        <f t="shared" si="113"/>
        <v>1</v>
      </c>
      <c r="I179" s="9">
        <f t="shared" si="105"/>
        <v>-3.3219808001264622E+20</v>
      </c>
      <c r="J179" s="3">
        <f t="shared" si="106"/>
        <v>0</v>
      </c>
      <c r="K179" s="39">
        <f t="shared" si="107"/>
        <v>3.2926314391093327E+20</v>
      </c>
      <c r="L179" s="9">
        <f t="shared" si="108"/>
        <v>-8.5429162410128835E+19</v>
      </c>
      <c r="M179" s="3">
        <f t="shared" si="102"/>
        <v>0</v>
      </c>
      <c r="N179" s="39">
        <f t="shared" si="109"/>
        <v>8.4674404487123829E+19</v>
      </c>
      <c r="P179" s="73">
        <f t="shared" si="114"/>
        <v>2.4455465530470816E-5</v>
      </c>
      <c r="Q179" s="72">
        <f t="shared" si="115"/>
        <v>8085690987637114</v>
      </c>
      <c r="R179" s="72">
        <f t="shared" si="116"/>
        <v>0</v>
      </c>
      <c r="S179" s="108">
        <f t="shared" si="110"/>
        <v>0</v>
      </c>
      <c r="T179" s="151"/>
      <c r="U179" s="16"/>
      <c r="V179" s="106"/>
      <c r="W179" s="16"/>
      <c r="X179" s="76"/>
    </row>
    <row r="180" spans="2:24" x14ac:dyDescent="0.25">
      <c r="B180" s="7">
        <v>176</v>
      </c>
      <c r="C180" s="19">
        <v>44067</v>
      </c>
      <c r="D180" s="7">
        <f t="shared" si="103"/>
        <v>5319</v>
      </c>
      <c r="E180" s="2">
        <f t="shared" si="104"/>
        <v>4.4325105969109218E+20</v>
      </c>
      <c r="F180" s="26">
        <f t="shared" si="111"/>
        <v>82.698233215547702</v>
      </c>
      <c r="G180" s="97">
        <f t="shared" si="112"/>
        <v>1.9703656122858353E-3</v>
      </c>
      <c r="H180" s="58">
        <f t="shared" si="113"/>
        <v>1</v>
      </c>
      <c r="I180" s="7">
        <f t="shared" si="105"/>
        <v>-4.4720204406716865E+20</v>
      </c>
      <c r="J180" s="2">
        <f t="shared" si="106"/>
        <v>0</v>
      </c>
      <c r="K180" s="36">
        <f t="shared" si="107"/>
        <v>4.4325105969109218E+20</v>
      </c>
      <c r="L180" s="7">
        <f t="shared" si="108"/>
        <v>-1.1500396405452243E+20</v>
      </c>
      <c r="M180" s="2">
        <f t="shared" si="102"/>
        <v>0</v>
      </c>
      <c r="N180" s="36">
        <f t="shared" si="109"/>
        <v>1.1398791578015891E+20</v>
      </c>
      <c r="P180" s="41">
        <f t="shared" si="114"/>
        <v>2.4455465530470816E-5</v>
      </c>
      <c r="Q180" s="40">
        <f t="shared" si="115"/>
        <v>1.0884883913926138E+16</v>
      </c>
      <c r="R180" s="40">
        <f t="shared" si="116"/>
        <v>0</v>
      </c>
      <c r="S180" s="107">
        <f t="shared" si="110"/>
        <v>0</v>
      </c>
      <c r="T180" s="152"/>
      <c r="U180" s="109"/>
      <c r="V180" s="105"/>
      <c r="W180" s="109"/>
      <c r="X180" s="75"/>
    </row>
    <row r="181" spans="2:24" x14ac:dyDescent="0.25">
      <c r="B181" s="9">
        <v>177</v>
      </c>
      <c r="C181" s="18">
        <v>44068</v>
      </c>
      <c r="D181" s="9">
        <f t="shared" si="103"/>
        <v>5319</v>
      </c>
      <c r="E181" s="3">
        <f t="shared" si="104"/>
        <v>5.9670055865840343E+20</v>
      </c>
      <c r="F181" s="25">
        <f t="shared" si="111"/>
        <v>82.698233215547702</v>
      </c>
      <c r="G181" s="96">
        <f t="shared" si="112"/>
        <v>1.9703656122858353E-3</v>
      </c>
      <c r="H181" s="57">
        <f t="shared" si="113"/>
        <v>1</v>
      </c>
      <c r="I181" s="9">
        <f t="shared" si="105"/>
        <v>-6.0201933801134726E+20</v>
      </c>
      <c r="J181" s="3">
        <f t="shared" si="106"/>
        <v>0</v>
      </c>
      <c r="K181" s="39">
        <f t="shared" si="107"/>
        <v>5.9670055865840343E+20</v>
      </c>
      <c r="L181" s="9">
        <f t="shared" si="108"/>
        <v>-1.5481729394417861E+20</v>
      </c>
      <c r="M181" s="3">
        <f t="shared" si="102"/>
        <v>0</v>
      </c>
      <c r="N181" s="39">
        <f t="shared" si="109"/>
        <v>1.5344949896731125E+20</v>
      </c>
      <c r="P181" s="73">
        <f t="shared" si="114"/>
        <v>2.4455465530470816E-5</v>
      </c>
      <c r="Q181" s="72">
        <f t="shared" si="115"/>
        <v>1.4653132057705768E+16</v>
      </c>
      <c r="R181" s="72">
        <f t="shared" si="116"/>
        <v>0</v>
      </c>
      <c r="S181" s="108">
        <f t="shared" si="110"/>
        <v>0</v>
      </c>
      <c r="T181" s="151"/>
      <c r="U181" s="16"/>
      <c r="V181" s="106"/>
      <c r="W181" s="16"/>
      <c r="X181" s="76"/>
    </row>
    <row r="182" spans="2:24" x14ac:dyDescent="0.25">
      <c r="B182" s="7">
        <v>178</v>
      </c>
      <c r="C182" s="19">
        <v>44069</v>
      </c>
      <c r="D182" s="7">
        <f t="shared" si="103"/>
        <v>5319</v>
      </c>
      <c r="E182" s="2">
        <f t="shared" si="104"/>
        <v>8.0327288320841928E+20</v>
      </c>
      <c r="F182" s="26">
        <f t="shared" si="111"/>
        <v>82.698233215547702</v>
      </c>
      <c r="G182" s="97">
        <f t="shared" si="112"/>
        <v>1.9703656122858353E-3</v>
      </c>
      <c r="H182" s="58">
        <f t="shared" si="113"/>
        <v>1</v>
      </c>
      <c r="I182" s="7">
        <f t="shared" si="105"/>
        <v>-8.1043297576069471E+20</v>
      </c>
      <c r="J182" s="2">
        <f t="shared" si="106"/>
        <v>0</v>
      </c>
      <c r="K182" s="36">
        <f t="shared" si="107"/>
        <v>8.0327288320841928E+20</v>
      </c>
      <c r="L182" s="7">
        <f t="shared" si="108"/>
        <v>-2.0841363774934745E+20</v>
      </c>
      <c r="M182" s="2">
        <f t="shared" si="102"/>
        <v>0</v>
      </c>
      <c r="N182" s="36">
        <f t="shared" si="109"/>
        <v>2.0657232455001584E+20</v>
      </c>
      <c r="P182" s="41">
        <f t="shared" si="114"/>
        <v>2.4455465530470816E-5</v>
      </c>
      <c r="Q182" s="40">
        <f t="shared" si="115"/>
        <v>1.9725913551164164E+16</v>
      </c>
      <c r="R182" s="40">
        <f t="shared" si="116"/>
        <v>0</v>
      </c>
      <c r="S182" s="107">
        <f t="shared" si="110"/>
        <v>0</v>
      </c>
      <c r="T182" s="152"/>
      <c r="U182" s="109"/>
      <c r="V182" s="105"/>
      <c r="W182" s="109"/>
      <c r="X182" s="75"/>
    </row>
    <row r="183" spans="2:24" x14ac:dyDescent="0.25">
      <c r="B183" s="9">
        <v>179</v>
      </c>
      <c r="C183" s="18">
        <v>44070</v>
      </c>
      <c r="D183" s="9">
        <f t="shared" si="103"/>
        <v>5319</v>
      </c>
      <c r="E183" s="3">
        <f t="shared" si="104"/>
        <v>1.0813586740202052E+21</v>
      </c>
      <c r="F183" s="25">
        <f t="shared" si="111"/>
        <v>82.698233215547702</v>
      </c>
      <c r="G183" s="96">
        <f t="shared" si="112"/>
        <v>1.9703656122858353E-3</v>
      </c>
      <c r="H183" s="57">
        <f t="shared" si="113"/>
        <v>1</v>
      </c>
      <c r="I183" s="9">
        <f t="shared" si="105"/>
        <v>-1.0909975257106358E+21</v>
      </c>
      <c r="J183" s="3">
        <f t="shared" si="106"/>
        <v>0</v>
      </c>
      <c r="K183" s="39">
        <f t="shared" si="107"/>
        <v>1.0813586740202052E+21</v>
      </c>
      <c r="L183" s="9">
        <f t="shared" si="108"/>
        <v>-2.8056454994994109E+20</v>
      </c>
      <c r="M183" s="3">
        <f t="shared" si="102"/>
        <v>0</v>
      </c>
      <c r="N183" s="39">
        <f t="shared" si="109"/>
        <v>2.7808579081178592E+20</v>
      </c>
      <c r="P183" s="73">
        <f t="shared" si="114"/>
        <v>2.4455465530470816E-5</v>
      </c>
      <c r="Q183" s="72">
        <f t="shared" si="115"/>
        <v>2.6554846014874796E+16</v>
      </c>
      <c r="R183" s="72">
        <f t="shared" si="116"/>
        <v>0</v>
      </c>
      <c r="S183" s="108">
        <f t="shared" si="110"/>
        <v>0</v>
      </c>
      <c r="T183" s="151"/>
      <c r="U183" s="16"/>
      <c r="V183" s="106"/>
      <c r="W183" s="16"/>
      <c r="X183" s="76"/>
    </row>
    <row r="184" spans="2:24" x14ac:dyDescent="0.25">
      <c r="B184" s="7">
        <v>180</v>
      </c>
      <c r="C184" s="19">
        <v>44071</v>
      </c>
      <c r="D184" s="7">
        <f t="shared" si="103"/>
        <v>5319</v>
      </c>
      <c r="E184" s="2">
        <f t="shared" si="104"/>
        <v>1.4557152448719437E+21</v>
      </c>
      <c r="F184" s="26">
        <f t="shared" si="111"/>
        <v>82.698233215547702</v>
      </c>
      <c r="G184" s="97">
        <f t="shared" si="112"/>
        <v>1.9703656122858353E-3</v>
      </c>
      <c r="H184" s="58">
        <f t="shared" si="113"/>
        <v>1</v>
      </c>
      <c r="I184" s="7">
        <f t="shared" si="105"/>
        <v>-1.4686909796451754E+21</v>
      </c>
      <c r="J184" s="2">
        <f t="shared" si="106"/>
        <v>0</v>
      </c>
      <c r="K184" s="36">
        <f t="shared" si="107"/>
        <v>1.4557152448719437E+21</v>
      </c>
      <c r="L184" s="7">
        <f t="shared" si="108"/>
        <v>-3.7769345393453957E+20</v>
      </c>
      <c r="M184" s="2">
        <f t="shared" si="102"/>
        <v>0</v>
      </c>
      <c r="N184" s="36">
        <f t="shared" si="109"/>
        <v>3.7435657085173852E+20</v>
      </c>
      <c r="P184" s="41">
        <f t="shared" si="114"/>
        <v>2.4455465530470816E-5</v>
      </c>
      <c r="Q184" s="40">
        <f t="shared" si="115"/>
        <v>3.5747892995916296E+16</v>
      </c>
      <c r="R184" s="40">
        <f t="shared" si="116"/>
        <v>0</v>
      </c>
      <c r="S184" s="107">
        <f t="shared" si="110"/>
        <v>0</v>
      </c>
      <c r="T184" s="152"/>
      <c r="U184" s="109"/>
      <c r="V184" s="105"/>
      <c r="W184" s="109"/>
      <c r="X184" s="75"/>
    </row>
    <row r="185" spans="2:24" x14ac:dyDescent="0.25">
      <c r="B185" s="9">
        <v>181</v>
      </c>
      <c r="C185" s="18">
        <v>44072</v>
      </c>
      <c r="D185" s="9">
        <f t="shared" si="103"/>
        <v>5319</v>
      </c>
      <c r="E185" s="3">
        <f t="shared" si="104"/>
        <v>1.9596706671564442E+21</v>
      </c>
      <c r="F185" s="25">
        <f t="shared" si="111"/>
        <v>82.698233215547702</v>
      </c>
      <c r="G185" s="96">
        <f t="shared" si="112"/>
        <v>1.9703656122858353E-3</v>
      </c>
      <c r="H185" s="57">
        <f t="shared" si="113"/>
        <v>1</v>
      </c>
      <c r="I185" s="9">
        <f t="shared" si="105"/>
        <v>-1.9771384836882002E+21</v>
      </c>
      <c r="J185" s="3">
        <f t="shared" si="106"/>
        <v>0</v>
      </c>
      <c r="K185" s="39">
        <f t="shared" si="107"/>
        <v>1.9596706671564442E+21</v>
      </c>
      <c r="L185" s="9">
        <f t="shared" si="108"/>
        <v>-5.0844750404302484E+20</v>
      </c>
      <c r="M185" s="3">
        <f t="shared" ref="M185:M198" si="117">J185-J184</f>
        <v>0</v>
      </c>
      <c r="N185" s="39">
        <f t="shared" si="109"/>
        <v>5.0395542228450043E+20</v>
      </c>
      <c r="P185" s="73">
        <f t="shared" si="114"/>
        <v>2.4455465530470816E-5</v>
      </c>
      <c r="Q185" s="72">
        <f t="shared" si="115"/>
        <v>4.8123489510413816E+16</v>
      </c>
      <c r="R185" s="72">
        <f t="shared" si="116"/>
        <v>0</v>
      </c>
      <c r="S185" s="108">
        <f t="shared" si="110"/>
        <v>0</v>
      </c>
      <c r="T185" s="151"/>
      <c r="U185" s="16"/>
      <c r="V185" s="106"/>
      <c r="W185" s="16"/>
      <c r="X185" s="76"/>
    </row>
    <row r="186" spans="2:24" x14ac:dyDescent="0.25">
      <c r="B186" s="7">
        <v>182</v>
      </c>
      <c r="C186" s="19">
        <v>44073</v>
      </c>
      <c r="D186" s="7">
        <f t="shared" si="103"/>
        <v>5319</v>
      </c>
      <c r="E186" s="2">
        <f t="shared" si="104"/>
        <v>2.638090888476755E+21</v>
      </c>
      <c r="F186" s="26">
        <f t="shared" si="111"/>
        <v>82.698233215547702</v>
      </c>
      <c r="G186" s="97">
        <f t="shared" si="112"/>
        <v>1.9703656122858353E-3</v>
      </c>
      <c r="H186" s="58">
        <f t="shared" si="113"/>
        <v>1</v>
      </c>
      <c r="I186" s="7">
        <f t="shared" si="105"/>
        <v>-2.6616059047528702E+21</v>
      </c>
      <c r="J186" s="2">
        <f t="shared" si="106"/>
        <v>0</v>
      </c>
      <c r="K186" s="36">
        <f t="shared" si="107"/>
        <v>2.638090888476755E+21</v>
      </c>
      <c r="L186" s="7">
        <f t="shared" si="108"/>
        <v>-6.8446742106466995E+20</v>
      </c>
      <c r="M186" s="2">
        <f t="shared" si="117"/>
        <v>0</v>
      </c>
      <c r="N186" s="36">
        <f t="shared" si="109"/>
        <v>6.7842022132031082E+20</v>
      </c>
      <c r="P186" s="41">
        <f t="shared" si="114"/>
        <v>2.4455465530470816E-5</v>
      </c>
      <c r="Q186" s="40">
        <f t="shared" si="115"/>
        <v>6.478340535828124E+16</v>
      </c>
      <c r="R186" s="40">
        <f t="shared" si="116"/>
        <v>0</v>
      </c>
      <c r="S186" s="107">
        <f t="shared" si="110"/>
        <v>0</v>
      </c>
      <c r="T186" s="152"/>
      <c r="U186" s="109"/>
      <c r="V186" s="105"/>
      <c r="W186" s="109"/>
      <c r="X186" s="75"/>
    </row>
    <row r="187" spans="2:24" x14ac:dyDescent="0.25">
      <c r="B187" s="9">
        <v>183</v>
      </c>
      <c r="C187" s="18">
        <v>44074</v>
      </c>
      <c r="D187" s="9">
        <f t="shared" ref="D187:D198" si="118">D186+IF(M187&gt;0,M187,0)</f>
        <v>5319</v>
      </c>
      <c r="E187" s="3">
        <f t="shared" ref="E187:E198" si="119">E186+IF(N187&gt;0,N187,0)</f>
        <v>3.5513740408038076E+21</v>
      </c>
      <c r="F187" s="25">
        <f t="shared" si="111"/>
        <v>82.698233215547702</v>
      </c>
      <c r="G187" s="96">
        <f t="shared" si="112"/>
        <v>1.9703656122858353E-3</v>
      </c>
      <c r="H187" s="57">
        <f t="shared" si="113"/>
        <v>1</v>
      </c>
      <c r="I187" s="9">
        <f t="shared" ref="I187:I204" si="120">INT((Z$4*K187+I186)/(1+Y$4*J187))</f>
        <v>-3.5830297425602748E+21</v>
      </c>
      <c r="J187" s="3">
        <f t="shared" ref="J187:J198" si="121">S187</f>
        <v>0</v>
      </c>
      <c r="K187" s="39">
        <f t="shared" ref="K187:K204" si="122">INT((X$4*J187+K186)/(1+W$4+Z$4))</f>
        <v>3.5513740408038076E+21</v>
      </c>
      <c r="L187" s="9">
        <f t="shared" ref="L187:L198" si="123">I187-I186</f>
        <v>-9.2142383780740465E+20</v>
      </c>
      <c r="M187" s="3">
        <f t="shared" si="117"/>
        <v>0</v>
      </c>
      <c r="N187" s="39">
        <f t="shared" ref="N187:N198" si="124">K187-K186</f>
        <v>9.1328315232705262E+20</v>
      </c>
      <c r="P187" s="73">
        <f t="shared" si="114"/>
        <v>2.4455465530470816E-5</v>
      </c>
      <c r="Q187" s="72">
        <f t="shared" si="115"/>
        <v>8.7210833057049728E+16</v>
      </c>
      <c r="R187" s="72">
        <f t="shared" si="116"/>
        <v>0</v>
      </c>
      <c r="S187" s="108">
        <f t="shared" si="110"/>
        <v>0</v>
      </c>
      <c r="T187" s="151"/>
      <c r="U187" s="16"/>
      <c r="V187" s="106"/>
      <c r="W187" s="16"/>
      <c r="X187" s="76"/>
    </row>
    <row r="188" spans="2:24" x14ac:dyDescent="0.25">
      <c r="B188" s="7">
        <v>184</v>
      </c>
      <c r="C188" s="19">
        <v>44075</v>
      </c>
      <c r="D188" s="7">
        <f t="shared" si="118"/>
        <v>5319</v>
      </c>
      <c r="E188" s="2">
        <f t="shared" si="119"/>
        <v>4.7808275419113917E+21</v>
      </c>
      <c r="F188" s="26">
        <f t="shared" si="111"/>
        <v>82.698233215547702</v>
      </c>
      <c r="G188" s="97">
        <f t="shared" si="112"/>
        <v>1.9703656122858353E-3</v>
      </c>
      <c r="H188" s="58">
        <f t="shared" si="113"/>
        <v>1</v>
      </c>
      <c r="I188" s="7">
        <f t="shared" si="120"/>
        <v>-4.8234421606693743E+21</v>
      </c>
      <c r="J188" s="2">
        <f t="shared" si="121"/>
        <v>0</v>
      </c>
      <c r="K188" s="36">
        <f t="shared" si="122"/>
        <v>4.7808275419113917E+21</v>
      </c>
      <c r="L188" s="7">
        <f t="shared" si="123"/>
        <v>-1.2404124181090995E+21</v>
      </c>
      <c r="M188" s="2">
        <f t="shared" si="117"/>
        <v>0</v>
      </c>
      <c r="N188" s="36">
        <f t="shared" si="124"/>
        <v>1.2294535011075841E+21</v>
      </c>
      <c r="P188" s="41">
        <f t="shared" si="114"/>
        <v>2.4455465530470816E-5</v>
      </c>
      <c r="Q188" s="40">
        <f t="shared" si="115"/>
        <v>1.174024329292588E+17</v>
      </c>
      <c r="R188" s="40">
        <f t="shared" si="116"/>
        <v>0</v>
      </c>
      <c r="S188" s="107">
        <f t="shared" si="110"/>
        <v>0</v>
      </c>
      <c r="T188" s="152"/>
      <c r="U188" s="109"/>
      <c r="V188" s="105"/>
      <c r="W188" s="109"/>
      <c r="X188" s="75"/>
    </row>
    <row r="189" spans="2:24" x14ac:dyDescent="0.25">
      <c r="B189" s="9">
        <v>185</v>
      </c>
      <c r="C189" s="18">
        <v>44076</v>
      </c>
      <c r="D189" s="9">
        <f t="shared" si="118"/>
        <v>5319</v>
      </c>
      <c r="E189" s="3">
        <f t="shared" si="119"/>
        <v>6.4359067005865962E+21</v>
      </c>
      <c r="F189" s="25">
        <f t="shared" si="111"/>
        <v>82.698233215547702</v>
      </c>
      <c r="G189" s="96">
        <f t="shared" si="112"/>
        <v>1.9703656122858353E-3</v>
      </c>
      <c r="H189" s="57">
        <f t="shared" si="113"/>
        <v>1</v>
      </c>
      <c r="I189" s="9">
        <f t="shared" si="120"/>
        <v>-6.4932741140737163E+21</v>
      </c>
      <c r="J189" s="3">
        <f t="shared" si="121"/>
        <v>0</v>
      </c>
      <c r="K189" s="39">
        <f t="shared" si="122"/>
        <v>6.4359067005865962E+21</v>
      </c>
      <c r="L189" s="9">
        <f t="shared" si="123"/>
        <v>-1.669831953404342E+21</v>
      </c>
      <c r="M189" s="3">
        <f t="shared" si="117"/>
        <v>0</v>
      </c>
      <c r="N189" s="39">
        <f t="shared" si="124"/>
        <v>1.6550791586752045E+21</v>
      </c>
      <c r="P189" s="73">
        <f t="shared" si="114"/>
        <v>2.4455465530470816E-5</v>
      </c>
      <c r="Q189" s="72">
        <f t="shared" si="115"/>
        <v>1.5804609100216509E+17</v>
      </c>
      <c r="R189" s="72">
        <f t="shared" si="116"/>
        <v>0</v>
      </c>
      <c r="S189" s="108">
        <f t="shared" si="110"/>
        <v>0</v>
      </c>
      <c r="T189" s="151"/>
      <c r="U189" s="16"/>
      <c r="V189" s="106"/>
      <c r="W189" s="16"/>
      <c r="X189" s="76"/>
    </row>
    <row r="190" spans="2:24" x14ac:dyDescent="0.25">
      <c r="B190" s="7">
        <v>186</v>
      </c>
      <c r="C190" s="19">
        <v>44077</v>
      </c>
      <c r="D190" s="7">
        <f t="shared" si="118"/>
        <v>5319</v>
      </c>
      <c r="E190" s="2">
        <f t="shared" si="119"/>
        <v>8.6639592613489725E+21</v>
      </c>
      <c r="F190" s="26">
        <f t="shared" si="111"/>
        <v>82.698233215547702</v>
      </c>
      <c r="G190" s="97">
        <f t="shared" si="112"/>
        <v>1.9703656122858353E-3</v>
      </c>
      <c r="H190" s="58">
        <f t="shared" si="113"/>
        <v>1</v>
      </c>
      <c r="I190" s="7">
        <f t="shared" si="120"/>
        <v>-8.7411867533721354E+21</v>
      </c>
      <c r="J190" s="2">
        <f t="shared" si="121"/>
        <v>0</v>
      </c>
      <c r="K190" s="36">
        <f t="shared" si="122"/>
        <v>8.6639592613489725E+21</v>
      </c>
      <c r="L190" s="7">
        <f t="shared" si="123"/>
        <v>-2.247912639298419E+21</v>
      </c>
      <c r="M190" s="2">
        <f t="shared" si="117"/>
        <v>0</v>
      </c>
      <c r="N190" s="36">
        <f t="shared" si="124"/>
        <v>2.2280525607623763E+21</v>
      </c>
      <c r="P190" s="41">
        <f t="shared" si="114"/>
        <v>2.4455465530470816E-5</v>
      </c>
      <c r="Q190" s="40">
        <f t="shared" si="115"/>
        <v>2.1276021508102448E+17</v>
      </c>
      <c r="R190" s="40">
        <f t="shared" si="116"/>
        <v>0</v>
      </c>
      <c r="S190" s="107">
        <f t="shared" si="110"/>
        <v>0</v>
      </c>
      <c r="T190" s="152"/>
      <c r="U190" s="109"/>
      <c r="V190" s="105"/>
      <c r="W190" s="109"/>
      <c r="X190" s="75"/>
    </row>
    <row r="191" spans="2:24" x14ac:dyDescent="0.25">
      <c r="B191" s="9">
        <v>187</v>
      </c>
      <c r="C191" s="18">
        <v>44078</v>
      </c>
      <c r="D191" s="9">
        <f t="shared" si="118"/>
        <v>5319</v>
      </c>
      <c r="E191" s="3">
        <f t="shared" si="119"/>
        <v>1.1663343422220983E+22</v>
      </c>
      <c r="F191" s="25">
        <f t="shared" si="111"/>
        <v>82.698233215547702</v>
      </c>
      <c r="G191" s="96">
        <f t="shared" si="112"/>
        <v>1.9703656122858353E-3</v>
      </c>
      <c r="H191" s="57">
        <f t="shared" ref="H191:H198" si="125">D191/D190</f>
        <v>1</v>
      </c>
      <c r="I191" s="9">
        <f t="shared" si="120"/>
        <v>-1.176730637194551E+22</v>
      </c>
      <c r="J191" s="3">
        <f t="shared" si="121"/>
        <v>0</v>
      </c>
      <c r="K191" s="39">
        <f t="shared" si="122"/>
        <v>1.1663343422220983E+22</v>
      </c>
      <c r="L191" s="9">
        <f t="shared" si="123"/>
        <v>-3.0261196185733746E+21</v>
      </c>
      <c r="M191" s="3">
        <f t="shared" si="117"/>
        <v>0</v>
      </c>
      <c r="N191" s="39">
        <f t="shared" si="124"/>
        <v>2.9993841608720101E+21</v>
      </c>
      <c r="P191" s="73">
        <f t="shared" si="114"/>
        <v>2.4455465530470816E-5</v>
      </c>
      <c r="Q191" s="72">
        <f t="shared" si="115"/>
        <v>2.8641587295381875E+17</v>
      </c>
      <c r="R191" s="72">
        <f t="shared" si="116"/>
        <v>0</v>
      </c>
      <c r="S191" s="108">
        <f t="shared" si="110"/>
        <v>0</v>
      </c>
      <c r="T191" s="151"/>
      <c r="U191" s="16"/>
      <c r="V191" s="106"/>
      <c r="W191" s="16"/>
      <c r="X191" s="76"/>
    </row>
    <row r="192" spans="2:24" x14ac:dyDescent="0.25">
      <c r="B192" s="7">
        <v>188</v>
      </c>
      <c r="C192" s="19">
        <v>44079</v>
      </c>
      <c r="D192" s="7">
        <f t="shared" si="118"/>
        <v>5319</v>
      </c>
      <c r="E192" s="2">
        <f t="shared" si="119"/>
        <v>1.5701087191340872E+22</v>
      </c>
      <c r="F192" s="26">
        <f t="shared" si="111"/>
        <v>82.698233215547702</v>
      </c>
      <c r="G192" s="97">
        <f t="shared" si="112"/>
        <v>1.9703656122858353E-3</v>
      </c>
      <c r="H192" s="58">
        <f t="shared" si="125"/>
        <v>1</v>
      </c>
      <c r="I192" s="7">
        <f t="shared" si="120"/>
        <v>-1.5841041171876493E+22</v>
      </c>
      <c r="J192" s="2">
        <f t="shared" si="121"/>
        <v>0</v>
      </c>
      <c r="K192" s="36">
        <f t="shared" si="122"/>
        <v>1.5701087191340872E+22</v>
      </c>
      <c r="L192" s="7">
        <f t="shared" si="123"/>
        <v>-4.0737347999309832E+21</v>
      </c>
      <c r="M192" s="2">
        <f t="shared" si="117"/>
        <v>0</v>
      </c>
      <c r="N192" s="36">
        <f t="shared" si="124"/>
        <v>4.0377437691198896E+21</v>
      </c>
      <c r="P192" s="41">
        <f t="shared" si="114"/>
        <v>2.4455465530470816E-5</v>
      </c>
      <c r="Q192" s="40">
        <f t="shared" si="115"/>
        <v>3.8557045192240186E+17</v>
      </c>
      <c r="R192" s="40">
        <f t="shared" si="116"/>
        <v>0</v>
      </c>
      <c r="S192" s="107">
        <f t="shared" si="110"/>
        <v>0</v>
      </c>
      <c r="T192" s="152"/>
      <c r="U192" s="109"/>
      <c r="V192" s="105"/>
      <c r="W192" s="109"/>
      <c r="X192" s="75"/>
    </row>
    <row r="193" spans="2:24" x14ac:dyDescent="0.25">
      <c r="B193" s="9">
        <v>189</v>
      </c>
      <c r="C193" s="18">
        <v>44080</v>
      </c>
      <c r="D193" s="9">
        <f t="shared" si="118"/>
        <v>5319</v>
      </c>
      <c r="E193" s="3">
        <f t="shared" si="119"/>
        <v>2.1136661252759735E+22</v>
      </c>
      <c r="F193" s="25">
        <f t="shared" si="111"/>
        <v>82.698233215547702</v>
      </c>
      <c r="G193" s="96">
        <f t="shared" si="112"/>
        <v>1.9703656122858353E-3</v>
      </c>
      <c r="H193" s="57">
        <f t="shared" si="125"/>
        <v>1</v>
      </c>
      <c r="I193" s="9">
        <f t="shared" si="120"/>
        <v>-2.1325066032728615E+22</v>
      </c>
      <c r="J193" s="3">
        <f t="shared" si="121"/>
        <v>0</v>
      </c>
      <c r="K193" s="39">
        <f t="shared" si="122"/>
        <v>2.1136661252759735E+22</v>
      </c>
      <c r="L193" s="9">
        <f t="shared" si="123"/>
        <v>-5.4840248608521223E+21</v>
      </c>
      <c r="M193" s="3">
        <f t="shared" si="117"/>
        <v>0</v>
      </c>
      <c r="N193" s="39">
        <f t="shared" si="124"/>
        <v>5.4355740614188629E+21</v>
      </c>
      <c r="P193" s="73">
        <f t="shared" si="114"/>
        <v>2.4455465530470816E-5</v>
      </c>
      <c r="Q193" s="72">
        <f t="shared" si="115"/>
        <v>5.1905144733237485E+17</v>
      </c>
      <c r="R193" s="72">
        <f t="shared" si="116"/>
        <v>0</v>
      </c>
      <c r="S193" s="108">
        <f t="shared" si="110"/>
        <v>0</v>
      </c>
      <c r="T193" s="151"/>
      <c r="U193" s="16"/>
      <c r="V193" s="106"/>
      <c r="W193" s="16"/>
      <c r="X193" s="76"/>
    </row>
    <row r="194" spans="2:24" x14ac:dyDescent="0.25">
      <c r="B194" s="7">
        <v>190</v>
      </c>
      <c r="C194" s="19">
        <v>44081</v>
      </c>
      <c r="D194" s="7">
        <f t="shared" si="118"/>
        <v>5319</v>
      </c>
      <c r="E194" s="2">
        <f t="shared" si="119"/>
        <v>2.8453981782885802E+22</v>
      </c>
      <c r="F194" s="26">
        <f t="shared" si="111"/>
        <v>82.698233215547702</v>
      </c>
      <c r="G194" s="97">
        <f t="shared" si="112"/>
        <v>1.9703656122858353E-3</v>
      </c>
      <c r="H194" s="58">
        <f t="shared" si="125"/>
        <v>1</v>
      </c>
      <c r="I194" s="7">
        <f t="shared" si="120"/>
        <v>-2.8707610589864162E+22</v>
      </c>
      <c r="J194" s="2">
        <f t="shared" si="121"/>
        <v>0</v>
      </c>
      <c r="K194" s="36">
        <f t="shared" si="122"/>
        <v>2.8453981782885802E+22</v>
      </c>
      <c r="L194" s="7">
        <f t="shared" si="123"/>
        <v>-7.3825445571355465E+21</v>
      </c>
      <c r="M194" s="2">
        <f t="shared" si="117"/>
        <v>0</v>
      </c>
      <c r="N194" s="36">
        <f t="shared" si="124"/>
        <v>7.3173205301260672E+21</v>
      </c>
      <c r="P194" s="41">
        <f t="shared" si="114"/>
        <v>2.4455465530470816E-5</v>
      </c>
      <c r="Q194" s="40">
        <f t="shared" si="115"/>
        <v>6.9874235340018803E+17</v>
      </c>
      <c r="R194" s="40">
        <f t="shared" si="116"/>
        <v>0</v>
      </c>
      <c r="S194" s="107">
        <f t="shared" si="110"/>
        <v>0</v>
      </c>
      <c r="T194" s="152"/>
      <c r="U194" s="109"/>
      <c r="V194" s="105"/>
      <c r="W194" s="109"/>
      <c r="X194" s="75"/>
    </row>
    <row r="195" spans="2:24" x14ac:dyDescent="0.25">
      <c r="B195" s="9">
        <v>191</v>
      </c>
      <c r="C195" s="18">
        <v>44082</v>
      </c>
      <c r="D195" s="9">
        <f t="shared" si="118"/>
        <v>5319</v>
      </c>
      <c r="E195" s="3">
        <f t="shared" si="119"/>
        <v>3.8304492351888684E+22</v>
      </c>
      <c r="F195" s="25">
        <f t="shared" si="111"/>
        <v>82.698233215547702</v>
      </c>
      <c r="G195" s="96">
        <f t="shared" si="112"/>
        <v>1.9703656122858353E-3</v>
      </c>
      <c r="H195" s="57">
        <f t="shared" si="125"/>
        <v>1</v>
      </c>
      <c r="I195" s="9">
        <f t="shared" si="120"/>
        <v>-3.8645925152796868E+22</v>
      </c>
      <c r="J195" s="3">
        <f t="shared" si="121"/>
        <v>0</v>
      </c>
      <c r="K195" s="39">
        <f t="shared" si="122"/>
        <v>3.8304492351888684E+22</v>
      </c>
      <c r="L195" s="9">
        <f t="shared" si="123"/>
        <v>-9.9383145629327064E+21</v>
      </c>
      <c r="M195" s="3">
        <f t="shared" si="117"/>
        <v>0</v>
      </c>
      <c r="N195" s="39">
        <f t="shared" si="124"/>
        <v>9.8505105690028818E+21</v>
      </c>
      <c r="P195" s="73">
        <f t="shared" si="114"/>
        <v>2.4455465530470816E-5</v>
      </c>
      <c r="Q195" s="72">
        <f t="shared" si="115"/>
        <v>9.4064062232079283E+17</v>
      </c>
      <c r="R195" s="72">
        <f t="shared" si="116"/>
        <v>0</v>
      </c>
      <c r="S195" s="108">
        <f t="shared" si="110"/>
        <v>0</v>
      </c>
      <c r="T195" s="151"/>
      <c r="U195" s="16"/>
      <c r="V195" s="106"/>
      <c r="W195" s="16"/>
      <c r="X195" s="76"/>
    </row>
    <row r="196" spans="2:24" x14ac:dyDescent="0.25">
      <c r="B196" s="7">
        <v>192</v>
      </c>
      <c r="C196" s="19">
        <v>44083</v>
      </c>
      <c r="D196" s="7">
        <f t="shared" si="118"/>
        <v>5319</v>
      </c>
      <c r="E196" s="2">
        <f t="shared" si="119"/>
        <v>5.1565160388849157E+22</v>
      </c>
      <c r="F196" s="26">
        <f t="shared" si="111"/>
        <v>82.698233215547702</v>
      </c>
      <c r="G196" s="97">
        <f t="shared" si="112"/>
        <v>1.9703656122858353E-3</v>
      </c>
      <c r="H196" s="58">
        <f t="shared" si="125"/>
        <v>1</v>
      </c>
      <c r="I196" s="7">
        <f t="shared" si="120"/>
        <v>-5.2024794130476761E+22</v>
      </c>
      <c r="J196" s="2">
        <f t="shared" si="121"/>
        <v>0</v>
      </c>
      <c r="K196" s="36">
        <f t="shared" si="122"/>
        <v>5.1565160388849157E+22</v>
      </c>
      <c r="L196" s="7">
        <f t="shared" si="123"/>
        <v>-1.3378868977679892E+22</v>
      </c>
      <c r="M196" s="2">
        <f t="shared" si="117"/>
        <v>0</v>
      </c>
      <c r="N196" s="36">
        <f t="shared" si="124"/>
        <v>1.3260668036960473E+22</v>
      </c>
      <c r="P196" s="41">
        <f t="shared" si="114"/>
        <v>2.4455465530470816E-5</v>
      </c>
      <c r="Q196" s="40">
        <f t="shared" si="115"/>
        <v>1.2662818792283763E+18</v>
      </c>
      <c r="R196" s="40">
        <f t="shared" si="116"/>
        <v>0</v>
      </c>
      <c r="S196" s="107">
        <f t="shared" si="110"/>
        <v>0</v>
      </c>
      <c r="T196" s="152"/>
      <c r="U196" s="109"/>
      <c r="V196" s="105"/>
      <c r="W196" s="109"/>
      <c r="X196" s="75"/>
    </row>
    <row r="197" spans="2:24" x14ac:dyDescent="0.25">
      <c r="B197" s="9">
        <v>193</v>
      </c>
      <c r="C197" s="18">
        <v>44084</v>
      </c>
      <c r="D197" s="9">
        <f t="shared" si="118"/>
        <v>5319</v>
      </c>
      <c r="E197" s="3">
        <f t="shared" si="119"/>
        <v>6.9416551497428535E+22</v>
      </c>
      <c r="F197" s="25">
        <f t="shared" si="111"/>
        <v>82.698233215547702</v>
      </c>
      <c r="G197" s="96">
        <f t="shared" si="112"/>
        <v>1.9703656122858353E-3</v>
      </c>
      <c r="H197" s="57">
        <f t="shared" si="125"/>
        <v>1</v>
      </c>
      <c r="I197" s="9">
        <f t="shared" si="120"/>
        <v>-7.0035306274007258E+22</v>
      </c>
      <c r="J197" s="3">
        <f t="shared" si="121"/>
        <v>0</v>
      </c>
      <c r="K197" s="39">
        <f t="shared" si="122"/>
        <v>6.9416551497428535E+22</v>
      </c>
      <c r="L197" s="9">
        <f t="shared" si="123"/>
        <v>-1.8010512143530498E+22</v>
      </c>
      <c r="M197" s="3">
        <f t="shared" si="117"/>
        <v>0</v>
      </c>
      <c r="N197" s="39">
        <f t="shared" si="124"/>
        <v>1.7851391108579378E+22</v>
      </c>
      <c r="P197" s="73">
        <f t="shared" si="114"/>
        <v>2.4455465530470816E-5</v>
      </c>
      <c r="Q197" s="72">
        <f t="shared" si="115"/>
        <v>1.70465718746655E+18</v>
      </c>
      <c r="R197" s="72">
        <f t="shared" si="116"/>
        <v>0</v>
      </c>
      <c r="S197" s="108">
        <f t="shared" si="110"/>
        <v>0</v>
      </c>
      <c r="T197" s="151"/>
      <c r="U197" s="16"/>
      <c r="V197" s="106"/>
      <c r="W197" s="16"/>
      <c r="X197" s="76"/>
    </row>
    <row r="198" spans="2:24" x14ac:dyDescent="0.25">
      <c r="B198" s="32">
        <v>194</v>
      </c>
      <c r="C198" s="33">
        <v>44085</v>
      </c>
      <c r="D198" s="32">
        <f t="shared" si="118"/>
        <v>5319</v>
      </c>
      <c r="E198" s="49">
        <f t="shared" si="119"/>
        <v>9.3447932391909535E+22</v>
      </c>
      <c r="F198" s="99">
        <f t="shared" si="111"/>
        <v>82.698233215547702</v>
      </c>
      <c r="G198" s="98">
        <f t="shared" si="112"/>
        <v>1.9703656122858353E-3</v>
      </c>
      <c r="H198" s="59">
        <f t="shared" si="125"/>
        <v>1</v>
      </c>
      <c r="I198" s="32">
        <f t="shared" si="120"/>
        <v>-9.428089446336942E+22</v>
      </c>
      <c r="J198" s="49">
        <f t="shared" si="121"/>
        <v>0</v>
      </c>
      <c r="K198" s="92">
        <f t="shared" si="122"/>
        <v>9.3447932391909535E+22</v>
      </c>
      <c r="L198" s="32">
        <f t="shared" si="123"/>
        <v>-2.4245588189362161E+22</v>
      </c>
      <c r="M198" s="49">
        <f t="shared" si="117"/>
        <v>0</v>
      </c>
      <c r="N198" s="92">
        <f t="shared" si="124"/>
        <v>2.4031380894481E+22</v>
      </c>
      <c r="P198" s="41">
        <f t="shared" si="114"/>
        <v>2.4455465530470816E-5</v>
      </c>
      <c r="Q198" s="40">
        <f t="shared" si="115"/>
        <v>2.2947940537158175E+18</v>
      </c>
      <c r="R198" s="40">
        <f t="shared" si="116"/>
        <v>0</v>
      </c>
      <c r="S198" s="107">
        <f t="shared" si="110"/>
        <v>0</v>
      </c>
      <c r="T198" s="152"/>
      <c r="U198" s="109"/>
      <c r="V198" s="105"/>
      <c r="W198" s="109"/>
      <c r="X198" s="75"/>
    </row>
    <row r="199" spans="2:24" x14ac:dyDescent="0.25">
      <c r="B199" s="9">
        <v>195</v>
      </c>
      <c r="C199" s="100">
        <v>44086</v>
      </c>
      <c r="D199" s="9">
        <f t="shared" ref="D199:D202" si="126">D198+IF(M199&gt;0,M199,0)</f>
        <v>5319</v>
      </c>
      <c r="E199" s="3">
        <f t="shared" ref="E199:E202" si="127">E198+IF(N199&gt;0,N199,0)</f>
        <v>1.2579875951697749E+23</v>
      </c>
      <c r="F199" s="39">
        <f t="shared" si="111"/>
        <v>82.698233215547702</v>
      </c>
      <c r="G199" s="61">
        <f t="shared" ref="G199:G202" si="128">D199/U$3</f>
        <v>1.9703656122858353E-3</v>
      </c>
      <c r="H199" s="10">
        <f t="shared" ref="H199:H203" si="129">D199/D198</f>
        <v>1</v>
      </c>
      <c r="I199" s="9">
        <f t="shared" si="120"/>
        <v>-1.2692008550710092E+23</v>
      </c>
      <c r="J199" s="3">
        <f t="shared" ref="J199:J202" si="130">S199</f>
        <v>0</v>
      </c>
      <c r="K199" s="39">
        <f t="shared" si="122"/>
        <v>1.2579875951697749E+23</v>
      </c>
      <c r="L199" s="9">
        <f t="shared" ref="L199:L202" si="131">I199-I198</f>
        <v>-3.2639191043731496E+22</v>
      </c>
      <c r="M199" s="3">
        <f t="shared" ref="M199:M202" si="132">J199-J198</f>
        <v>0</v>
      </c>
      <c r="N199" s="39">
        <f t="shared" ref="N199:N202" si="133">K199-K198</f>
        <v>3.2350827125067955E+22</v>
      </c>
      <c r="P199" s="9">
        <f t="shared" si="114"/>
        <v>2.4455465530470816E-5</v>
      </c>
      <c r="Q199" s="3">
        <f t="shared" si="115"/>
        <v>3.0892309537003663E+18</v>
      </c>
      <c r="R199" s="3">
        <f t="shared" si="116"/>
        <v>0</v>
      </c>
      <c r="S199" s="10">
        <f t="shared" ref="S199:S203" si="134">INT(((-Q199+SQRT((Q199^2)-(4*P199*R199)))/(2*P199)))</f>
        <v>0</v>
      </c>
      <c r="T199" s="151"/>
      <c r="U199" s="16"/>
      <c r="V199" s="106"/>
      <c r="W199" s="16"/>
      <c r="X199" s="76"/>
    </row>
    <row r="200" spans="2:24" x14ac:dyDescent="0.25">
      <c r="B200" s="7">
        <v>196</v>
      </c>
      <c r="C200" s="33">
        <v>44087</v>
      </c>
      <c r="D200" s="7">
        <f t="shared" si="126"/>
        <v>5319</v>
      </c>
      <c r="E200" s="2">
        <f t="shared" si="127"/>
        <v>1.6934914974513065E+23</v>
      </c>
      <c r="F200" s="36">
        <f t="shared" si="111"/>
        <v>82.698233215547702</v>
      </c>
      <c r="G200" s="62">
        <f t="shared" si="128"/>
        <v>1.9703656122858353E-3</v>
      </c>
      <c r="H200" s="8">
        <f t="shared" si="129"/>
        <v>1</v>
      </c>
      <c r="I200" s="7">
        <f t="shared" si="120"/>
        <v>-1.7085866862865266E+23</v>
      </c>
      <c r="J200" s="2">
        <f t="shared" si="130"/>
        <v>0</v>
      </c>
      <c r="K200" s="36">
        <f t="shared" si="122"/>
        <v>1.6934914974513065E+23</v>
      </c>
      <c r="L200" s="7">
        <f t="shared" si="131"/>
        <v>-4.3938583121551746E+22</v>
      </c>
      <c r="M200" s="2">
        <f t="shared" si="132"/>
        <v>0</v>
      </c>
      <c r="N200" s="36">
        <f t="shared" si="133"/>
        <v>4.3550390228153157E+22</v>
      </c>
      <c r="P200" s="7">
        <f t="shared" si="114"/>
        <v>2.4455465530470816E-5</v>
      </c>
      <c r="Q200" s="2">
        <f t="shared" si="115"/>
        <v>4.1586947071993339E+18</v>
      </c>
      <c r="R200" s="2">
        <f t="shared" si="116"/>
        <v>0</v>
      </c>
      <c r="S200" s="8">
        <f t="shared" si="134"/>
        <v>0</v>
      </c>
      <c r="T200" s="152"/>
      <c r="U200" s="109"/>
      <c r="V200" s="105"/>
      <c r="W200" s="109"/>
      <c r="X200" s="75"/>
    </row>
    <row r="201" spans="2:24" x14ac:dyDescent="0.25">
      <c r="B201" s="9">
        <v>197</v>
      </c>
      <c r="C201" s="100">
        <v>44088</v>
      </c>
      <c r="D201" s="9">
        <f t="shared" si="126"/>
        <v>5319</v>
      </c>
      <c r="E201" s="3">
        <f t="shared" si="127"/>
        <v>2.2797629030299159E+23</v>
      </c>
      <c r="F201" s="39">
        <f t="shared" si="111"/>
        <v>82.698233215547702</v>
      </c>
      <c r="G201" s="61">
        <f t="shared" si="128"/>
        <v>1.9703656122858353E-3</v>
      </c>
      <c r="H201" s="10">
        <f t="shared" si="129"/>
        <v>1</v>
      </c>
      <c r="I201" s="9">
        <f t="shared" si="120"/>
        <v>-2.3000839094078978E+23</v>
      </c>
      <c r="J201" s="3">
        <f t="shared" si="130"/>
        <v>0</v>
      </c>
      <c r="K201" s="39">
        <f t="shared" si="122"/>
        <v>2.2797629030299159E+23</v>
      </c>
      <c r="L201" s="9">
        <f t="shared" si="131"/>
        <v>-5.9149722312137119E+22</v>
      </c>
      <c r="M201" s="3">
        <f t="shared" si="132"/>
        <v>0</v>
      </c>
      <c r="N201" s="39">
        <f t="shared" si="133"/>
        <v>5.8627140557860942E+22</v>
      </c>
      <c r="P201" s="9">
        <f t="shared" si="114"/>
        <v>2.4455465530470816E-5</v>
      </c>
      <c r="Q201" s="3">
        <f t="shared" si="115"/>
        <v>5.5983971178883973E+18</v>
      </c>
      <c r="R201" s="3">
        <f t="shared" si="116"/>
        <v>0</v>
      </c>
      <c r="S201" s="10">
        <f t="shared" si="134"/>
        <v>0</v>
      </c>
      <c r="T201" s="151"/>
      <c r="U201" s="16"/>
      <c r="V201" s="106"/>
      <c r="W201" s="16"/>
      <c r="X201" s="76"/>
    </row>
    <row r="202" spans="2:24" x14ac:dyDescent="0.25">
      <c r="B202" s="7">
        <v>198</v>
      </c>
      <c r="C202" s="33">
        <v>44089</v>
      </c>
      <c r="D202" s="7">
        <f t="shared" si="126"/>
        <v>5319</v>
      </c>
      <c r="E202" s="2">
        <f t="shared" si="127"/>
        <v>3.0689961548985162E+23</v>
      </c>
      <c r="F202" s="36">
        <f t="shared" si="111"/>
        <v>82.698233215547702</v>
      </c>
      <c r="G202" s="62">
        <f t="shared" si="128"/>
        <v>1.9703656122858353E-3</v>
      </c>
      <c r="H202" s="8">
        <f t="shared" si="129"/>
        <v>1</v>
      </c>
      <c r="I202" s="7">
        <f t="shared" si="120"/>
        <v>-3.0963521094825685E+23</v>
      </c>
      <c r="J202" s="2">
        <f t="shared" si="130"/>
        <v>0</v>
      </c>
      <c r="K202" s="36">
        <f t="shared" si="122"/>
        <v>3.0689961548985162E+23</v>
      </c>
      <c r="L202" s="7">
        <f t="shared" si="131"/>
        <v>-7.9626820007467074E+22</v>
      </c>
      <c r="M202" s="2">
        <f t="shared" si="132"/>
        <v>0</v>
      </c>
      <c r="N202" s="36">
        <f t="shared" si="133"/>
        <v>7.892332518686003E+22</v>
      </c>
      <c r="P202" s="7">
        <f t="shared" si="114"/>
        <v>2.4455465530470816E-5</v>
      </c>
      <c r="Q202" s="2">
        <f t="shared" si="115"/>
        <v>7.5365114528179354E+18</v>
      </c>
      <c r="R202" s="2">
        <f t="shared" si="116"/>
        <v>0</v>
      </c>
      <c r="S202" s="8">
        <f t="shared" si="134"/>
        <v>0</v>
      </c>
      <c r="T202" s="152"/>
      <c r="U202" s="109"/>
      <c r="V202" s="105"/>
      <c r="W202" s="109"/>
      <c r="X202" s="75"/>
    </row>
    <row r="203" spans="2:24" x14ac:dyDescent="0.25">
      <c r="B203" s="9">
        <v>199</v>
      </c>
      <c r="C203" s="100">
        <v>44090</v>
      </c>
      <c r="D203" s="9">
        <f>D202+IF(M203&gt;0,M203,0)</f>
        <v>5319</v>
      </c>
      <c r="E203" s="3">
        <f>E202+IF(N203&gt;0,N203,0)</f>
        <v>4.131454804472832E+23</v>
      </c>
      <c r="F203" s="39">
        <f t="shared" si="111"/>
        <v>82.698233215547702</v>
      </c>
      <c r="G203" s="61">
        <f>D203/U$3</f>
        <v>1.9703656122858353E-3</v>
      </c>
      <c r="H203" s="10">
        <f t="shared" si="129"/>
        <v>1</v>
      </c>
      <c r="I203" s="9">
        <f t="shared" si="120"/>
        <v>-4.1682811425628386E+23</v>
      </c>
      <c r="J203" s="3">
        <f>S203</f>
        <v>0</v>
      </c>
      <c r="K203" s="39">
        <f t="shared" si="122"/>
        <v>4.131454804472832E+23</v>
      </c>
      <c r="L203" s="9">
        <f>I203-I202</f>
        <v>-1.07192903308027E+23</v>
      </c>
      <c r="M203" s="3">
        <f>J203-J202</f>
        <v>0</v>
      </c>
      <c r="N203" s="39">
        <f>K203-K202</f>
        <v>1.0624586495743158E+23</v>
      </c>
      <c r="P203" s="9">
        <f t="shared" si="114"/>
        <v>2.4455465530470816E-5</v>
      </c>
      <c r="Q203" s="3">
        <f t="shared" si="115"/>
        <v>1.0145583402250562E+19</v>
      </c>
      <c r="R203" s="3">
        <f t="shared" si="116"/>
        <v>0</v>
      </c>
      <c r="S203" s="10">
        <f t="shared" si="134"/>
        <v>0</v>
      </c>
      <c r="T203" s="151"/>
      <c r="U203" s="16"/>
      <c r="V203" s="106"/>
      <c r="W203" s="16"/>
      <c r="X203" s="76"/>
    </row>
    <row r="204" spans="2:24" ht="15.75" thickBot="1" x14ac:dyDescent="0.3">
      <c r="B204" s="55">
        <v>200</v>
      </c>
      <c r="C204" s="56">
        <v>44091</v>
      </c>
      <c r="D204" s="55">
        <f t="shared" ref="D204" si="135">D203+IF(M204&gt;0,M204,0)</f>
        <v>5319</v>
      </c>
      <c r="E204" s="63">
        <f t="shared" ref="E204" si="136">E203+IF(N204&gt;0,N204,0)</f>
        <v>5.5617270077570597E+23</v>
      </c>
      <c r="F204" s="64">
        <f t="shared" si="111"/>
        <v>82.698233215547702</v>
      </c>
      <c r="G204" s="77">
        <f t="shared" ref="G204" si="137">D204/U$3</f>
        <v>1.9703656122858353E-3</v>
      </c>
      <c r="H204" s="93">
        <f t="shared" ref="H204" si="138">D204/D203</f>
        <v>1</v>
      </c>
      <c r="I204" s="55">
        <f t="shared" si="120"/>
        <v>-5.6113022902774544E+23</v>
      </c>
      <c r="J204" s="63">
        <f t="shared" ref="J204" si="139">S204</f>
        <v>0</v>
      </c>
      <c r="K204" s="64">
        <f t="shared" si="122"/>
        <v>5.5617270077570597E+23</v>
      </c>
      <c r="L204" s="55">
        <f t="shared" ref="L204" si="140">I204-I203</f>
        <v>-1.4430211477146158E+23</v>
      </c>
      <c r="M204" s="63">
        <f t="shared" ref="M204" si="141">J204-J203</f>
        <v>0</v>
      </c>
      <c r="N204" s="64">
        <f t="shared" ref="N204" si="142">K204-K203</f>
        <v>1.4302722032842277E+23</v>
      </c>
      <c r="P204" s="55">
        <f t="shared" si="114"/>
        <v>2.4455465530470816E-5</v>
      </c>
      <c r="Q204" s="63">
        <f t="shared" si="115"/>
        <v>1.3657892410358512E+19</v>
      </c>
      <c r="R204" s="63">
        <f t="shared" si="116"/>
        <v>0</v>
      </c>
      <c r="S204" s="93">
        <f t="shared" ref="S204" si="143">INT(((-Q204+SQRT((Q204^2)-(4*P204*R204)))/(2*P204)))</f>
        <v>0</v>
      </c>
      <c r="T204" s="153"/>
      <c r="U204" s="154"/>
      <c r="V204" s="155"/>
      <c r="W204" s="154"/>
      <c r="X204" s="156"/>
    </row>
    <row r="205" spans="2:24" x14ac:dyDescent="0.25">
      <c r="B205" s="6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5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5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5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5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5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5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5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5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5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5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5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5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5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5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5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5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5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5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5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5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5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5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5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5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5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5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5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5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5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5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5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5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5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5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5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5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5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5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5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5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5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5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5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5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5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5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5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5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5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5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5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5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5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5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5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5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5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5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5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5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5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5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5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5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5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5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5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5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5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5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5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5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5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5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5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5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5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5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5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5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5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5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5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5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5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5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5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5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5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5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5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5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5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5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5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5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5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5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5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5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5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5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5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5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5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5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5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5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5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5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5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5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5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5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5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5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5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5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5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5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5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5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5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5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5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5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5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5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5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5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5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5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5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5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5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5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5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5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5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5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5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5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5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5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5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5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5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5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5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5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5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5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5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5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5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5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5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5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5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5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5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5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5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5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5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5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5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5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5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5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5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5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5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5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5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5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5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5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5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5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9"/>
      <c r="Q405" s="29"/>
      <c r="R405" s="29"/>
      <c r="S405" s="30"/>
    </row>
    <row r="406" spans="2:19" x14ac:dyDescent="0.25">
      <c r="P406" s="29"/>
      <c r="Q406" s="29"/>
      <c r="R406" s="29"/>
      <c r="S406" s="30"/>
    </row>
    <row r="407" spans="2:19" x14ac:dyDescent="0.25">
      <c r="P407" s="29"/>
      <c r="Q407" s="29"/>
      <c r="R407" s="29"/>
      <c r="S407" s="30"/>
    </row>
    <row r="408" spans="2:19" x14ac:dyDescent="0.25">
      <c r="P408" s="29"/>
      <c r="Q408" s="29"/>
      <c r="R408" s="29"/>
      <c r="S408" s="30"/>
    </row>
    <row r="409" spans="2:19" x14ac:dyDescent="0.25">
      <c r="P409" s="29"/>
      <c r="Q409" s="29"/>
      <c r="R409" s="29"/>
      <c r="S409" s="30"/>
    </row>
    <row r="410" spans="2:19" x14ac:dyDescent="0.25">
      <c r="P410" s="29"/>
      <c r="Q410" s="29"/>
      <c r="R410" s="29"/>
      <c r="S410" s="30"/>
    </row>
    <row r="411" spans="2:19" x14ac:dyDescent="0.25">
      <c r="P411" s="29"/>
      <c r="Q411" s="29"/>
      <c r="R411" s="29"/>
      <c r="S411" s="30"/>
    </row>
    <row r="412" spans="2:19" x14ac:dyDescent="0.25">
      <c r="P412" s="29"/>
      <c r="Q412" s="29"/>
      <c r="R412" s="29"/>
      <c r="S412" s="30"/>
    </row>
    <row r="413" spans="2:19" x14ac:dyDescent="0.25">
      <c r="P413" s="29"/>
      <c r="Q413" s="29"/>
      <c r="R413" s="29"/>
      <c r="S413" s="30"/>
    </row>
    <row r="414" spans="2:19" x14ac:dyDescent="0.25">
      <c r="P414" s="29"/>
      <c r="Q414" s="29"/>
      <c r="R414" s="29"/>
      <c r="S414" s="30"/>
    </row>
    <row r="415" spans="2:19" x14ac:dyDescent="0.25">
      <c r="P415" s="29"/>
      <c r="Q415" s="29"/>
      <c r="R415" s="29"/>
      <c r="S415" s="30"/>
    </row>
    <row r="416" spans="2:19" x14ac:dyDescent="0.25">
      <c r="P416" s="29"/>
      <c r="Q416" s="29"/>
      <c r="R416" s="29"/>
      <c r="S416" s="30"/>
    </row>
    <row r="417" spans="16:19" x14ac:dyDescent="0.25">
      <c r="P417" s="29"/>
      <c r="Q417" s="29"/>
      <c r="R417" s="29"/>
      <c r="S417" s="30"/>
    </row>
    <row r="418" spans="16:19" x14ac:dyDescent="0.25">
      <c r="P418" s="29"/>
      <c r="Q418" s="29"/>
      <c r="R418" s="29"/>
      <c r="S418" s="30"/>
    </row>
    <row r="419" spans="16:19" x14ac:dyDescent="0.25">
      <c r="P419" s="29"/>
      <c r="Q419" s="29"/>
      <c r="R419" s="29"/>
      <c r="S419" s="30"/>
    </row>
    <row r="420" spans="16:19" x14ac:dyDescent="0.25">
      <c r="P420" s="29"/>
      <c r="Q420" s="29"/>
      <c r="R420" s="29"/>
      <c r="S420" s="30"/>
    </row>
    <row r="421" spans="16:19" x14ac:dyDescent="0.25">
      <c r="P421" s="29"/>
      <c r="Q421" s="29"/>
      <c r="R421" s="29"/>
      <c r="S421" s="30"/>
    </row>
    <row r="422" spans="16:19" x14ac:dyDescent="0.25">
      <c r="P422" s="29"/>
      <c r="Q422" s="29"/>
      <c r="R422" s="29"/>
      <c r="S422" s="30"/>
    </row>
    <row r="423" spans="16:19" x14ac:dyDescent="0.25">
      <c r="P423" s="29"/>
      <c r="Q423" s="29"/>
      <c r="R423" s="29"/>
      <c r="S423" s="30"/>
    </row>
    <row r="424" spans="16:19" x14ac:dyDescent="0.25">
      <c r="P424" s="29"/>
      <c r="Q424" s="29"/>
      <c r="R424" s="29"/>
      <c r="S424" s="30"/>
    </row>
    <row r="425" spans="16:19" x14ac:dyDescent="0.25">
      <c r="P425" s="29"/>
      <c r="Q425" s="29"/>
      <c r="R425" s="29"/>
      <c r="S425" s="30"/>
    </row>
    <row r="426" spans="16:19" x14ac:dyDescent="0.25">
      <c r="P426" s="29"/>
      <c r="Q426" s="29"/>
      <c r="R426" s="29"/>
      <c r="S426" s="30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2020-04-01T17:12:21Z</dcterms:modified>
</cp:coreProperties>
</file>