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73E6F265-C66B-4E5A-BB2A-85278BFDDC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I29" i="1"/>
  <c r="L29" i="1" s="1"/>
  <c r="J29" i="1"/>
  <c r="K29" i="1"/>
  <c r="N29" i="1" s="1"/>
  <c r="M29" i="1"/>
  <c r="G28" i="1" l="1"/>
  <c r="H28" i="1"/>
  <c r="I28" i="1"/>
  <c r="J28" i="1"/>
  <c r="K28" i="1"/>
  <c r="U3" i="1" l="1"/>
  <c r="I27" i="1" l="1"/>
  <c r="J27" i="1"/>
  <c r="M28" i="1" s="1"/>
  <c r="K27" i="1"/>
  <c r="J26" i="1"/>
  <c r="K26" i="1"/>
  <c r="L26" i="1"/>
  <c r="M26" i="1"/>
  <c r="N26" i="1"/>
  <c r="L27" i="1" l="1"/>
  <c r="L28" i="1"/>
  <c r="M27" i="1"/>
  <c r="N27" i="1"/>
  <c r="N28" i="1"/>
  <c r="J4" i="1"/>
  <c r="W4" i="1"/>
  <c r="U7" i="1"/>
  <c r="U8" i="1"/>
  <c r="T26" i="1"/>
  <c r="T25" i="1"/>
  <c r="T24" i="1"/>
  <c r="T23" i="1"/>
  <c r="T22" i="1"/>
  <c r="T21" i="1"/>
  <c r="T20" i="1"/>
  <c r="T19" i="1"/>
  <c r="T18" i="1"/>
  <c r="T17" i="1"/>
  <c r="U9" i="1" l="1"/>
  <c r="H4" i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U28" i="1"/>
  <c r="V28" i="1" s="1"/>
  <c r="R29" i="1" l="1"/>
  <c r="X28" i="1"/>
  <c r="W28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J30" i="1" s="1"/>
  <c r="M30" i="1" l="1"/>
  <c r="D30" i="1" s="1"/>
  <c r="R31" i="1"/>
  <c r="K30" i="1"/>
  <c r="N30" i="1" l="1"/>
  <c r="E30" i="1" s="1"/>
  <c r="I30" i="1"/>
  <c r="L30" i="1" s="1"/>
  <c r="H30" i="1"/>
  <c r="G30" i="1"/>
  <c r="F30" i="1"/>
  <c r="Q31" i="1" l="1"/>
  <c r="S31" i="1" s="1"/>
  <c r="J31" i="1" s="1"/>
  <c r="K31" i="1" s="1"/>
  <c r="M31" i="1" l="1"/>
  <c r="D31" i="1" s="1"/>
  <c r="H31" i="1" s="1"/>
  <c r="R32" i="1"/>
  <c r="N31" i="1"/>
  <c r="E31" i="1" s="1"/>
  <c r="I31" i="1"/>
  <c r="L31" i="1" s="1"/>
  <c r="F31" i="1" l="1"/>
  <c r="G31" i="1"/>
  <c r="Q32" i="1"/>
  <c r="S32" i="1" s="1"/>
  <c r="J32" i="1" s="1"/>
  <c r="K32" i="1" l="1"/>
  <c r="M32" i="1"/>
  <c r="D32" i="1" s="1"/>
  <c r="R33" i="1"/>
  <c r="G32" i="1" l="1"/>
  <c r="F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F33" i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F34" i="1"/>
  <c r="Q35" i="1" l="1"/>
  <c r="S35" i="1" s="1"/>
  <c r="J35" i="1" s="1"/>
  <c r="K35" i="1" l="1"/>
  <c r="R36" i="1"/>
  <c r="M35" i="1"/>
  <c r="D35" i="1" s="1"/>
  <c r="F35" i="1" l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l="1"/>
  <c r="H36" i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F37" i="1" l="1"/>
  <c r="G37" i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F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F39" i="1" l="1"/>
  <c r="G39" i="1"/>
  <c r="Q40" i="1"/>
  <c r="S40" i="1" s="1"/>
  <c r="J40" i="1" s="1"/>
  <c r="K40" i="1" l="1"/>
  <c r="M40" i="1"/>
  <c r="D40" i="1" s="1"/>
  <c r="R41" i="1"/>
  <c r="F40" i="1" l="1"/>
  <c r="H40" i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F41" i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F42" i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F43" i="1" l="1"/>
  <c r="G43" i="1"/>
  <c r="Q44" i="1"/>
  <c r="S44" i="1" s="1"/>
  <c r="J44" i="1" s="1"/>
  <c r="K44" i="1" l="1"/>
  <c r="M44" i="1"/>
  <c r="D44" i="1" s="1"/>
  <c r="R45" i="1"/>
  <c r="F44" i="1" l="1"/>
  <c r="G44" i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F45" i="1" l="1"/>
  <c r="G45" i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F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F47" i="1"/>
  <c r="G47" i="1"/>
  <c r="H47" i="1"/>
  <c r="Q48" i="1" l="1"/>
  <c r="S48" i="1" s="1"/>
  <c r="J48" i="1" s="1"/>
  <c r="K48" i="1" l="1"/>
  <c r="R49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F49" i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F50" i="1"/>
  <c r="I50" i="1" l="1"/>
  <c r="L50" i="1" s="1"/>
  <c r="Q51" i="1" l="1"/>
  <c r="S51" i="1" s="1"/>
  <c r="J51" i="1" s="1"/>
  <c r="K51" i="1" s="1"/>
  <c r="M51" i="1" l="1"/>
  <c r="D51" i="1" s="1"/>
  <c r="H51" i="1" s="1"/>
  <c r="R52" i="1"/>
  <c r="N51" i="1"/>
  <c r="E51" i="1" s="1"/>
  <c r="I51" i="1"/>
  <c r="L51" i="1" s="1"/>
  <c r="F51" i="1" l="1"/>
  <c r="G51" i="1"/>
  <c r="Q52" i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F52" i="1" l="1"/>
  <c r="G52" i="1"/>
  <c r="Q53" i="1"/>
  <c r="S53" i="1" s="1"/>
  <c r="J53" i="1" s="1"/>
  <c r="R54" i="1" s="1"/>
  <c r="M53" i="1" l="1"/>
  <c r="D53" i="1" s="1"/>
  <c r="H53" i="1" s="1"/>
  <c r="K53" i="1"/>
  <c r="N53" i="1" s="1"/>
  <c r="E53" i="1" s="1"/>
  <c r="F53" i="1" l="1"/>
  <c r="G53" i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F54" i="1" l="1"/>
  <c r="G54" i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F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F58" i="1"/>
  <c r="H58" i="1"/>
  <c r="Q59" i="1" l="1"/>
  <c r="S59" i="1" s="1"/>
  <c r="J59" i="1" s="1"/>
  <c r="K59" i="1" l="1"/>
  <c r="R60" i="1"/>
  <c r="M59" i="1"/>
  <c r="D59" i="1" s="1"/>
  <c r="H59" i="1" l="1"/>
  <c r="G59" i="1"/>
  <c r="F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F60" i="1"/>
  <c r="H60" i="1"/>
  <c r="G60" i="1"/>
  <c r="I60" i="1" l="1"/>
  <c r="L60" i="1" s="1"/>
  <c r="Q61" i="1" l="1"/>
  <c r="S61" i="1" s="1"/>
  <c r="J61" i="1" s="1"/>
  <c r="M61" i="1" l="1"/>
  <c r="D61" i="1" s="1"/>
  <c r="R62" i="1"/>
  <c r="K61" i="1"/>
  <c r="N61" i="1" l="1"/>
  <c r="E61" i="1" s="1"/>
  <c r="I61" i="1"/>
  <c r="H61" i="1"/>
  <c r="F61" i="1"/>
  <c r="G61" i="1"/>
  <c r="L61" i="1" l="1"/>
  <c r="Q62" i="1"/>
  <c r="S62" i="1" s="1"/>
  <c r="J62" i="1" s="1"/>
  <c r="R63" i="1" l="1"/>
  <c r="K62" i="1"/>
  <c r="M62" i="1"/>
  <c r="D62" i="1" s="1"/>
  <c r="H62" i="1" l="1"/>
  <c r="G62" i="1"/>
  <c r="F62" i="1"/>
  <c r="N62" i="1"/>
  <c r="E62" i="1" s="1"/>
  <c r="I62" i="1"/>
  <c r="L62" i="1" l="1"/>
  <c r="Q63" i="1"/>
  <c r="S63" i="1" s="1"/>
  <c r="J63" i="1" s="1"/>
  <c r="R64" i="1" l="1"/>
  <c r="M63" i="1"/>
  <c r="D63" i="1" s="1"/>
  <c r="K63" i="1"/>
  <c r="N63" i="1" l="1"/>
  <c r="E63" i="1" s="1"/>
  <c r="I63" i="1"/>
  <c r="L63" i="1" s="1"/>
  <c r="F63" i="1"/>
  <c r="G63" i="1"/>
  <c r="H63" i="1"/>
  <c r="Q64" i="1" l="1"/>
  <c r="S64" i="1" s="1"/>
  <c r="J64" i="1" s="1"/>
  <c r="R65" i="1" l="1"/>
  <c r="K64" i="1"/>
  <c r="M64" i="1"/>
  <c r="D64" i="1" s="1"/>
  <c r="G64" i="1" l="1"/>
  <c r="H64" i="1"/>
  <c r="F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G65" i="1" l="1"/>
  <c r="F65" i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R67" i="1"/>
  <c r="F66" i="1" l="1"/>
  <c r="G66" i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G68" i="1" l="1"/>
  <c r="F68" i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R71" i="1" l="1"/>
  <c r="K70" i="1"/>
  <c r="I70" i="1" s="1"/>
  <c r="L70" i="1" s="1"/>
  <c r="F70" i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N71" i="1" l="1"/>
  <c r="E71" i="1" s="1"/>
  <c r="I71" i="1"/>
  <c r="L71" i="1" s="1"/>
  <c r="G71" i="1"/>
  <c r="F71" i="1"/>
  <c r="H71" i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G72" i="1"/>
  <c r="H72" i="1"/>
  <c r="F72" i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G73" i="1"/>
  <c r="F73" i="1"/>
  <c r="H73" i="1"/>
  <c r="Q74" i="1" l="1"/>
  <c r="S74" i="1" s="1"/>
  <c r="J74" i="1" s="1"/>
  <c r="K74" i="1" l="1"/>
  <c r="M74" i="1"/>
  <c r="D74" i="1" s="1"/>
  <c r="R75" i="1"/>
  <c r="F74" i="1" l="1"/>
  <c r="G74" i="1"/>
  <c r="H74" i="1"/>
  <c r="N74" i="1"/>
  <c r="E74" i="1" s="1"/>
  <c r="I74" i="1"/>
  <c r="L74" i="1" s="1"/>
  <c r="Q75" i="1" l="1"/>
  <c r="S75" i="1" s="1"/>
  <c r="J75" i="1" s="1"/>
  <c r="M75" i="1" l="1"/>
  <c r="D75" i="1" s="1"/>
  <c r="K75" i="1"/>
  <c r="R76" i="1"/>
  <c r="I75" i="1" l="1"/>
  <c r="L75" i="1" s="1"/>
  <c r="N75" i="1"/>
  <c r="E75" i="1" s="1"/>
  <c r="F75" i="1"/>
  <c r="G75" i="1"/>
  <c r="H75" i="1"/>
  <c r="Q76" i="1" l="1"/>
  <c r="S76" i="1" s="1"/>
  <c r="J76" i="1" s="1"/>
  <c r="K76" i="1" l="1"/>
  <c r="R77" i="1"/>
  <c r="M76" i="1"/>
  <c r="D76" i="1" s="1"/>
  <c r="N76" i="1" l="1"/>
  <c r="E76" i="1" s="1"/>
  <c r="I76" i="1"/>
  <c r="L76" i="1" s="1"/>
  <c r="H76" i="1"/>
  <c r="G76" i="1"/>
  <c r="F76" i="1"/>
  <c r="Q77" i="1" l="1"/>
  <c r="S77" i="1" s="1"/>
  <c r="J77" i="1" s="1"/>
  <c r="R78" i="1" l="1"/>
  <c r="K77" i="1"/>
  <c r="M77" i="1"/>
  <c r="D77" i="1" s="1"/>
  <c r="N77" i="1" l="1"/>
  <c r="E77" i="1" s="1"/>
  <c r="I77" i="1"/>
  <c r="L77" i="1" s="1"/>
  <c r="H77" i="1"/>
  <c r="G77" i="1"/>
  <c r="F77" i="1"/>
  <c r="Q78" i="1" l="1"/>
  <c r="S78" i="1" s="1"/>
  <c r="J78" i="1" s="1"/>
  <c r="K78" i="1" l="1"/>
  <c r="R79" i="1"/>
  <c r="M78" i="1"/>
  <c r="D78" i="1" s="1"/>
  <c r="N78" i="1" l="1"/>
  <c r="E78" i="1" s="1"/>
  <c r="I78" i="1"/>
  <c r="L78" i="1" s="1"/>
  <c r="F78" i="1"/>
  <c r="H78" i="1"/>
  <c r="G78" i="1"/>
  <c r="Q79" i="1" l="1"/>
  <c r="S79" i="1" s="1"/>
  <c r="J79" i="1" s="1"/>
  <c r="R80" i="1" l="1"/>
  <c r="M79" i="1"/>
  <c r="D79" i="1" s="1"/>
  <c r="K79" i="1"/>
  <c r="G79" i="1" l="1"/>
  <c r="F79" i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K80" i="1"/>
  <c r="I80" i="1" l="1"/>
  <c r="L80" i="1" s="1"/>
  <c r="N80" i="1"/>
  <c r="E80" i="1" s="1"/>
  <c r="H80" i="1"/>
  <c r="G80" i="1"/>
  <c r="F80" i="1"/>
  <c r="Q81" i="1" l="1"/>
  <c r="S81" i="1" s="1"/>
  <c r="J81" i="1" s="1"/>
  <c r="M81" i="1" l="1"/>
  <c r="D81" i="1" s="1"/>
  <c r="K81" i="1"/>
  <c r="R82" i="1"/>
  <c r="N81" i="1" l="1"/>
  <c r="E81" i="1" s="1"/>
  <c r="I81" i="1"/>
  <c r="L81" i="1" s="1"/>
  <c r="F81" i="1"/>
  <c r="H81" i="1"/>
  <c r="G81" i="1"/>
  <c r="Q82" i="1" l="1"/>
  <c r="S82" i="1" s="1"/>
  <c r="J82" i="1" s="1"/>
  <c r="M82" i="1" l="1"/>
  <c r="D82" i="1" s="1"/>
  <c r="R83" i="1"/>
  <c r="K82" i="1"/>
  <c r="H82" i="1" l="1"/>
  <c r="F82" i="1"/>
  <c r="G82" i="1"/>
  <c r="I82" i="1"/>
  <c r="L82" i="1" s="1"/>
  <c r="N82" i="1"/>
  <c r="E82" i="1" s="1"/>
  <c r="Q83" i="1" l="1"/>
  <c r="S83" i="1" s="1"/>
  <c r="J83" i="1" s="1"/>
  <c r="M83" i="1" s="1"/>
  <c r="D83" i="1" s="1"/>
  <c r="K83" i="1" l="1"/>
  <c r="I83" i="1" s="1"/>
  <c r="L83" i="1" s="1"/>
  <c r="R84" i="1"/>
  <c r="F83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l="1"/>
  <c r="G84" i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G85" i="1" l="1"/>
  <c r="H85" i="1"/>
  <c r="F85" i="1"/>
  <c r="I85" i="1"/>
  <c r="L85" i="1" s="1"/>
  <c r="N85" i="1"/>
  <c r="E85" i="1" s="1"/>
  <c r="Q86" i="1" l="1"/>
  <c r="S86" i="1" s="1"/>
  <c r="J86" i="1" s="1"/>
  <c r="K86" i="1" l="1"/>
  <c r="M86" i="1"/>
  <c r="D86" i="1" s="1"/>
  <c r="R87" i="1"/>
  <c r="H86" i="1" l="1"/>
  <c r="G86" i="1"/>
  <c r="F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G87" i="1"/>
  <c r="K88" i="1" l="1"/>
  <c r="I88" i="1" s="1"/>
  <c r="L88" i="1" s="1"/>
  <c r="R89" i="1"/>
  <c r="G88" i="1"/>
  <c r="H88" i="1"/>
  <c r="F88" i="1"/>
  <c r="N88" i="1" l="1"/>
  <c r="E88" i="1" s="1"/>
  <c r="Q89" i="1"/>
  <c r="S89" i="1" s="1"/>
  <c r="J89" i="1" s="1"/>
  <c r="M89" i="1" l="1"/>
  <c r="D89" i="1" s="1"/>
  <c r="R90" i="1"/>
  <c r="K89" i="1"/>
  <c r="N89" i="1" l="1"/>
  <c r="E89" i="1" s="1"/>
  <c r="I89" i="1"/>
  <c r="L89" i="1" s="1"/>
  <c r="F89" i="1"/>
  <c r="G89" i="1"/>
  <c r="H89" i="1"/>
  <c r="Q90" i="1" l="1"/>
  <c r="S90" i="1" s="1"/>
  <c r="J90" i="1" s="1"/>
  <c r="R91" i="1" l="1"/>
  <c r="K90" i="1"/>
  <c r="M90" i="1"/>
  <c r="D90" i="1" s="1"/>
  <c r="I90" i="1" l="1"/>
  <c r="L90" i="1" s="1"/>
  <c r="N90" i="1"/>
  <c r="E90" i="1" s="1"/>
  <c r="G90" i="1"/>
  <c r="F90" i="1"/>
  <c r="H90" i="1"/>
  <c r="Q91" i="1" l="1"/>
  <c r="S91" i="1" s="1"/>
  <c r="J91" i="1" s="1"/>
  <c r="M91" i="1" l="1"/>
  <c r="D91" i="1" s="1"/>
  <c r="K91" i="1"/>
  <c r="R92" i="1"/>
  <c r="N91" i="1" l="1"/>
  <c r="E91" i="1" s="1"/>
  <c r="I91" i="1"/>
  <c r="L91" i="1" s="1"/>
  <c r="F91" i="1"/>
  <c r="G91" i="1"/>
  <c r="H91" i="1"/>
  <c r="Q92" i="1" l="1"/>
  <c r="S92" i="1" s="1"/>
  <c r="J92" i="1" s="1"/>
  <c r="M92" i="1" l="1"/>
  <c r="D92" i="1" s="1"/>
  <c r="K92" i="1"/>
  <c r="R93" i="1"/>
  <c r="N92" i="1" l="1"/>
  <c r="E92" i="1" s="1"/>
  <c r="I92" i="1"/>
  <c r="L92" i="1" s="1"/>
  <c r="H92" i="1"/>
  <c r="G92" i="1"/>
  <c r="F92" i="1"/>
  <c r="Q93" i="1" l="1"/>
  <c r="S93" i="1" s="1"/>
  <c r="J93" i="1" s="1"/>
  <c r="K93" i="1" s="1"/>
  <c r="R94" i="1" l="1"/>
  <c r="M93" i="1"/>
  <c r="D93" i="1" s="1"/>
  <c r="H93" i="1" s="1"/>
  <c r="I93" i="1"/>
  <c r="L93" i="1" s="1"/>
  <c r="N93" i="1"/>
  <c r="E93" i="1" s="1"/>
  <c r="F93" i="1" l="1"/>
  <c r="G93" i="1"/>
  <c r="Q94" i="1"/>
  <c r="S94" i="1" s="1"/>
  <c r="J94" i="1" s="1"/>
  <c r="K94" i="1" l="1"/>
  <c r="R95" i="1"/>
  <c r="M94" i="1"/>
  <c r="D94" i="1" s="1"/>
  <c r="G94" i="1" l="1"/>
  <c r="H94" i="1"/>
  <c r="F94" i="1"/>
  <c r="N94" i="1"/>
  <c r="E94" i="1" s="1"/>
  <c r="I94" i="1"/>
  <c r="L94" i="1" s="1"/>
  <c r="Q95" i="1" l="1"/>
  <c r="S95" i="1" s="1"/>
  <c r="J95" i="1" s="1"/>
  <c r="R96" i="1" s="1"/>
  <c r="M95" i="1" l="1"/>
  <c r="D95" i="1" s="1"/>
  <c r="G95" i="1" s="1"/>
  <c r="K95" i="1"/>
  <c r="N95" i="1" s="1"/>
  <c r="E95" i="1" s="1"/>
  <c r="I95" i="1" l="1"/>
  <c r="L95" i="1" s="1"/>
  <c r="H95" i="1"/>
  <c r="F95" i="1"/>
  <c r="Q96" i="1" l="1"/>
  <c r="S96" i="1" s="1"/>
  <c r="J96" i="1" s="1"/>
  <c r="M96" i="1" s="1"/>
  <c r="D96" i="1" s="1"/>
  <c r="K96" i="1" l="1"/>
  <c r="N96" i="1" s="1"/>
  <c r="E96" i="1" s="1"/>
  <c r="R97" i="1"/>
  <c r="G96" i="1"/>
  <c r="F96" i="1"/>
  <c r="H96" i="1"/>
  <c r="I96" i="1" l="1"/>
  <c r="L96" i="1" s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K98" i="1"/>
  <c r="N98" i="1" l="1"/>
  <c r="E98" i="1" s="1"/>
  <c r="I98" i="1"/>
  <c r="L98" i="1" s="1"/>
  <c r="F98" i="1"/>
  <c r="H98" i="1"/>
  <c r="G98" i="1"/>
  <c r="Q99" i="1" l="1"/>
  <c r="S99" i="1" s="1"/>
  <c r="J99" i="1" s="1"/>
  <c r="M99" i="1" l="1"/>
  <c r="D99" i="1" s="1"/>
  <c r="K99" i="1"/>
  <c r="R100" i="1"/>
  <c r="I99" i="1" l="1"/>
  <c r="L99" i="1" s="1"/>
  <c r="N99" i="1"/>
  <c r="E99" i="1" s="1"/>
  <c r="H99" i="1"/>
  <c r="F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F100" i="1"/>
  <c r="H100" i="1"/>
  <c r="G100" i="1"/>
  <c r="Q101" i="1" l="1"/>
  <c r="S101" i="1" s="1"/>
  <c r="J101" i="1" s="1"/>
  <c r="R102" i="1" s="1"/>
  <c r="M101" i="1" l="1"/>
  <c r="D101" i="1" s="1"/>
  <c r="G101" i="1" s="1"/>
  <c r="K101" i="1"/>
  <c r="N101" i="1" s="1"/>
  <c r="E101" i="1" s="1"/>
  <c r="I101" i="1" l="1"/>
  <c r="L101" i="1" s="1"/>
  <c r="F101" i="1"/>
  <c r="H101" i="1"/>
  <c r="Q102" i="1" l="1"/>
  <c r="S102" i="1" s="1"/>
  <c r="J102" i="1" s="1"/>
  <c r="R103" i="1" l="1"/>
  <c r="M102" i="1"/>
  <c r="D102" i="1" s="1"/>
  <c r="K102" i="1"/>
  <c r="I102" i="1" l="1"/>
  <c r="L102" i="1" s="1"/>
  <c r="N102" i="1"/>
  <c r="E102" i="1" s="1"/>
  <c r="H102" i="1"/>
  <c r="F102" i="1"/>
  <c r="G102" i="1"/>
  <c r="Q103" i="1" l="1"/>
  <c r="S103" i="1" s="1"/>
  <c r="J103" i="1" s="1"/>
  <c r="K103" i="1" l="1"/>
  <c r="R104" i="1"/>
  <c r="M103" i="1"/>
  <c r="D103" i="1" s="1"/>
  <c r="I103" i="1" l="1"/>
  <c r="L103" i="1" s="1"/>
  <c r="N103" i="1"/>
  <c r="E103" i="1" s="1"/>
  <c r="H103" i="1"/>
  <c r="F103" i="1"/>
  <c r="G103" i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K105" i="1" l="1"/>
  <c r="R106" i="1"/>
  <c r="M105" i="1"/>
  <c r="D105" i="1" s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F106" i="1"/>
  <c r="G106" i="1"/>
  <c r="H106" i="1"/>
  <c r="Q107" i="1" l="1"/>
  <c r="S107" i="1" s="1"/>
  <c r="J107" i="1" s="1"/>
  <c r="K107" i="1" l="1"/>
  <c r="M107" i="1"/>
  <c r="D107" i="1" s="1"/>
  <c r="R108" i="1"/>
  <c r="H107" i="1" l="1"/>
  <c r="G107" i="1"/>
  <c r="F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M109" i="1" l="1"/>
  <c r="D109" i="1" s="1"/>
  <c r="R110" i="1"/>
  <c r="K109" i="1"/>
  <c r="I109" i="1" l="1"/>
  <c r="L109" i="1" s="1"/>
  <c r="N109" i="1"/>
  <c r="E109" i="1" s="1"/>
  <c r="H109" i="1"/>
  <c r="F109" i="1"/>
  <c r="G109" i="1"/>
  <c r="Q110" i="1" l="1"/>
  <c r="S110" i="1" s="1"/>
  <c r="J110" i="1" s="1"/>
  <c r="M110" i="1" l="1"/>
  <c r="D110" i="1" s="1"/>
  <c r="R111" i="1"/>
  <c r="K110" i="1"/>
  <c r="I110" i="1" l="1"/>
  <c r="L110" i="1" s="1"/>
  <c r="N110" i="1"/>
  <c r="E110" i="1" s="1"/>
  <c r="F110" i="1"/>
  <c r="G110" i="1"/>
  <c r="H110" i="1"/>
  <c r="Q111" i="1" l="1"/>
  <c r="S111" i="1" s="1"/>
  <c r="J111" i="1" s="1"/>
  <c r="M111" i="1" l="1"/>
  <c r="D111" i="1" s="1"/>
  <c r="K111" i="1"/>
  <c r="R112" i="1"/>
  <c r="I111" i="1" l="1"/>
  <c r="L111" i="1" s="1"/>
  <c r="N111" i="1"/>
  <c r="E111" i="1" s="1"/>
  <c r="F111" i="1"/>
  <c r="H111" i="1"/>
  <c r="G111" i="1"/>
  <c r="Q112" i="1" l="1"/>
  <c r="S112" i="1" s="1"/>
  <c r="J112" i="1" s="1"/>
  <c r="M112" i="1" s="1"/>
  <c r="D112" i="1" s="1"/>
  <c r="K112" i="1" l="1"/>
  <c r="N112" i="1" s="1"/>
  <c r="E112" i="1" s="1"/>
  <c r="R113" i="1"/>
  <c r="F112" i="1"/>
  <c r="G112" i="1"/>
  <c r="H112" i="1"/>
  <c r="I112" i="1" l="1"/>
  <c r="L112" i="1" s="1"/>
  <c r="Q113" i="1" l="1"/>
  <c r="S113" i="1" s="1"/>
  <c r="J113" i="1" s="1"/>
  <c r="M113" i="1" s="1"/>
  <c r="D113" i="1" s="1"/>
  <c r="R114" i="1"/>
  <c r="K113" i="1" l="1"/>
  <c r="I113" i="1" s="1"/>
  <c r="L113" i="1" s="1"/>
  <c r="N113" i="1"/>
  <c r="E113" i="1" s="1"/>
  <c r="H113" i="1"/>
  <c r="F113" i="1"/>
  <c r="G113" i="1"/>
  <c r="Q114" i="1" l="1"/>
  <c r="S114" i="1" s="1"/>
  <c r="J114" i="1" s="1"/>
  <c r="R115" i="1" l="1"/>
  <c r="M114" i="1"/>
  <c r="D114" i="1" s="1"/>
  <c r="K114" i="1"/>
  <c r="N114" i="1" l="1"/>
  <c r="E114" i="1" s="1"/>
  <c r="I114" i="1"/>
  <c r="L114" i="1" s="1"/>
  <c r="F114" i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s="1"/>
  <c r="N115" i="1" l="1"/>
  <c r="E115" i="1" s="1"/>
  <c r="G115" i="1"/>
  <c r="F115" i="1"/>
  <c r="Q116" i="1"/>
  <c r="S116" i="1" s="1"/>
  <c r="J116" i="1" s="1"/>
  <c r="R117" i="1" l="1"/>
  <c r="K116" i="1"/>
  <c r="M116" i="1"/>
  <c r="D116" i="1" s="1"/>
  <c r="H116" i="1" l="1"/>
  <c r="G116" i="1"/>
  <c r="F116" i="1"/>
  <c r="N116" i="1"/>
  <c r="E116" i="1" s="1"/>
  <c r="I116" i="1"/>
  <c r="L116" i="1" s="1"/>
  <c r="Q117" i="1" l="1"/>
  <c r="S117" i="1" s="1"/>
  <c r="J117" i="1" s="1"/>
  <c r="M117" i="1" s="1"/>
  <c r="D117" i="1" s="1"/>
  <c r="K117" i="1" l="1"/>
  <c r="I117" i="1" s="1"/>
  <c r="L117" i="1" s="1"/>
  <c r="R118" i="1"/>
  <c r="G117" i="1"/>
  <c r="H117" i="1"/>
  <c r="F117" i="1"/>
  <c r="N117" i="1" l="1"/>
  <c r="E117" i="1" s="1"/>
  <c r="Q118" i="1"/>
  <c r="S118" i="1" s="1"/>
  <c r="J118" i="1" s="1"/>
  <c r="M118" i="1" l="1"/>
  <c r="D118" i="1" s="1"/>
  <c r="R119" i="1"/>
  <c r="K118" i="1"/>
  <c r="H118" i="1" l="1"/>
  <c r="F118" i="1"/>
  <c r="G118" i="1"/>
  <c r="I118" i="1"/>
  <c r="L118" i="1" s="1"/>
  <c r="N118" i="1"/>
  <c r="E118" i="1" s="1"/>
  <c r="Q119" i="1" l="1"/>
  <c r="S119" i="1" s="1"/>
  <c r="J119" i="1" s="1"/>
  <c r="M119" i="1" l="1"/>
  <c r="D119" i="1" s="1"/>
  <c r="K119" i="1"/>
  <c r="R120" i="1"/>
  <c r="N119" i="1" l="1"/>
  <c r="E119" i="1" s="1"/>
  <c r="I119" i="1"/>
  <c r="L119" i="1" s="1"/>
  <c r="F119" i="1"/>
  <c r="H119" i="1"/>
  <c r="G119" i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H120" i="1"/>
  <c r="F120" i="1"/>
  <c r="G120" i="1"/>
  <c r="Q121" i="1" l="1"/>
  <c r="S121" i="1" s="1"/>
  <c r="J121" i="1" s="1"/>
  <c r="M121" i="1" s="1"/>
  <c r="D121" i="1" s="1"/>
  <c r="R122" i="1" l="1"/>
  <c r="K121" i="1"/>
  <c r="I121" i="1" s="1"/>
  <c r="L121" i="1" s="1"/>
  <c r="G121" i="1"/>
  <c r="F121" i="1"/>
  <c r="H121" i="1"/>
  <c r="N121" i="1" l="1"/>
  <c r="E121" i="1" s="1"/>
  <c r="Q122" i="1"/>
  <c r="S122" i="1" s="1"/>
  <c r="J122" i="1" s="1"/>
  <c r="K122" i="1" l="1"/>
  <c r="M122" i="1"/>
  <c r="D122" i="1" s="1"/>
  <c r="R123" i="1"/>
  <c r="G122" i="1" l="1"/>
  <c r="H122" i="1"/>
  <c r="F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K124" i="1"/>
  <c r="N124" i="1" l="1"/>
  <c r="E124" i="1" s="1"/>
  <c r="I124" i="1"/>
  <c r="L124" i="1" s="1"/>
  <c r="F124" i="1"/>
  <c r="G124" i="1"/>
  <c r="H124" i="1"/>
  <c r="Q125" i="1" l="1"/>
  <c r="S125" i="1" s="1"/>
  <c r="J125" i="1" s="1"/>
  <c r="K125" i="1" l="1"/>
  <c r="R126" i="1"/>
  <c r="M125" i="1"/>
  <c r="D125" i="1" s="1"/>
  <c r="I125" i="1" l="1"/>
  <c r="L125" i="1" s="1"/>
  <c r="N125" i="1"/>
  <c r="E125" i="1" s="1"/>
  <c r="G125" i="1"/>
  <c r="H125" i="1"/>
  <c r="F125" i="1"/>
  <c r="Q126" i="1" l="1"/>
  <c r="S126" i="1" s="1"/>
  <c r="J126" i="1" s="1"/>
  <c r="K126" i="1" l="1"/>
  <c r="R127" i="1"/>
  <c r="M126" i="1"/>
  <c r="D126" i="1" s="1"/>
  <c r="N126" i="1" l="1"/>
  <c r="E126" i="1" s="1"/>
  <c r="I126" i="1"/>
  <c r="L126" i="1" s="1"/>
  <c r="H126" i="1"/>
  <c r="G126" i="1"/>
  <c r="F126" i="1"/>
  <c r="Q127" i="1" l="1"/>
  <c r="S127" i="1" s="1"/>
  <c r="J127" i="1" s="1"/>
  <c r="R128" i="1" l="1"/>
  <c r="K127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H128" i="1" s="1"/>
  <c r="K128" i="1"/>
  <c r="N128" i="1" s="1"/>
  <c r="E128" i="1" s="1"/>
  <c r="I128" i="1" l="1"/>
  <c r="L128" i="1" s="1"/>
  <c r="G128" i="1"/>
  <c r="F128" i="1"/>
  <c r="Q129" i="1" l="1"/>
  <c r="S129" i="1" s="1"/>
  <c r="J129" i="1" s="1"/>
  <c r="K129" i="1" s="1"/>
  <c r="R130" i="1" l="1"/>
  <c r="M129" i="1"/>
  <c r="D129" i="1" s="1"/>
  <c r="H129" i="1" s="1"/>
  <c r="I129" i="1"/>
  <c r="L129" i="1" s="1"/>
  <c r="N129" i="1"/>
  <c r="E129" i="1" s="1"/>
  <c r="F129" i="1" l="1"/>
  <c r="G129" i="1"/>
  <c r="Q130" i="1"/>
  <c r="S130" i="1" s="1"/>
  <c r="J130" i="1" s="1"/>
  <c r="K130" i="1" l="1"/>
  <c r="M130" i="1"/>
  <c r="D130" i="1" s="1"/>
  <c r="R131" i="1"/>
  <c r="I130" i="1" l="1"/>
  <c r="L130" i="1" s="1"/>
  <c r="N130" i="1"/>
  <c r="E130" i="1" s="1"/>
  <c r="H130" i="1"/>
  <c r="G130" i="1"/>
  <c r="F130" i="1"/>
  <c r="Q131" i="1" l="1"/>
  <c r="S131" i="1" s="1"/>
  <c r="J131" i="1" s="1"/>
  <c r="R132" i="1" l="1"/>
  <c r="K131" i="1"/>
  <c r="M131" i="1"/>
  <c r="D131" i="1" s="1"/>
  <c r="I131" i="1" l="1"/>
  <c r="L131" i="1" s="1"/>
  <c r="N131" i="1"/>
  <c r="E131" i="1" s="1"/>
  <c r="F131" i="1"/>
  <c r="G131" i="1"/>
  <c r="H131" i="1"/>
  <c r="Q132" i="1" l="1"/>
  <c r="S132" i="1" s="1"/>
  <c r="J132" i="1" s="1"/>
  <c r="M132" i="1" l="1"/>
  <c r="D132" i="1" s="1"/>
  <c r="K132" i="1"/>
  <c r="R133" i="1"/>
  <c r="F132" i="1" l="1"/>
  <c r="H132" i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K134" i="1"/>
  <c r="R135" i="1"/>
  <c r="N134" i="1" l="1"/>
  <c r="E134" i="1" s="1"/>
  <c r="I134" i="1"/>
  <c r="L134" i="1" s="1"/>
  <c r="F134" i="1"/>
  <c r="H134" i="1"/>
  <c r="G134" i="1"/>
  <c r="Q135" i="1" l="1"/>
  <c r="S135" i="1" s="1"/>
  <c r="J135" i="1" s="1"/>
  <c r="M135" i="1" s="1"/>
  <c r="D135" i="1" s="1"/>
  <c r="R136" i="1" l="1"/>
  <c r="K135" i="1"/>
  <c r="N135" i="1" s="1"/>
  <c r="E135" i="1" s="1"/>
  <c r="F135" i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F136" i="1"/>
  <c r="Q137" i="1"/>
  <c r="S137" i="1" s="1"/>
  <c r="J137" i="1" s="1"/>
  <c r="M137" i="1" s="1"/>
  <c r="D137" i="1" s="1"/>
  <c r="R138" i="1" l="1"/>
  <c r="K137" i="1"/>
  <c r="N137" i="1" s="1"/>
  <c r="E137" i="1" s="1"/>
  <c r="G137" i="1"/>
  <c r="F137" i="1"/>
  <c r="H137" i="1"/>
  <c r="I137" i="1" l="1"/>
  <c r="L137" i="1" s="1"/>
  <c r="Q138" i="1" l="1"/>
  <c r="S138" i="1" s="1"/>
  <c r="J138" i="1" s="1"/>
  <c r="K138" i="1" l="1"/>
  <c r="M138" i="1"/>
  <c r="D138" i="1" s="1"/>
  <c r="R139" i="1"/>
  <c r="H138" i="1" l="1"/>
  <c r="G138" i="1"/>
  <c r="F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N140" i="1" l="1"/>
  <c r="E140" i="1" s="1"/>
  <c r="I140" i="1"/>
  <c r="L140" i="1" s="1"/>
  <c r="F140" i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Q142" i="1" l="1"/>
  <c r="S142" i="1" s="1"/>
  <c r="J142" i="1" s="1"/>
  <c r="K142" i="1" s="1"/>
  <c r="H141" i="1"/>
  <c r="F141" i="1"/>
  <c r="G141" i="1"/>
  <c r="M142" i="1" l="1"/>
  <c r="D142" i="1" s="1"/>
  <c r="R143" i="1"/>
  <c r="I142" i="1"/>
  <c r="L142" i="1" s="1"/>
  <c r="N142" i="1"/>
  <c r="E142" i="1" s="1"/>
  <c r="H142" i="1"/>
  <c r="G142" i="1"/>
  <c r="F142" i="1"/>
  <c r="Q143" i="1" l="1"/>
  <c r="S143" i="1" s="1"/>
  <c r="J143" i="1" s="1"/>
  <c r="R144" i="1" s="1"/>
  <c r="K143" i="1" l="1"/>
  <c r="N143" i="1" s="1"/>
  <c r="E143" i="1" s="1"/>
  <c r="M143" i="1"/>
  <c r="D143" i="1" s="1"/>
  <c r="G143" i="1" s="1"/>
  <c r="F143" i="1" l="1"/>
  <c r="H143" i="1"/>
  <c r="I143" i="1"/>
  <c r="L143" i="1" s="1"/>
  <c r="Q144" i="1" l="1"/>
  <c r="S144" i="1" s="1"/>
  <c r="J144" i="1" s="1"/>
  <c r="M144" i="1" s="1"/>
  <c r="D144" i="1" s="1"/>
  <c r="K144" i="1" l="1"/>
  <c r="I144" i="1" s="1"/>
  <c r="L144" i="1" s="1"/>
  <c r="R145" i="1"/>
  <c r="F144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K146" i="1" l="1"/>
  <c r="N146" i="1" s="1"/>
  <c r="E146" i="1" s="1"/>
  <c r="R147" i="1"/>
  <c r="G146" i="1"/>
  <c r="F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H147" i="1" l="1"/>
  <c r="G147" i="1"/>
  <c r="F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G148" i="1" l="1"/>
  <c r="H148" i="1"/>
  <c r="F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R150" i="1"/>
  <c r="G149" i="1" l="1"/>
  <c r="H149" i="1"/>
  <c r="F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G150" i="1" l="1"/>
  <c r="F150" i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R153" i="1"/>
  <c r="K152" i="1"/>
  <c r="N152" i="1" l="1"/>
  <c r="E152" i="1" s="1"/>
  <c r="I152" i="1"/>
  <c r="L152" i="1" s="1"/>
  <c r="H152" i="1"/>
  <c r="F152" i="1"/>
  <c r="G152" i="1"/>
  <c r="Q153" i="1" l="1"/>
  <c r="S153" i="1" s="1"/>
  <c r="J153" i="1" s="1"/>
  <c r="R154" i="1" s="1"/>
  <c r="K153" i="1" l="1"/>
  <c r="I153" i="1" s="1"/>
  <c r="M153" i="1"/>
  <c r="D153" i="1" s="1"/>
  <c r="H153" i="1" s="1"/>
  <c r="F153" i="1" l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H154" i="1" l="1"/>
  <c r="F154" i="1"/>
  <c r="G154" i="1"/>
  <c r="N154" i="1"/>
  <c r="E154" i="1" s="1"/>
  <c r="I154" i="1"/>
  <c r="L154" i="1" l="1"/>
  <c r="Q155" i="1"/>
  <c r="S155" i="1" s="1"/>
  <c r="J155" i="1" s="1"/>
  <c r="M155" i="1" l="1"/>
  <c r="D155" i="1" s="1"/>
  <c r="R156" i="1"/>
  <c r="K155" i="1"/>
  <c r="H155" i="1" l="1"/>
  <c r="G155" i="1"/>
  <c r="F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R157" i="1"/>
  <c r="F156" i="1" l="1"/>
  <c r="H156" i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H157" i="1" s="1"/>
  <c r="N157" i="1"/>
  <c r="E157" i="1" s="1"/>
  <c r="I157" i="1"/>
  <c r="L157" i="1" s="1"/>
  <c r="G157" i="1" l="1"/>
  <c r="F157" i="1"/>
  <c r="Q158" i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F158" i="1"/>
  <c r="Q159" i="1" l="1"/>
  <c r="S159" i="1" s="1"/>
  <c r="J159" i="1" s="1"/>
  <c r="K159" i="1" s="1"/>
  <c r="R160" i="1" l="1"/>
  <c r="M159" i="1"/>
  <c r="D159" i="1" s="1"/>
  <c r="H159" i="1" s="1"/>
  <c r="N159" i="1"/>
  <c r="E159" i="1" s="1"/>
  <c r="I159" i="1"/>
  <c r="L159" i="1" s="1"/>
  <c r="F159" i="1" l="1"/>
  <c r="G159" i="1"/>
  <c r="Q160" i="1"/>
  <c r="S160" i="1" s="1"/>
  <c r="J160" i="1" s="1"/>
  <c r="R161" i="1" l="1"/>
  <c r="M160" i="1"/>
  <c r="D160" i="1" s="1"/>
  <c r="K160" i="1"/>
  <c r="N160" i="1" l="1"/>
  <c r="E160" i="1" s="1"/>
  <c r="I160" i="1"/>
  <c r="L160" i="1" s="1"/>
  <c r="F160" i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F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K162" i="1"/>
  <c r="I162" i="1" l="1"/>
  <c r="L162" i="1" s="1"/>
  <c r="N162" i="1"/>
  <c r="E162" i="1" s="1"/>
  <c r="H162" i="1"/>
  <c r="F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F163" i="1"/>
  <c r="H163" i="1"/>
  <c r="G163" i="1"/>
  <c r="Q164" i="1" l="1"/>
  <c r="S164" i="1" s="1"/>
  <c r="J164" i="1" s="1"/>
  <c r="R165" i="1" l="1"/>
  <c r="M164" i="1"/>
  <c r="D164" i="1" s="1"/>
  <c r="K164" i="1"/>
  <c r="H164" i="1" l="1"/>
  <c r="G164" i="1"/>
  <c r="F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K165" i="1"/>
  <c r="F165" i="1" l="1"/>
  <c r="H165" i="1"/>
  <c r="G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H166" i="1"/>
  <c r="G166" i="1"/>
  <c r="F166" i="1"/>
  <c r="Q167" i="1" l="1"/>
  <c r="S167" i="1" s="1"/>
  <c r="J167" i="1" s="1"/>
  <c r="M167" i="1" s="1"/>
  <c r="D167" i="1" s="1"/>
  <c r="K167" i="1" l="1"/>
  <c r="N167" i="1" s="1"/>
  <c r="E167" i="1" s="1"/>
  <c r="R168" i="1"/>
  <c r="H167" i="1"/>
  <c r="G167" i="1"/>
  <c r="F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s="1"/>
  <c r="Q169" i="1" l="1"/>
  <c r="S169" i="1" s="1"/>
  <c r="J169" i="1" s="1"/>
  <c r="M169" i="1" s="1"/>
  <c r="D169" i="1" s="1"/>
  <c r="G168" i="1"/>
  <c r="N168" i="1"/>
  <c r="E168" i="1" s="1"/>
  <c r="F168" i="1"/>
  <c r="K169" i="1" l="1"/>
  <c r="R170" i="1"/>
  <c r="H169" i="1"/>
  <c r="F169" i="1"/>
  <c r="G169" i="1"/>
  <c r="I169" i="1"/>
  <c r="L169" i="1" s="1"/>
  <c r="N169" i="1"/>
  <c r="E169" i="1" s="1"/>
  <c r="Q170" i="1" l="1"/>
  <c r="S170" i="1" s="1"/>
  <c r="J170" i="1" s="1"/>
  <c r="K170" i="1" l="1"/>
  <c r="R171" i="1"/>
  <c r="M170" i="1"/>
  <c r="D170" i="1" s="1"/>
  <c r="G170" i="1" l="1"/>
  <c r="H170" i="1"/>
  <c r="F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R172" i="1"/>
  <c r="F171" i="1" l="1"/>
  <c r="G171" i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I172" i="1" l="1"/>
  <c r="L172" i="1" s="1"/>
  <c r="N172" i="1"/>
  <c r="E172" i="1" s="1"/>
  <c r="G172" i="1"/>
  <c r="F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R175" i="1" l="1"/>
  <c r="K174" i="1"/>
  <c r="I174" i="1" s="1"/>
  <c r="L174" i="1" s="1"/>
  <c r="G174" i="1"/>
  <c r="F174" i="1"/>
  <c r="H174" i="1"/>
  <c r="N174" i="1" l="1"/>
  <c r="E174" i="1" s="1"/>
  <c r="Q175" i="1"/>
  <c r="S175" i="1" s="1"/>
  <c r="J175" i="1" s="1"/>
  <c r="M175" i="1" s="1"/>
  <c r="D175" i="1" s="1"/>
  <c r="K175" i="1" l="1"/>
  <c r="I175" i="1" s="1"/>
  <c r="R176" i="1"/>
  <c r="G175" i="1"/>
  <c r="F175" i="1"/>
  <c r="H175" i="1"/>
  <c r="N175" i="1" l="1"/>
  <c r="E175" i="1" s="1"/>
  <c r="L175" i="1"/>
  <c r="Q176" i="1"/>
  <c r="S176" i="1" s="1"/>
  <c r="J176" i="1" s="1"/>
  <c r="M176" i="1" s="1"/>
  <c r="D176" i="1" s="1"/>
  <c r="R177" i="1" l="1"/>
  <c r="K176" i="1"/>
  <c r="N176" i="1" s="1"/>
  <c r="E176" i="1" s="1"/>
  <c r="F176" i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K178" i="1"/>
  <c r="N178" i="1" l="1"/>
  <c r="E178" i="1" s="1"/>
  <c r="I178" i="1"/>
  <c r="L178" i="1" s="1"/>
  <c r="F178" i="1"/>
  <c r="G178" i="1"/>
  <c r="H178" i="1"/>
  <c r="Q179" i="1" l="1"/>
  <c r="S179" i="1" s="1"/>
  <c r="J179" i="1" s="1"/>
  <c r="M179" i="1" l="1"/>
  <c r="D179" i="1" s="1"/>
  <c r="K179" i="1"/>
  <c r="R180" i="1"/>
  <c r="N179" i="1" l="1"/>
  <c r="E179" i="1" s="1"/>
  <c r="I179" i="1"/>
  <c r="L179" i="1" s="1"/>
  <c r="F179" i="1"/>
  <c r="G179" i="1"/>
  <c r="H179" i="1"/>
  <c r="Q180" i="1" l="1"/>
  <c r="S180" i="1" s="1"/>
  <c r="J180" i="1" s="1"/>
  <c r="M180" i="1" s="1"/>
  <c r="D180" i="1" s="1"/>
  <c r="K180" i="1" l="1"/>
  <c r="N180" i="1" s="1"/>
  <c r="E180" i="1" s="1"/>
  <c r="R181" i="1"/>
  <c r="H180" i="1"/>
  <c r="F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s="1"/>
  <c r="H181" i="1" l="1"/>
  <c r="F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H182" i="1" s="1"/>
  <c r="I182" i="1"/>
  <c r="Q183" i="1" s="1"/>
  <c r="R183" i="1"/>
  <c r="S183" i="1" l="1"/>
  <c r="J183" i="1" s="1"/>
  <c r="M183" i="1" s="1"/>
  <c r="D183" i="1" s="1"/>
  <c r="L182" i="1"/>
  <c r="F182" i="1"/>
  <c r="G182" i="1"/>
  <c r="K183" i="1" l="1"/>
  <c r="I183" i="1" s="1"/>
  <c r="R184" i="1"/>
  <c r="F183" i="1"/>
  <c r="G183" i="1"/>
  <c r="H183" i="1"/>
  <c r="N183" i="1"/>
  <c r="E183" i="1" s="1"/>
  <c r="L183" i="1" l="1"/>
  <c r="Q184" i="1"/>
  <c r="S184" i="1" s="1"/>
  <c r="J184" i="1" s="1"/>
  <c r="R185" i="1" l="1"/>
  <c r="M184" i="1"/>
  <c r="D184" i="1" s="1"/>
  <c r="K184" i="1"/>
  <c r="N184" i="1" l="1"/>
  <c r="E184" i="1" s="1"/>
  <c r="I184" i="1"/>
  <c r="F184" i="1"/>
  <c r="H184" i="1"/>
  <c r="G184" i="1"/>
  <c r="L184" i="1" l="1"/>
  <c r="Q185" i="1"/>
  <c r="S185" i="1" s="1"/>
  <c r="J185" i="1" s="1"/>
  <c r="K185" i="1" l="1"/>
  <c r="R186" i="1"/>
  <c r="M185" i="1"/>
  <c r="D185" i="1" s="1"/>
  <c r="G185" i="1" l="1"/>
  <c r="H185" i="1"/>
  <c r="F185" i="1"/>
  <c r="N185" i="1"/>
  <c r="E185" i="1" s="1"/>
  <c r="I185" i="1"/>
  <c r="L185" i="1" l="1"/>
  <c r="Q186" i="1"/>
  <c r="S186" i="1" s="1"/>
  <c r="J186" i="1" s="1"/>
  <c r="M186" i="1" l="1"/>
  <c r="D186" i="1" s="1"/>
  <c r="R187" i="1"/>
  <c r="K186" i="1"/>
  <c r="N186" i="1" l="1"/>
  <c r="E186" i="1" s="1"/>
  <c r="I186" i="1"/>
  <c r="L186" i="1" s="1"/>
  <c r="F186" i="1"/>
  <c r="H186" i="1"/>
  <c r="G186" i="1"/>
  <c r="Q187" i="1" l="1"/>
  <c r="S187" i="1" s="1"/>
  <c r="J187" i="1" s="1"/>
  <c r="M187" i="1" s="1"/>
  <c r="D187" i="1" s="1"/>
  <c r="H187" i="1" s="1"/>
  <c r="F187" i="1" l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s="1"/>
  <c r="R189" i="1" l="1"/>
  <c r="K188" i="1"/>
  <c r="H188" i="1"/>
  <c r="F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G189" i="1" l="1"/>
  <c r="F189" i="1"/>
  <c r="H189" i="1"/>
  <c r="I189" i="1"/>
  <c r="L189" i="1" s="1"/>
  <c r="N189" i="1"/>
  <c r="E189" i="1" s="1"/>
  <c r="Q190" i="1" l="1"/>
  <c r="S190" i="1" s="1"/>
  <c r="J190" i="1" s="1"/>
  <c r="M190" i="1" l="1"/>
  <c r="D190" i="1" s="1"/>
  <c r="R191" i="1"/>
  <c r="K190" i="1"/>
  <c r="I190" i="1" l="1"/>
  <c r="L190" i="1" s="1"/>
  <c r="N190" i="1"/>
  <c r="E190" i="1" s="1"/>
  <c r="H190" i="1"/>
  <c r="F190" i="1"/>
  <c r="G190" i="1"/>
  <c r="Q191" i="1" l="1"/>
  <c r="S191" i="1" s="1"/>
  <c r="J191" i="1" s="1"/>
  <c r="K191" i="1" s="1"/>
  <c r="M191" i="1" l="1"/>
  <c r="D191" i="1" s="1"/>
  <c r="G191" i="1" s="1"/>
  <c r="R192" i="1"/>
  <c r="N191" i="1"/>
  <c r="E191" i="1" s="1"/>
  <c r="I191" i="1"/>
  <c r="F191" i="1" l="1"/>
  <c r="H191" i="1"/>
  <c r="L191" i="1"/>
  <c r="Q192" i="1"/>
  <c r="S192" i="1" s="1"/>
  <c r="J192" i="1" s="1"/>
  <c r="K192" i="1" l="1"/>
  <c r="M192" i="1"/>
  <c r="D192" i="1" s="1"/>
  <c r="R193" i="1"/>
  <c r="F192" i="1" l="1"/>
  <c r="H192" i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H193" i="1" s="1"/>
  <c r="N193" i="1"/>
  <c r="E193" i="1" s="1"/>
  <c r="I193" i="1"/>
  <c r="L193" i="1" s="1"/>
  <c r="F193" i="1" l="1"/>
  <c r="G193" i="1"/>
  <c r="Q194" i="1"/>
  <c r="S194" i="1" s="1"/>
  <c r="J194" i="1" s="1"/>
  <c r="M194" i="1" l="1"/>
  <c r="D194" i="1" s="1"/>
  <c r="K194" i="1"/>
  <c r="R195" i="1"/>
  <c r="I194" i="1" l="1"/>
  <c r="L194" i="1" s="1"/>
  <c r="N194" i="1"/>
  <c r="E194" i="1" s="1"/>
  <c r="G194" i="1"/>
  <c r="H194" i="1"/>
  <c r="F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R197" i="1"/>
  <c r="G196" i="1" l="1"/>
  <c r="F196" i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R198" i="1"/>
  <c r="G197" i="1" l="1"/>
  <c r="H197" i="1"/>
  <c r="F197" i="1"/>
  <c r="I197" i="1"/>
  <c r="L197" i="1" s="1"/>
  <c r="N197" i="1"/>
  <c r="E197" i="1" s="1"/>
  <c r="Q198" i="1" l="1"/>
  <c r="S198" i="1" s="1"/>
  <c r="J198" i="1" s="1"/>
  <c r="M198" i="1" l="1"/>
  <c r="D198" i="1" s="1"/>
  <c r="R199" i="1"/>
  <c r="K198" i="1"/>
  <c r="I198" i="1" l="1"/>
  <c r="L198" i="1" s="1"/>
  <c r="N198" i="1"/>
  <c r="E198" i="1" s="1"/>
  <c r="F198" i="1"/>
  <c r="G198" i="1"/>
  <c r="H198" i="1"/>
  <c r="Q199" i="1" l="1"/>
  <c r="S199" i="1" s="1"/>
  <c r="J199" i="1" s="1"/>
  <c r="K199" i="1" l="1"/>
  <c r="R200" i="1"/>
  <c r="M199" i="1"/>
  <c r="D199" i="1" s="1"/>
  <c r="F199" i="1" l="1"/>
  <c r="G199" i="1"/>
  <c r="H199" i="1"/>
  <c r="I199" i="1"/>
  <c r="L199" i="1" s="1"/>
  <c r="N199" i="1"/>
  <c r="E199" i="1" s="1"/>
  <c r="Q200" i="1" l="1"/>
  <c r="S200" i="1" s="1"/>
  <c r="J200" i="1" s="1"/>
  <c r="M200" i="1" l="1"/>
  <c r="D200" i="1" s="1"/>
  <c r="R201" i="1"/>
  <c r="K200" i="1"/>
  <c r="N200" i="1" l="1"/>
  <c r="E200" i="1" s="1"/>
  <c r="I200" i="1"/>
  <c r="L200" i="1" s="1"/>
  <c r="H200" i="1"/>
  <c r="F200" i="1"/>
  <c r="G200" i="1"/>
  <c r="Q201" i="1" l="1"/>
  <c r="S201" i="1" s="1"/>
  <c r="J201" i="1" s="1"/>
  <c r="R202" i="1" l="1"/>
  <c r="K201" i="1"/>
  <c r="M201" i="1"/>
  <c r="D201" i="1" s="1"/>
  <c r="I201" i="1" l="1"/>
  <c r="L201" i="1" s="1"/>
  <c r="N201" i="1"/>
  <c r="E201" i="1" s="1"/>
  <c r="G201" i="1"/>
  <c r="F201" i="1"/>
  <c r="H201" i="1"/>
  <c r="Q202" i="1" l="1"/>
  <c r="S202" i="1" s="1"/>
  <c r="J202" i="1" s="1"/>
  <c r="K202" i="1" l="1"/>
  <c r="R203" i="1"/>
  <c r="M202" i="1"/>
  <c r="D202" i="1" s="1"/>
  <c r="F202" i="1" l="1"/>
  <c r="G202" i="1"/>
  <c r="H202" i="1"/>
  <c r="N202" i="1"/>
  <c r="E202" i="1" s="1"/>
  <c r="I202" i="1"/>
  <c r="L202" i="1" s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H203" i="1"/>
  <c r="F203" i="1"/>
  <c r="Q204" i="1" l="1"/>
  <c r="S204" i="1" s="1"/>
  <c r="J204" i="1" s="1"/>
  <c r="K204" i="1" s="1"/>
  <c r="M204" i="1" l="1"/>
  <c r="D204" i="1" s="1"/>
  <c r="G204" i="1" s="1"/>
  <c r="N204" i="1"/>
  <c r="E204" i="1" s="1"/>
  <c r="I204" i="1"/>
  <c r="L204" i="1" s="1"/>
  <c r="H204" i="1" l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<sst xmlns="http://schemas.openxmlformats.org/spreadsheetml/2006/main" count="44" uniqueCount="40">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</sst>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65" fontId="0" fillId="0" borderId="0" xfId="1" applyNumberFormat="1" applyFont="1"/>
    <xf numFmtId="1" fontId="0" fillId="2" borderId="19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2171</c:v>
                </c:pt>
                <c:pt idx="27" formatCode="0">
                  <c:v>2567</c:v>
                </c:pt>
                <c:pt idx="28" formatCode="0">
                  <c:v>3026</c:v>
                </c:pt>
                <c:pt idx="29" formatCode="0">
                  <c:v>3552</c:v>
                </c:pt>
                <c:pt idx="30" formatCode="0">
                  <c:v>4150</c:v>
                </c:pt>
                <c:pt idx="31" formatCode="0">
                  <c:v>4821</c:v>
                </c:pt>
                <c:pt idx="32" formatCode="0">
                  <c:v>5566</c:v>
                </c:pt>
                <c:pt idx="33" formatCode="0">
                  <c:v>6381</c:v>
                </c:pt>
                <c:pt idx="34" formatCode="0">
                  <c:v>7259</c:v>
                </c:pt>
                <c:pt idx="35" formatCode="0">
                  <c:v>8191</c:v>
                </c:pt>
                <c:pt idx="36" formatCode="0">
                  <c:v>9165</c:v>
                </c:pt>
                <c:pt idx="37" formatCode="0">
                  <c:v>10165</c:v>
                </c:pt>
                <c:pt idx="38" formatCode="0">
                  <c:v>11176</c:v>
                </c:pt>
                <c:pt idx="39" formatCode="0">
                  <c:v>12181</c:v>
                </c:pt>
                <c:pt idx="40" formatCode="0">
                  <c:v>13164</c:v>
                </c:pt>
                <c:pt idx="41" formatCode="0">
                  <c:v>14110</c:v>
                </c:pt>
                <c:pt idx="42" formatCode="0">
                  <c:v>15007</c:v>
                </c:pt>
                <c:pt idx="43" formatCode="0">
                  <c:v>15846</c:v>
                </c:pt>
                <c:pt idx="44" formatCode="0">
                  <c:v>16621</c:v>
                </c:pt>
                <c:pt idx="45" formatCode="0">
                  <c:v>17327</c:v>
                </c:pt>
                <c:pt idx="46" formatCode="0">
                  <c:v>17963</c:v>
                </c:pt>
                <c:pt idx="47" formatCode="0">
                  <c:v>18530</c:v>
                </c:pt>
                <c:pt idx="48" formatCode="0">
                  <c:v>19031</c:v>
                </c:pt>
                <c:pt idx="49">
                  <c:v>19469</c:v>
                </c:pt>
                <c:pt idx="50">
                  <c:v>19848</c:v>
                </c:pt>
                <c:pt idx="51">
                  <c:v>20173</c:v>
                </c:pt>
                <c:pt idx="52">
                  <c:v>20449</c:v>
                </c:pt>
                <c:pt idx="53">
                  <c:v>20681</c:v>
                </c:pt>
                <c:pt idx="54">
                  <c:v>20874</c:v>
                </c:pt>
                <c:pt idx="55">
                  <c:v>21033</c:v>
                </c:pt>
                <c:pt idx="56">
                  <c:v>21162</c:v>
                </c:pt>
                <c:pt idx="57">
                  <c:v>21264</c:v>
                </c:pt>
                <c:pt idx="58">
                  <c:v>21343</c:v>
                </c:pt>
                <c:pt idx="59">
                  <c:v>21402</c:v>
                </c:pt>
                <c:pt idx="60">
                  <c:v>21444</c:v>
                </c:pt>
                <c:pt idx="61">
                  <c:v>21471</c:v>
                </c:pt>
                <c:pt idx="62">
                  <c:v>21485</c:v>
                </c:pt>
                <c:pt idx="63">
                  <c:v>21488</c:v>
                </c:pt>
                <c:pt idx="64">
                  <c:v>21488</c:v>
                </c:pt>
                <c:pt idx="65">
                  <c:v>21488</c:v>
                </c:pt>
                <c:pt idx="66">
                  <c:v>21488</c:v>
                </c:pt>
                <c:pt idx="67">
                  <c:v>21488</c:v>
                </c:pt>
                <c:pt idx="68">
                  <c:v>21488</c:v>
                </c:pt>
                <c:pt idx="69">
                  <c:v>21488</c:v>
                </c:pt>
                <c:pt idx="70">
                  <c:v>21488</c:v>
                </c:pt>
                <c:pt idx="71">
                  <c:v>21488</c:v>
                </c:pt>
                <c:pt idx="72">
                  <c:v>21488</c:v>
                </c:pt>
                <c:pt idx="73">
                  <c:v>21488</c:v>
                </c:pt>
                <c:pt idx="74">
                  <c:v>21488</c:v>
                </c:pt>
                <c:pt idx="75">
                  <c:v>21488</c:v>
                </c:pt>
                <c:pt idx="76">
                  <c:v>21488</c:v>
                </c:pt>
                <c:pt idx="77">
                  <c:v>21488</c:v>
                </c:pt>
                <c:pt idx="78">
                  <c:v>21488</c:v>
                </c:pt>
                <c:pt idx="79">
                  <c:v>21488</c:v>
                </c:pt>
                <c:pt idx="80">
                  <c:v>21488</c:v>
                </c:pt>
                <c:pt idx="81">
                  <c:v>21488</c:v>
                </c:pt>
                <c:pt idx="82">
                  <c:v>21488</c:v>
                </c:pt>
                <c:pt idx="83">
                  <c:v>21488</c:v>
                </c:pt>
                <c:pt idx="84">
                  <c:v>21488</c:v>
                </c:pt>
                <c:pt idx="85">
                  <c:v>21488</c:v>
                </c:pt>
                <c:pt idx="86">
                  <c:v>21488</c:v>
                </c:pt>
                <c:pt idx="87">
                  <c:v>21488</c:v>
                </c:pt>
                <c:pt idx="88">
                  <c:v>21488</c:v>
                </c:pt>
                <c:pt idx="89">
                  <c:v>21488</c:v>
                </c:pt>
                <c:pt idx="90">
                  <c:v>21488</c:v>
                </c:pt>
                <c:pt idx="91">
                  <c:v>21488</c:v>
                </c:pt>
                <c:pt idx="92">
                  <c:v>21488</c:v>
                </c:pt>
                <c:pt idx="93">
                  <c:v>21488</c:v>
                </c:pt>
                <c:pt idx="94">
                  <c:v>21488</c:v>
                </c:pt>
                <c:pt idx="95">
                  <c:v>21488</c:v>
                </c:pt>
                <c:pt idx="96">
                  <c:v>21488</c:v>
                </c:pt>
                <c:pt idx="97">
                  <c:v>21488</c:v>
                </c:pt>
                <c:pt idx="98">
                  <c:v>21488</c:v>
                </c:pt>
                <c:pt idx="99">
                  <c:v>21488</c:v>
                </c:pt>
                <c:pt idx="100">
                  <c:v>21488</c:v>
                </c:pt>
                <c:pt idx="101">
                  <c:v>21488</c:v>
                </c:pt>
                <c:pt idx="102">
                  <c:v>21488</c:v>
                </c:pt>
                <c:pt idx="103">
                  <c:v>21488</c:v>
                </c:pt>
                <c:pt idx="104">
                  <c:v>21488</c:v>
                </c:pt>
                <c:pt idx="105">
                  <c:v>21488</c:v>
                </c:pt>
                <c:pt idx="106">
                  <c:v>21488</c:v>
                </c:pt>
                <c:pt idx="107">
                  <c:v>21488</c:v>
                </c:pt>
                <c:pt idx="108">
                  <c:v>21488</c:v>
                </c:pt>
                <c:pt idx="109">
                  <c:v>21488</c:v>
                </c:pt>
                <c:pt idx="110">
                  <c:v>21488</c:v>
                </c:pt>
                <c:pt idx="111">
                  <c:v>21488</c:v>
                </c:pt>
                <c:pt idx="112">
                  <c:v>21488</c:v>
                </c:pt>
                <c:pt idx="113">
                  <c:v>21488</c:v>
                </c:pt>
                <c:pt idx="114">
                  <c:v>21488</c:v>
                </c:pt>
                <c:pt idx="115">
                  <c:v>21488</c:v>
                </c:pt>
                <c:pt idx="116">
                  <c:v>21488</c:v>
                </c:pt>
                <c:pt idx="117">
                  <c:v>21488</c:v>
                </c:pt>
                <c:pt idx="118">
                  <c:v>21488</c:v>
                </c:pt>
                <c:pt idx="119">
                  <c:v>21488</c:v>
                </c:pt>
                <c:pt idx="120">
                  <c:v>21488</c:v>
                </c:pt>
                <c:pt idx="121">
                  <c:v>21488</c:v>
                </c:pt>
                <c:pt idx="122">
                  <c:v>21488</c:v>
                </c:pt>
                <c:pt idx="123">
                  <c:v>21488</c:v>
                </c:pt>
                <c:pt idx="124">
                  <c:v>21488</c:v>
                </c:pt>
                <c:pt idx="125">
                  <c:v>21488</c:v>
                </c:pt>
                <c:pt idx="126">
                  <c:v>21488</c:v>
                </c:pt>
                <c:pt idx="127">
                  <c:v>21488</c:v>
                </c:pt>
                <c:pt idx="128">
                  <c:v>21488</c:v>
                </c:pt>
                <c:pt idx="129">
                  <c:v>21488</c:v>
                </c:pt>
                <c:pt idx="130">
                  <c:v>21488</c:v>
                </c:pt>
                <c:pt idx="131">
                  <c:v>21488</c:v>
                </c:pt>
                <c:pt idx="132">
                  <c:v>21488</c:v>
                </c:pt>
                <c:pt idx="133">
                  <c:v>21488</c:v>
                </c:pt>
                <c:pt idx="134">
                  <c:v>21488</c:v>
                </c:pt>
                <c:pt idx="135">
                  <c:v>21488</c:v>
                </c:pt>
                <c:pt idx="136">
                  <c:v>21488</c:v>
                </c:pt>
                <c:pt idx="137">
                  <c:v>21488</c:v>
                </c:pt>
                <c:pt idx="138">
                  <c:v>21488</c:v>
                </c:pt>
                <c:pt idx="139">
                  <c:v>21488</c:v>
                </c:pt>
                <c:pt idx="140">
                  <c:v>21488</c:v>
                </c:pt>
                <c:pt idx="141">
                  <c:v>21488</c:v>
                </c:pt>
                <c:pt idx="142">
                  <c:v>21488</c:v>
                </c:pt>
                <c:pt idx="143">
                  <c:v>21488</c:v>
                </c:pt>
                <c:pt idx="144">
                  <c:v>21488</c:v>
                </c:pt>
                <c:pt idx="145">
                  <c:v>21488</c:v>
                </c:pt>
                <c:pt idx="146">
                  <c:v>21488</c:v>
                </c:pt>
                <c:pt idx="147">
                  <c:v>21488</c:v>
                </c:pt>
                <c:pt idx="148">
                  <c:v>21488</c:v>
                </c:pt>
                <c:pt idx="149">
                  <c:v>21488</c:v>
                </c:pt>
                <c:pt idx="150">
                  <c:v>21488</c:v>
                </c:pt>
                <c:pt idx="151">
                  <c:v>21488</c:v>
                </c:pt>
                <c:pt idx="152">
                  <c:v>21488</c:v>
                </c:pt>
                <c:pt idx="153">
                  <c:v>21488</c:v>
                </c:pt>
                <c:pt idx="154">
                  <c:v>21488</c:v>
                </c:pt>
                <c:pt idx="155">
                  <c:v>21488</c:v>
                </c:pt>
                <c:pt idx="156">
                  <c:v>21488</c:v>
                </c:pt>
                <c:pt idx="157">
                  <c:v>21488</c:v>
                </c:pt>
                <c:pt idx="158">
                  <c:v>21488</c:v>
                </c:pt>
                <c:pt idx="159">
                  <c:v>21488</c:v>
                </c:pt>
                <c:pt idx="160">
                  <c:v>21488</c:v>
                </c:pt>
                <c:pt idx="161">
                  <c:v>21488</c:v>
                </c:pt>
                <c:pt idx="162">
                  <c:v>21488</c:v>
                </c:pt>
                <c:pt idx="163">
                  <c:v>21488</c:v>
                </c:pt>
                <c:pt idx="164">
                  <c:v>21488</c:v>
                </c:pt>
                <c:pt idx="165">
                  <c:v>21488</c:v>
                </c:pt>
                <c:pt idx="166">
                  <c:v>21488</c:v>
                </c:pt>
                <c:pt idx="167">
                  <c:v>21488</c:v>
                </c:pt>
                <c:pt idx="168">
                  <c:v>21488</c:v>
                </c:pt>
                <c:pt idx="169">
                  <c:v>21488</c:v>
                </c:pt>
                <c:pt idx="170">
                  <c:v>21488</c:v>
                </c:pt>
                <c:pt idx="171">
                  <c:v>21488</c:v>
                </c:pt>
                <c:pt idx="172">
                  <c:v>21488</c:v>
                </c:pt>
                <c:pt idx="173">
                  <c:v>21488</c:v>
                </c:pt>
                <c:pt idx="174">
                  <c:v>21488</c:v>
                </c:pt>
                <c:pt idx="175">
                  <c:v>21488</c:v>
                </c:pt>
                <c:pt idx="176">
                  <c:v>21488</c:v>
                </c:pt>
                <c:pt idx="177">
                  <c:v>21488</c:v>
                </c:pt>
                <c:pt idx="178">
                  <c:v>21488</c:v>
                </c:pt>
                <c:pt idx="179">
                  <c:v>21488</c:v>
                </c:pt>
                <c:pt idx="180">
                  <c:v>21488</c:v>
                </c:pt>
                <c:pt idx="181">
                  <c:v>21488</c:v>
                </c:pt>
                <c:pt idx="182">
                  <c:v>21488</c:v>
                </c:pt>
                <c:pt idx="183">
                  <c:v>21488</c:v>
                </c:pt>
                <c:pt idx="184">
                  <c:v>21488</c:v>
                </c:pt>
                <c:pt idx="185">
                  <c:v>21488</c:v>
                </c:pt>
                <c:pt idx="186">
                  <c:v>21488</c:v>
                </c:pt>
                <c:pt idx="187">
                  <c:v>21488</c:v>
                </c:pt>
                <c:pt idx="188">
                  <c:v>21488</c:v>
                </c:pt>
                <c:pt idx="189">
                  <c:v>21488</c:v>
                </c:pt>
                <c:pt idx="190">
                  <c:v>21488</c:v>
                </c:pt>
                <c:pt idx="191">
                  <c:v>21488</c:v>
                </c:pt>
                <c:pt idx="192">
                  <c:v>21488</c:v>
                </c:pt>
                <c:pt idx="193">
                  <c:v>21488</c:v>
                </c:pt>
                <c:pt idx="194">
                  <c:v>21488</c:v>
                </c:pt>
                <c:pt idx="195">
                  <c:v>21488</c:v>
                </c:pt>
                <c:pt idx="196">
                  <c:v>21488</c:v>
                </c:pt>
                <c:pt idx="197">
                  <c:v>21488</c:v>
                </c:pt>
                <c:pt idx="198">
                  <c:v>21488</c:v>
                </c:pt>
                <c:pt idx="199">
                  <c:v>21488</c:v>
                </c:pt>
                <c:pt idx="200">
                  <c:v>21488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1333</c:v>
                </c:pt>
                <c:pt idx="24" formatCode="0">
                  <c:v>1543</c:v>
                </c:pt>
                <c:pt idx="25" formatCode="0">
                  <c:v>1749</c:v>
                </c:pt>
                <c:pt idx="26" formatCode="0">
                  <c:v>2088</c:v>
                </c:pt>
                <c:pt idx="27" formatCode="0">
                  <c:v>2484</c:v>
                </c:pt>
                <c:pt idx="28" formatCode="0">
                  <c:v>2943</c:v>
                </c:pt>
                <c:pt idx="29" formatCode="0">
                  <c:v>3469</c:v>
                </c:pt>
                <c:pt idx="30" formatCode="0">
                  <c:v>4067</c:v>
                </c:pt>
                <c:pt idx="31" formatCode="0">
                  <c:v>4738</c:v>
                </c:pt>
                <c:pt idx="32" formatCode="0">
                  <c:v>5483</c:v>
                </c:pt>
                <c:pt idx="33" formatCode="0">
                  <c:v>6298</c:v>
                </c:pt>
                <c:pt idx="34" formatCode="0">
                  <c:v>7176</c:v>
                </c:pt>
                <c:pt idx="35" formatCode="0">
                  <c:v>8108</c:v>
                </c:pt>
                <c:pt idx="36" formatCode="0">
                  <c:v>9082</c:v>
                </c:pt>
                <c:pt idx="37" formatCode="0">
                  <c:v>10082</c:v>
                </c:pt>
                <c:pt idx="38" formatCode="0">
                  <c:v>11093</c:v>
                </c:pt>
                <c:pt idx="39" formatCode="0">
                  <c:v>12098</c:v>
                </c:pt>
                <c:pt idx="40" formatCode="0">
                  <c:v>13081</c:v>
                </c:pt>
                <c:pt idx="41" formatCode="0">
                  <c:v>14027</c:v>
                </c:pt>
                <c:pt idx="42" formatCode="0">
                  <c:v>14924</c:v>
                </c:pt>
                <c:pt idx="43" formatCode="0">
                  <c:v>15763</c:v>
                </c:pt>
                <c:pt idx="44" formatCode="0">
                  <c:v>16538</c:v>
                </c:pt>
                <c:pt idx="45" formatCode="0">
                  <c:v>17244</c:v>
                </c:pt>
                <c:pt idx="46" formatCode="0">
                  <c:v>17880</c:v>
                </c:pt>
                <c:pt idx="47" formatCode="0">
                  <c:v>18447</c:v>
                </c:pt>
                <c:pt idx="48" formatCode="0">
                  <c:v>18948</c:v>
                </c:pt>
                <c:pt idx="49">
                  <c:v>19386</c:v>
                </c:pt>
                <c:pt idx="50">
                  <c:v>19765</c:v>
                </c:pt>
                <c:pt idx="51">
                  <c:v>20090</c:v>
                </c:pt>
                <c:pt idx="52">
                  <c:v>20366</c:v>
                </c:pt>
                <c:pt idx="53">
                  <c:v>20598</c:v>
                </c:pt>
                <c:pt idx="54">
                  <c:v>20791</c:v>
                </c:pt>
                <c:pt idx="55">
                  <c:v>20950</c:v>
                </c:pt>
                <c:pt idx="56">
                  <c:v>21079</c:v>
                </c:pt>
                <c:pt idx="57">
                  <c:v>21181</c:v>
                </c:pt>
                <c:pt idx="58">
                  <c:v>21260</c:v>
                </c:pt>
                <c:pt idx="59">
                  <c:v>21319</c:v>
                </c:pt>
                <c:pt idx="60">
                  <c:v>21361</c:v>
                </c:pt>
                <c:pt idx="61">
                  <c:v>21388</c:v>
                </c:pt>
                <c:pt idx="62">
                  <c:v>21402</c:v>
                </c:pt>
                <c:pt idx="63">
                  <c:v>21405</c:v>
                </c:pt>
                <c:pt idx="64">
                  <c:v>21399</c:v>
                </c:pt>
                <c:pt idx="65">
                  <c:v>21385</c:v>
                </c:pt>
                <c:pt idx="66">
                  <c:v>21364</c:v>
                </c:pt>
                <c:pt idx="67">
                  <c:v>21337</c:v>
                </c:pt>
                <c:pt idx="68">
                  <c:v>21305</c:v>
                </c:pt>
                <c:pt idx="69">
                  <c:v>21269</c:v>
                </c:pt>
                <c:pt idx="70">
                  <c:v>21229</c:v>
                </c:pt>
                <c:pt idx="71">
                  <c:v>21186</c:v>
                </c:pt>
                <c:pt idx="72">
                  <c:v>21140</c:v>
                </c:pt>
                <c:pt idx="73">
                  <c:v>21092</c:v>
                </c:pt>
                <c:pt idx="74">
                  <c:v>21042</c:v>
                </c:pt>
                <c:pt idx="75">
                  <c:v>20990</c:v>
                </c:pt>
                <c:pt idx="76">
                  <c:v>20937</c:v>
                </c:pt>
                <c:pt idx="77">
                  <c:v>20883</c:v>
                </c:pt>
                <c:pt idx="78">
                  <c:v>20828</c:v>
                </c:pt>
                <c:pt idx="79">
                  <c:v>20772</c:v>
                </c:pt>
                <c:pt idx="80">
                  <c:v>20716</c:v>
                </c:pt>
                <c:pt idx="81">
                  <c:v>20659</c:v>
                </c:pt>
                <c:pt idx="82">
                  <c:v>20602</c:v>
                </c:pt>
                <c:pt idx="83">
                  <c:v>20545</c:v>
                </c:pt>
                <c:pt idx="84">
                  <c:v>20487</c:v>
                </c:pt>
                <c:pt idx="85">
                  <c:v>20429</c:v>
                </c:pt>
                <c:pt idx="86">
                  <c:v>20371</c:v>
                </c:pt>
                <c:pt idx="87">
                  <c:v>20313</c:v>
                </c:pt>
                <c:pt idx="88">
                  <c:v>20255</c:v>
                </c:pt>
                <c:pt idx="89">
                  <c:v>20197</c:v>
                </c:pt>
                <c:pt idx="90">
                  <c:v>20139</c:v>
                </c:pt>
                <c:pt idx="91">
                  <c:v>20081</c:v>
                </c:pt>
                <c:pt idx="92">
                  <c:v>20023</c:v>
                </c:pt>
                <c:pt idx="93">
                  <c:v>19965</c:v>
                </c:pt>
                <c:pt idx="94">
                  <c:v>19907</c:v>
                </c:pt>
                <c:pt idx="95">
                  <c:v>19849</c:v>
                </c:pt>
                <c:pt idx="96">
                  <c:v>19791</c:v>
                </c:pt>
                <c:pt idx="97">
                  <c:v>19733</c:v>
                </c:pt>
                <c:pt idx="98">
                  <c:v>19676</c:v>
                </c:pt>
                <c:pt idx="99">
                  <c:v>19619</c:v>
                </c:pt>
                <c:pt idx="100">
                  <c:v>19562</c:v>
                </c:pt>
                <c:pt idx="101">
                  <c:v>19505</c:v>
                </c:pt>
                <c:pt idx="102">
                  <c:v>19448</c:v>
                </c:pt>
                <c:pt idx="103">
                  <c:v>19391</c:v>
                </c:pt>
                <c:pt idx="104">
                  <c:v>19334</c:v>
                </c:pt>
                <c:pt idx="105">
                  <c:v>19278</c:v>
                </c:pt>
                <c:pt idx="106">
                  <c:v>19222</c:v>
                </c:pt>
                <c:pt idx="107">
                  <c:v>19166</c:v>
                </c:pt>
                <c:pt idx="108">
                  <c:v>19110</c:v>
                </c:pt>
                <c:pt idx="109">
                  <c:v>19054</c:v>
                </c:pt>
                <c:pt idx="110">
                  <c:v>18998</c:v>
                </c:pt>
                <c:pt idx="111">
                  <c:v>18942</c:v>
                </c:pt>
                <c:pt idx="112">
                  <c:v>18887</c:v>
                </c:pt>
                <c:pt idx="113">
                  <c:v>18832</c:v>
                </c:pt>
                <c:pt idx="114">
                  <c:v>18777</c:v>
                </c:pt>
                <c:pt idx="115">
                  <c:v>18722</c:v>
                </c:pt>
                <c:pt idx="116">
                  <c:v>18667</c:v>
                </c:pt>
                <c:pt idx="117">
                  <c:v>18612</c:v>
                </c:pt>
                <c:pt idx="118">
                  <c:v>18557</c:v>
                </c:pt>
                <c:pt idx="119">
                  <c:v>18503</c:v>
                </c:pt>
                <c:pt idx="120">
                  <c:v>18449</c:v>
                </c:pt>
                <c:pt idx="121">
                  <c:v>18395</c:v>
                </c:pt>
                <c:pt idx="122">
                  <c:v>18341</c:v>
                </c:pt>
                <c:pt idx="123">
                  <c:v>18287</c:v>
                </c:pt>
                <c:pt idx="124">
                  <c:v>18233</c:v>
                </c:pt>
                <c:pt idx="125">
                  <c:v>18179</c:v>
                </c:pt>
                <c:pt idx="126">
                  <c:v>18126</c:v>
                </c:pt>
                <c:pt idx="127">
                  <c:v>18073</c:v>
                </c:pt>
                <c:pt idx="128">
                  <c:v>18020</c:v>
                </c:pt>
                <c:pt idx="129">
                  <c:v>17967</c:v>
                </c:pt>
                <c:pt idx="130">
                  <c:v>17914</c:v>
                </c:pt>
                <c:pt idx="131">
                  <c:v>17861</c:v>
                </c:pt>
                <c:pt idx="132">
                  <c:v>17808</c:v>
                </c:pt>
                <c:pt idx="133">
                  <c:v>17756</c:v>
                </c:pt>
                <c:pt idx="134">
                  <c:v>17704</c:v>
                </c:pt>
                <c:pt idx="135">
                  <c:v>17652</c:v>
                </c:pt>
                <c:pt idx="136">
                  <c:v>17600</c:v>
                </c:pt>
                <c:pt idx="137">
                  <c:v>17548</c:v>
                </c:pt>
                <c:pt idx="138">
                  <c:v>17496</c:v>
                </c:pt>
                <c:pt idx="139">
                  <c:v>17444</c:v>
                </c:pt>
                <c:pt idx="140">
                  <c:v>17393</c:v>
                </c:pt>
                <c:pt idx="141">
                  <c:v>17342</c:v>
                </c:pt>
                <c:pt idx="142">
                  <c:v>17291</c:v>
                </c:pt>
                <c:pt idx="143">
                  <c:v>17240</c:v>
                </c:pt>
                <c:pt idx="144">
                  <c:v>17189</c:v>
                </c:pt>
                <c:pt idx="145">
                  <c:v>17138</c:v>
                </c:pt>
                <c:pt idx="146">
                  <c:v>17087</c:v>
                </c:pt>
                <c:pt idx="147">
                  <c:v>17036</c:v>
                </c:pt>
                <c:pt idx="148">
                  <c:v>16986</c:v>
                </c:pt>
                <c:pt idx="149">
                  <c:v>16936</c:v>
                </c:pt>
                <c:pt idx="150">
                  <c:v>16886</c:v>
                </c:pt>
                <c:pt idx="151">
                  <c:v>16836</c:v>
                </c:pt>
                <c:pt idx="152">
                  <c:v>16786</c:v>
                </c:pt>
                <c:pt idx="153">
                  <c:v>16736</c:v>
                </c:pt>
                <c:pt idx="154">
                  <c:v>16686</c:v>
                </c:pt>
                <c:pt idx="155">
                  <c:v>16637</c:v>
                </c:pt>
                <c:pt idx="156">
                  <c:v>16588</c:v>
                </c:pt>
                <c:pt idx="157">
                  <c:v>16539</c:v>
                </c:pt>
                <c:pt idx="158">
                  <c:v>16490</c:v>
                </c:pt>
                <c:pt idx="159">
                  <c:v>16441</c:v>
                </c:pt>
                <c:pt idx="160">
                  <c:v>16392</c:v>
                </c:pt>
                <c:pt idx="161">
                  <c:v>16343</c:v>
                </c:pt>
                <c:pt idx="162">
                  <c:v>16295</c:v>
                </c:pt>
                <c:pt idx="163">
                  <c:v>16247</c:v>
                </c:pt>
                <c:pt idx="164">
                  <c:v>16199</c:v>
                </c:pt>
                <c:pt idx="165">
                  <c:v>16151</c:v>
                </c:pt>
                <c:pt idx="166">
                  <c:v>16103</c:v>
                </c:pt>
                <c:pt idx="167">
                  <c:v>16055</c:v>
                </c:pt>
                <c:pt idx="168">
                  <c:v>16007</c:v>
                </c:pt>
                <c:pt idx="169">
                  <c:v>15959</c:v>
                </c:pt>
                <c:pt idx="170">
                  <c:v>15912</c:v>
                </c:pt>
                <c:pt idx="171">
                  <c:v>15865</c:v>
                </c:pt>
                <c:pt idx="172">
                  <c:v>15818</c:v>
                </c:pt>
                <c:pt idx="173">
                  <c:v>15771</c:v>
                </c:pt>
                <c:pt idx="174">
                  <c:v>15724</c:v>
                </c:pt>
                <c:pt idx="175">
                  <c:v>15677</c:v>
                </c:pt>
                <c:pt idx="176">
                  <c:v>15630</c:v>
                </c:pt>
                <c:pt idx="177">
                  <c:v>15583</c:v>
                </c:pt>
                <c:pt idx="178">
                  <c:v>15537</c:v>
                </c:pt>
                <c:pt idx="179">
                  <c:v>15491</c:v>
                </c:pt>
                <c:pt idx="180">
                  <c:v>15445</c:v>
                </c:pt>
                <c:pt idx="181">
                  <c:v>15399</c:v>
                </c:pt>
                <c:pt idx="182">
                  <c:v>15353</c:v>
                </c:pt>
                <c:pt idx="183">
                  <c:v>15307</c:v>
                </c:pt>
                <c:pt idx="184">
                  <c:v>15261</c:v>
                </c:pt>
                <c:pt idx="185">
                  <c:v>15215</c:v>
                </c:pt>
                <c:pt idx="186">
                  <c:v>15170</c:v>
                </c:pt>
                <c:pt idx="187">
                  <c:v>15125</c:v>
                </c:pt>
                <c:pt idx="188">
                  <c:v>15080</c:v>
                </c:pt>
                <c:pt idx="189">
                  <c:v>15035</c:v>
                </c:pt>
                <c:pt idx="190">
                  <c:v>14990</c:v>
                </c:pt>
                <c:pt idx="191">
                  <c:v>14945</c:v>
                </c:pt>
                <c:pt idx="192">
                  <c:v>14900</c:v>
                </c:pt>
                <c:pt idx="193">
                  <c:v>14855</c:v>
                </c:pt>
                <c:pt idx="194">
                  <c:v>14811</c:v>
                </c:pt>
                <c:pt idx="195">
                  <c:v>14767</c:v>
                </c:pt>
                <c:pt idx="196">
                  <c:v>14723</c:v>
                </c:pt>
                <c:pt idx="197">
                  <c:v>14679</c:v>
                </c:pt>
                <c:pt idx="198">
                  <c:v>14635</c:v>
                </c:pt>
                <c:pt idx="199">
                  <c:v>14591</c:v>
                </c:pt>
                <c:pt idx="200">
                  <c:v>14547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132</c:v>
                </c:pt>
                <c:pt idx="1">
                  <c:v>159</c:v>
                </c:pt>
                <c:pt idx="2">
                  <c:v>222</c:v>
                </c:pt>
                <c:pt idx="3">
                  <c:v>281</c:v>
                </c:pt>
                <c:pt idx="4">
                  <c:v>337</c:v>
                </c:pt>
                <c:pt idx="5">
                  <c:v>394</c:v>
                </c:pt>
                <c:pt idx="6">
                  <c:v>527</c:v>
                </c:pt>
                <c:pt idx="7">
                  <c:v>673</c:v>
                </c:pt>
                <c:pt idx="8">
                  <c:v>849</c:v>
                </c:pt>
                <c:pt idx="9">
                  <c:v>1031</c:v>
                </c:pt>
                <c:pt idx="10" formatCode="0">
                  <c:v>1361</c:v>
                </c:pt>
                <c:pt idx="11">
                  <c:v>1599</c:v>
                </c:pt>
                <c:pt idx="12">
                  <c:v>1847</c:v>
                </c:pt>
                <c:pt idx="13">
                  <c:v>2088</c:v>
                </c:pt>
                <c:pt idx="14">
                  <c:v>2484</c:v>
                </c:pt>
                <c:pt idx="15">
                  <c:v>2943</c:v>
                </c:pt>
                <c:pt idx="16">
                  <c:v>3469</c:v>
                </c:pt>
                <c:pt idx="17">
                  <c:v>4067</c:v>
                </c:pt>
                <c:pt idx="18">
                  <c:v>4738</c:v>
                </c:pt>
                <c:pt idx="19">
                  <c:v>5483</c:v>
                </c:pt>
                <c:pt idx="20">
                  <c:v>6298</c:v>
                </c:pt>
                <c:pt idx="21">
                  <c:v>7176</c:v>
                </c:pt>
                <c:pt idx="22">
                  <c:v>8108</c:v>
                </c:pt>
                <c:pt idx="23">
                  <c:v>9082</c:v>
                </c:pt>
                <c:pt idx="24">
                  <c:v>10082</c:v>
                </c:pt>
                <c:pt idx="25">
                  <c:v>11093</c:v>
                </c:pt>
                <c:pt idx="26">
                  <c:v>12098</c:v>
                </c:pt>
                <c:pt idx="27">
                  <c:v>13081</c:v>
                </c:pt>
                <c:pt idx="28">
                  <c:v>14027</c:v>
                </c:pt>
                <c:pt idx="29">
                  <c:v>14924</c:v>
                </c:pt>
                <c:pt idx="30">
                  <c:v>15763</c:v>
                </c:pt>
                <c:pt idx="31">
                  <c:v>16538</c:v>
                </c:pt>
                <c:pt idx="32">
                  <c:v>17244</c:v>
                </c:pt>
                <c:pt idx="33">
                  <c:v>17880</c:v>
                </c:pt>
                <c:pt idx="34">
                  <c:v>18447</c:v>
                </c:pt>
                <c:pt idx="35">
                  <c:v>18948</c:v>
                </c:pt>
                <c:pt idx="36">
                  <c:v>19386</c:v>
                </c:pt>
                <c:pt idx="37">
                  <c:v>19765</c:v>
                </c:pt>
                <c:pt idx="38">
                  <c:v>20090</c:v>
                </c:pt>
                <c:pt idx="39">
                  <c:v>20366</c:v>
                </c:pt>
                <c:pt idx="40">
                  <c:v>20598</c:v>
                </c:pt>
                <c:pt idx="41">
                  <c:v>20791</c:v>
                </c:pt>
                <c:pt idx="42">
                  <c:v>20950</c:v>
                </c:pt>
                <c:pt idx="43">
                  <c:v>21079</c:v>
                </c:pt>
                <c:pt idx="44">
                  <c:v>21181</c:v>
                </c:pt>
                <c:pt idx="45">
                  <c:v>21260</c:v>
                </c:pt>
                <c:pt idx="46">
                  <c:v>21319</c:v>
                </c:pt>
                <c:pt idx="47">
                  <c:v>21361</c:v>
                </c:pt>
                <c:pt idx="48">
                  <c:v>21388</c:v>
                </c:pt>
                <c:pt idx="49">
                  <c:v>21402</c:v>
                </c:pt>
                <c:pt idx="50">
                  <c:v>21405</c:v>
                </c:pt>
                <c:pt idx="51">
                  <c:v>21399</c:v>
                </c:pt>
                <c:pt idx="52">
                  <c:v>21385</c:v>
                </c:pt>
                <c:pt idx="53">
                  <c:v>21364</c:v>
                </c:pt>
                <c:pt idx="54">
                  <c:v>21337</c:v>
                </c:pt>
                <c:pt idx="55">
                  <c:v>21305</c:v>
                </c:pt>
                <c:pt idx="56">
                  <c:v>21269</c:v>
                </c:pt>
                <c:pt idx="57">
                  <c:v>21229</c:v>
                </c:pt>
                <c:pt idx="58">
                  <c:v>21186</c:v>
                </c:pt>
                <c:pt idx="59">
                  <c:v>21140</c:v>
                </c:pt>
                <c:pt idx="60">
                  <c:v>21092</c:v>
                </c:pt>
                <c:pt idx="61">
                  <c:v>21042</c:v>
                </c:pt>
                <c:pt idx="62">
                  <c:v>20990</c:v>
                </c:pt>
                <c:pt idx="63">
                  <c:v>20937</c:v>
                </c:pt>
                <c:pt idx="64">
                  <c:v>20883</c:v>
                </c:pt>
                <c:pt idx="65">
                  <c:v>20828</c:v>
                </c:pt>
                <c:pt idx="66">
                  <c:v>20772</c:v>
                </c:pt>
                <c:pt idx="67">
                  <c:v>20716</c:v>
                </c:pt>
                <c:pt idx="68">
                  <c:v>20659</c:v>
                </c:pt>
                <c:pt idx="69">
                  <c:v>20602</c:v>
                </c:pt>
                <c:pt idx="70">
                  <c:v>20545</c:v>
                </c:pt>
                <c:pt idx="71">
                  <c:v>20487</c:v>
                </c:pt>
                <c:pt idx="72">
                  <c:v>20429</c:v>
                </c:pt>
                <c:pt idx="73">
                  <c:v>20371</c:v>
                </c:pt>
                <c:pt idx="74">
                  <c:v>20313</c:v>
                </c:pt>
                <c:pt idx="75">
                  <c:v>20255</c:v>
                </c:pt>
                <c:pt idx="76">
                  <c:v>20197</c:v>
                </c:pt>
                <c:pt idx="77">
                  <c:v>20139</c:v>
                </c:pt>
                <c:pt idx="78">
                  <c:v>20081</c:v>
                </c:pt>
                <c:pt idx="79">
                  <c:v>20023</c:v>
                </c:pt>
                <c:pt idx="80">
                  <c:v>19965</c:v>
                </c:pt>
                <c:pt idx="81">
                  <c:v>19907</c:v>
                </c:pt>
                <c:pt idx="82">
                  <c:v>19849</c:v>
                </c:pt>
                <c:pt idx="83">
                  <c:v>19791</c:v>
                </c:pt>
                <c:pt idx="84">
                  <c:v>19733</c:v>
                </c:pt>
                <c:pt idx="85">
                  <c:v>19676</c:v>
                </c:pt>
                <c:pt idx="86">
                  <c:v>19619</c:v>
                </c:pt>
                <c:pt idx="87">
                  <c:v>19562</c:v>
                </c:pt>
                <c:pt idx="88">
                  <c:v>19505</c:v>
                </c:pt>
                <c:pt idx="89">
                  <c:v>19448</c:v>
                </c:pt>
                <c:pt idx="90">
                  <c:v>19391</c:v>
                </c:pt>
                <c:pt idx="91">
                  <c:v>19334</c:v>
                </c:pt>
                <c:pt idx="92">
                  <c:v>19278</c:v>
                </c:pt>
                <c:pt idx="93">
                  <c:v>19222</c:v>
                </c:pt>
                <c:pt idx="94">
                  <c:v>19166</c:v>
                </c:pt>
                <c:pt idx="95">
                  <c:v>19110</c:v>
                </c:pt>
                <c:pt idx="96">
                  <c:v>19054</c:v>
                </c:pt>
                <c:pt idx="97">
                  <c:v>18998</c:v>
                </c:pt>
                <c:pt idx="98">
                  <c:v>18942</c:v>
                </c:pt>
                <c:pt idx="99">
                  <c:v>18887</c:v>
                </c:pt>
                <c:pt idx="100">
                  <c:v>18832</c:v>
                </c:pt>
                <c:pt idx="101">
                  <c:v>18777</c:v>
                </c:pt>
                <c:pt idx="102">
                  <c:v>18722</c:v>
                </c:pt>
                <c:pt idx="103">
                  <c:v>18667</c:v>
                </c:pt>
                <c:pt idx="104">
                  <c:v>18612</c:v>
                </c:pt>
                <c:pt idx="105">
                  <c:v>18557</c:v>
                </c:pt>
                <c:pt idx="106">
                  <c:v>18503</c:v>
                </c:pt>
                <c:pt idx="107">
                  <c:v>18449</c:v>
                </c:pt>
                <c:pt idx="108">
                  <c:v>18395</c:v>
                </c:pt>
                <c:pt idx="109">
                  <c:v>18341</c:v>
                </c:pt>
                <c:pt idx="110">
                  <c:v>18287</c:v>
                </c:pt>
                <c:pt idx="111">
                  <c:v>18233</c:v>
                </c:pt>
                <c:pt idx="112">
                  <c:v>18179</c:v>
                </c:pt>
                <c:pt idx="113">
                  <c:v>18126</c:v>
                </c:pt>
                <c:pt idx="114">
                  <c:v>18073</c:v>
                </c:pt>
                <c:pt idx="115">
                  <c:v>18020</c:v>
                </c:pt>
                <c:pt idx="116">
                  <c:v>17967</c:v>
                </c:pt>
                <c:pt idx="117">
                  <c:v>17914</c:v>
                </c:pt>
                <c:pt idx="118">
                  <c:v>17861</c:v>
                </c:pt>
                <c:pt idx="119">
                  <c:v>17808</c:v>
                </c:pt>
                <c:pt idx="120">
                  <c:v>17756</c:v>
                </c:pt>
                <c:pt idx="121">
                  <c:v>17704</c:v>
                </c:pt>
                <c:pt idx="122">
                  <c:v>17652</c:v>
                </c:pt>
                <c:pt idx="123">
                  <c:v>17600</c:v>
                </c:pt>
                <c:pt idx="124">
                  <c:v>17548</c:v>
                </c:pt>
                <c:pt idx="125">
                  <c:v>17496</c:v>
                </c:pt>
                <c:pt idx="126">
                  <c:v>17444</c:v>
                </c:pt>
                <c:pt idx="127">
                  <c:v>17393</c:v>
                </c:pt>
                <c:pt idx="128">
                  <c:v>17342</c:v>
                </c:pt>
                <c:pt idx="129">
                  <c:v>17291</c:v>
                </c:pt>
                <c:pt idx="130">
                  <c:v>17240</c:v>
                </c:pt>
                <c:pt idx="131">
                  <c:v>17189</c:v>
                </c:pt>
                <c:pt idx="132">
                  <c:v>17138</c:v>
                </c:pt>
                <c:pt idx="133">
                  <c:v>17087</c:v>
                </c:pt>
                <c:pt idx="134">
                  <c:v>17036</c:v>
                </c:pt>
                <c:pt idx="135">
                  <c:v>16986</c:v>
                </c:pt>
                <c:pt idx="136">
                  <c:v>16936</c:v>
                </c:pt>
                <c:pt idx="137">
                  <c:v>16886</c:v>
                </c:pt>
                <c:pt idx="138">
                  <c:v>16836</c:v>
                </c:pt>
                <c:pt idx="139">
                  <c:v>16786</c:v>
                </c:pt>
                <c:pt idx="140">
                  <c:v>16736</c:v>
                </c:pt>
                <c:pt idx="141">
                  <c:v>16686</c:v>
                </c:pt>
                <c:pt idx="142">
                  <c:v>16637</c:v>
                </c:pt>
                <c:pt idx="143">
                  <c:v>16588</c:v>
                </c:pt>
                <c:pt idx="144">
                  <c:v>16539</c:v>
                </c:pt>
                <c:pt idx="145">
                  <c:v>16490</c:v>
                </c:pt>
                <c:pt idx="146">
                  <c:v>16441</c:v>
                </c:pt>
                <c:pt idx="147">
                  <c:v>16392</c:v>
                </c:pt>
                <c:pt idx="148">
                  <c:v>16343</c:v>
                </c:pt>
                <c:pt idx="149">
                  <c:v>16295</c:v>
                </c:pt>
                <c:pt idx="150">
                  <c:v>16247</c:v>
                </c:pt>
                <c:pt idx="151">
                  <c:v>16199</c:v>
                </c:pt>
                <c:pt idx="152">
                  <c:v>16151</c:v>
                </c:pt>
                <c:pt idx="153">
                  <c:v>16103</c:v>
                </c:pt>
                <c:pt idx="154">
                  <c:v>16055</c:v>
                </c:pt>
                <c:pt idx="155">
                  <c:v>16007</c:v>
                </c:pt>
                <c:pt idx="156">
                  <c:v>15959</c:v>
                </c:pt>
                <c:pt idx="157">
                  <c:v>15912</c:v>
                </c:pt>
                <c:pt idx="158">
                  <c:v>15865</c:v>
                </c:pt>
                <c:pt idx="159">
                  <c:v>15818</c:v>
                </c:pt>
                <c:pt idx="160">
                  <c:v>15771</c:v>
                </c:pt>
                <c:pt idx="161">
                  <c:v>15724</c:v>
                </c:pt>
                <c:pt idx="162">
                  <c:v>15677</c:v>
                </c:pt>
                <c:pt idx="163">
                  <c:v>15630</c:v>
                </c:pt>
                <c:pt idx="164">
                  <c:v>15583</c:v>
                </c:pt>
                <c:pt idx="165">
                  <c:v>15537</c:v>
                </c:pt>
                <c:pt idx="166">
                  <c:v>15491</c:v>
                </c:pt>
                <c:pt idx="167">
                  <c:v>15445</c:v>
                </c:pt>
                <c:pt idx="168">
                  <c:v>15399</c:v>
                </c:pt>
                <c:pt idx="169">
                  <c:v>15353</c:v>
                </c:pt>
                <c:pt idx="170">
                  <c:v>15307</c:v>
                </c:pt>
                <c:pt idx="171">
                  <c:v>15261</c:v>
                </c:pt>
                <c:pt idx="172">
                  <c:v>15215</c:v>
                </c:pt>
                <c:pt idx="173">
                  <c:v>15170</c:v>
                </c:pt>
                <c:pt idx="174">
                  <c:v>15125</c:v>
                </c:pt>
                <c:pt idx="175">
                  <c:v>15080</c:v>
                </c:pt>
                <c:pt idx="176">
                  <c:v>15035</c:v>
                </c:pt>
                <c:pt idx="177">
                  <c:v>14990</c:v>
                </c:pt>
                <c:pt idx="178">
                  <c:v>14945</c:v>
                </c:pt>
                <c:pt idx="179">
                  <c:v>14900</c:v>
                </c:pt>
                <c:pt idx="180">
                  <c:v>14855</c:v>
                </c:pt>
                <c:pt idx="181">
                  <c:v>14811</c:v>
                </c:pt>
                <c:pt idx="182">
                  <c:v>14767</c:v>
                </c:pt>
                <c:pt idx="183">
                  <c:v>14723</c:v>
                </c:pt>
                <c:pt idx="184">
                  <c:v>14679</c:v>
                </c:pt>
                <c:pt idx="185">
                  <c:v>14635</c:v>
                </c:pt>
                <c:pt idx="186">
                  <c:v>14591</c:v>
                </c:pt>
                <c:pt idx="187">
                  <c:v>14547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26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T1" zoomScale="85" zoomScaleNormal="85" workbookViewId="0">
      <selection activeCell="S17" sqref="S17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53" t="s">
        <v>32</v>
      </c>
      <c r="C2" s="154"/>
      <c r="D2" s="154"/>
      <c r="E2" s="154"/>
      <c r="F2" s="154"/>
      <c r="G2" s="155"/>
      <c r="H2" s="156" t="s">
        <v>33</v>
      </c>
      <c r="I2" s="157"/>
      <c r="J2" s="157"/>
      <c r="K2" s="157"/>
      <c r="L2" s="157"/>
      <c r="M2" s="157"/>
      <c r="N2" s="158"/>
      <c r="P2" s="156" t="s">
        <v>30</v>
      </c>
      <c r="Q2" s="157"/>
      <c r="R2" s="157"/>
      <c r="S2" s="157"/>
      <c r="T2" s="157"/>
      <c r="U2" s="158"/>
      <c r="W2" s="159" t="s">
        <v>17</v>
      </c>
      <c r="X2" s="160"/>
      <c r="Y2" s="160"/>
      <c r="Z2" s="161"/>
    </row>
    <row r="3" spans="2:26" ht="15.75" thickBot="1" x14ac:dyDescent="0.3">
      <c r="B3" s="85" t="s">
        <v>5</v>
      </c>
      <c r="C3" s="85" t="s">
        <v>6</v>
      </c>
      <c r="D3" s="85" t="s">
        <v>7</v>
      </c>
      <c r="E3" s="85" t="s">
        <v>8</v>
      </c>
      <c r="F3" s="87" t="s">
        <v>9</v>
      </c>
      <c r="G3" s="88" t="s">
        <v>1</v>
      </c>
      <c r="H3" s="93" t="s">
        <v>0</v>
      </c>
      <c r="I3" s="86" t="s">
        <v>2</v>
      </c>
      <c r="J3" s="87" t="s">
        <v>3</v>
      </c>
      <c r="K3" s="89" t="s">
        <v>4</v>
      </c>
      <c r="L3" s="86" t="s">
        <v>10</v>
      </c>
      <c r="M3" s="87" t="s">
        <v>11</v>
      </c>
      <c r="N3" s="89" t="s">
        <v>12</v>
      </c>
      <c r="P3" s="162" t="s">
        <v>26</v>
      </c>
      <c r="Q3" s="163"/>
      <c r="R3" s="163"/>
      <c r="S3" s="163"/>
      <c r="T3" s="164"/>
      <c r="U3" s="66">
        <f>2699499</f>
        <v>2699499</v>
      </c>
      <c r="W3" s="46" t="s">
        <v>13</v>
      </c>
      <c r="X3" s="42" t="s">
        <v>14</v>
      </c>
      <c r="Y3" s="47" t="s">
        <v>15</v>
      </c>
      <c r="Z3" s="42" t="s">
        <v>16</v>
      </c>
    </row>
    <row r="4" spans="2:26" ht="15.75" thickBot="1" x14ac:dyDescent="0.3">
      <c r="B4" s="79">
        <v>0</v>
      </c>
      <c r="C4" s="80">
        <v>43891</v>
      </c>
      <c r="D4" s="79">
        <v>0</v>
      </c>
      <c r="E4" s="81">
        <v>0</v>
      </c>
      <c r="F4" s="83">
        <v>0</v>
      </c>
      <c r="G4" s="94">
        <f t="shared" ref="G4:G35" si="0">D4/U$3</f>
        <v>0</v>
      </c>
      <c r="H4" s="82">
        <f>1</f>
        <v>1</v>
      </c>
      <c r="I4" s="79">
        <f>INT(U$3*U$9-D4-F4+E4)</f>
        <v>26336</v>
      </c>
      <c r="J4" s="81">
        <f>D4-E4-F4</f>
        <v>0</v>
      </c>
      <c r="K4" s="83">
        <f t="shared" ref="K4:K26" si="1">E4</f>
        <v>0</v>
      </c>
      <c r="L4" s="79">
        <v>0</v>
      </c>
      <c r="M4" s="84">
        <v>0</v>
      </c>
      <c r="N4" s="90">
        <v>0</v>
      </c>
      <c r="P4" s="165" t="s">
        <v>27</v>
      </c>
      <c r="Q4" s="166"/>
      <c r="R4" s="166"/>
      <c r="S4" s="166"/>
      <c r="T4" s="167"/>
      <c r="U4" s="67">
        <f>1084.3*1000</f>
        <v>1084300</v>
      </c>
      <c r="W4" s="43">
        <f>4/100</f>
        <v>0.04</v>
      </c>
      <c r="X4" s="44">
        <f>(S13+T13+U13+W4*(Q13+R13))/(2*Q13)</f>
        <v>1.8857747223691181E-2</v>
      </c>
      <c r="Y4" s="44">
        <f>(T13+Q13*(W4-X4))/(P13*Q13)</f>
        <v>7.6059786043927128E-6</v>
      </c>
      <c r="Z4" s="45">
        <f>(S13 + Y4*P13*Q13)/R13</f>
        <v>0.79937500000000161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39">
        <v>0</v>
      </c>
      <c r="G5" s="95">
        <f t="shared" si="0"/>
        <v>0</v>
      </c>
      <c r="H5" s="57">
        <v>1</v>
      </c>
      <c r="I5" s="9">
        <f t="shared" ref="I5:I26" si="2">INT(U$3*U$9-D5-F5+E5)</f>
        <v>26336</v>
      </c>
      <c r="J5" s="3">
        <f t="shared" ref="J5:J26" si="3">D5-E5-F5</f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62" t="s">
        <v>28</v>
      </c>
      <c r="Q5" s="163"/>
      <c r="R5" s="163"/>
      <c r="S5" s="163"/>
      <c r="T5" s="164"/>
      <c r="U5" s="100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6">
        <v>0</v>
      </c>
      <c r="G6" s="96">
        <f t="shared" si="0"/>
        <v>0</v>
      </c>
      <c r="H6" s="58">
        <v>1</v>
      </c>
      <c r="I6" s="7">
        <f t="shared" si="2"/>
        <v>26336</v>
      </c>
      <c r="J6" s="2">
        <f t="shared" si="3"/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62" t="s">
        <v>34</v>
      </c>
      <c r="Q6" s="163"/>
      <c r="R6" s="163"/>
      <c r="S6" s="163"/>
      <c r="T6" s="164"/>
      <c r="U6" s="100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39">
        <v>0</v>
      </c>
      <c r="G7" s="95">
        <f t="shared" si="0"/>
        <v>7.4087821480948877E-7</v>
      </c>
      <c r="H7" s="57">
        <v>1</v>
      </c>
      <c r="I7" s="9">
        <f t="shared" si="2"/>
        <v>26334</v>
      </c>
      <c r="J7" s="3">
        <f t="shared" si="3"/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62" t="s">
        <v>35</v>
      </c>
      <c r="Q7" s="163"/>
      <c r="R7" s="163"/>
      <c r="S7" s="163"/>
      <c r="T7" s="164"/>
      <c r="U7" s="101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6">
        <v>0</v>
      </c>
      <c r="G8" s="96">
        <f t="shared" si="0"/>
        <v>7.4087821480948877E-7</v>
      </c>
      <c r="H8" s="58">
        <f t="shared" ref="H8:H39" si="7">D8/D7</f>
        <v>1</v>
      </c>
      <c r="I8" s="7">
        <f t="shared" si="2"/>
        <v>26334</v>
      </c>
      <c r="J8" s="2">
        <f t="shared" si="3"/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62" t="s">
        <v>36</v>
      </c>
      <c r="Q8" s="163"/>
      <c r="R8" s="163"/>
      <c r="S8" s="163"/>
      <c r="T8" s="164"/>
      <c r="U8" s="101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39">
        <v>0</v>
      </c>
      <c r="G9" s="95">
        <f t="shared" si="0"/>
        <v>1.4817564296189775E-6</v>
      </c>
      <c r="H9" s="57">
        <f t="shared" si="7"/>
        <v>2</v>
      </c>
      <c r="I9" s="9">
        <f t="shared" si="2"/>
        <v>26332</v>
      </c>
      <c r="J9" s="3">
        <f t="shared" si="3"/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68" t="s">
        <v>29</v>
      </c>
      <c r="Q9" s="169"/>
      <c r="R9" s="169"/>
      <c r="S9" s="169"/>
      <c r="T9" s="170"/>
      <c r="U9" s="102">
        <f>(U8^U8)/(U7^U6)</f>
        <v>9.7561918191139494E-3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6">
        <v>0</v>
      </c>
      <c r="G10" s="96">
        <f t="shared" si="0"/>
        <v>2.2226346444284661E-6</v>
      </c>
      <c r="H10" s="58">
        <f t="shared" si="7"/>
        <v>1.5</v>
      </c>
      <c r="I10" s="7">
        <f t="shared" si="2"/>
        <v>26330</v>
      </c>
      <c r="J10" s="2">
        <f t="shared" si="3"/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39">
        <v>0</v>
      </c>
      <c r="G11" s="95">
        <f t="shared" si="0"/>
        <v>2.2226346444284661E-6</v>
      </c>
      <c r="H11" s="57">
        <f t="shared" si="7"/>
        <v>1</v>
      </c>
      <c r="I11" s="9">
        <f t="shared" si="2"/>
        <v>26330</v>
      </c>
      <c r="J11" s="3">
        <f t="shared" si="3"/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56" t="s">
        <v>25</v>
      </c>
      <c r="Q11" s="157"/>
      <c r="R11" s="157"/>
      <c r="S11" s="157"/>
      <c r="T11" s="157"/>
      <c r="U11" s="158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6">
        <v>0</v>
      </c>
      <c r="G12" s="96">
        <f t="shared" si="0"/>
        <v>6.6679039332853983E-6</v>
      </c>
      <c r="H12" s="58">
        <f t="shared" si="7"/>
        <v>3</v>
      </c>
      <c r="I12" s="7">
        <f t="shared" si="2"/>
        <v>26318</v>
      </c>
      <c r="J12" s="2">
        <f t="shared" si="3"/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39">
        <v>0</v>
      </c>
      <c r="G13" s="95">
        <f t="shared" si="0"/>
        <v>1.0001855899928098E-5</v>
      </c>
      <c r="H13" s="57">
        <f t="shared" si="7"/>
        <v>1.5</v>
      </c>
      <c r="I13" s="9">
        <f t="shared" si="2"/>
        <v>26309</v>
      </c>
      <c r="J13" s="3">
        <f t="shared" si="3"/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SUM(I17:I29)/13</f>
        <v>25584.538461538461</v>
      </c>
      <c r="Q13" s="23">
        <f t="shared" ref="Q13:U13" si="8">SUM(J17:J29)/13</f>
        <v>727.30769230769226</v>
      </c>
      <c r="R13" s="23">
        <f t="shared" si="8"/>
        <v>12.307692307692308</v>
      </c>
      <c r="S13" s="23">
        <f t="shared" si="8"/>
        <v>-131.69230769230768</v>
      </c>
      <c r="T13" s="23">
        <f t="shared" si="8"/>
        <v>126.15384615384616</v>
      </c>
      <c r="U13" s="31">
        <f t="shared" si="8"/>
        <v>3.3846153846153846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6">
        <v>0</v>
      </c>
      <c r="G14" s="96">
        <f t="shared" si="0"/>
        <v>1.6299320725808753E-5</v>
      </c>
      <c r="H14" s="58">
        <f t="shared" si="7"/>
        <v>1.6296296296296295</v>
      </c>
      <c r="I14" s="7">
        <f t="shared" si="2"/>
        <v>26292</v>
      </c>
      <c r="J14" s="2">
        <f t="shared" si="3"/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39">
        <v>0</v>
      </c>
      <c r="G15" s="95">
        <f t="shared" si="0"/>
        <v>2.4819420196117871E-5</v>
      </c>
      <c r="H15" s="57">
        <f t="shared" si="7"/>
        <v>1.5227272727272727</v>
      </c>
      <c r="I15" s="9">
        <f t="shared" si="2"/>
        <v>26269</v>
      </c>
      <c r="J15" s="3">
        <f t="shared" si="3"/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49">
        <v>3</v>
      </c>
      <c r="F16" s="91">
        <v>0</v>
      </c>
      <c r="G16" s="97">
        <f t="shared" si="0"/>
        <v>4.148918002933137E-5</v>
      </c>
      <c r="H16" s="59">
        <f t="shared" si="7"/>
        <v>1.6716417910447761</v>
      </c>
      <c r="I16" s="32">
        <f t="shared" si="2"/>
        <v>26227</v>
      </c>
      <c r="J16" s="49">
        <f t="shared" si="3"/>
        <v>109</v>
      </c>
      <c r="K16" s="91">
        <f t="shared" si="1"/>
        <v>3</v>
      </c>
      <c r="L16" s="32">
        <f t="shared" si="4"/>
        <v>-42</v>
      </c>
      <c r="M16" s="50">
        <f t="shared" si="5"/>
        <v>42</v>
      </c>
      <c r="N16" s="51">
        <f t="shared" si="6"/>
        <v>3</v>
      </c>
      <c r="P16" s="70" t="s">
        <v>21</v>
      </c>
      <c r="Q16" s="71" t="s">
        <v>22</v>
      </c>
      <c r="R16" s="71" t="s">
        <v>23</v>
      </c>
      <c r="S16" s="111" t="s">
        <v>24</v>
      </c>
      <c r="T16" s="70" t="s">
        <v>31</v>
      </c>
      <c r="U16" s="71" t="s">
        <v>37</v>
      </c>
      <c r="V16" s="71" t="s">
        <v>1</v>
      </c>
      <c r="W16" s="71" t="s">
        <v>38</v>
      </c>
      <c r="X16" s="78" t="s">
        <v>39</v>
      </c>
    </row>
    <row r="17" spans="2:24" x14ac:dyDescent="0.25">
      <c r="B17" s="34">
        <v>13</v>
      </c>
      <c r="C17" s="115">
        <v>43904</v>
      </c>
      <c r="D17" s="34">
        <v>135</v>
      </c>
      <c r="E17" s="52">
        <v>3</v>
      </c>
      <c r="F17" s="122">
        <v>1</v>
      </c>
      <c r="G17" s="119">
        <f t="shared" si="0"/>
        <v>5.0009279499640488E-5</v>
      </c>
      <c r="H17" s="118">
        <f t="shared" si="7"/>
        <v>1.2053571428571428</v>
      </c>
      <c r="I17" s="34">
        <f t="shared" si="2"/>
        <v>26203</v>
      </c>
      <c r="J17" s="52">
        <f t="shared" si="3"/>
        <v>131</v>
      </c>
      <c r="K17" s="122">
        <f t="shared" si="1"/>
        <v>3</v>
      </c>
      <c r="L17" s="109">
        <f t="shared" si="4"/>
        <v>-24</v>
      </c>
      <c r="M17" s="53">
        <f t="shared" si="5"/>
        <v>22</v>
      </c>
      <c r="N17" s="54">
        <f t="shared" si="6"/>
        <v>0</v>
      </c>
      <c r="P17" s="68">
        <f t="shared" ref="P17:P48" si="9">Y$4*((1+W$4-X$4)*(1+W$4+Z$4)-X$4)</f>
        <v>1.4142600609811093E-5</v>
      </c>
      <c r="Q17" s="69">
        <f t="shared" ref="Q17:Q48" si="10">(1+W$4-X$4)*(1+W$4+Z$4)-Y$4*((Z$4*K16)+((I16+J16)*(1+W$4+Z$4)))</f>
        <v>1.5097981488742849</v>
      </c>
      <c r="R17" s="69">
        <f t="shared" ref="R17:R48" si="11">-J16*(1+W$4+Z$4)</f>
        <v>-200.49187500000019</v>
      </c>
      <c r="S17" s="112">
        <f t="shared" ref="S17" si="12">INT((-Q17+SQRT((Q17^2)-(4*P17*R17)))/(2*P17))</f>
        <v>132</v>
      </c>
      <c r="T17" s="34">
        <f>J17</f>
        <v>131</v>
      </c>
      <c r="U17" s="52">
        <f>S17-T17</f>
        <v>1</v>
      </c>
      <c r="V17" s="103">
        <f t="shared" ref="V17:V27" si="13">U17/T17</f>
        <v>7.6335877862595417E-3</v>
      </c>
      <c r="W17" s="35">
        <f>U17</f>
        <v>1</v>
      </c>
      <c r="X17" s="74">
        <f>V17</f>
        <v>7.6335877862595417E-3</v>
      </c>
    </row>
    <row r="18" spans="2:24" x14ac:dyDescent="0.25">
      <c r="B18" s="7">
        <v>14</v>
      </c>
      <c r="C18" s="116">
        <v>43905</v>
      </c>
      <c r="D18" s="7">
        <v>189</v>
      </c>
      <c r="E18" s="2">
        <v>4</v>
      </c>
      <c r="F18" s="36">
        <v>2</v>
      </c>
      <c r="G18" s="96">
        <f t="shared" si="0"/>
        <v>7.0012991299496678E-5</v>
      </c>
      <c r="H18" s="58">
        <f t="shared" si="7"/>
        <v>1.4</v>
      </c>
      <c r="I18" s="7">
        <f t="shared" si="2"/>
        <v>26149</v>
      </c>
      <c r="J18" s="2">
        <f t="shared" si="3"/>
        <v>183</v>
      </c>
      <c r="K18" s="36">
        <f t="shared" si="1"/>
        <v>4</v>
      </c>
      <c r="L18" s="62">
        <f t="shared" si="4"/>
        <v>-54</v>
      </c>
      <c r="M18" s="12">
        <f t="shared" si="5"/>
        <v>52</v>
      </c>
      <c r="N18" s="14">
        <f t="shared" si="6"/>
        <v>1</v>
      </c>
      <c r="P18" s="41">
        <f t="shared" si="9"/>
        <v>1.4142600609811093E-5</v>
      </c>
      <c r="Q18" s="40">
        <f t="shared" si="10"/>
        <v>1.5098261293680759</v>
      </c>
      <c r="R18" s="40">
        <f t="shared" si="11"/>
        <v>-240.95812500000022</v>
      </c>
      <c r="S18" s="106">
        <f t="shared" ref="S18:S26" si="14">INT((-Q18+SQRT((Q18^2)-(4*P18*R18)))/(2*P18))</f>
        <v>159</v>
      </c>
      <c r="T18" s="7">
        <f t="shared" ref="T18:T26" si="15">J18</f>
        <v>183</v>
      </c>
      <c r="U18" s="2">
        <f t="shared" ref="U18:U27" si="16">S18-T18</f>
        <v>-24</v>
      </c>
      <c r="V18" s="104">
        <f t="shared" si="13"/>
        <v>-0.13114754098360656</v>
      </c>
      <c r="W18" s="27">
        <f>W17+U18</f>
        <v>-23</v>
      </c>
      <c r="X18" s="75">
        <f t="shared" ref="X18:X26" si="17">V18+X17</f>
        <v>-0.12351395319734702</v>
      </c>
    </row>
    <row r="19" spans="2:24" x14ac:dyDescent="0.25">
      <c r="B19" s="9">
        <v>15</v>
      </c>
      <c r="C19" s="117">
        <v>43906</v>
      </c>
      <c r="D19" s="9">
        <v>239</v>
      </c>
      <c r="E19" s="3">
        <v>4</v>
      </c>
      <c r="F19" s="39">
        <v>3</v>
      </c>
      <c r="G19" s="95">
        <f t="shared" si="0"/>
        <v>8.8534946669733899E-5</v>
      </c>
      <c r="H19" s="57">
        <f t="shared" si="7"/>
        <v>1.2645502645502646</v>
      </c>
      <c r="I19" s="9">
        <f t="shared" si="2"/>
        <v>26098</v>
      </c>
      <c r="J19" s="3">
        <f t="shared" si="3"/>
        <v>232</v>
      </c>
      <c r="K19" s="39">
        <f t="shared" si="1"/>
        <v>4</v>
      </c>
      <c r="L19" s="61">
        <f t="shared" si="4"/>
        <v>-51</v>
      </c>
      <c r="M19" s="11">
        <f t="shared" si="5"/>
        <v>49</v>
      </c>
      <c r="N19" s="13">
        <f t="shared" si="6"/>
        <v>0</v>
      </c>
      <c r="P19" s="73">
        <f t="shared" si="9"/>
        <v>1.4142600609811093E-5</v>
      </c>
      <c r="Q19" s="72">
        <f t="shared" si="10"/>
        <v>1.5098480298327199</v>
      </c>
      <c r="R19" s="72">
        <f t="shared" si="11"/>
        <v>-336.60562500000032</v>
      </c>
      <c r="S19" s="107">
        <f t="shared" si="14"/>
        <v>222</v>
      </c>
      <c r="T19" s="9">
        <f t="shared" si="15"/>
        <v>232</v>
      </c>
      <c r="U19" s="3">
        <f t="shared" si="16"/>
        <v>-10</v>
      </c>
      <c r="V19" s="105">
        <f t="shared" si="13"/>
        <v>-4.3103448275862072E-2</v>
      </c>
      <c r="W19" s="15">
        <f t="shared" ref="W19:W27" si="18">W18+U19</f>
        <v>-33</v>
      </c>
      <c r="X19" s="76">
        <f t="shared" si="17"/>
        <v>-0.16661740147320908</v>
      </c>
    </row>
    <row r="20" spans="2:24" x14ac:dyDescent="0.25">
      <c r="B20" s="7">
        <v>16</v>
      </c>
      <c r="C20" s="116">
        <v>43907</v>
      </c>
      <c r="D20" s="7">
        <v>285</v>
      </c>
      <c r="E20" s="2">
        <v>4</v>
      </c>
      <c r="F20" s="36">
        <v>3</v>
      </c>
      <c r="G20" s="96">
        <f t="shared" si="0"/>
        <v>1.0557514561035215E-4</v>
      </c>
      <c r="H20" s="58">
        <f t="shared" si="7"/>
        <v>1.1924686192468619</v>
      </c>
      <c r="I20" s="7">
        <f t="shared" si="2"/>
        <v>26052</v>
      </c>
      <c r="J20" s="2">
        <f t="shared" si="3"/>
        <v>278</v>
      </c>
      <c r="K20" s="36">
        <f t="shared" si="1"/>
        <v>4</v>
      </c>
      <c r="L20" s="62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1.4142600609811093E-5</v>
      </c>
      <c r="Q20" s="40">
        <f t="shared" si="10"/>
        <v>1.5098760103265108</v>
      </c>
      <c r="R20" s="40">
        <f t="shared" si="11"/>
        <v>-426.73500000000041</v>
      </c>
      <c r="S20" s="106">
        <f t="shared" si="14"/>
        <v>281</v>
      </c>
      <c r="T20" s="7">
        <f t="shared" si="15"/>
        <v>278</v>
      </c>
      <c r="U20" s="2">
        <f t="shared" si="16"/>
        <v>3</v>
      </c>
      <c r="V20" s="104">
        <f t="shared" si="13"/>
        <v>1.0791366906474821E-2</v>
      </c>
      <c r="W20" s="27">
        <f t="shared" si="18"/>
        <v>-30</v>
      </c>
      <c r="X20" s="75">
        <f t="shared" si="17"/>
        <v>-0.15582603456673427</v>
      </c>
    </row>
    <row r="21" spans="2:24" x14ac:dyDescent="0.25">
      <c r="B21" s="9">
        <v>17</v>
      </c>
      <c r="C21" s="117">
        <v>43908</v>
      </c>
      <c r="D21" s="9">
        <v>333</v>
      </c>
      <c r="E21" s="3">
        <v>4</v>
      </c>
      <c r="F21" s="39">
        <v>4</v>
      </c>
      <c r="G21" s="95">
        <f t="shared" si="0"/>
        <v>1.2335622276577987E-4</v>
      </c>
      <c r="H21" s="57">
        <f t="shared" si="7"/>
        <v>1.168421052631579</v>
      </c>
      <c r="I21" s="9">
        <f t="shared" si="2"/>
        <v>26003</v>
      </c>
      <c r="J21" s="3">
        <f t="shared" si="3"/>
        <v>325</v>
      </c>
      <c r="K21" s="39">
        <f t="shared" si="1"/>
        <v>4</v>
      </c>
      <c r="L21" s="61">
        <f t="shared" si="4"/>
        <v>-49</v>
      </c>
      <c r="M21" s="11">
        <f t="shared" si="5"/>
        <v>47</v>
      </c>
      <c r="N21" s="13">
        <f t="shared" si="6"/>
        <v>0</v>
      </c>
      <c r="P21" s="73">
        <f t="shared" si="9"/>
        <v>1.4142600609811093E-5</v>
      </c>
      <c r="Q21" s="72">
        <f t="shared" si="10"/>
        <v>1.5098760103265108</v>
      </c>
      <c r="R21" s="72">
        <f t="shared" si="11"/>
        <v>-511.34625000000051</v>
      </c>
      <c r="S21" s="107">
        <f t="shared" si="14"/>
        <v>337</v>
      </c>
      <c r="T21" s="9">
        <f t="shared" si="15"/>
        <v>325</v>
      </c>
      <c r="U21" s="3">
        <f t="shared" si="16"/>
        <v>12</v>
      </c>
      <c r="V21" s="105">
        <f t="shared" si="13"/>
        <v>3.6923076923076927E-2</v>
      </c>
      <c r="W21" s="15">
        <f t="shared" si="18"/>
        <v>-18</v>
      </c>
      <c r="X21" s="76">
        <f t="shared" si="17"/>
        <v>-0.11890295764365735</v>
      </c>
    </row>
    <row r="22" spans="2:24" x14ac:dyDescent="0.25">
      <c r="B22" s="7">
        <v>18</v>
      </c>
      <c r="C22" s="116">
        <v>43909</v>
      </c>
      <c r="D22" s="7">
        <v>444</v>
      </c>
      <c r="E22" s="2">
        <v>4</v>
      </c>
      <c r="F22" s="36">
        <v>5</v>
      </c>
      <c r="G22" s="96">
        <f t="shared" si="0"/>
        <v>1.644749636877065E-4</v>
      </c>
      <c r="H22" s="58">
        <f t="shared" si="7"/>
        <v>1.3333333333333333</v>
      </c>
      <c r="I22" s="7">
        <f t="shared" si="2"/>
        <v>25891</v>
      </c>
      <c r="J22" s="2">
        <f t="shared" si="3"/>
        <v>435</v>
      </c>
      <c r="K22" s="36">
        <f t="shared" si="1"/>
        <v>4</v>
      </c>
      <c r="L22" s="62">
        <f t="shared" si="4"/>
        <v>-112</v>
      </c>
      <c r="M22" s="12">
        <f t="shared" si="5"/>
        <v>110</v>
      </c>
      <c r="N22" s="14">
        <f t="shared" si="6"/>
        <v>0</v>
      </c>
      <c r="P22" s="41">
        <f t="shared" si="9"/>
        <v>1.4142600609811093E-5</v>
      </c>
      <c r="Q22" s="40">
        <f t="shared" si="10"/>
        <v>1.5099039908203018</v>
      </c>
      <c r="R22" s="40">
        <f t="shared" si="11"/>
        <v>-597.79687500000057</v>
      </c>
      <c r="S22" s="106">
        <f t="shared" si="14"/>
        <v>394</v>
      </c>
      <c r="T22" s="7">
        <f t="shared" si="15"/>
        <v>435</v>
      </c>
      <c r="U22" s="2">
        <f t="shared" si="16"/>
        <v>-41</v>
      </c>
      <c r="V22" s="104">
        <f t="shared" si="13"/>
        <v>-9.4252873563218389E-2</v>
      </c>
      <c r="W22" s="27">
        <f t="shared" si="18"/>
        <v>-59</v>
      </c>
      <c r="X22" s="75">
        <f t="shared" si="17"/>
        <v>-0.21315583120687576</v>
      </c>
    </row>
    <row r="23" spans="2:24" x14ac:dyDescent="0.25">
      <c r="B23" s="9">
        <v>19</v>
      </c>
      <c r="C23" s="117">
        <v>43910</v>
      </c>
      <c r="D23" s="9">
        <v>567</v>
      </c>
      <c r="E23" s="3">
        <v>5</v>
      </c>
      <c r="F23" s="39">
        <v>6</v>
      </c>
      <c r="G23" s="95">
        <f t="shared" si="0"/>
        <v>2.1003897389849005E-4</v>
      </c>
      <c r="H23" s="57">
        <f t="shared" si="7"/>
        <v>1.277027027027027</v>
      </c>
      <c r="I23" s="9">
        <f t="shared" si="2"/>
        <v>25768</v>
      </c>
      <c r="J23" s="3">
        <f t="shared" si="3"/>
        <v>556</v>
      </c>
      <c r="K23" s="39">
        <f t="shared" si="1"/>
        <v>5</v>
      </c>
      <c r="L23" s="61">
        <f t="shared" si="4"/>
        <v>-123</v>
      </c>
      <c r="M23" s="11">
        <f t="shared" si="5"/>
        <v>121</v>
      </c>
      <c r="N23" s="13">
        <f t="shared" si="6"/>
        <v>1</v>
      </c>
      <c r="P23" s="73">
        <f t="shared" si="9"/>
        <v>1.4142600609811093E-5</v>
      </c>
      <c r="Q23" s="72">
        <f t="shared" si="10"/>
        <v>1.5099319713140926</v>
      </c>
      <c r="R23" s="72">
        <f t="shared" si="11"/>
        <v>-800.12812500000075</v>
      </c>
      <c r="S23" s="107">
        <f t="shared" si="14"/>
        <v>527</v>
      </c>
      <c r="T23" s="9">
        <f t="shared" si="15"/>
        <v>556</v>
      </c>
      <c r="U23" s="3">
        <f t="shared" si="16"/>
        <v>-29</v>
      </c>
      <c r="V23" s="105">
        <f t="shared" si="13"/>
        <v>-5.2158273381294966E-2</v>
      </c>
      <c r="W23" s="15">
        <f t="shared" si="18"/>
        <v>-88</v>
      </c>
      <c r="X23" s="76">
        <f t="shared" si="17"/>
        <v>-0.26531410458817073</v>
      </c>
    </row>
    <row r="24" spans="2:24" x14ac:dyDescent="0.25">
      <c r="B24" s="7">
        <v>20</v>
      </c>
      <c r="C24" s="116">
        <v>43911</v>
      </c>
      <c r="D24" s="7">
        <v>721</v>
      </c>
      <c r="E24" s="2">
        <v>6</v>
      </c>
      <c r="F24" s="36">
        <v>12</v>
      </c>
      <c r="G24" s="96">
        <f t="shared" si="0"/>
        <v>2.6708659643882068E-4</v>
      </c>
      <c r="H24" s="58">
        <f t="shared" si="7"/>
        <v>1.271604938271605</v>
      </c>
      <c r="I24" s="7">
        <f t="shared" si="2"/>
        <v>25609</v>
      </c>
      <c r="J24" s="2">
        <f t="shared" si="3"/>
        <v>703</v>
      </c>
      <c r="K24" s="36">
        <f t="shared" si="1"/>
        <v>6</v>
      </c>
      <c r="L24" s="62">
        <f t="shared" si="4"/>
        <v>-159</v>
      </c>
      <c r="M24" s="12">
        <f t="shared" si="5"/>
        <v>147</v>
      </c>
      <c r="N24" s="14">
        <f t="shared" si="6"/>
        <v>1</v>
      </c>
      <c r="P24" s="41">
        <f t="shared" si="9"/>
        <v>1.4142600609811093E-5</v>
      </c>
      <c r="Q24" s="40">
        <f t="shared" si="10"/>
        <v>1.5099538717787366</v>
      </c>
      <c r="R24" s="40">
        <f t="shared" si="11"/>
        <v>-1022.692500000001</v>
      </c>
      <c r="S24" s="106">
        <f t="shared" si="14"/>
        <v>673</v>
      </c>
      <c r="T24" s="7">
        <f t="shared" si="15"/>
        <v>703</v>
      </c>
      <c r="U24" s="2">
        <f t="shared" si="16"/>
        <v>-30</v>
      </c>
      <c r="V24" s="104">
        <f t="shared" si="13"/>
        <v>-4.2674253200568987E-2</v>
      </c>
      <c r="W24" s="27">
        <f t="shared" si="18"/>
        <v>-118</v>
      </c>
      <c r="X24" s="75">
        <f t="shared" si="17"/>
        <v>-0.30798835778873973</v>
      </c>
    </row>
    <row r="25" spans="2:24" x14ac:dyDescent="0.25">
      <c r="B25" s="9">
        <v>21</v>
      </c>
      <c r="C25" s="117">
        <v>43912</v>
      </c>
      <c r="D25" s="9">
        <v>885</v>
      </c>
      <c r="E25" s="3">
        <v>16</v>
      </c>
      <c r="F25" s="28">
        <v>14</v>
      </c>
      <c r="G25" s="95">
        <f t="shared" si="0"/>
        <v>3.2783861005319877E-4</v>
      </c>
      <c r="H25" s="60">
        <f t="shared" si="7"/>
        <v>1.2274618585298196</v>
      </c>
      <c r="I25" s="20">
        <f t="shared" si="2"/>
        <v>25453</v>
      </c>
      <c r="J25" s="3">
        <f t="shared" si="3"/>
        <v>855</v>
      </c>
      <c r="K25" s="39">
        <f t="shared" si="1"/>
        <v>16</v>
      </c>
      <c r="L25" s="120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73">
        <f t="shared" si="9"/>
        <v>1.4142600609811093E-5</v>
      </c>
      <c r="Q25" s="72">
        <f t="shared" si="10"/>
        <v>1.5101156747123352</v>
      </c>
      <c r="R25" s="72">
        <f t="shared" si="11"/>
        <v>-1293.0806250000012</v>
      </c>
      <c r="S25" s="107">
        <f t="shared" si="14"/>
        <v>849</v>
      </c>
      <c r="T25" s="9">
        <f t="shared" si="15"/>
        <v>855</v>
      </c>
      <c r="U25" s="3">
        <f t="shared" si="16"/>
        <v>-6</v>
      </c>
      <c r="V25" s="105">
        <f t="shared" si="13"/>
        <v>-7.0175438596491229E-3</v>
      </c>
      <c r="W25" s="15">
        <f t="shared" si="18"/>
        <v>-124</v>
      </c>
      <c r="X25" s="76">
        <f t="shared" si="17"/>
        <v>-0.31500590164838888</v>
      </c>
    </row>
    <row r="26" spans="2:24" x14ac:dyDescent="0.25">
      <c r="B26" s="7">
        <v>22</v>
      </c>
      <c r="C26" s="116">
        <v>43913</v>
      </c>
      <c r="D26" s="123">
        <v>1170</v>
      </c>
      <c r="E26" s="27">
        <v>19</v>
      </c>
      <c r="F26" s="26">
        <v>19</v>
      </c>
      <c r="G26" s="96">
        <f t="shared" si="0"/>
        <v>4.3341375566355089E-4</v>
      </c>
      <c r="H26" s="58">
        <f t="shared" si="7"/>
        <v>1.3220338983050848</v>
      </c>
      <c r="I26" s="37">
        <f t="shared" si="2"/>
        <v>25166</v>
      </c>
      <c r="J26" s="27">
        <f t="shared" si="3"/>
        <v>1132</v>
      </c>
      <c r="K26" s="124">
        <f t="shared" si="1"/>
        <v>19</v>
      </c>
      <c r="L26" s="110">
        <f t="shared" ref="L26" si="22">I26-I25</f>
        <v>-287</v>
      </c>
      <c r="M26" s="27">
        <f t="shared" si="20"/>
        <v>277</v>
      </c>
      <c r="N26" s="26">
        <f t="shared" ref="N26" si="23">K26-K25</f>
        <v>3</v>
      </c>
      <c r="P26" s="41">
        <f t="shared" si="9"/>
        <v>1.4142600609811093E-5</v>
      </c>
      <c r="Q26" s="40">
        <f t="shared" si="10"/>
        <v>1.5101108354084483</v>
      </c>
      <c r="R26" s="40">
        <f t="shared" si="11"/>
        <v>-1572.6656250000015</v>
      </c>
      <c r="S26" s="106">
        <f t="shared" si="14"/>
        <v>1031</v>
      </c>
      <c r="T26" s="7">
        <f t="shared" si="15"/>
        <v>1132</v>
      </c>
      <c r="U26" s="2">
        <f t="shared" si="16"/>
        <v>-101</v>
      </c>
      <c r="V26" s="104">
        <f t="shared" si="13"/>
        <v>-8.9222614840989395E-2</v>
      </c>
      <c r="W26" s="27">
        <f t="shared" si="18"/>
        <v>-225</v>
      </c>
      <c r="X26" s="75">
        <f t="shared" si="17"/>
        <v>-0.4042285164893783</v>
      </c>
    </row>
    <row r="27" spans="2:24" x14ac:dyDescent="0.25">
      <c r="B27" s="9">
        <v>23</v>
      </c>
      <c r="C27" s="117">
        <v>43914</v>
      </c>
      <c r="D27" s="38">
        <v>1374</v>
      </c>
      <c r="E27" s="24">
        <v>19</v>
      </c>
      <c r="F27" s="25">
        <v>22</v>
      </c>
      <c r="G27" s="95">
        <f t="shared" si="0"/>
        <v>5.089833335741187E-4</v>
      </c>
      <c r="H27" s="57">
        <f t="shared" si="7"/>
        <v>1.1743589743589744</v>
      </c>
      <c r="I27" s="38">
        <f t="shared" ref="I27" si="24">INT(U$3*U$9-D27-F27+E27)</f>
        <v>24959</v>
      </c>
      <c r="J27" s="15">
        <f t="shared" ref="J27" si="25">D27-E27-F27</f>
        <v>1333</v>
      </c>
      <c r="K27" s="25">
        <f t="shared" ref="K27" si="26">E27</f>
        <v>19</v>
      </c>
      <c r="L27" s="121">
        <f t="shared" ref="L27" si="27">I27-I26</f>
        <v>-207</v>
      </c>
      <c r="M27" s="15">
        <f t="shared" ref="M27" si="28">J27-J26</f>
        <v>201</v>
      </c>
      <c r="N27" s="25">
        <f t="shared" ref="N27" si="29">K27-K26</f>
        <v>0</v>
      </c>
      <c r="P27" s="73">
        <f t="shared" si="9"/>
        <v>1.4142600609811093E-5</v>
      </c>
      <c r="Q27" s="72">
        <f t="shared" si="10"/>
        <v>1.5102324977899619</v>
      </c>
      <c r="R27" s="72">
        <f t="shared" si="11"/>
        <v>-2082.1725000000019</v>
      </c>
      <c r="S27" s="114">
        <f>INT(((-Q27+SQRT((Q27^2)-(4*P27*R27)))/(2*P27)))</f>
        <v>1361</v>
      </c>
      <c r="T27" s="9">
        <v>1374</v>
      </c>
      <c r="U27" s="3">
        <f t="shared" si="16"/>
        <v>-13</v>
      </c>
      <c r="V27" s="105">
        <f t="shared" si="13"/>
        <v>-9.4614264919941782E-3</v>
      </c>
      <c r="W27" s="3">
        <f t="shared" si="18"/>
        <v>-238</v>
      </c>
      <c r="X27" s="76">
        <f>V27+X26</f>
        <v>-0.41368994298137246</v>
      </c>
    </row>
    <row r="28" spans="2:24" x14ac:dyDescent="0.25">
      <c r="B28" s="7">
        <v>24</v>
      </c>
      <c r="C28" s="116">
        <v>43915</v>
      </c>
      <c r="D28" s="37">
        <v>1598</v>
      </c>
      <c r="E28" s="4">
        <v>25</v>
      </c>
      <c r="F28" s="26">
        <v>30</v>
      </c>
      <c r="G28" s="96">
        <f t="shared" ref="G28" si="30">D28/U$3</f>
        <v>5.9196169363278154E-4</v>
      </c>
      <c r="H28" s="58">
        <f t="shared" ref="H28" si="31">D28/D27</f>
        <v>1.1630276564774382</v>
      </c>
      <c r="I28" s="37">
        <f t="shared" ref="I28" si="32">INT(U$3*U$9-D28-F28+E28)</f>
        <v>24733</v>
      </c>
      <c r="J28" s="27">
        <f t="shared" ref="J28" si="33">D28-E28-F28</f>
        <v>1543</v>
      </c>
      <c r="K28" s="26">
        <f t="shared" ref="K28" si="34">E28</f>
        <v>25</v>
      </c>
      <c r="L28" s="110">
        <f t="shared" ref="L28" si="35">I28-I27</f>
        <v>-226</v>
      </c>
      <c r="M28" s="27">
        <f t="shared" ref="M28" si="36">J28-J27</f>
        <v>210</v>
      </c>
      <c r="N28" s="26">
        <f t="shared" ref="N28" si="37">K28-K27</f>
        <v>6</v>
      </c>
      <c r="P28" s="41">
        <f t="shared" si="9"/>
        <v>1.4142600609811093E-5</v>
      </c>
      <c r="Q28" s="40">
        <f t="shared" si="10"/>
        <v>1.5103164392713349</v>
      </c>
      <c r="R28" s="40">
        <f t="shared" si="11"/>
        <v>-2451.8868750000024</v>
      </c>
      <c r="S28" s="106">
        <f t="shared" ref="S28:S91" si="38">INT(((-Q28+SQRT((Q28^2)-(4*P28*R28)))/(2*P28)))</f>
        <v>1599</v>
      </c>
      <c r="T28" s="151">
        <v>1598</v>
      </c>
      <c r="U28" s="138">
        <f t="shared" ref="U28" si="39">S28-T28</f>
        <v>1</v>
      </c>
      <c r="V28" s="139">
        <f t="shared" ref="V28" si="40">U28/T28</f>
        <v>6.2578222778473093E-4</v>
      </c>
      <c r="W28" s="138">
        <f t="shared" ref="W28" si="41">W27+U28</f>
        <v>-237</v>
      </c>
      <c r="X28" s="144">
        <f>V28+X27</f>
        <v>-0.41306416075358771</v>
      </c>
    </row>
    <row r="29" spans="2:24" ht="15.75" thickBot="1" x14ac:dyDescent="0.3">
      <c r="B29" s="129">
        <v>25</v>
      </c>
      <c r="C29" s="133">
        <v>43916</v>
      </c>
      <c r="D29" s="137">
        <v>1832</v>
      </c>
      <c r="E29" s="130">
        <v>47</v>
      </c>
      <c r="F29" s="132">
        <v>36</v>
      </c>
      <c r="G29" s="135">
        <f t="shared" si="0"/>
        <v>6.7864444476549164E-4</v>
      </c>
      <c r="H29" s="134">
        <f t="shared" si="7"/>
        <v>1.146433041301627</v>
      </c>
      <c r="I29" s="137">
        <f t="shared" ref="I29" si="42">INT(U$3*U$9-D29-F29+E29)</f>
        <v>24515</v>
      </c>
      <c r="J29" s="131">
        <f t="shared" ref="J29" si="43">D29-E29-F29</f>
        <v>1749</v>
      </c>
      <c r="K29" s="132">
        <f t="shared" ref="K29" si="44">E29</f>
        <v>47</v>
      </c>
      <c r="L29" s="136">
        <f t="shared" ref="L29" si="45">I29-I28</f>
        <v>-218</v>
      </c>
      <c r="M29" s="131">
        <f t="shared" ref="M29" si="46">J29-J28</f>
        <v>206</v>
      </c>
      <c r="N29" s="132">
        <f t="shared" ref="N29" si="47">K29-K28</f>
        <v>22</v>
      </c>
      <c r="P29" s="145">
        <f t="shared" si="9"/>
        <v>1.4142600609811093E-5</v>
      </c>
      <c r="Q29" s="146">
        <f t="shared" si="10"/>
        <v>1.5105038030467808</v>
      </c>
      <c r="R29" s="146">
        <f t="shared" si="11"/>
        <v>-2838.1556250000026</v>
      </c>
      <c r="S29" s="150">
        <f t="shared" si="38"/>
        <v>1847</v>
      </c>
      <c r="T29" s="152">
        <v>1832</v>
      </c>
      <c r="U29" s="147">
        <f t="shared" ref="U29" si="48">S29-T29</f>
        <v>15</v>
      </c>
      <c r="V29" s="148">
        <f t="shared" ref="V29" si="49">U29/T29</f>
        <v>8.1877729257641921E-3</v>
      </c>
      <c r="W29" s="147">
        <f t="shared" ref="W29" si="50">W28+U29</f>
        <v>-222</v>
      </c>
      <c r="X29" s="149">
        <f>V29+X28</f>
        <v>-0.40487638782782354</v>
      </c>
    </row>
    <row r="30" spans="2:24" x14ac:dyDescent="0.25">
      <c r="B30" s="79">
        <v>26</v>
      </c>
      <c r="C30" s="80">
        <v>43917</v>
      </c>
      <c r="D30" s="125">
        <f t="shared" ref="D30:D58" si="51">D29+IF(M30&gt;0,M30,0)</f>
        <v>2171</v>
      </c>
      <c r="E30" s="126">
        <f t="shared" ref="E30:E58" si="52">E29+IF(N30&gt;0,N30,0)</f>
        <v>47</v>
      </c>
      <c r="F30" s="127">
        <f t="shared" ref="F30:F58" si="53">D30*W$4</f>
        <v>86.84</v>
      </c>
      <c r="G30" s="94">
        <f t="shared" si="0"/>
        <v>8.042233021757E-4</v>
      </c>
      <c r="H30" s="82">
        <f t="shared" si="7"/>
        <v>1.1850436681222707</v>
      </c>
      <c r="I30" s="125">
        <f t="shared" ref="I30:I58" si="54">INT((Z$4*K30+I29)/(1+Y$4*J30))</f>
        <v>24167</v>
      </c>
      <c r="J30" s="128">
        <f t="shared" ref="J30:J58" si="55">S30</f>
        <v>2088</v>
      </c>
      <c r="K30" s="127">
        <f t="shared" ref="K30:K58" si="56">INT((X$4*J30+K29)/(1+W$4+Z$4))</f>
        <v>46</v>
      </c>
      <c r="L30" s="125">
        <f t="shared" ref="L30:L58" si="57">I30-I29</f>
        <v>-348</v>
      </c>
      <c r="M30" s="128">
        <f t="shared" si="20"/>
        <v>339</v>
      </c>
      <c r="N30" s="127">
        <f t="shared" ref="N30:N58" si="58">K30-K29</f>
        <v>-1</v>
      </c>
      <c r="P30" s="140">
        <f t="shared" si="9"/>
        <v>1.4142600609811093E-5</v>
      </c>
      <c r="Q30" s="141">
        <f t="shared" si="10"/>
        <v>1.5105379253682947</v>
      </c>
      <c r="R30" s="141">
        <f t="shared" si="11"/>
        <v>-3217.0668750000032</v>
      </c>
      <c r="S30" s="142">
        <f t="shared" si="38"/>
        <v>2088</v>
      </c>
      <c r="T30" s="140"/>
      <c r="U30" s="141"/>
      <c r="V30" s="143"/>
      <c r="W30" s="141"/>
      <c r="X30" s="90"/>
    </row>
    <row r="31" spans="2:24" x14ac:dyDescent="0.25">
      <c r="B31" s="9">
        <v>27</v>
      </c>
      <c r="C31" s="48">
        <v>43918</v>
      </c>
      <c r="D31" s="38">
        <f t="shared" si="51"/>
        <v>2567</v>
      </c>
      <c r="E31" s="24">
        <f t="shared" si="52"/>
        <v>51</v>
      </c>
      <c r="F31" s="28">
        <f t="shared" si="53"/>
        <v>102.68</v>
      </c>
      <c r="G31" s="95">
        <f t="shared" si="0"/>
        <v>9.5091718870797873E-4</v>
      </c>
      <c r="H31" s="60">
        <f t="shared" si="7"/>
        <v>1.18240442192538</v>
      </c>
      <c r="I31" s="20">
        <f t="shared" si="54"/>
        <v>23758</v>
      </c>
      <c r="J31" s="24">
        <f t="shared" si="55"/>
        <v>2484</v>
      </c>
      <c r="K31" s="28">
        <f t="shared" si="56"/>
        <v>50</v>
      </c>
      <c r="L31" s="20">
        <f t="shared" si="57"/>
        <v>-409</v>
      </c>
      <c r="M31" s="24">
        <f t="shared" si="20"/>
        <v>396</v>
      </c>
      <c r="N31" s="28">
        <f t="shared" si="58"/>
        <v>4</v>
      </c>
      <c r="P31" s="73">
        <f t="shared" si="9"/>
        <v>1.4142600609811093E-5</v>
      </c>
      <c r="Q31" s="72">
        <f t="shared" si="10"/>
        <v>1.5106699176195006</v>
      </c>
      <c r="R31" s="72">
        <f t="shared" si="11"/>
        <v>-3840.6150000000039</v>
      </c>
      <c r="S31" s="107">
        <f t="shared" si="38"/>
        <v>2484</v>
      </c>
      <c r="T31" s="73"/>
      <c r="U31" s="72"/>
      <c r="V31" s="16"/>
      <c r="W31" s="72"/>
      <c r="X31" s="13"/>
    </row>
    <row r="32" spans="2:24" x14ac:dyDescent="0.25">
      <c r="B32" s="7">
        <v>28</v>
      </c>
      <c r="C32" s="19">
        <v>43919</v>
      </c>
      <c r="D32" s="37">
        <f t="shared" si="51"/>
        <v>3026</v>
      </c>
      <c r="E32" s="4">
        <f t="shared" si="52"/>
        <v>58</v>
      </c>
      <c r="F32" s="26">
        <f t="shared" si="53"/>
        <v>121.04</v>
      </c>
      <c r="G32" s="96">
        <f t="shared" si="0"/>
        <v>1.1209487390067565E-3</v>
      </c>
      <c r="H32" s="58">
        <f t="shared" si="7"/>
        <v>1.1788079470198676</v>
      </c>
      <c r="I32" s="37">
        <f t="shared" si="54"/>
        <v>23282</v>
      </c>
      <c r="J32" s="27">
        <f t="shared" si="55"/>
        <v>2943</v>
      </c>
      <c r="K32" s="26">
        <f t="shared" si="56"/>
        <v>57</v>
      </c>
      <c r="L32" s="37">
        <f t="shared" si="57"/>
        <v>-476</v>
      </c>
      <c r="M32" s="27">
        <f t="shared" si="20"/>
        <v>459</v>
      </c>
      <c r="N32" s="26">
        <f t="shared" si="58"/>
        <v>7</v>
      </c>
      <c r="P32" s="41">
        <f t="shared" si="9"/>
        <v>1.4142600609811093E-5</v>
      </c>
      <c r="Q32" s="40">
        <f t="shared" si="10"/>
        <v>1.510827470712554</v>
      </c>
      <c r="R32" s="40">
        <f t="shared" si="11"/>
        <v>-4569.0075000000043</v>
      </c>
      <c r="S32" s="106">
        <f t="shared" si="38"/>
        <v>2943</v>
      </c>
      <c r="T32" s="41"/>
      <c r="U32" s="40"/>
      <c r="V32" s="108"/>
      <c r="W32" s="40"/>
      <c r="X32" s="14"/>
    </row>
    <row r="33" spans="2:30" x14ac:dyDescent="0.25">
      <c r="B33" s="9">
        <v>29</v>
      </c>
      <c r="C33" s="18">
        <v>43920</v>
      </c>
      <c r="D33" s="38">
        <f t="shared" si="51"/>
        <v>3552</v>
      </c>
      <c r="E33" s="24">
        <f t="shared" si="52"/>
        <v>67</v>
      </c>
      <c r="F33" s="28">
        <f t="shared" si="53"/>
        <v>142.08000000000001</v>
      </c>
      <c r="G33" s="95">
        <f t="shared" si="0"/>
        <v>1.315799709501652E-3</v>
      </c>
      <c r="H33" s="60">
        <f t="shared" si="7"/>
        <v>1.1738268341044282</v>
      </c>
      <c r="I33" s="20">
        <f t="shared" si="54"/>
        <v>22734</v>
      </c>
      <c r="J33" s="24">
        <f t="shared" si="55"/>
        <v>3469</v>
      </c>
      <c r="K33" s="28">
        <f t="shared" si="56"/>
        <v>66</v>
      </c>
      <c r="L33" s="20">
        <f t="shared" si="57"/>
        <v>-548</v>
      </c>
      <c r="M33" s="24">
        <f t="shared" si="20"/>
        <v>526</v>
      </c>
      <c r="N33" s="28">
        <f t="shared" si="58"/>
        <v>9</v>
      </c>
      <c r="P33" s="73">
        <f t="shared" si="9"/>
        <v>1.4142600609811093E-5</v>
      </c>
      <c r="Q33" s="72">
        <f t="shared" si="10"/>
        <v>1.5110227447057485</v>
      </c>
      <c r="R33" s="72">
        <f t="shared" si="11"/>
        <v>-5413.2806250000049</v>
      </c>
      <c r="S33" s="107">
        <f t="shared" si="38"/>
        <v>3469</v>
      </c>
      <c r="T33" s="73"/>
      <c r="U33" s="72"/>
      <c r="V33" s="16"/>
      <c r="W33" s="72"/>
      <c r="X33" s="13"/>
    </row>
    <row r="34" spans="2:30" x14ac:dyDescent="0.25">
      <c r="B34" s="7">
        <v>30</v>
      </c>
      <c r="C34" s="19">
        <v>43921</v>
      </c>
      <c r="D34" s="37">
        <f t="shared" si="51"/>
        <v>4150</v>
      </c>
      <c r="E34" s="4">
        <f t="shared" si="52"/>
        <v>78</v>
      </c>
      <c r="F34" s="26">
        <f t="shared" si="53"/>
        <v>166</v>
      </c>
      <c r="G34" s="96">
        <f t="shared" si="0"/>
        <v>1.537322295729689E-3</v>
      </c>
      <c r="H34" s="58">
        <f t="shared" si="7"/>
        <v>1.1683558558558558</v>
      </c>
      <c r="I34" s="37">
        <f t="shared" si="54"/>
        <v>22111</v>
      </c>
      <c r="J34" s="4">
        <f t="shared" si="55"/>
        <v>4067</v>
      </c>
      <c r="K34" s="26">
        <f t="shared" si="56"/>
        <v>77</v>
      </c>
      <c r="L34" s="37">
        <f t="shared" si="57"/>
        <v>-623</v>
      </c>
      <c r="M34" s="4">
        <f t="shared" si="20"/>
        <v>598</v>
      </c>
      <c r="N34" s="26">
        <f t="shared" si="58"/>
        <v>11</v>
      </c>
      <c r="P34" s="41">
        <f t="shared" si="9"/>
        <v>1.4142600609811093E-5</v>
      </c>
      <c r="Q34" s="40">
        <f t="shared" si="10"/>
        <v>1.5112758098751264</v>
      </c>
      <c r="R34" s="40">
        <f t="shared" si="11"/>
        <v>-6380.7918750000063</v>
      </c>
      <c r="S34" s="106">
        <f t="shared" si="38"/>
        <v>4067</v>
      </c>
      <c r="T34" s="41"/>
      <c r="U34" s="40"/>
      <c r="V34" s="108"/>
      <c r="W34" s="40"/>
      <c r="X34" s="14"/>
    </row>
    <row r="35" spans="2:30" x14ac:dyDescent="0.25">
      <c r="B35" s="9">
        <v>31</v>
      </c>
      <c r="C35" s="18">
        <v>43922</v>
      </c>
      <c r="D35" s="38">
        <f t="shared" si="51"/>
        <v>4821</v>
      </c>
      <c r="E35" s="24">
        <f t="shared" si="52"/>
        <v>91</v>
      </c>
      <c r="F35" s="28">
        <f t="shared" si="53"/>
        <v>192.84</v>
      </c>
      <c r="G35" s="95">
        <f t="shared" si="0"/>
        <v>1.7858869367982726E-3</v>
      </c>
      <c r="H35" s="60">
        <f t="shared" si="7"/>
        <v>1.1616867469879517</v>
      </c>
      <c r="I35" s="38">
        <f t="shared" si="54"/>
        <v>21411</v>
      </c>
      <c r="J35" s="15">
        <f t="shared" si="55"/>
        <v>4738</v>
      </c>
      <c r="K35" s="25">
        <f t="shared" si="56"/>
        <v>90</v>
      </c>
      <c r="L35" s="38">
        <f t="shared" si="57"/>
        <v>-700</v>
      </c>
      <c r="M35" s="15">
        <f t="shared" si="20"/>
        <v>671</v>
      </c>
      <c r="N35" s="25">
        <f t="shared" si="58"/>
        <v>13</v>
      </c>
      <c r="P35" s="73">
        <f t="shared" si="9"/>
        <v>1.4142600609811093E-5</v>
      </c>
      <c r="Q35" s="72">
        <f t="shared" si="10"/>
        <v>1.5115586857268972</v>
      </c>
      <c r="R35" s="72">
        <f t="shared" si="11"/>
        <v>-7480.7381250000071</v>
      </c>
      <c r="S35" s="107">
        <f t="shared" si="38"/>
        <v>4738</v>
      </c>
      <c r="T35" s="73"/>
      <c r="U35" s="72"/>
      <c r="V35" s="16"/>
      <c r="W35" s="72"/>
      <c r="X35" s="13"/>
    </row>
    <row r="36" spans="2:30" x14ac:dyDescent="0.25">
      <c r="B36" s="7">
        <v>32</v>
      </c>
      <c r="C36" s="19">
        <v>43923</v>
      </c>
      <c r="D36" s="37">
        <f t="shared" si="51"/>
        <v>5566</v>
      </c>
      <c r="E36" s="4">
        <f t="shared" si="52"/>
        <v>106</v>
      </c>
      <c r="F36" s="26">
        <f t="shared" si="53"/>
        <v>222.64000000000001</v>
      </c>
      <c r="G36" s="96">
        <f t="shared" ref="G36:G67" si="59">D36/U$3</f>
        <v>2.0618640718148072E-3</v>
      </c>
      <c r="H36" s="58">
        <f t="shared" si="7"/>
        <v>1.1545322547189381</v>
      </c>
      <c r="I36" s="37">
        <f t="shared" si="54"/>
        <v>20634</v>
      </c>
      <c r="J36" s="27">
        <f t="shared" si="55"/>
        <v>5483</v>
      </c>
      <c r="K36" s="26">
        <f t="shared" si="56"/>
        <v>105</v>
      </c>
      <c r="L36" s="37">
        <f t="shared" si="57"/>
        <v>-777</v>
      </c>
      <c r="M36" s="27">
        <f t="shared" si="20"/>
        <v>745</v>
      </c>
      <c r="N36" s="26">
        <f t="shared" si="58"/>
        <v>15</v>
      </c>
      <c r="P36" s="41">
        <f t="shared" si="9"/>
        <v>1.4142600609811093E-5</v>
      </c>
      <c r="Q36" s="40">
        <f t="shared" si="10"/>
        <v>1.5118853625079558</v>
      </c>
      <c r="R36" s="40">
        <f t="shared" si="11"/>
        <v>-8714.9587500000089</v>
      </c>
      <c r="S36" s="106">
        <f t="shared" si="38"/>
        <v>5483</v>
      </c>
      <c r="T36" s="41"/>
      <c r="U36" s="40"/>
      <c r="V36" s="108"/>
      <c r="W36" s="40"/>
      <c r="X36" s="14"/>
    </row>
    <row r="37" spans="2:30" x14ac:dyDescent="0.25">
      <c r="B37" s="9">
        <v>33</v>
      </c>
      <c r="C37" s="18">
        <v>43924</v>
      </c>
      <c r="D37" s="38">
        <f t="shared" si="51"/>
        <v>6381</v>
      </c>
      <c r="E37" s="24">
        <f t="shared" si="52"/>
        <v>122</v>
      </c>
      <c r="F37" s="28">
        <f t="shared" si="53"/>
        <v>255.24</v>
      </c>
      <c r="G37" s="95">
        <f t="shared" si="59"/>
        <v>2.3637719443496737E-3</v>
      </c>
      <c r="H37" s="60">
        <f t="shared" si="7"/>
        <v>1.1464247215235357</v>
      </c>
      <c r="I37" s="38">
        <f t="shared" si="54"/>
        <v>19783</v>
      </c>
      <c r="J37" s="15">
        <f t="shared" si="55"/>
        <v>6298</v>
      </c>
      <c r="K37" s="25">
        <f t="shared" si="56"/>
        <v>121</v>
      </c>
      <c r="L37" s="38">
        <f t="shared" si="57"/>
        <v>-851</v>
      </c>
      <c r="M37" s="15">
        <f t="shared" si="20"/>
        <v>815</v>
      </c>
      <c r="N37" s="25">
        <f t="shared" si="58"/>
        <v>16</v>
      </c>
      <c r="P37" s="73">
        <f t="shared" si="9"/>
        <v>1.4142600609811093E-5</v>
      </c>
      <c r="Q37" s="72">
        <f t="shared" si="10"/>
        <v>1.5122418499714072</v>
      </c>
      <c r="R37" s="72">
        <f t="shared" si="11"/>
        <v>-10085.293125000009</v>
      </c>
      <c r="S37" s="107">
        <f t="shared" si="38"/>
        <v>6298</v>
      </c>
      <c r="T37" s="73"/>
      <c r="U37" s="72"/>
      <c r="V37" s="16"/>
      <c r="W37" s="72"/>
      <c r="X37" s="13"/>
    </row>
    <row r="38" spans="2:30" x14ac:dyDescent="0.25">
      <c r="B38" s="7">
        <v>34</v>
      </c>
      <c r="C38" s="19">
        <v>43925</v>
      </c>
      <c r="D38" s="37">
        <f t="shared" si="51"/>
        <v>7259</v>
      </c>
      <c r="E38" s="4">
        <f t="shared" si="52"/>
        <v>140</v>
      </c>
      <c r="F38" s="26">
        <f t="shared" si="53"/>
        <v>290.36</v>
      </c>
      <c r="G38" s="96">
        <f t="shared" si="59"/>
        <v>2.6890174806510395E-3</v>
      </c>
      <c r="H38" s="58">
        <f t="shared" si="7"/>
        <v>1.1375959880896411</v>
      </c>
      <c r="I38" s="37">
        <f t="shared" si="54"/>
        <v>18864</v>
      </c>
      <c r="J38" s="27">
        <f t="shared" si="55"/>
        <v>7176</v>
      </c>
      <c r="K38" s="26">
        <f t="shared" si="56"/>
        <v>139</v>
      </c>
      <c r="L38" s="37">
        <f t="shared" si="57"/>
        <v>-919</v>
      </c>
      <c r="M38" s="27">
        <f t="shared" si="20"/>
        <v>878</v>
      </c>
      <c r="N38" s="26">
        <f t="shared" si="58"/>
        <v>18</v>
      </c>
      <c r="P38" s="41">
        <f t="shared" si="9"/>
        <v>1.4142600609811093E-5</v>
      </c>
      <c r="Q38" s="40">
        <f t="shared" si="10"/>
        <v>1.5126482183932932</v>
      </c>
      <c r="R38" s="40">
        <f t="shared" si="11"/>
        <v>-11584.383750000012</v>
      </c>
      <c r="S38" s="106">
        <f t="shared" si="38"/>
        <v>7176</v>
      </c>
      <c r="T38" s="41"/>
      <c r="U38" s="40"/>
      <c r="V38" s="108"/>
      <c r="W38" s="40"/>
      <c r="X38" s="14"/>
    </row>
    <row r="39" spans="2:30" x14ac:dyDescent="0.25">
      <c r="B39" s="9">
        <v>35</v>
      </c>
      <c r="C39" s="18">
        <v>43926</v>
      </c>
      <c r="D39" s="38">
        <f t="shared" si="51"/>
        <v>8191</v>
      </c>
      <c r="E39" s="24">
        <f t="shared" si="52"/>
        <v>159</v>
      </c>
      <c r="F39" s="28">
        <f t="shared" si="53"/>
        <v>327.64</v>
      </c>
      <c r="G39" s="95">
        <f t="shared" si="59"/>
        <v>3.0342667287522611E-3</v>
      </c>
      <c r="H39" s="60">
        <f t="shared" si="7"/>
        <v>1.1283923405427745</v>
      </c>
      <c r="I39" s="20">
        <f t="shared" si="54"/>
        <v>17887</v>
      </c>
      <c r="J39" s="24">
        <f t="shared" si="55"/>
        <v>8108</v>
      </c>
      <c r="K39" s="28">
        <f t="shared" si="56"/>
        <v>158</v>
      </c>
      <c r="L39" s="20">
        <f t="shared" si="57"/>
        <v>-977</v>
      </c>
      <c r="M39" s="24">
        <f t="shared" si="20"/>
        <v>932</v>
      </c>
      <c r="N39" s="28">
        <f t="shared" si="58"/>
        <v>19</v>
      </c>
      <c r="P39" s="73">
        <f t="shared" si="9"/>
        <v>1.4142600609811093E-5</v>
      </c>
      <c r="Q39" s="72">
        <f t="shared" si="10"/>
        <v>1.5131123779913631</v>
      </c>
      <c r="R39" s="72">
        <f t="shared" si="11"/>
        <v>-13199.355000000012</v>
      </c>
      <c r="S39" s="107">
        <f t="shared" si="38"/>
        <v>8108</v>
      </c>
      <c r="T39" s="73"/>
      <c r="U39" s="72"/>
      <c r="V39" s="16"/>
      <c r="W39" s="72"/>
      <c r="X39" s="13"/>
    </row>
    <row r="40" spans="2:30" x14ac:dyDescent="0.25">
      <c r="B40" s="7">
        <v>36</v>
      </c>
      <c r="C40" s="19">
        <v>43927</v>
      </c>
      <c r="D40" s="37">
        <f t="shared" si="51"/>
        <v>9165</v>
      </c>
      <c r="E40" s="4">
        <f t="shared" si="52"/>
        <v>180</v>
      </c>
      <c r="F40" s="26">
        <f t="shared" si="53"/>
        <v>366.6</v>
      </c>
      <c r="G40" s="96">
        <f t="shared" si="59"/>
        <v>3.395074419364482E-3</v>
      </c>
      <c r="H40" s="58">
        <f t="shared" ref="H40:H71" si="60">D40/D39</f>
        <v>1.1189109998779148</v>
      </c>
      <c r="I40" s="37">
        <f t="shared" si="54"/>
        <v>16865</v>
      </c>
      <c r="J40" s="27">
        <f t="shared" si="55"/>
        <v>9082</v>
      </c>
      <c r="K40" s="26">
        <f t="shared" si="56"/>
        <v>179</v>
      </c>
      <c r="L40" s="37">
        <f t="shared" si="57"/>
        <v>-1022</v>
      </c>
      <c r="M40" s="27">
        <f t="shared" si="20"/>
        <v>974</v>
      </c>
      <c r="N40" s="26">
        <f t="shared" si="58"/>
        <v>21</v>
      </c>
      <c r="P40" s="41">
        <f t="shared" si="9"/>
        <v>1.4142600609811093E-5</v>
      </c>
      <c r="Q40" s="40">
        <f t="shared" si="10"/>
        <v>1.5136264185478676</v>
      </c>
      <c r="R40" s="40">
        <f t="shared" si="11"/>
        <v>-14913.652500000015</v>
      </c>
      <c r="S40" s="106">
        <f t="shared" si="38"/>
        <v>9082</v>
      </c>
      <c r="T40" s="41"/>
      <c r="U40" s="40"/>
      <c r="V40" s="108"/>
      <c r="W40" s="40"/>
      <c r="X40" s="14"/>
    </row>
    <row r="41" spans="2:30" x14ac:dyDescent="0.25">
      <c r="B41" s="9">
        <v>37</v>
      </c>
      <c r="C41" s="18">
        <v>43928</v>
      </c>
      <c r="D41" s="38">
        <f t="shared" si="51"/>
        <v>10165</v>
      </c>
      <c r="E41" s="24">
        <f t="shared" si="52"/>
        <v>201</v>
      </c>
      <c r="F41" s="28">
        <f t="shared" si="53"/>
        <v>406.6</v>
      </c>
      <c r="G41" s="95">
        <f t="shared" si="59"/>
        <v>3.7655135267692266E-3</v>
      </c>
      <c r="H41" s="60">
        <f t="shared" si="60"/>
        <v>1.1091107474086197</v>
      </c>
      <c r="I41" s="20">
        <f t="shared" si="54"/>
        <v>15812</v>
      </c>
      <c r="J41" s="24">
        <f t="shared" si="55"/>
        <v>10082</v>
      </c>
      <c r="K41" s="28">
        <f t="shared" si="56"/>
        <v>200</v>
      </c>
      <c r="L41" s="20">
        <f t="shared" si="57"/>
        <v>-1053</v>
      </c>
      <c r="M41" s="24">
        <f t="shared" si="20"/>
        <v>1000</v>
      </c>
      <c r="N41" s="28">
        <f t="shared" si="58"/>
        <v>21</v>
      </c>
      <c r="P41" s="73">
        <f t="shared" si="9"/>
        <v>1.4142600609811093E-5</v>
      </c>
      <c r="Q41" s="72">
        <f t="shared" si="10"/>
        <v>1.5141702697867649</v>
      </c>
      <c r="R41" s="72">
        <f t="shared" si="11"/>
        <v>-16705.203750000015</v>
      </c>
      <c r="S41" s="107">
        <f t="shared" si="38"/>
        <v>10082</v>
      </c>
      <c r="T41" s="73"/>
      <c r="U41" s="72"/>
      <c r="V41" s="16"/>
      <c r="W41" s="72"/>
      <c r="X41" s="13"/>
    </row>
    <row r="42" spans="2:30" x14ac:dyDescent="0.25">
      <c r="B42" s="7">
        <v>38</v>
      </c>
      <c r="C42" s="19">
        <v>43929</v>
      </c>
      <c r="D42" s="37">
        <f t="shared" si="51"/>
        <v>11176</v>
      </c>
      <c r="E42" s="4">
        <f t="shared" si="52"/>
        <v>223</v>
      </c>
      <c r="F42" s="26">
        <f t="shared" si="53"/>
        <v>447.04</v>
      </c>
      <c r="G42" s="96">
        <f t="shared" si="59"/>
        <v>4.1400274643554232E-3</v>
      </c>
      <c r="H42" s="58">
        <f t="shared" si="60"/>
        <v>1.0994589276930644</v>
      </c>
      <c r="I42" s="37">
        <f t="shared" si="54"/>
        <v>14745</v>
      </c>
      <c r="J42" s="27">
        <f t="shared" si="55"/>
        <v>11093</v>
      </c>
      <c r="K42" s="26">
        <f t="shared" si="56"/>
        <v>222</v>
      </c>
      <c r="L42" s="37">
        <f t="shared" si="57"/>
        <v>-1067</v>
      </c>
      <c r="M42" s="27">
        <f t="shared" si="20"/>
        <v>1011</v>
      </c>
      <c r="N42" s="26">
        <f t="shared" si="58"/>
        <v>22</v>
      </c>
      <c r="P42" s="41">
        <f t="shared" si="9"/>
        <v>1.4142600609811093E-5</v>
      </c>
      <c r="Q42" s="40">
        <f t="shared" si="10"/>
        <v>1.5147840722601393</v>
      </c>
      <c r="R42" s="40">
        <f t="shared" si="11"/>
        <v>-18544.578750000019</v>
      </c>
      <c r="S42" s="106">
        <f t="shared" si="38"/>
        <v>11093</v>
      </c>
      <c r="T42" s="41"/>
      <c r="U42" s="40"/>
      <c r="V42" s="108"/>
      <c r="W42" s="40"/>
      <c r="X42" s="14"/>
    </row>
    <row r="43" spans="2:30" x14ac:dyDescent="0.25">
      <c r="B43" s="9">
        <v>39</v>
      </c>
      <c r="C43" s="18">
        <v>43930</v>
      </c>
      <c r="D43" s="38">
        <f t="shared" si="51"/>
        <v>12181</v>
      </c>
      <c r="E43" s="24">
        <f t="shared" si="52"/>
        <v>245</v>
      </c>
      <c r="F43" s="28">
        <f t="shared" si="53"/>
        <v>487.24</v>
      </c>
      <c r="G43" s="95">
        <f t="shared" si="59"/>
        <v>4.5123187672971915E-3</v>
      </c>
      <c r="H43" s="60">
        <f t="shared" si="60"/>
        <v>1.0899248389405869</v>
      </c>
      <c r="I43" s="20">
        <f t="shared" si="54"/>
        <v>13681</v>
      </c>
      <c r="J43" s="24">
        <f t="shared" si="55"/>
        <v>12098</v>
      </c>
      <c r="K43" s="28">
        <f t="shared" si="56"/>
        <v>244</v>
      </c>
      <c r="L43" s="20">
        <f t="shared" si="57"/>
        <v>-1064</v>
      </c>
      <c r="M43" s="24">
        <f t="shared" si="20"/>
        <v>1005</v>
      </c>
      <c r="N43" s="28">
        <f t="shared" si="58"/>
        <v>22</v>
      </c>
      <c r="P43" s="73">
        <f t="shared" si="9"/>
        <v>1.4142600609811093E-5</v>
      </c>
      <c r="Q43" s="72">
        <f t="shared" si="10"/>
        <v>1.5154337654450534</v>
      </c>
      <c r="R43" s="72">
        <f t="shared" si="11"/>
        <v>-20404.186875000021</v>
      </c>
      <c r="S43" s="107">
        <f t="shared" si="38"/>
        <v>12098</v>
      </c>
      <c r="T43" s="73"/>
      <c r="U43" s="72"/>
      <c r="V43" s="16"/>
      <c r="W43" s="72"/>
      <c r="X43" s="13"/>
    </row>
    <row r="44" spans="2:30" x14ac:dyDescent="0.25">
      <c r="B44" s="7">
        <v>40</v>
      </c>
      <c r="C44" s="48">
        <v>43931</v>
      </c>
      <c r="D44" s="37">
        <f t="shared" si="51"/>
        <v>13164</v>
      </c>
      <c r="E44" s="4">
        <f t="shared" si="52"/>
        <v>267</v>
      </c>
      <c r="F44" s="26">
        <f t="shared" si="53"/>
        <v>526.56000000000006</v>
      </c>
      <c r="G44" s="96">
        <f t="shared" si="59"/>
        <v>4.876460409876055E-3</v>
      </c>
      <c r="H44" s="58">
        <f t="shared" si="60"/>
        <v>1.0806994499630571</v>
      </c>
      <c r="I44" s="37">
        <f t="shared" si="54"/>
        <v>12636</v>
      </c>
      <c r="J44" s="27">
        <f t="shared" si="55"/>
        <v>13081</v>
      </c>
      <c r="K44" s="26">
        <f t="shared" si="56"/>
        <v>266</v>
      </c>
      <c r="L44" s="37">
        <f t="shared" si="57"/>
        <v>-1045</v>
      </c>
      <c r="M44" s="27">
        <f t="shared" si="20"/>
        <v>983</v>
      </c>
      <c r="N44" s="26">
        <f t="shared" si="58"/>
        <v>22</v>
      </c>
      <c r="P44" s="41">
        <f t="shared" si="9"/>
        <v>1.4142600609811093E-5</v>
      </c>
      <c r="Q44" s="40">
        <f t="shared" si="10"/>
        <v>1.5161254293706536</v>
      </c>
      <c r="R44" s="40">
        <f t="shared" si="11"/>
        <v>-22252.758750000023</v>
      </c>
      <c r="S44" s="106">
        <f t="shared" si="38"/>
        <v>13081</v>
      </c>
      <c r="T44" s="41"/>
      <c r="U44" s="40"/>
      <c r="V44" s="108"/>
      <c r="W44" s="40"/>
      <c r="X44" s="14"/>
    </row>
    <row r="45" spans="2:30" x14ac:dyDescent="0.25">
      <c r="B45" s="9">
        <v>41</v>
      </c>
      <c r="C45" s="18">
        <v>43932</v>
      </c>
      <c r="D45" s="38">
        <f t="shared" si="51"/>
        <v>14110</v>
      </c>
      <c r="E45" s="24">
        <f t="shared" si="52"/>
        <v>289</v>
      </c>
      <c r="F45" s="28">
        <f t="shared" si="53"/>
        <v>564.4</v>
      </c>
      <c r="G45" s="95">
        <f t="shared" si="59"/>
        <v>5.2268958054809429E-3</v>
      </c>
      <c r="H45" s="60">
        <f t="shared" si="60"/>
        <v>1.0718626557277424</v>
      </c>
      <c r="I45" s="38">
        <f t="shared" si="54"/>
        <v>11625</v>
      </c>
      <c r="J45" s="15">
        <f t="shared" si="55"/>
        <v>14027</v>
      </c>
      <c r="K45" s="25">
        <f t="shared" si="56"/>
        <v>288</v>
      </c>
      <c r="L45" s="38">
        <f t="shared" si="57"/>
        <v>-1011</v>
      </c>
      <c r="M45" s="15">
        <f t="shared" si="20"/>
        <v>946</v>
      </c>
      <c r="N45" s="25">
        <f t="shared" si="58"/>
        <v>22</v>
      </c>
      <c r="P45" s="73">
        <f t="shared" si="9"/>
        <v>1.4142600609811093E-5</v>
      </c>
      <c r="Q45" s="72">
        <f t="shared" si="10"/>
        <v>1.5168590640369404</v>
      </c>
      <c r="R45" s="72">
        <f t="shared" si="11"/>
        <v>-24060.864375000023</v>
      </c>
      <c r="S45" s="107">
        <f t="shared" si="38"/>
        <v>14027</v>
      </c>
      <c r="T45" s="73"/>
      <c r="U45" s="72"/>
      <c r="V45" s="16"/>
      <c r="W45" s="72"/>
      <c r="X45" s="13"/>
    </row>
    <row r="46" spans="2:30" x14ac:dyDescent="0.25">
      <c r="B46" s="7">
        <v>42</v>
      </c>
      <c r="C46" s="19">
        <v>43933</v>
      </c>
      <c r="D46" s="37">
        <f t="shared" si="51"/>
        <v>15007</v>
      </c>
      <c r="E46" s="4">
        <f t="shared" si="52"/>
        <v>310</v>
      </c>
      <c r="F46" s="26">
        <f t="shared" si="53"/>
        <v>600.28</v>
      </c>
      <c r="G46" s="96">
        <f t="shared" si="59"/>
        <v>5.5591796848229987E-3</v>
      </c>
      <c r="H46" s="58">
        <f t="shared" si="60"/>
        <v>1.0635719347980155</v>
      </c>
      <c r="I46" s="37">
        <f t="shared" si="54"/>
        <v>10661</v>
      </c>
      <c r="J46" s="27">
        <f t="shared" si="55"/>
        <v>14924</v>
      </c>
      <c r="K46" s="26">
        <f t="shared" si="56"/>
        <v>309</v>
      </c>
      <c r="L46" s="37">
        <f t="shared" si="57"/>
        <v>-964</v>
      </c>
      <c r="M46" s="27">
        <f t="shared" si="20"/>
        <v>897</v>
      </c>
      <c r="N46" s="26">
        <f t="shared" si="58"/>
        <v>21</v>
      </c>
      <c r="P46" s="41">
        <f t="shared" si="9"/>
        <v>1.4142600609811093E-5</v>
      </c>
      <c r="Q46" s="40">
        <f t="shared" si="10"/>
        <v>1.5176346694439133</v>
      </c>
      <c r="R46" s="40">
        <f t="shared" si="11"/>
        <v>-25800.913125000025</v>
      </c>
      <c r="S46" s="106">
        <f t="shared" si="38"/>
        <v>14924</v>
      </c>
      <c r="T46" s="41"/>
      <c r="U46" s="40"/>
      <c r="V46" s="108"/>
      <c r="W46" s="40"/>
      <c r="X46" s="14"/>
      <c r="AD46" s="113"/>
    </row>
    <row r="47" spans="2:30" x14ac:dyDescent="0.25">
      <c r="B47" s="9">
        <v>43</v>
      </c>
      <c r="C47" s="18">
        <v>43934</v>
      </c>
      <c r="D47" s="38">
        <f t="shared" si="51"/>
        <v>15846</v>
      </c>
      <c r="E47" s="24">
        <f t="shared" si="52"/>
        <v>330</v>
      </c>
      <c r="F47" s="28">
        <f t="shared" si="53"/>
        <v>633.84</v>
      </c>
      <c r="G47" s="95">
        <f t="shared" si="59"/>
        <v>5.8699780959355794E-3</v>
      </c>
      <c r="H47" s="60">
        <f t="shared" si="60"/>
        <v>1.0559072432864662</v>
      </c>
      <c r="I47" s="38">
        <f t="shared" si="54"/>
        <v>9754</v>
      </c>
      <c r="J47" s="15">
        <f t="shared" si="55"/>
        <v>15763</v>
      </c>
      <c r="K47" s="25">
        <f t="shared" si="56"/>
        <v>329</v>
      </c>
      <c r="L47" s="38">
        <f t="shared" si="57"/>
        <v>-907</v>
      </c>
      <c r="M47" s="15">
        <f t="shared" si="20"/>
        <v>839</v>
      </c>
      <c r="N47" s="25">
        <f t="shared" si="58"/>
        <v>20</v>
      </c>
      <c r="P47" s="73">
        <f t="shared" si="9"/>
        <v>1.4142600609811093E-5</v>
      </c>
      <c r="Q47" s="72">
        <f t="shared" si="10"/>
        <v>1.5184443353738244</v>
      </c>
      <c r="R47" s="72">
        <f t="shared" si="11"/>
        <v>-27450.832500000026</v>
      </c>
      <c r="S47" s="107">
        <f t="shared" si="38"/>
        <v>15763</v>
      </c>
      <c r="T47" s="73"/>
      <c r="U47" s="72"/>
      <c r="V47" s="16"/>
      <c r="W47" s="72"/>
      <c r="X47" s="13"/>
    </row>
    <row r="48" spans="2:30" x14ac:dyDescent="0.25">
      <c r="B48" s="7">
        <v>44</v>
      </c>
      <c r="C48" s="19">
        <v>43935</v>
      </c>
      <c r="D48" s="37">
        <f t="shared" si="51"/>
        <v>16621</v>
      </c>
      <c r="E48" s="4">
        <f t="shared" si="52"/>
        <v>349</v>
      </c>
      <c r="F48" s="26">
        <f t="shared" si="53"/>
        <v>664.84</v>
      </c>
      <c r="G48" s="96">
        <f t="shared" si="59"/>
        <v>6.1570684041742556E-3</v>
      </c>
      <c r="H48" s="58">
        <f t="shared" si="60"/>
        <v>1.0489082418275906</v>
      </c>
      <c r="I48" s="37">
        <f t="shared" si="54"/>
        <v>8911</v>
      </c>
      <c r="J48" s="27">
        <f t="shared" si="55"/>
        <v>16538</v>
      </c>
      <c r="K48" s="26">
        <f t="shared" si="56"/>
        <v>348</v>
      </c>
      <c r="L48" s="37">
        <f t="shared" si="57"/>
        <v>-843</v>
      </c>
      <c r="M48" s="27">
        <f t="shared" si="20"/>
        <v>775</v>
      </c>
      <c r="N48" s="26">
        <f t="shared" si="58"/>
        <v>19</v>
      </c>
      <c r="P48" s="41">
        <f t="shared" si="9"/>
        <v>1.4142600609811093E-5</v>
      </c>
      <c r="Q48" s="40">
        <f t="shared" si="10"/>
        <v>1.5192740715797775</v>
      </c>
      <c r="R48" s="40">
        <f t="shared" si="11"/>
        <v>-28994.068125000027</v>
      </c>
      <c r="S48" s="106">
        <f t="shared" si="38"/>
        <v>16538</v>
      </c>
      <c r="T48" s="41"/>
      <c r="U48" s="40"/>
      <c r="V48" s="108"/>
      <c r="W48" s="40"/>
      <c r="X48" s="14"/>
    </row>
    <row r="49" spans="2:24" x14ac:dyDescent="0.25">
      <c r="B49" s="9">
        <v>45</v>
      </c>
      <c r="C49" s="18">
        <v>43936</v>
      </c>
      <c r="D49" s="38">
        <f t="shared" si="51"/>
        <v>17327</v>
      </c>
      <c r="E49" s="24">
        <f t="shared" si="52"/>
        <v>366</v>
      </c>
      <c r="F49" s="28">
        <f t="shared" si="53"/>
        <v>693.08</v>
      </c>
      <c r="G49" s="95">
        <f t="shared" si="59"/>
        <v>6.4185984140020056E-3</v>
      </c>
      <c r="H49" s="60">
        <f t="shared" si="60"/>
        <v>1.0424763852957102</v>
      </c>
      <c r="I49" s="20">
        <f t="shared" si="54"/>
        <v>8135</v>
      </c>
      <c r="J49" s="24">
        <f t="shared" si="55"/>
        <v>17244</v>
      </c>
      <c r="K49" s="28">
        <f t="shared" si="56"/>
        <v>365</v>
      </c>
      <c r="L49" s="20">
        <f t="shared" si="57"/>
        <v>-776</v>
      </c>
      <c r="M49" s="24">
        <f t="shared" si="20"/>
        <v>706</v>
      </c>
      <c r="N49" s="28">
        <f t="shared" si="58"/>
        <v>17</v>
      </c>
      <c r="P49" s="73">
        <f t="shared" ref="P49:P80" si="61">Y$4*((1+W$4-X$4)*(1+W$4+Z$4)-X$4)</f>
        <v>1.4142600609811093E-5</v>
      </c>
      <c r="Q49" s="72">
        <f t="shared" ref="Q49:Q80" si="62">(1+W$4-X$4)*(1+W$4+Z$4)-Y$4*((Z$4*K48)+((I48+J48)*(1+W$4+Z$4)))</f>
        <v>1.5201098878148775</v>
      </c>
      <c r="R49" s="72">
        <f t="shared" ref="R49:R80" si="63">-J48*(1+W$4+Z$4)</f>
        <v>-30419.583750000031</v>
      </c>
      <c r="S49" s="107">
        <f t="shared" si="38"/>
        <v>17244</v>
      </c>
      <c r="T49" s="73"/>
      <c r="U49" s="72"/>
      <c r="V49" s="16"/>
      <c r="W49" s="72"/>
      <c r="X49" s="13"/>
    </row>
    <row r="50" spans="2:24" x14ac:dyDescent="0.25">
      <c r="B50" s="7">
        <v>46</v>
      </c>
      <c r="C50" s="19">
        <v>43937</v>
      </c>
      <c r="D50" s="37">
        <f t="shared" si="51"/>
        <v>17963</v>
      </c>
      <c r="E50" s="4">
        <f t="shared" si="52"/>
        <v>382</v>
      </c>
      <c r="F50" s="26">
        <f t="shared" si="53"/>
        <v>718.52</v>
      </c>
      <c r="G50" s="96">
        <f t="shared" si="59"/>
        <v>6.6541976863114232E-3</v>
      </c>
      <c r="H50" s="58">
        <f t="shared" si="60"/>
        <v>1.0367057193974722</v>
      </c>
      <c r="I50" s="37">
        <f t="shared" si="54"/>
        <v>7429</v>
      </c>
      <c r="J50" s="27">
        <f t="shared" si="55"/>
        <v>17880</v>
      </c>
      <c r="K50" s="26">
        <f t="shared" si="56"/>
        <v>381</v>
      </c>
      <c r="L50" s="37">
        <f t="shared" si="57"/>
        <v>-706</v>
      </c>
      <c r="M50" s="27">
        <f t="shared" si="20"/>
        <v>636</v>
      </c>
      <c r="N50" s="26">
        <f t="shared" si="58"/>
        <v>16</v>
      </c>
      <c r="P50" s="41">
        <f t="shared" si="61"/>
        <v>1.4142600609811093E-5</v>
      </c>
      <c r="Q50" s="40">
        <f t="shared" si="62"/>
        <v>1.5209858446020623</v>
      </c>
      <c r="R50" s="40">
        <f t="shared" si="63"/>
        <v>-31718.182500000032</v>
      </c>
      <c r="S50" s="106">
        <f t="shared" si="38"/>
        <v>17880</v>
      </c>
      <c r="T50" s="41"/>
      <c r="U50" s="40"/>
      <c r="V50" s="108"/>
      <c r="W50" s="40"/>
      <c r="X50" s="14"/>
    </row>
    <row r="51" spans="2:24" x14ac:dyDescent="0.25">
      <c r="B51" s="9">
        <v>47</v>
      </c>
      <c r="C51" s="18">
        <v>43938</v>
      </c>
      <c r="D51" s="38">
        <f t="shared" si="51"/>
        <v>18530</v>
      </c>
      <c r="E51" s="24">
        <f t="shared" si="52"/>
        <v>397</v>
      </c>
      <c r="F51" s="28">
        <f t="shared" si="53"/>
        <v>741.2</v>
      </c>
      <c r="G51" s="95">
        <f t="shared" si="59"/>
        <v>6.8642366602099129E-3</v>
      </c>
      <c r="H51" s="60">
        <f t="shared" si="60"/>
        <v>1.0315648833713744</v>
      </c>
      <c r="I51" s="20">
        <f t="shared" si="54"/>
        <v>6792</v>
      </c>
      <c r="J51" s="24">
        <f t="shared" si="55"/>
        <v>18447</v>
      </c>
      <c r="K51" s="28">
        <f t="shared" si="56"/>
        <v>396</v>
      </c>
      <c r="L51" s="20">
        <f t="shared" si="57"/>
        <v>-637</v>
      </c>
      <c r="M51" s="24">
        <f t="shared" si="20"/>
        <v>567</v>
      </c>
      <c r="N51" s="28">
        <f t="shared" si="58"/>
        <v>15</v>
      </c>
      <c r="P51" s="73">
        <f t="shared" si="61"/>
        <v>1.4142600609811093E-5</v>
      </c>
      <c r="Q51" s="72">
        <f t="shared" si="62"/>
        <v>1.5218678814183941</v>
      </c>
      <c r="R51" s="72">
        <f t="shared" si="63"/>
        <v>-32888.025000000031</v>
      </c>
      <c r="S51" s="107">
        <f t="shared" si="38"/>
        <v>18447</v>
      </c>
      <c r="T51" s="73"/>
      <c r="U51" s="72"/>
      <c r="V51" s="16"/>
      <c r="W51" s="72"/>
      <c r="X51" s="13"/>
    </row>
    <row r="52" spans="2:24" x14ac:dyDescent="0.25">
      <c r="B52" s="7">
        <v>48</v>
      </c>
      <c r="C52" s="19">
        <v>43939</v>
      </c>
      <c r="D52" s="37">
        <f t="shared" si="51"/>
        <v>19031</v>
      </c>
      <c r="E52" s="4">
        <f t="shared" si="52"/>
        <v>410</v>
      </c>
      <c r="F52" s="26">
        <f t="shared" si="53"/>
        <v>761.24</v>
      </c>
      <c r="G52" s="96">
        <f t="shared" si="59"/>
        <v>7.0498266530196899E-3</v>
      </c>
      <c r="H52" s="58">
        <f t="shared" si="60"/>
        <v>1.0270372369131138</v>
      </c>
      <c r="I52" s="37">
        <f t="shared" si="54"/>
        <v>6222</v>
      </c>
      <c r="J52" s="4">
        <f t="shared" si="55"/>
        <v>18948</v>
      </c>
      <c r="K52" s="26">
        <f t="shared" si="56"/>
        <v>409</v>
      </c>
      <c r="L52" s="37">
        <f t="shared" si="57"/>
        <v>-570</v>
      </c>
      <c r="M52" s="4">
        <f t="shared" si="20"/>
        <v>501</v>
      </c>
      <c r="N52" s="26">
        <f t="shared" si="58"/>
        <v>13</v>
      </c>
      <c r="P52" s="41">
        <f t="shared" si="61"/>
        <v>1.4142600609811093E-5</v>
      </c>
      <c r="Q52" s="40">
        <f t="shared" si="62"/>
        <v>1.5227559982638725</v>
      </c>
      <c r="R52" s="40">
        <f t="shared" si="63"/>
        <v>-33930.950625000034</v>
      </c>
      <c r="S52" s="106">
        <f t="shared" si="38"/>
        <v>18948</v>
      </c>
      <c r="T52" s="41"/>
      <c r="U52" s="40"/>
      <c r="V52" s="108"/>
      <c r="W52" s="40"/>
      <c r="X52" s="14"/>
    </row>
    <row r="53" spans="2:24" x14ac:dyDescent="0.25">
      <c r="B53" s="9">
        <v>49</v>
      </c>
      <c r="C53" s="18">
        <v>43940</v>
      </c>
      <c r="D53" s="9">
        <f t="shared" si="51"/>
        <v>19469</v>
      </c>
      <c r="E53" s="3">
        <f t="shared" si="52"/>
        <v>422</v>
      </c>
      <c r="F53" s="25">
        <f t="shared" si="53"/>
        <v>778.76</v>
      </c>
      <c r="G53" s="95">
        <f t="shared" si="59"/>
        <v>7.2120789820629676E-3</v>
      </c>
      <c r="H53" s="57">
        <f t="shared" si="60"/>
        <v>1.0230150806578739</v>
      </c>
      <c r="I53" s="9">
        <f t="shared" si="54"/>
        <v>5715</v>
      </c>
      <c r="J53" s="3">
        <f t="shared" si="55"/>
        <v>19386</v>
      </c>
      <c r="K53" s="39">
        <f t="shared" si="56"/>
        <v>421</v>
      </c>
      <c r="L53" s="9">
        <f t="shared" si="57"/>
        <v>-507</v>
      </c>
      <c r="M53" s="3">
        <f t="shared" si="20"/>
        <v>438</v>
      </c>
      <c r="N53" s="39">
        <f t="shared" si="58"/>
        <v>12</v>
      </c>
      <c r="P53" s="73">
        <f t="shared" si="61"/>
        <v>1.4142600609811093E-5</v>
      </c>
      <c r="Q53" s="72">
        <f t="shared" si="62"/>
        <v>1.5236422849207494</v>
      </c>
      <c r="R53" s="72">
        <f t="shared" si="63"/>
        <v>-34852.47750000003</v>
      </c>
      <c r="S53" s="107">
        <f t="shared" si="38"/>
        <v>19386</v>
      </c>
      <c r="T53" s="73"/>
      <c r="U53" s="72"/>
      <c r="V53" s="16"/>
      <c r="W53" s="72"/>
      <c r="X53" s="13"/>
    </row>
    <row r="54" spans="2:24" x14ac:dyDescent="0.25">
      <c r="B54" s="7">
        <v>50</v>
      </c>
      <c r="C54" s="19">
        <v>43941</v>
      </c>
      <c r="D54" s="7">
        <f t="shared" si="51"/>
        <v>19848</v>
      </c>
      <c r="E54" s="2">
        <f t="shared" si="52"/>
        <v>432</v>
      </c>
      <c r="F54" s="26">
        <f t="shared" si="53"/>
        <v>793.92000000000007</v>
      </c>
      <c r="G54" s="96">
        <f t="shared" si="59"/>
        <v>7.3524754037693658E-3</v>
      </c>
      <c r="H54" s="58">
        <f t="shared" si="60"/>
        <v>1.0194668447275155</v>
      </c>
      <c r="I54" s="7">
        <f t="shared" si="54"/>
        <v>5267</v>
      </c>
      <c r="J54" s="2">
        <f t="shared" si="55"/>
        <v>19765</v>
      </c>
      <c r="K54" s="36">
        <f t="shared" si="56"/>
        <v>431</v>
      </c>
      <c r="L54" s="7">
        <f t="shared" si="57"/>
        <v>-448</v>
      </c>
      <c r="M54" s="2">
        <f t="shared" si="20"/>
        <v>379</v>
      </c>
      <c r="N54" s="36">
        <f t="shared" si="58"/>
        <v>10</v>
      </c>
      <c r="P54" s="41">
        <f t="shared" si="61"/>
        <v>1.4142600609811093E-5</v>
      </c>
      <c r="Q54" s="40">
        <f t="shared" si="62"/>
        <v>1.524534651606773</v>
      </c>
      <c r="R54" s="40">
        <f t="shared" si="63"/>
        <v>-35658.123750000035</v>
      </c>
      <c r="S54" s="106">
        <f t="shared" si="38"/>
        <v>19765</v>
      </c>
      <c r="T54" s="41"/>
      <c r="U54" s="40"/>
      <c r="V54" s="108"/>
      <c r="W54" s="40"/>
      <c r="X54" s="14"/>
    </row>
    <row r="55" spans="2:24" x14ac:dyDescent="0.25">
      <c r="B55" s="9">
        <v>51</v>
      </c>
      <c r="C55" s="18">
        <v>43942</v>
      </c>
      <c r="D55" s="9">
        <f t="shared" si="51"/>
        <v>20173</v>
      </c>
      <c r="E55" s="3">
        <f t="shared" si="52"/>
        <v>441</v>
      </c>
      <c r="F55" s="25">
        <f t="shared" si="53"/>
        <v>806.92000000000007</v>
      </c>
      <c r="G55" s="95">
        <f t="shared" si="59"/>
        <v>7.4728681136759078E-3</v>
      </c>
      <c r="H55" s="57">
        <f t="shared" si="60"/>
        <v>1.0163744457879886</v>
      </c>
      <c r="I55" s="9">
        <f t="shared" si="54"/>
        <v>4873</v>
      </c>
      <c r="J55" s="3">
        <f t="shared" si="55"/>
        <v>20090</v>
      </c>
      <c r="K55" s="39">
        <f t="shared" si="56"/>
        <v>440</v>
      </c>
      <c r="L55" s="9">
        <f t="shared" si="57"/>
        <v>-394</v>
      </c>
      <c r="M55" s="3">
        <f t="shared" si="20"/>
        <v>325</v>
      </c>
      <c r="N55" s="39">
        <f t="shared" si="58"/>
        <v>9</v>
      </c>
      <c r="P55" s="73">
        <f t="shared" si="61"/>
        <v>1.4142600609811093E-5</v>
      </c>
      <c r="Q55" s="72">
        <f t="shared" si="62"/>
        <v>1.5254391783510908</v>
      </c>
      <c r="R55" s="72">
        <f t="shared" si="63"/>
        <v>-36355.246875000033</v>
      </c>
      <c r="S55" s="107">
        <f t="shared" si="38"/>
        <v>20090</v>
      </c>
      <c r="T55" s="73"/>
      <c r="U55" s="72"/>
      <c r="V55" s="16"/>
      <c r="W55" s="72"/>
      <c r="X55" s="13"/>
    </row>
    <row r="56" spans="2:24" x14ac:dyDescent="0.25">
      <c r="B56" s="7">
        <v>52</v>
      </c>
      <c r="C56" s="19">
        <v>43943</v>
      </c>
      <c r="D56" s="7">
        <f t="shared" si="51"/>
        <v>20449</v>
      </c>
      <c r="E56" s="2">
        <f t="shared" si="52"/>
        <v>449</v>
      </c>
      <c r="F56" s="26">
        <f t="shared" si="53"/>
        <v>817.96</v>
      </c>
      <c r="G56" s="96">
        <f t="shared" si="59"/>
        <v>7.5751093073196177E-3</v>
      </c>
      <c r="H56" s="58">
        <f t="shared" si="60"/>
        <v>1.0136816536955335</v>
      </c>
      <c r="I56" s="7">
        <f t="shared" si="54"/>
        <v>4529</v>
      </c>
      <c r="J56" s="2">
        <f t="shared" si="55"/>
        <v>20366</v>
      </c>
      <c r="K56" s="36">
        <f t="shared" si="56"/>
        <v>448</v>
      </c>
      <c r="L56" s="7">
        <f t="shared" si="57"/>
        <v>-344</v>
      </c>
      <c r="M56" s="2">
        <f t="shared" si="20"/>
        <v>276</v>
      </c>
      <c r="N56" s="36">
        <f t="shared" si="58"/>
        <v>8</v>
      </c>
      <c r="P56" s="41">
        <f t="shared" si="61"/>
        <v>1.4142600609811093E-5</v>
      </c>
      <c r="Q56" s="40">
        <f t="shared" si="62"/>
        <v>1.5263497851245551</v>
      </c>
      <c r="R56" s="40">
        <f t="shared" si="63"/>
        <v>-36953.043750000033</v>
      </c>
      <c r="S56" s="106">
        <f t="shared" si="38"/>
        <v>20366</v>
      </c>
      <c r="T56" s="41"/>
      <c r="U56" s="40"/>
      <c r="V56" s="108"/>
      <c r="W56" s="40"/>
      <c r="X56" s="14"/>
    </row>
    <row r="57" spans="2:24" x14ac:dyDescent="0.25">
      <c r="B57" s="9">
        <v>53</v>
      </c>
      <c r="C57" s="18">
        <v>43944</v>
      </c>
      <c r="D57" s="9">
        <f t="shared" si="51"/>
        <v>20681</v>
      </c>
      <c r="E57" s="3">
        <f t="shared" si="52"/>
        <v>455</v>
      </c>
      <c r="F57" s="25">
        <f t="shared" si="53"/>
        <v>827.24</v>
      </c>
      <c r="G57" s="95">
        <f t="shared" si="59"/>
        <v>7.6610511802375179E-3</v>
      </c>
      <c r="H57" s="57">
        <f t="shared" si="60"/>
        <v>1.0113452980585849</v>
      </c>
      <c r="I57" s="9">
        <f t="shared" si="54"/>
        <v>4229</v>
      </c>
      <c r="J57" s="3">
        <f t="shared" si="55"/>
        <v>20598</v>
      </c>
      <c r="K57" s="39">
        <f t="shared" si="56"/>
        <v>454</v>
      </c>
      <c r="L57" s="9">
        <f t="shared" si="57"/>
        <v>-300</v>
      </c>
      <c r="M57" s="3">
        <f t="shared" ref="M57:M88" si="64">J57-J56</f>
        <v>232</v>
      </c>
      <c r="N57" s="39">
        <f t="shared" si="58"/>
        <v>6</v>
      </c>
      <c r="P57" s="73">
        <f t="shared" si="61"/>
        <v>1.4142600609811093E-5</v>
      </c>
      <c r="Q57" s="72">
        <f t="shared" si="62"/>
        <v>1.5272524816802711</v>
      </c>
      <c r="R57" s="72">
        <f t="shared" si="63"/>
        <v>-37460.711250000037</v>
      </c>
      <c r="S57" s="107">
        <f t="shared" si="38"/>
        <v>20598</v>
      </c>
      <c r="T57" s="73"/>
      <c r="U57" s="72"/>
      <c r="V57" s="16"/>
      <c r="W57" s="72"/>
      <c r="X57" s="13"/>
    </row>
    <row r="58" spans="2:24" x14ac:dyDescent="0.25">
      <c r="B58" s="7">
        <v>54</v>
      </c>
      <c r="C58" s="19">
        <v>43945</v>
      </c>
      <c r="D58" s="7">
        <f t="shared" si="51"/>
        <v>20874</v>
      </c>
      <c r="E58" s="2">
        <f t="shared" si="52"/>
        <v>460</v>
      </c>
      <c r="F58" s="26">
        <f t="shared" si="53"/>
        <v>834.96</v>
      </c>
      <c r="G58" s="96">
        <f t="shared" si="59"/>
        <v>7.7325459279666336E-3</v>
      </c>
      <c r="H58" s="58">
        <f t="shared" si="60"/>
        <v>1.0093322373192786</v>
      </c>
      <c r="I58" s="7">
        <f t="shared" si="54"/>
        <v>3968</v>
      </c>
      <c r="J58" s="2">
        <f t="shared" si="55"/>
        <v>20791</v>
      </c>
      <c r="K58" s="36">
        <f t="shared" si="56"/>
        <v>459</v>
      </c>
      <c r="L58" s="7">
        <f t="shared" si="57"/>
        <v>-261</v>
      </c>
      <c r="M58" s="2">
        <f t="shared" si="64"/>
        <v>193</v>
      </c>
      <c r="N58" s="36">
        <f t="shared" si="58"/>
        <v>5</v>
      </c>
      <c r="P58" s="41">
        <f t="shared" si="61"/>
        <v>1.4142600609811093E-5</v>
      </c>
      <c r="Q58" s="40">
        <f t="shared" si="62"/>
        <v>1.5281673382942804</v>
      </c>
      <c r="R58" s="40">
        <f t="shared" si="63"/>
        <v>-37887.446250000037</v>
      </c>
      <c r="S58" s="106">
        <f t="shared" si="38"/>
        <v>20791</v>
      </c>
      <c r="T58" s="41"/>
      <c r="U58" s="40"/>
      <c r="V58" s="108"/>
      <c r="W58" s="40"/>
      <c r="X58" s="14"/>
    </row>
    <row r="59" spans="2:24" x14ac:dyDescent="0.25">
      <c r="B59" s="9">
        <v>55</v>
      </c>
      <c r="C59" s="18">
        <v>43946</v>
      </c>
      <c r="D59" s="9">
        <f t="shared" ref="D59:D90" si="65">D58+IF(M59&gt;0,M59,0)</f>
        <v>21033</v>
      </c>
      <c r="E59" s="3">
        <f t="shared" ref="E59:E90" si="66">E58+IF(N59&gt;0,N59,0)</f>
        <v>465</v>
      </c>
      <c r="F59" s="25">
        <f t="shared" ref="F59:F90" si="67">D59*W$4</f>
        <v>841.32</v>
      </c>
      <c r="G59" s="95">
        <f t="shared" si="59"/>
        <v>7.791445746043988E-3</v>
      </c>
      <c r="H59" s="57">
        <f t="shared" si="60"/>
        <v>1.0076171313595861</v>
      </c>
      <c r="I59" s="9">
        <f t="shared" ref="I59:I90" si="68">INT((Z$4*K59+I58)/(1+Y$4*J59))</f>
        <v>3742</v>
      </c>
      <c r="J59" s="3">
        <f t="shared" ref="J59:J90" si="69">S59</f>
        <v>20950</v>
      </c>
      <c r="K59" s="39">
        <f t="shared" ref="K59:K90" si="70">INT((X$4*J59+K58)/(1+W$4+Z$4))</f>
        <v>464</v>
      </c>
      <c r="L59" s="9">
        <f t="shared" ref="L59:L90" si="71">I59-I58</f>
        <v>-226</v>
      </c>
      <c r="M59" s="3">
        <f t="shared" si="64"/>
        <v>159</v>
      </c>
      <c r="N59" s="39">
        <f t="shared" ref="N59:N90" si="72">K59-K58</f>
        <v>5</v>
      </c>
      <c r="P59" s="73">
        <f t="shared" si="61"/>
        <v>1.4142600609811093E-5</v>
      </c>
      <c r="Q59" s="72">
        <f t="shared" si="62"/>
        <v>1.529088274937437</v>
      </c>
      <c r="R59" s="72">
        <f t="shared" si="63"/>
        <v>-38242.445625000037</v>
      </c>
      <c r="S59" s="107">
        <f t="shared" si="38"/>
        <v>20950</v>
      </c>
      <c r="T59" s="73"/>
      <c r="U59" s="72"/>
      <c r="V59" s="16"/>
      <c r="W59" s="72"/>
      <c r="X59" s="13"/>
    </row>
    <row r="60" spans="2:24" x14ac:dyDescent="0.25">
      <c r="B60" s="7">
        <v>56</v>
      </c>
      <c r="C60" s="19">
        <v>43947</v>
      </c>
      <c r="D60" s="7">
        <f t="shared" si="65"/>
        <v>21162</v>
      </c>
      <c r="E60" s="2">
        <f t="shared" si="66"/>
        <v>469</v>
      </c>
      <c r="F60" s="26">
        <f t="shared" si="67"/>
        <v>846.48</v>
      </c>
      <c r="G60" s="96">
        <f t="shared" si="59"/>
        <v>7.8392323908992E-3</v>
      </c>
      <c r="H60" s="58">
        <f t="shared" si="60"/>
        <v>1.0061332192269292</v>
      </c>
      <c r="I60" s="7">
        <f t="shared" si="68"/>
        <v>3547</v>
      </c>
      <c r="J60" s="2">
        <f t="shared" si="69"/>
        <v>21079</v>
      </c>
      <c r="K60" s="36">
        <f t="shared" si="70"/>
        <v>468</v>
      </c>
      <c r="L60" s="7">
        <f t="shared" si="71"/>
        <v>-195</v>
      </c>
      <c r="M60" s="2">
        <f t="shared" si="64"/>
        <v>129</v>
      </c>
      <c r="N60" s="36">
        <f t="shared" si="72"/>
        <v>4</v>
      </c>
      <c r="P60" s="41">
        <f t="shared" si="61"/>
        <v>1.4142600609811093E-5</v>
      </c>
      <c r="Q60" s="40">
        <f t="shared" si="62"/>
        <v>1.529995221333698</v>
      </c>
      <c r="R60" s="40">
        <f t="shared" si="63"/>
        <v>-38534.906250000036</v>
      </c>
      <c r="S60" s="106">
        <f t="shared" si="38"/>
        <v>21079</v>
      </c>
      <c r="T60" s="41"/>
      <c r="U60" s="40"/>
      <c r="V60" s="108"/>
      <c r="W60" s="40"/>
      <c r="X60" s="14"/>
    </row>
    <row r="61" spans="2:24" x14ac:dyDescent="0.25">
      <c r="B61" s="9">
        <v>57</v>
      </c>
      <c r="C61" s="18">
        <v>43948</v>
      </c>
      <c r="D61" s="9">
        <f t="shared" si="65"/>
        <v>21264</v>
      </c>
      <c r="E61" s="3">
        <f t="shared" si="66"/>
        <v>472</v>
      </c>
      <c r="F61" s="25">
        <f t="shared" si="67"/>
        <v>850.56000000000006</v>
      </c>
      <c r="G61" s="95">
        <f t="shared" si="59"/>
        <v>7.8770171798544838E-3</v>
      </c>
      <c r="H61" s="57">
        <f t="shared" si="60"/>
        <v>1.0048199603062093</v>
      </c>
      <c r="I61" s="9">
        <f t="shared" si="68"/>
        <v>3379</v>
      </c>
      <c r="J61" s="3">
        <f t="shared" si="69"/>
        <v>21181</v>
      </c>
      <c r="K61" s="39">
        <f t="shared" si="70"/>
        <v>471</v>
      </c>
      <c r="L61" s="9">
        <f t="shared" si="71"/>
        <v>-168</v>
      </c>
      <c r="M61" s="3">
        <f t="shared" si="64"/>
        <v>102</v>
      </c>
      <c r="N61" s="39">
        <f t="shared" si="72"/>
        <v>3</v>
      </c>
      <c r="P61" s="73">
        <f t="shared" si="61"/>
        <v>1.4142600609811093E-5</v>
      </c>
      <c r="Q61" s="72">
        <f t="shared" si="62"/>
        <v>1.5308942575122106</v>
      </c>
      <c r="R61" s="72">
        <f t="shared" si="63"/>
        <v>-38772.185625000035</v>
      </c>
      <c r="S61" s="107">
        <f t="shared" si="38"/>
        <v>21181</v>
      </c>
      <c r="T61" s="73"/>
      <c r="U61" s="72"/>
      <c r="V61" s="16"/>
      <c r="W61" s="72"/>
      <c r="X61" s="13"/>
    </row>
    <row r="62" spans="2:24" x14ac:dyDescent="0.25">
      <c r="B62" s="7">
        <v>58</v>
      </c>
      <c r="C62" s="19">
        <v>43949</v>
      </c>
      <c r="D62" s="7">
        <f t="shared" si="65"/>
        <v>21343</v>
      </c>
      <c r="E62" s="2">
        <f t="shared" si="66"/>
        <v>475</v>
      </c>
      <c r="F62" s="26">
        <f t="shared" si="67"/>
        <v>853.72</v>
      </c>
      <c r="G62" s="96">
        <f t="shared" si="59"/>
        <v>7.9062818693394592E-3</v>
      </c>
      <c r="H62" s="58">
        <f t="shared" si="60"/>
        <v>1.0037151993980435</v>
      </c>
      <c r="I62" s="7">
        <f t="shared" si="68"/>
        <v>3234</v>
      </c>
      <c r="J62" s="2">
        <f t="shared" si="69"/>
        <v>21260</v>
      </c>
      <c r="K62" s="36">
        <f t="shared" si="70"/>
        <v>474</v>
      </c>
      <c r="L62" s="7">
        <f t="shared" si="71"/>
        <v>-145</v>
      </c>
      <c r="M62" s="2">
        <f t="shared" si="64"/>
        <v>79</v>
      </c>
      <c r="N62" s="36">
        <f t="shared" si="72"/>
        <v>3</v>
      </c>
      <c r="P62" s="41">
        <f t="shared" si="61"/>
        <v>1.4142600609811093E-5</v>
      </c>
      <c r="Q62" s="40">
        <f t="shared" si="62"/>
        <v>1.5317993737198699</v>
      </c>
      <c r="R62" s="40">
        <f t="shared" si="63"/>
        <v>-38959.801875000034</v>
      </c>
      <c r="S62" s="106">
        <f t="shared" si="38"/>
        <v>21260</v>
      </c>
      <c r="T62" s="41"/>
      <c r="U62" s="40"/>
      <c r="V62" s="108"/>
      <c r="W62" s="40"/>
      <c r="X62" s="14"/>
    </row>
    <row r="63" spans="2:24" x14ac:dyDescent="0.25">
      <c r="B63" s="9">
        <v>59</v>
      </c>
      <c r="C63" s="18">
        <v>43950</v>
      </c>
      <c r="D63" s="9">
        <f t="shared" si="65"/>
        <v>21402</v>
      </c>
      <c r="E63" s="3">
        <f t="shared" si="66"/>
        <v>477</v>
      </c>
      <c r="F63" s="25">
        <f t="shared" si="67"/>
        <v>856.08</v>
      </c>
      <c r="G63" s="95">
        <f t="shared" si="59"/>
        <v>7.9281377766763396E-3</v>
      </c>
      <c r="H63" s="57">
        <f t="shared" si="60"/>
        <v>1.0027643723937592</v>
      </c>
      <c r="I63" s="9">
        <f t="shared" si="68"/>
        <v>3110</v>
      </c>
      <c r="J63" s="3">
        <f t="shared" si="69"/>
        <v>21319</v>
      </c>
      <c r="K63" s="39">
        <f t="shared" si="70"/>
        <v>476</v>
      </c>
      <c r="L63" s="9">
        <f t="shared" si="71"/>
        <v>-124</v>
      </c>
      <c r="M63" s="3">
        <f t="shared" si="64"/>
        <v>59</v>
      </c>
      <c r="N63" s="39">
        <f t="shared" si="72"/>
        <v>2</v>
      </c>
      <c r="P63" s="73">
        <f t="shared" si="61"/>
        <v>1.4142600609811093E-5</v>
      </c>
      <c r="Q63" s="72">
        <f t="shared" si="62"/>
        <v>1.5327044899275293</v>
      </c>
      <c r="R63" s="72">
        <f t="shared" si="63"/>
        <v>-39105.112500000039</v>
      </c>
      <c r="S63" s="107">
        <f t="shared" si="38"/>
        <v>21319</v>
      </c>
      <c r="T63" s="73"/>
      <c r="U63" s="72"/>
      <c r="V63" s="16"/>
      <c r="W63" s="72"/>
      <c r="X63" s="13"/>
    </row>
    <row r="64" spans="2:24" x14ac:dyDescent="0.25">
      <c r="B64" s="7">
        <v>60</v>
      </c>
      <c r="C64" s="19">
        <v>43951</v>
      </c>
      <c r="D64" s="7">
        <f t="shared" si="65"/>
        <v>21444</v>
      </c>
      <c r="E64" s="2">
        <f t="shared" si="66"/>
        <v>478</v>
      </c>
      <c r="F64" s="26">
        <f t="shared" si="67"/>
        <v>857.76</v>
      </c>
      <c r="G64" s="96">
        <f t="shared" si="59"/>
        <v>7.9436962191873385E-3</v>
      </c>
      <c r="H64" s="58">
        <f t="shared" si="60"/>
        <v>1.0019624334174375</v>
      </c>
      <c r="I64" s="7">
        <f t="shared" si="68"/>
        <v>3003</v>
      </c>
      <c r="J64" s="2">
        <f t="shared" si="69"/>
        <v>21361</v>
      </c>
      <c r="K64" s="36">
        <f t="shared" si="70"/>
        <v>477</v>
      </c>
      <c r="L64" s="7">
        <f t="shared" si="71"/>
        <v>-107</v>
      </c>
      <c r="M64" s="2">
        <f t="shared" si="64"/>
        <v>42</v>
      </c>
      <c r="N64" s="36">
        <f t="shared" si="72"/>
        <v>1</v>
      </c>
      <c r="P64" s="41">
        <f t="shared" si="61"/>
        <v>1.4142600609811093E-5</v>
      </c>
      <c r="Q64" s="40">
        <f t="shared" si="62"/>
        <v>1.5336016959174401</v>
      </c>
      <c r="R64" s="40">
        <f t="shared" si="63"/>
        <v>-39213.635625000039</v>
      </c>
      <c r="S64" s="106">
        <f t="shared" si="38"/>
        <v>21361</v>
      </c>
      <c r="T64" s="41"/>
      <c r="U64" s="40"/>
      <c r="V64" s="108"/>
      <c r="W64" s="40"/>
      <c r="X64" s="14"/>
    </row>
    <row r="65" spans="2:24" x14ac:dyDescent="0.25">
      <c r="B65" s="9">
        <v>61</v>
      </c>
      <c r="C65" s="18">
        <v>43952</v>
      </c>
      <c r="D65" s="9">
        <f t="shared" si="65"/>
        <v>21471</v>
      </c>
      <c r="E65" s="3">
        <f t="shared" si="66"/>
        <v>479</v>
      </c>
      <c r="F65" s="25">
        <f t="shared" si="67"/>
        <v>858.84</v>
      </c>
      <c r="G65" s="95">
        <f t="shared" si="59"/>
        <v>7.9536980750872666E-3</v>
      </c>
      <c r="H65" s="57">
        <f t="shared" si="60"/>
        <v>1.0012590934527141</v>
      </c>
      <c r="I65" s="9">
        <f t="shared" si="68"/>
        <v>2911</v>
      </c>
      <c r="J65" s="3">
        <f t="shared" si="69"/>
        <v>21388</v>
      </c>
      <c r="K65" s="39">
        <f t="shared" si="70"/>
        <v>478</v>
      </c>
      <c r="L65" s="9">
        <f t="shared" si="71"/>
        <v>-92</v>
      </c>
      <c r="M65" s="3">
        <f t="shared" si="64"/>
        <v>27</v>
      </c>
      <c r="N65" s="39">
        <f t="shared" si="72"/>
        <v>1</v>
      </c>
      <c r="P65" s="73">
        <f t="shared" si="61"/>
        <v>1.4142600609811093E-5</v>
      </c>
      <c r="Q65" s="72">
        <f t="shared" si="62"/>
        <v>1.5345049819364978</v>
      </c>
      <c r="R65" s="72">
        <f t="shared" si="63"/>
        <v>-39290.889375000035</v>
      </c>
      <c r="S65" s="107">
        <f t="shared" si="38"/>
        <v>21388</v>
      </c>
      <c r="T65" s="73"/>
      <c r="U65" s="72"/>
      <c r="V65" s="16"/>
      <c r="W65" s="72"/>
      <c r="X65" s="13"/>
    </row>
    <row r="66" spans="2:24" x14ac:dyDescent="0.25">
      <c r="B66" s="7">
        <v>62</v>
      </c>
      <c r="C66" s="19">
        <v>43953</v>
      </c>
      <c r="D66" s="7">
        <f t="shared" si="65"/>
        <v>21485</v>
      </c>
      <c r="E66" s="2">
        <f t="shared" si="66"/>
        <v>480</v>
      </c>
      <c r="F66" s="26">
        <f t="shared" si="67"/>
        <v>859.4</v>
      </c>
      <c r="G66" s="96">
        <f t="shared" si="59"/>
        <v>7.9588842225909329E-3</v>
      </c>
      <c r="H66" s="58">
        <f t="shared" si="60"/>
        <v>1.0006520422895999</v>
      </c>
      <c r="I66" s="7">
        <f t="shared" si="68"/>
        <v>2832</v>
      </c>
      <c r="J66" s="2">
        <f t="shared" si="69"/>
        <v>21402</v>
      </c>
      <c r="K66" s="36">
        <f t="shared" si="70"/>
        <v>479</v>
      </c>
      <c r="L66" s="7">
        <f t="shared" si="71"/>
        <v>-79</v>
      </c>
      <c r="M66" s="2">
        <f t="shared" si="64"/>
        <v>14</v>
      </c>
      <c r="N66" s="36">
        <f t="shared" si="72"/>
        <v>1</v>
      </c>
      <c r="P66" s="41">
        <f t="shared" si="61"/>
        <v>1.4142600609811093E-5</v>
      </c>
      <c r="Q66" s="40">
        <f t="shared" si="62"/>
        <v>1.5354082679555554</v>
      </c>
      <c r="R66" s="40">
        <f t="shared" si="63"/>
        <v>-39340.552500000034</v>
      </c>
      <c r="S66" s="106">
        <f t="shared" si="38"/>
        <v>21402</v>
      </c>
      <c r="T66" s="41"/>
      <c r="U66" s="40"/>
      <c r="V66" s="108"/>
      <c r="W66" s="40"/>
      <c r="X66" s="14"/>
    </row>
    <row r="67" spans="2:24" x14ac:dyDescent="0.25">
      <c r="B67" s="9">
        <v>63</v>
      </c>
      <c r="C67" s="18">
        <v>43954</v>
      </c>
      <c r="D67" s="9">
        <f t="shared" si="65"/>
        <v>21488</v>
      </c>
      <c r="E67" s="3">
        <f t="shared" si="66"/>
        <v>480</v>
      </c>
      <c r="F67" s="25">
        <f t="shared" si="67"/>
        <v>859.52</v>
      </c>
      <c r="G67" s="95">
        <f t="shared" si="59"/>
        <v>7.9599955399131464E-3</v>
      </c>
      <c r="H67" s="57">
        <f t="shared" si="60"/>
        <v>1.0001396323016059</v>
      </c>
      <c r="I67" s="9">
        <f t="shared" si="68"/>
        <v>2764</v>
      </c>
      <c r="J67" s="3">
        <f t="shared" si="69"/>
        <v>21405</v>
      </c>
      <c r="K67" s="39">
        <f t="shared" si="70"/>
        <v>479</v>
      </c>
      <c r="L67" s="9">
        <f t="shared" si="71"/>
        <v>-68</v>
      </c>
      <c r="M67" s="3">
        <f t="shared" si="64"/>
        <v>3</v>
      </c>
      <c r="N67" s="39">
        <f t="shared" si="72"/>
        <v>0</v>
      </c>
      <c r="P67" s="73">
        <f t="shared" si="61"/>
        <v>1.4142600609811093E-5</v>
      </c>
      <c r="Q67" s="72">
        <f t="shared" si="62"/>
        <v>1.5363115539746131</v>
      </c>
      <c r="R67" s="72">
        <f t="shared" si="63"/>
        <v>-39366.303750000036</v>
      </c>
      <c r="S67" s="107">
        <f t="shared" si="38"/>
        <v>21405</v>
      </c>
      <c r="T67" s="73"/>
      <c r="U67" s="72"/>
      <c r="V67" s="16"/>
      <c r="W67" s="72"/>
      <c r="X67" s="13"/>
    </row>
    <row r="68" spans="2:24" x14ac:dyDescent="0.25">
      <c r="B68" s="7">
        <v>64</v>
      </c>
      <c r="C68" s="19">
        <v>43955</v>
      </c>
      <c r="D68" s="7">
        <f t="shared" si="65"/>
        <v>21488</v>
      </c>
      <c r="E68" s="2">
        <f t="shared" si="66"/>
        <v>480</v>
      </c>
      <c r="F68" s="26">
        <f t="shared" si="67"/>
        <v>859.52</v>
      </c>
      <c r="G68" s="96">
        <f t="shared" ref="G68:G99" si="73">D68/U$3</f>
        <v>7.9599955399131464E-3</v>
      </c>
      <c r="H68" s="58">
        <f t="shared" si="60"/>
        <v>1</v>
      </c>
      <c r="I68" s="7">
        <f t="shared" si="68"/>
        <v>2706</v>
      </c>
      <c r="J68" s="2">
        <f t="shared" si="69"/>
        <v>21399</v>
      </c>
      <c r="K68" s="36">
        <f t="shared" si="70"/>
        <v>479</v>
      </c>
      <c r="L68" s="7">
        <f t="shared" si="71"/>
        <v>-58</v>
      </c>
      <c r="M68" s="2">
        <f t="shared" si="64"/>
        <v>-6</v>
      </c>
      <c r="N68" s="36">
        <f t="shared" si="72"/>
        <v>0</v>
      </c>
      <c r="P68" s="41">
        <f t="shared" si="61"/>
        <v>1.4142600609811093E-5</v>
      </c>
      <c r="Q68" s="40">
        <f t="shared" si="62"/>
        <v>1.5372209200228177</v>
      </c>
      <c r="R68" s="40">
        <f t="shared" si="63"/>
        <v>-39371.821875000038</v>
      </c>
      <c r="S68" s="106">
        <f t="shared" si="38"/>
        <v>21399</v>
      </c>
      <c r="T68" s="41"/>
      <c r="U68" s="40"/>
      <c r="V68" s="108"/>
      <c r="W68" s="40"/>
      <c r="X68" s="14"/>
    </row>
    <row r="69" spans="2:24" x14ac:dyDescent="0.25">
      <c r="B69" s="9">
        <v>65</v>
      </c>
      <c r="C69" s="18">
        <v>43956</v>
      </c>
      <c r="D69" s="9">
        <f t="shared" si="65"/>
        <v>21488</v>
      </c>
      <c r="E69" s="3">
        <f t="shared" si="66"/>
        <v>480</v>
      </c>
      <c r="F69" s="25">
        <f t="shared" si="67"/>
        <v>859.52</v>
      </c>
      <c r="G69" s="95">
        <f t="shared" si="73"/>
        <v>7.9599955399131464E-3</v>
      </c>
      <c r="H69" s="57">
        <f t="shared" si="60"/>
        <v>1</v>
      </c>
      <c r="I69" s="9">
        <f t="shared" si="68"/>
        <v>2656</v>
      </c>
      <c r="J69" s="3">
        <f t="shared" si="69"/>
        <v>21385</v>
      </c>
      <c r="K69" s="39">
        <f t="shared" si="70"/>
        <v>479</v>
      </c>
      <c r="L69" s="9">
        <f t="shared" si="71"/>
        <v>-50</v>
      </c>
      <c r="M69" s="3">
        <f t="shared" si="64"/>
        <v>-14</v>
      </c>
      <c r="N69" s="39">
        <f t="shared" si="72"/>
        <v>0</v>
      </c>
      <c r="P69" s="73">
        <f t="shared" si="61"/>
        <v>1.4142600609811093E-5</v>
      </c>
      <c r="Q69" s="72">
        <f t="shared" si="62"/>
        <v>1.5381162958241268</v>
      </c>
      <c r="R69" s="72">
        <f t="shared" si="63"/>
        <v>-39360.78562500004</v>
      </c>
      <c r="S69" s="107">
        <f t="shared" si="38"/>
        <v>21385</v>
      </c>
      <c r="T69" s="73"/>
      <c r="U69" s="72"/>
      <c r="V69" s="16"/>
      <c r="W69" s="72"/>
      <c r="X69" s="13"/>
    </row>
    <row r="70" spans="2:24" x14ac:dyDescent="0.25">
      <c r="B70" s="7">
        <v>66</v>
      </c>
      <c r="C70" s="19">
        <v>43957</v>
      </c>
      <c r="D70" s="7">
        <f t="shared" si="65"/>
        <v>21488</v>
      </c>
      <c r="E70" s="2">
        <f t="shared" si="66"/>
        <v>480</v>
      </c>
      <c r="F70" s="26">
        <f t="shared" si="67"/>
        <v>859.52</v>
      </c>
      <c r="G70" s="96">
        <f t="shared" si="73"/>
        <v>7.9599955399131464E-3</v>
      </c>
      <c r="H70" s="58">
        <f t="shared" si="60"/>
        <v>1</v>
      </c>
      <c r="I70" s="7">
        <f t="shared" si="68"/>
        <v>2614</v>
      </c>
      <c r="J70" s="2">
        <f t="shared" si="69"/>
        <v>21364</v>
      </c>
      <c r="K70" s="36">
        <f t="shared" si="70"/>
        <v>479</v>
      </c>
      <c r="L70" s="7">
        <f t="shared" si="71"/>
        <v>-42</v>
      </c>
      <c r="M70" s="2">
        <f t="shared" si="64"/>
        <v>-21</v>
      </c>
      <c r="N70" s="36">
        <f t="shared" si="72"/>
        <v>0</v>
      </c>
      <c r="P70" s="41">
        <f t="shared" si="61"/>
        <v>1.4142600609811093E-5</v>
      </c>
      <c r="Q70" s="40">
        <f t="shared" si="62"/>
        <v>1.5390116716254358</v>
      </c>
      <c r="R70" s="40">
        <f t="shared" si="63"/>
        <v>-39335.034375000039</v>
      </c>
      <c r="S70" s="106">
        <f t="shared" si="38"/>
        <v>21364</v>
      </c>
      <c r="T70" s="41"/>
      <c r="U70" s="40"/>
      <c r="V70" s="108"/>
      <c r="W70" s="40"/>
      <c r="X70" s="14"/>
    </row>
    <row r="71" spans="2:24" x14ac:dyDescent="0.25">
      <c r="B71" s="9">
        <v>67</v>
      </c>
      <c r="C71" s="18">
        <v>43958</v>
      </c>
      <c r="D71" s="9">
        <f t="shared" si="65"/>
        <v>21488</v>
      </c>
      <c r="E71" s="3">
        <f t="shared" si="66"/>
        <v>480</v>
      </c>
      <c r="F71" s="25">
        <f t="shared" si="67"/>
        <v>859.52</v>
      </c>
      <c r="G71" s="95">
        <f t="shared" si="73"/>
        <v>7.9599955399131464E-3</v>
      </c>
      <c r="H71" s="57">
        <f t="shared" si="60"/>
        <v>1</v>
      </c>
      <c r="I71" s="9">
        <f t="shared" si="68"/>
        <v>2578</v>
      </c>
      <c r="J71" s="3">
        <f t="shared" si="69"/>
        <v>21337</v>
      </c>
      <c r="K71" s="39">
        <f t="shared" si="70"/>
        <v>479</v>
      </c>
      <c r="L71" s="9">
        <f t="shared" si="71"/>
        <v>-36</v>
      </c>
      <c r="M71" s="3">
        <f t="shared" si="64"/>
        <v>-27</v>
      </c>
      <c r="N71" s="39">
        <f t="shared" si="72"/>
        <v>0</v>
      </c>
      <c r="P71" s="73">
        <f t="shared" si="61"/>
        <v>1.4142600609811093E-5</v>
      </c>
      <c r="Q71" s="72">
        <f t="shared" si="62"/>
        <v>1.5398930571798495</v>
      </c>
      <c r="R71" s="72">
        <f t="shared" si="63"/>
        <v>-39296.407500000038</v>
      </c>
      <c r="S71" s="107">
        <f t="shared" si="38"/>
        <v>21337</v>
      </c>
      <c r="T71" s="73"/>
      <c r="U71" s="72"/>
      <c r="V71" s="16"/>
      <c r="W71" s="72"/>
      <c r="X71" s="13"/>
    </row>
    <row r="72" spans="2:24" x14ac:dyDescent="0.25">
      <c r="B72" s="7">
        <v>68</v>
      </c>
      <c r="C72" s="19">
        <v>43959</v>
      </c>
      <c r="D72" s="7">
        <f t="shared" si="65"/>
        <v>21488</v>
      </c>
      <c r="E72" s="2">
        <f t="shared" si="66"/>
        <v>480</v>
      </c>
      <c r="F72" s="26">
        <f t="shared" si="67"/>
        <v>859.52</v>
      </c>
      <c r="G72" s="96">
        <f t="shared" si="73"/>
        <v>7.9599955399131464E-3</v>
      </c>
      <c r="H72" s="58">
        <f t="shared" ref="H72:H103" si="74">D72/D71</f>
        <v>1</v>
      </c>
      <c r="I72" s="7">
        <f t="shared" si="68"/>
        <v>2547</v>
      </c>
      <c r="J72" s="2">
        <f t="shared" si="69"/>
        <v>21305</v>
      </c>
      <c r="K72" s="36">
        <f t="shared" si="70"/>
        <v>478</v>
      </c>
      <c r="L72" s="7">
        <f t="shared" si="71"/>
        <v>-31</v>
      </c>
      <c r="M72" s="2">
        <f t="shared" si="64"/>
        <v>-32</v>
      </c>
      <c r="N72" s="36">
        <f t="shared" si="72"/>
        <v>-1</v>
      </c>
      <c r="P72" s="41">
        <f t="shared" si="61"/>
        <v>1.4142600609811093E-5</v>
      </c>
      <c r="Q72" s="40">
        <f t="shared" si="62"/>
        <v>1.5407744427342633</v>
      </c>
      <c r="R72" s="40">
        <f t="shared" si="63"/>
        <v>-39246.744375000038</v>
      </c>
      <c r="S72" s="106">
        <f t="shared" si="38"/>
        <v>21305</v>
      </c>
      <c r="T72" s="41"/>
      <c r="U72" s="40"/>
      <c r="V72" s="108"/>
      <c r="W72" s="40"/>
      <c r="X72" s="14"/>
    </row>
    <row r="73" spans="2:24" x14ac:dyDescent="0.25">
      <c r="B73" s="9">
        <v>69</v>
      </c>
      <c r="C73" s="18">
        <v>43960</v>
      </c>
      <c r="D73" s="9">
        <f t="shared" si="65"/>
        <v>21488</v>
      </c>
      <c r="E73" s="3">
        <f t="shared" si="66"/>
        <v>480</v>
      </c>
      <c r="F73" s="25">
        <f t="shared" si="67"/>
        <v>859.52</v>
      </c>
      <c r="G73" s="95">
        <f t="shared" si="73"/>
        <v>7.9599955399131464E-3</v>
      </c>
      <c r="H73" s="57">
        <f t="shared" si="74"/>
        <v>1</v>
      </c>
      <c r="I73" s="9">
        <f t="shared" si="68"/>
        <v>2520</v>
      </c>
      <c r="J73" s="3">
        <f t="shared" si="69"/>
        <v>21269</v>
      </c>
      <c r="K73" s="39">
        <f t="shared" si="70"/>
        <v>477</v>
      </c>
      <c r="L73" s="9">
        <f t="shared" si="71"/>
        <v>-27</v>
      </c>
      <c r="M73" s="3">
        <f t="shared" si="64"/>
        <v>-36</v>
      </c>
      <c r="N73" s="39">
        <f t="shared" si="72"/>
        <v>-1</v>
      </c>
      <c r="P73" s="73">
        <f t="shared" si="61"/>
        <v>1.4142600609811093E-5</v>
      </c>
      <c r="Q73" s="72">
        <f t="shared" si="62"/>
        <v>1.5416619083178238</v>
      </c>
      <c r="R73" s="72">
        <f t="shared" si="63"/>
        <v>-39187.884375000038</v>
      </c>
      <c r="S73" s="107">
        <f t="shared" si="38"/>
        <v>21269</v>
      </c>
      <c r="T73" s="73"/>
      <c r="U73" s="72"/>
      <c r="V73" s="16"/>
      <c r="W73" s="72"/>
      <c r="X73" s="13"/>
    </row>
    <row r="74" spans="2:24" x14ac:dyDescent="0.25">
      <c r="B74" s="7">
        <v>70</v>
      </c>
      <c r="C74" s="19">
        <v>43961</v>
      </c>
      <c r="D74" s="7">
        <f t="shared" si="65"/>
        <v>21488</v>
      </c>
      <c r="E74" s="2">
        <f t="shared" si="66"/>
        <v>480</v>
      </c>
      <c r="F74" s="26">
        <f t="shared" si="67"/>
        <v>859.52</v>
      </c>
      <c r="G74" s="96">
        <f t="shared" si="73"/>
        <v>7.9599955399131464E-3</v>
      </c>
      <c r="H74" s="58">
        <f t="shared" si="74"/>
        <v>1</v>
      </c>
      <c r="I74" s="7">
        <f t="shared" si="68"/>
        <v>2497</v>
      </c>
      <c r="J74" s="2">
        <f t="shared" si="69"/>
        <v>21229</v>
      </c>
      <c r="K74" s="36">
        <f t="shared" si="70"/>
        <v>476</v>
      </c>
      <c r="L74" s="7">
        <f t="shared" si="71"/>
        <v>-23</v>
      </c>
      <c r="M74" s="2">
        <f t="shared" si="64"/>
        <v>-40</v>
      </c>
      <c r="N74" s="36">
        <f t="shared" si="72"/>
        <v>-1</v>
      </c>
      <c r="P74" s="41">
        <f t="shared" si="61"/>
        <v>1.4142600609811093E-5</v>
      </c>
      <c r="Q74" s="40">
        <f t="shared" si="62"/>
        <v>1.5425493739013842</v>
      </c>
      <c r="R74" s="40">
        <f t="shared" si="63"/>
        <v>-39121.666875000039</v>
      </c>
      <c r="S74" s="106">
        <f t="shared" si="38"/>
        <v>21229</v>
      </c>
      <c r="T74" s="41"/>
      <c r="U74" s="40"/>
      <c r="V74" s="108"/>
      <c r="W74" s="40"/>
      <c r="X74" s="14"/>
    </row>
    <row r="75" spans="2:24" x14ac:dyDescent="0.25">
      <c r="B75" s="9">
        <v>71</v>
      </c>
      <c r="C75" s="18">
        <v>43962</v>
      </c>
      <c r="D75" s="9">
        <f t="shared" si="65"/>
        <v>21488</v>
      </c>
      <c r="E75" s="3">
        <f t="shared" si="66"/>
        <v>480</v>
      </c>
      <c r="F75" s="25">
        <f t="shared" si="67"/>
        <v>859.52</v>
      </c>
      <c r="G75" s="95">
        <f t="shared" si="73"/>
        <v>7.9599955399131464E-3</v>
      </c>
      <c r="H75" s="57">
        <f t="shared" si="74"/>
        <v>1</v>
      </c>
      <c r="I75" s="9">
        <f t="shared" si="68"/>
        <v>2477</v>
      </c>
      <c r="J75" s="3">
        <f t="shared" si="69"/>
        <v>21186</v>
      </c>
      <c r="K75" s="39">
        <f t="shared" si="70"/>
        <v>475</v>
      </c>
      <c r="L75" s="9">
        <f t="shared" si="71"/>
        <v>-20</v>
      </c>
      <c r="M75" s="3">
        <f t="shared" si="64"/>
        <v>-43</v>
      </c>
      <c r="N75" s="39">
        <f t="shared" si="72"/>
        <v>-1</v>
      </c>
      <c r="P75" s="73">
        <f t="shared" si="61"/>
        <v>1.4142600609811093E-5</v>
      </c>
      <c r="Q75" s="72">
        <f t="shared" si="62"/>
        <v>1.5434368394849449</v>
      </c>
      <c r="R75" s="72">
        <f t="shared" si="63"/>
        <v>-39048.091875000035</v>
      </c>
      <c r="S75" s="107">
        <f t="shared" si="38"/>
        <v>21186</v>
      </c>
      <c r="T75" s="73"/>
      <c r="U75" s="72"/>
      <c r="V75" s="16"/>
      <c r="W75" s="72"/>
      <c r="X75" s="13"/>
    </row>
    <row r="76" spans="2:24" x14ac:dyDescent="0.25">
      <c r="B76" s="7">
        <v>72</v>
      </c>
      <c r="C76" s="19">
        <v>43963</v>
      </c>
      <c r="D76" s="7">
        <f t="shared" si="65"/>
        <v>21488</v>
      </c>
      <c r="E76" s="2">
        <f t="shared" si="66"/>
        <v>480</v>
      </c>
      <c r="F76" s="26">
        <f t="shared" si="67"/>
        <v>859.52</v>
      </c>
      <c r="G76" s="96">
        <f t="shared" si="73"/>
        <v>7.9599955399131464E-3</v>
      </c>
      <c r="H76" s="58">
        <f t="shared" si="74"/>
        <v>1</v>
      </c>
      <c r="I76" s="7">
        <f t="shared" si="68"/>
        <v>2460</v>
      </c>
      <c r="J76" s="2">
        <f t="shared" si="69"/>
        <v>21140</v>
      </c>
      <c r="K76" s="36">
        <f t="shared" si="70"/>
        <v>474</v>
      </c>
      <c r="L76" s="7">
        <f t="shared" si="71"/>
        <v>-17</v>
      </c>
      <c r="M76" s="2">
        <f t="shared" si="64"/>
        <v>-46</v>
      </c>
      <c r="N76" s="36">
        <f t="shared" si="72"/>
        <v>-1</v>
      </c>
      <c r="P76" s="41">
        <f t="shared" si="61"/>
        <v>1.4142600609811093E-5</v>
      </c>
      <c r="Q76" s="40">
        <f t="shared" si="62"/>
        <v>1.5443243050685054</v>
      </c>
      <c r="R76" s="40">
        <f t="shared" si="63"/>
        <v>-38968.998750000035</v>
      </c>
      <c r="S76" s="106">
        <f t="shared" si="38"/>
        <v>21140</v>
      </c>
      <c r="T76" s="41"/>
      <c r="U76" s="40"/>
      <c r="V76" s="108"/>
      <c r="W76" s="40"/>
      <c r="X76" s="14"/>
    </row>
    <row r="77" spans="2:24" x14ac:dyDescent="0.25">
      <c r="B77" s="9">
        <v>73</v>
      </c>
      <c r="C77" s="18">
        <v>43964</v>
      </c>
      <c r="D77" s="9">
        <f t="shared" si="65"/>
        <v>21488</v>
      </c>
      <c r="E77" s="3">
        <f t="shared" si="66"/>
        <v>480</v>
      </c>
      <c r="F77" s="25">
        <f t="shared" si="67"/>
        <v>859.52</v>
      </c>
      <c r="G77" s="95">
        <f t="shared" si="73"/>
        <v>7.9599955399131464E-3</v>
      </c>
      <c r="H77" s="57">
        <f t="shared" si="74"/>
        <v>1</v>
      </c>
      <c r="I77" s="9">
        <f t="shared" si="68"/>
        <v>2445</v>
      </c>
      <c r="J77" s="3">
        <f t="shared" si="69"/>
        <v>21092</v>
      </c>
      <c r="K77" s="39">
        <f t="shared" si="70"/>
        <v>473</v>
      </c>
      <c r="L77" s="9">
        <f t="shared" si="71"/>
        <v>-15</v>
      </c>
      <c r="M77" s="3">
        <f t="shared" si="64"/>
        <v>-48</v>
      </c>
      <c r="N77" s="39">
        <f t="shared" si="72"/>
        <v>-1</v>
      </c>
      <c r="P77" s="73">
        <f t="shared" si="61"/>
        <v>1.4142600609811093E-5</v>
      </c>
      <c r="Q77" s="72">
        <f t="shared" si="62"/>
        <v>1.5452117706520658</v>
      </c>
      <c r="R77" s="72">
        <f t="shared" si="63"/>
        <v>-38884.387500000041</v>
      </c>
      <c r="S77" s="107">
        <f t="shared" si="38"/>
        <v>21092</v>
      </c>
      <c r="T77" s="73"/>
      <c r="U77" s="72"/>
      <c r="V77" s="16"/>
      <c r="W77" s="72"/>
      <c r="X77" s="13"/>
    </row>
    <row r="78" spans="2:24" x14ac:dyDescent="0.25">
      <c r="B78" s="7">
        <v>74</v>
      </c>
      <c r="C78" s="19">
        <v>43965</v>
      </c>
      <c r="D78" s="7">
        <f t="shared" si="65"/>
        <v>21488</v>
      </c>
      <c r="E78" s="2">
        <f t="shared" si="66"/>
        <v>480</v>
      </c>
      <c r="F78" s="26">
        <f t="shared" si="67"/>
        <v>859.52</v>
      </c>
      <c r="G78" s="96">
        <f t="shared" si="73"/>
        <v>7.9599955399131464E-3</v>
      </c>
      <c r="H78" s="58">
        <f t="shared" si="74"/>
        <v>1</v>
      </c>
      <c r="I78" s="7">
        <f t="shared" si="68"/>
        <v>2432</v>
      </c>
      <c r="J78" s="2">
        <f t="shared" si="69"/>
        <v>21042</v>
      </c>
      <c r="K78" s="36">
        <f t="shared" si="70"/>
        <v>472</v>
      </c>
      <c r="L78" s="7">
        <f t="shared" si="71"/>
        <v>-13</v>
      </c>
      <c r="M78" s="2">
        <f t="shared" si="64"/>
        <v>-50</v>
      </c>
      <c r="N78" s="36">
        <f t="shared" si="72"/>
        <v>-1</v>
      </c>
      <c r="P78" s="41">
        <f t="shared" si="61"/>
        <v>1.4142600609811093E-5</v>
      </c>
      <c r="Q78" s="40">
        <f t="shared" si="62"/>
        <v>1.5460992362356265</v>
      </c>
      <c r="R78" s="40">
        <f t="shared" si="63"/>
        <v>-38796.09750000004</v>
      </c>
      <c r="S78" s="106">
        <f t="shared" si="38"/>
        <v>21042</v>
      </c>
      <c r="T78" s="41"/>
      <c r="U78" s="40"/>
      <c r="V78" s="108"/>
      <c r="W78" s="40"/>
      <c r="X78" s="14"/>
    </row>
    <row r="79" spans="2:24" x14ac:dyDescent="0.25">
      <c r="B79" s="9">
        <v>75</v>
      </c>
      <c r="C79" s="18">
        <v>43966</v>
      </c>
      <c r="D79" s="9">
        <f t="shared" si="65"/>
        <v>21488</v>
      </c>
      <c r="E79" s="3">
        <f t="shared" si="66"/>
        <v>480</v>
      </c>
      <c r="F79" s="25">
        <f t="shared" si="67"/>
        <v>859.52</v>
      </c>
      <c r="G79" s="95">
        <f t="shared" si="73"/>
        <v>7.9599955399131464E-3</v>
      </c>
      <c r="H79" s="57">
        <f t="shared" si="74"/>
        <v>1</v>
      </c>
      <c r="I79" s="9">
        <f t="shared" si="68"/>
        <v>2421</v>
      </c>
      <c r="J79" s="3">
        <f t="shared" si="69"/>
        <v>20990</v>
      </c>
      <c r="K79" s="39">
        <f t="shared" si="70"/>
        <v>471</v>
      </c>
      <c r="L79" s="9">
        <f t="shared" si="71"/>
        <v>-11</v>
      </c>
      <c r="M79" s="3">
        <f t="shared" si="64"/>
        <v>-52</v>
      </c>
      <c r="N79" s="39">
        <f t="shared" si="72"/>
        <v>-1</v>
      </c>
      <c r="P79" s="73">
        <f t="shared" si="61"/>
        <v>1.4142600609811093E-5</v>
      </c>
      <c r="Q79" s="72">
        <f t="shared" si="62"/>
        <v>1.546986701819187</v>
      </c>
      <c r="R79" s="72">
        <f t="shared" si="63"/>
        <v>-38704.12875000004</v>
      </c>
      <c r="S79" s="107">
        <f t="shared" si="38"/>
        <v>20990</v>
      </c>
      <c r="T79" s="73"/>
      <c r="U79" s="72"/>
      <c r="V79" s="16"/>
      <c r="W79" s="72"/>
      <c r="X79" s="13"/>
    </row>
    <row r="80" spans="2:24" x14ac:dyDescent="0.25">
      <c r="B80" s="7">
        <v>76</v>
      </c>
      <c r="C80" s="19">
        <v>43967</v>
      </c>
      <c r="D80" s="7">
        <f t="shared" si="65"/>
        <v>21488</v>
      </c>
      <c r="E80" s="2">
        <f t="shared" si="66"/>
        <v>480</v>
      </c>
      <c r="F80" s="26">
        <f t="shared" si="67"/>
        <v>859.52</v>
      </c>
      <c r="G80" s="96">
        <f t="shared" si="73"/>
        <v>7.9599955399131464E-3</v>
      </c>
      <c r="H80" s="58">
        <f t="shared" si="74"/>
        <v>1</v>
      </c>
      <c r="I80" s="7">
        <f t="shared" si="68"/>
        <v>2412</v>
      </c>
      <c r="J80" s="2">
        <f t="shared" si="69"/>
        <v>20937</v>
      </c>
      <c r="K80" s="36">
        <f t="shared" si="70"/>
        <v>470</v>
      </c>
      <c r="L80" s="7">
        <f t="shared" si="71"/>
        <v>-9</v>
      </c>
      <c r="M80" s="2">
        <f t="shared" si="64"/>
        <v>-53</v>
      </c>
      <c r="N80" s="36">
        <f t="shared" si="72"/>
        <v>-1</v>
      </c>
      <c r="P80" s="41">
        <f t="shared" si="61"/>
        <v>1.4142600609811093E-5</v>
      </c>
      <c r="Q80" s="40">
        <f t="shared" si="62"/>
        <v>1.5478741674027476</v>
      </c>
      <c r="R80" s="40">
        <f t="shared" si="63"/>
        <v>-38608.481250000033</v>
      </c>
      <c r="S80" s="106">
        <f t="shared" si="38"/>
        <v>20937</v>
      </c>
      <c r="T80" s="41"/>
      <c r="U80" s="40"/>
      <c r="V80" s="108"/>
      <c r="W80" s="40"/>
      <c r="X80" s="14"/>
    </row>
    <row r="81" spans="2:24" x14ac:dyDescent="0.25">
      <c r="B81" s="9">
        <v>77</v>
      </c>
      <c r="C81" s="18">
        <v>43968</v>
      </c>
      <c r="D81" s="9">
        <f t="shared" si="65"/>
        <v>21488</v>
      </c>
      <c r="E81" s="3">
        <f t="shared" si="66"/>
        <v>480</v>
      </c>
      <c r="F81" s="25">
        <f t="shared" si="67"/>
        <v>859.52</v>
      </c>
      <c r="G81" s="95">
        <f t="shared" si="73"/>
        <v>7.9599955399131464E-3</v>
      </c>
      <c r="H81" s="57">
        <f t="shared" si="74"/>
        <v>1</v>
      </c>
      <c r="I81" s="9">
        <f t="shared" si="68"/>
        <v>2404</v>
      </c>
      <c r="J81" s="3">
        <f t="shared" si="69"/>
        <v>20883</v>
      </c>
      <c r="K81" s="39">
        <f t="shared" si="70"/>
        <v>469</v>
      </c>
      <c r="L81" s="9">
        <f t="shared" si="71"/>
        <v>-8</v>
      </c>
      <c r="M81" s="3">
        <f t="shared" si="64"/>
        <v>-54</v>
      </c>
      <c r="N81" s="39">
        <f t="shared" si="72"/>
        <v>-1</v>
      </c>
      <c r="P81" s="73">
        <f t="shared" ref="P81:P112" si="75">Y$4*((1+W$4-X$4)*(1+W$4+Z$4)-X$4)</f>
        <v>1.4142600609811093E-5</v>
      </c>
      <c r="Q81" s="72">
        <f t="shared" ref="Q81:Q112" si="76">(1+W$4-X$4)*(1+W$4+Z$4)-Y$4*((Z$4*K80)+((I80+J80)*(1+W$4+Z$4)))</f>
        <v>1.5487476427394127</v>
      </c>
      <c r="R81" s="72">
        <f t="shared" ref="R81:R112" si="77">-J80*(1+W$4+Z$4)</f>
        <v>-38510.994375000038</v>
      </c>
      <c r="S81" s="107">
        <f t="shared" si="38"/>
        <v>20883</v>
      </c>
      <c r="T81" s="73"/>
      <c r="U81" s="72"/>
      <c r="V81" s="16"/>
      <c r="W81" s="72"/>
      <c r="X81" s="13"/>
    </row>
    <row r="82" spans="2:24" x14ac:dyDescent="0.25">
      <c r="B82" s="7">
        <v>78</v>
      </c>
      <c r="C82" s="19">
        <v>43969</v>
      </c>
      <c r="D82" s="7">
        <f t="shared" si="65"/>
        <v>21488</v>
      </c>
      <c r="E82" s="2">
        <f t="shared" si="66"/>
        <v>480</v>
      </c>
      <c r="F82" s="26">
        <f t="shared" si="67"/>
        <v>859.52</v>
      </c>
      <c r="G82" s="96">
        <f t="shared" si="73"/>
        <v>7.9599955399131464E-3</v>
      </c>
      <c r="H82" s="58">
        <f t="shared" si="74"/>
        <v>1</v>
      </c>
      <c r="I82" s="7">
        <f t="shared" si="68"/>
        <v>2398</v>
      </c>
      <c r="J82" s="2">
        <f t="shared" si="69"/>
        <v>20828</v>
      </c>
      <c r="K82" s="36">
        <f t="shared" si="70"/>
        <v>468</v>
      </c>
      <c r="L82" s="7">
        <f t="shared" si="71"/>
        <v>-6</v>
      </c>
      <c r="M82" s="2">
        <f t="shared" si="64"/>
        <v>-55</v>
      </c>
      <c r="N82" s="36">
        <f t="shared" si="72"/>
        <v>-1</v>
      </c>
      <c r="P82" s="41">
        <f t="shared" si="75"/>
        <v>1.4142600609811093E-5</v>
      </c>
      <c r="Q82" s="40">
        <f t="shared" si="76"/>
        <v>1.5496211180760777</v>
      </c>
      <c r="R82" s="40">
        <f t="shared" si="77"/>
        <v>-38411.66812500004</v>
      </c>
      <c r="S82" s="106">
        <f t="shared" si="38"/>
        <v>20828</v>
      </c>
      <c r="T82" s="41"/>
      <c r="U82" s="40"/>
      <c r="V82" s="108"/>
      <c r="W82" s="40"/>
      <c r="X82" s="14"/>
    </row>
    <row r="83" spans="2:24" x14ac:dyDescent="0.25">
      <c r="B83" s="9">
        <v>79</v>
      </c>
      <c r="C83" s="18">
        <v>43970</v>
      </c>
      <c r="D83" s="9">
        <f t="shared" si="65"/>
        <v>21488</v>
      </c>
      <c r="E83" s="3">
        <f t="shared" si="66"/>
        <v>480</v>
      </c>
      <c r="F83" s="25">
        <f t="shared" si="67"/>
        <v>859.52</v>
      </c>
      <c r="G83" s="95">
        <f t="shared" si="73"/>
        <v>7.9599955399131464E-3</v>
      </c>
      <c r="H83" s="57">
        <f t="shared" si="74"/>
        <v>1</v>
      </c>
      <c r="I83" s="9">
        <f t="shared" si="68"/>
        <v>2393</v>
      </c>
      <c r="J83" s="3">
        <f t="shared" si="69"/>
        <v>20772</v>
      </c>
      <c r="K83" s="39">
        <f t="shared" si="70"/>
        <v>467</v>
      </c>
      <c r="L83" s="9">
        <f t="shared" si="71"/>
        <v>-5</v>
      </c>
      <c r="M83" s="3">
        <f t="shared" si="64"/>
        <v>-56</v>
      </c>
      <c r="N83" s="39">
        <f t="shared" si="72"/>
        <v>-1</v>
      </c>
      <c r="P83" s="73">
        <f t="shared" si="75"/>
        <v>1.4142600609811093E-5</v>
      </c>
      <c r="Q83" s="72">
        <f t="shared" si="76"/>
        <v>1.5504806031658473</v>
      </c>
      <c r="R83" s="72">
        <f t="shared" si="77"/>
        <v>-38310.502500000039</v>
      </c>
      <c r="S83" s="107">
        <f t="shared" si="38"/>
        <v>20772</v>
      </c>
      <c r="T83" s="73"/>
      <c r="U83" s="72"/>
      <c r="V83" s="16"/>
      <c r="W83" s="72"/>
      <c r="X83" s="13"/>
    </row>
    <row r="84" spans="2:24" x14ac:dyDescent="0.25">
      <c r="B84" s="7">
        <v>80</v>
      </c>
      <c r="C84" s="19">
        <v>43971</v>
      </c>
      <c r="D84" s="7">
        <f t="shared" si="65"/>
        <v>21488</v>
      </c>
      <c r="E84" s="2">
        <f t="shared" si="66"/>
        <v>480</v>
      </c>
      <c r="F84" s="26">
        <f t="shared" si="67"/>
        <v>859.52</v>
      </c>
      <c r="G84" s="96">
        <f t="shared" si="73"/>
        <v>7.9599955399131464E-3</v>
      </c>
      <c r="H84" s="58">
        <f t="shared" si="74"/>
        <v>1</v>
      </c>
      <c r="I84" s="7">
        <f t="shared" si="68"/>
        <v>2389</v>
      </c>
      <c r="J84" s="2">
        <f t="shared" si="69"/>
        <v>20716</v>
      </c>
      <c r="K84" s="36">
        <f t="shared" si="70"/>
        <v>466</v>
      </c>
      <c r="L84" s="7">
        <f t="shared" si="71"/>
        <v>-4</v>
      </c>
      <c r="M84" s="2">
        <f t="shared" si="64"/>
        <v>-56</v>
      </c>
      <c r="N84" s="36">
        <f t="shared" si="72"/>
        <v>-1</v>
      </c>
      <c r="P84" s="41">
        <f t="shared" si="75"/>
        <v>1.4142600609811093E-5</v>
      </c>
      <c r="Q84" s="40">
        <f t="shared" si="76"/>
        <v>1.551340088255617</v>
      </c>
      <c r="R84" s="40">
        <f t="shared" si="77"/>
        <v>-38207.497500000034</v>
      </c>
      <c r="S84" s="106">
        <f t="shared" si="38"/>
        <v>20716</v>
      </c>
      <c r="T84" s="41"/>
      <c r="U84" s="40"/>
      <c r="V84" s="108"/>
      <c r="W84" s="40"/>
      <c r="X84" s="14"/>
    </row>
    <row r="85" spans="2:24" x14ac:dyDescent="0.25">
      <c r="B85" s="9">
        <v>81</v>
      </c>
      <c r="C85" s="18">
        <v>43972</v>
      </c>
      <c r="D85" s="9">
        <f t="shared" si="65"/>
        <v>21488</v>
      </c>
      <c r="E85" s="3">
        <f t="shared" si="66"/>
        <v>480</v>
      </c>
      <c r="F85" s="25">
        <f t="shared" si="67"/>
        <v>859.52</v>
      </c>
      <c r="G85" s="95">
        <f t="shared" si="73"/>
        <v>7.9599955399131464E-3</v>
      </c>
      <c r="H85" s="57">
        <f t="shared" si="74"/>
        <v>1</v>
      </c>
      <c r="I85" s="9">
        <f t="shared" si="68"/>
        <v>2385</v>
      </c>
      <c r="J85" s="3">
        <f t="shared" si="69"/>
        <v>20659</v>
      </c>
      <c r="K85" s="39">
        <f t="shared" si="70"/>
        <v>465</v>
      </c>
      <c r="L85" s="9">
        <f t="shared" si="71"/>
        <v>-4</v>
      </c>
      <c r="M85" s="3">
        <f t="shared" si="64"/>
        <v>-57</v>
      </c>
      <c r="N85" s="39">
        <f t="shared" si="72"/>
        <v>-1</v>
      </c>
      <c r="P85" s="73">
        <f t="shared" si="75"/>
        <v>1.4142600609811093E-5</v>
      </c>
      <c r="Q85" s="72">
        <f t="shared" si="76"/>
        <v>1.5521855830984912</v>
      </c>
      <c r="R85" s="72">
        <f t="shared" si="77"/>
        <v>-38104.492500000037</v>
      </c>
      <c r="S85" s="107">
        <f t="shared" si="38"/>
        <v>20659</v>
      </c>
      <c r="T85" s="73"/>
      <c r="U85" s="72"/>
      <c r="V85" s="16"/>
      <c r="W85" s="72"/>
      <c r="X85" s="13"/>
    </row>
    <row r="86" spans="2:24" x14ac:dyDescent="0.25">
      <c r="B86" s="7">
        <v>82</v>
      </c>
      <c r="C86" s="19">
        <v>43973</v>
      </c>
      <c r="D86" s="7">
        <f t="shared" si="65"/>
        <v>21488</v>
      </c>
      <c r="E86" s="2">
        <f t="shared" si="66"/>
        <v>480</v>
      </c>
      <c r="F86" s="26">
        <f t="shared" si="67"/>
        <v>859.52</v>
      </c>
      <c r="G86" s="96">
        <f t="shared" si="73"/>
        <v>7.9599955399131464E-3</v>
      </c>
      <c r="H86" s="58">
        <f t="shared" si="74"/>
        <v>1</v>
      </c>
      <c r="I86" s="7">
        <f t="shared" si="68"/>
        <v>2382</v>
      </c>
      <c r="J86" s="2">
        <f t="shared" si="69"/>
        <v>20602</v>
      </c>
      <c r="K86" s="36">
        <f t="shared" si="70"/>
        <v>464</v>
      </c>
      <c r="L86" s="7">
        <f t="shared" si="71"/>
        <v>-3</v>
      </c>
      <c r="M86" s="2">
        <f t="shared" si="64"/>
        <v>-57</v>
      </c>
      <c r="N86" s="36">
        <f t="shared" si="72"/>
        <v>-1</v>
      </c>
      <c r="P86" s="41">
        <f t="shared" si="75"/>
        <v>1.4142600609811093E-5</v>
      </c>
      <c r="Q86" s="40">
        <f t="shared" si="76"/>
        <v>1.5530450681882608</v>
      </c>
      <c r="R86" s="40">
        <f t="shared" si="77"/>
        <v>-37999.648125000036</v>
      </c>
      <c r="S86" s="106">
        <f t="shared" si="38"/>
        <v>20602</v>
      </c>
      <c r="T86" s="41"/>
      <c r="U86" s="40"/>
      <c r="V86" s="108"/>
      <c r="W86" s="40"/>
      <c r="X86" s="14"/>
    </row>
    <row r="87" spans="2:24" x14ac:dyDescent="0.25">
      <c r="B87" s="9">
        <v>83</v>
      </c>
      <c r="C87" s="18">
        <v>43974</v>
      </c>
      <c r="D87" s="9">
        <f t="shared" si="65"/>
        <v>21488</v>
      </c>
      <c r="E87" s="3">
        <f t="shared" si="66"/>
        <v>480</v>
      </c>
      <c r="F87" s="25">
        <f t="shared" si="67"/>
        <v>859.52</v>
      </c>
      <c r="G87" s="95">
        <f t="shared" si="73"/>
        <v>7.9599955399131464E-3</v>
      </c>
      <c r="H87" s="57">
        <f t="shared" si="74"/>
        <v>1</v>
      </c>
      <c r="I87" s="9">
        <f t="shared" si="68"/>
        <v>2379</v>
      </c>
      <c r="J87" s="3">
        <f t="shared" si="69"/>
        <v>20545</v>
      </c>
      <c r="K87" s="39">
        <f t="shared" si="70"/>
        <v>462</v>
      </c>
      <c r="L87" s="9">
        <f t="shared" si="71"/>
        <v>-3</v>
      </c>
      <c r="M87" s="3">
        <f t="shared" si="64"/>
        <v>-57</v>
      </c>
      <c r="N87" s="39">
        <f t="shared" si="72"/>
        <v>-2</v>
      </c>
      <c r="P87" s="73">
        <f t="shared" si="75"/>
        <v>1.4142600609811093E-5</v>
      </c>
      <c r="Q87" s="72">
        <f t="shared" si="76"/>
        <v>1.553890563031135</v>
      </c>
      <c r="R87" s="72">
        <f t="shared" si="77"/>
        <v>-37894.803750000036</v>
      </c>
      <c r="S87" s="107">
        <f t="shared" si="38"/>
        <v>20545</v>
      </c>
      <c r="T87" s="73"/>
      <c r="U87" s="72"/>
      <c r="V87" s="16"/>
      <c r="W87" s="72"/>
      <c r="X87" s="13"/>
    </row>
    <row r="88" spans="2:24" x14ac:dyDescent="0.25">
      <c r="B88" s="7">
        <v>84</v>
      </c>
      <c r="C88" s="19">
        <v>43975</v>
      </c>
      <c r="D88" s="7">
        <f t="shared" si="65"/>
        <v>21488</v>
      </c>
      <c r="E88" s="2">
        <f t="shared" si="66"/>
        <v>480</v>
      </c>
      <c r="F88" s="26">
        <f t="shared" si="67"/>
        <v>859.52</v>
      </c>
      <c r="G88" s="96">
        <f t="shared" si="73"/>
        <v>7.9599955399131464E-3</v>
      </c>
      <c r="H88" s="58">
        <f t="shared" si="74"/>
        <v>1</v>
      </c>
      <c r="I88" s="7">
        <f t="shared" si="68"/>
        <v>2377</v>
      </c>
      <c r="J88" s="2">
        <f t="shared" si="69"/>
        <v>20487</v>
      </c>
      <c r="K88" s="36">
        <f t="shared" si="70"/>
        <v>461</v>
      </c>
      <c r="L88" s="7">
        <f t="shared" si="71"/>
        <v>-2</v>
      </c>
      <c r="M88" s="2">
        <f t="shared" si="64"/>
        <v>-58</v>
      </c>
      <c r="N88" s="36">
        <f t="shared" si="72"/>
        <v>-1</v>
      </c>
      <c r="P88" s="41">
        <f t="shared" si="75"/>
        <v>1.4142600609811093E-5</v>
      </c>
      <c r="Q88" s="40">
        <f t="shared" si="76"/>
        <v>1.5547421379031561</v>
      </c>
      <c r="R88" s="40">
        <f t="shared" si="77"/>
        <v>-37789.959375000035</v>
      </c>
      <c r="S88" s="106">
        <f t="shared" si="38"/>
        <v>20487</v>
      </c>
      <c r="T88" s="41"/>
      <c r="U88" s="40"/>
      <c r="V88" s="108"/>
      <c r="W88" s="40"/>
      <c r="X88" s="14"/>
    </row>
    <row r="89" spans="2:24" x14ac:dyDescent="0.25">
      <c r="B89" s="9">
        <v>85</v>
      </c>
      <c r="C89" s="18">
        <v>43976</v>
      </c>
      <c r="D89" s="9">
        <f t="shared" si="65"/>
        <v>21488</v>
      </c>
      <c r="E89" s="3">
        <f t="shared" si="66"/>
        <v>480</v>
      </c>
      <c r="F89" s="25">
        <f t="shared" si="67"/>
        <v>859.52</v>
      </c>
      <c r="G89" s="95">
        <f t="shared" si="73"/>
        <v>7.9599955399131464E-3</v>
      </c>
      <c r="H89" s="57">
        <f t="shared" si="74"/>
        <v>1</v>
      </c>
      <c r="I89" s="9">
        <f t="shared" si="68"/>
        <v>2375</v>
      </c>
      <c r="J89" s="3">
        <f t="shared" si="69"/>
        <v>20429</v>
      </c>
      <c r="K89" s="39">
        <f t="shared" si="70"/>
        <v>460</v>
      </c>
      <c r="L89" s="9">
        <f t="shared" si="71"/>
        <v>-2</v>
      </c>
      <c r="M89" s="3">
        <f t="shared" ref="M89:M120" si="78">J89-J88</f>
        <v>-58</v>
      </c>
      <c r="N89" s="39">
        <f t="shared" si="72"/>
        <v>-1</v>
      </c>
      <c r="P89" s="73">
        <f t="shared" si="75"/>
        <v>1.4142600609811093E-5</v>
      </c>
      <c r="Q89" s="72">
        <f t="shared" si="76"/>
        <v>1.5555876327460303</v>
      </c>
      <c r="R89" s="72">
        <f t="shared" si="77"/>
        <v>-37683.275625000038</v>
      </c>
      <c r="S89" s="107">
        <f t="shared" si="38"/>
        <v>20429</v>
      </c>
      <c r="T89" s="73"/>
      <c r="U89" s="72"/>
      <c r="V89" s="16"/>
      <c r="W89" s="72"/>
      <c r="X89" s="13"/>
    </row>
    <row r="90" spans="2:24" x14ac:dyDescent="0.25">
      <c r="B90" s="7">
        <v>86</v>
      </c>
      <c r="C90" s="19">
        <v>43977</v>
      </c>
      <c r="D90" s="7">
        <f t="shared" si="65"/>
        <v>21488</v>
      </c>
      <c r="E90" s="2">
        <f t="shared" si="66"/>
        <v>480</v>
      </c>
      <c r="F90" s="26">
        <f t="shared" si="67"/>
        <v>859.52</v>
      </c>
      <c r="G90" s="96">
        <f t="shared" si="73"/>
        <v>7.9599955399131464E-3</v>
      </c>
      <c r="H90" s="58">
        <f t="shared" si="74"/>
        <v>1</v>
      </c>
      <c r="I90" s="7">
        <f t="shared" si="68"/>
        <v>2373</v>
      </c>
      <c r="J90" s="2">
        <f t="shared" si="69"/>
        <v>20371</v>
      </c>
      <c r="K90" s="36">
        <f t="shared" si="70"/>
        <v>458</v>
      </c>
      <c r="L90" s="7">
        <f t="shared" si="71"/>
        <v>-2</v>
      </c>
      <c r="M90" s="2">
        <f t="shared" si="78"/>
        <v>-58</v>
      </c>
      <c r="N90" s="36">
        <f t="shared" si="72"/>
        <v>-2</v>
      </c>
      <c r="P90" s="41">
        <f t="shared" si="75"/>
        <v>1.4142600609811093E-5</v>
      </c>
      <c r="Q90" s="40">
        <f t="shared" si="76"/>
        <v>1.5564331275889045</v>
      </c>
      <c r="R90" s="40">
        <f t="shared" si="77"/>
        <v>-37576.591875000035</v>
      </c>
      <c r="S90" s="106">
        <f t="shared" si="38"/>
        <v>20371</v>
      </c>
      <c r="T90" s="41"/>
      <c r="U90" s="40"/>
      <c r="V90" s="108"/>
      <c r="W90" s="40"/>
      <c r="X90" s="14"/>
    </row>
    <row r="91" spans="2:24" x14ac:dyDescent="0.25">
      <c r="B91" s="9">
        <v>87</v>
      </c>
      <c r="C91" s="18">
        <v>43978</v>
      </c>
      <c r="D91" s="9">
        <f t="shared" ref="D91:D122" si="79">D90+IF(M91&gt;0,M91,0)</f>
        <v>21488</v>
      </c>
      <c r="E91" s="3">
        <f t="shared" ref="E91:E122" si="80">E90+IF(N91&gt;0,N91,0)</f>
        <v>480</v>
      </c>
      <c r="F91" s="25">
        <f t="shared" ref="F91:F122" si="81">D91*W$4</f>
        <v>859.52</v>
      </c>
      <c r="G91" s="95">
        <f t="shared" si="73"/>
        <v>7.9599955399131464E-3</v>
      </c>
      <c r="H91" s="57">
        <f t="shared" si="74"/>
        <v>1</v>
      </c>
      <c r="I91" s="9">
        <f t="shared" ref="I91:I122" si="82">INT((Z$4*K91+I90)/(1+Y$4*J91))</f>
        <v>2371</v>
      </c>
      <c r="J91" s="3">
        <f t="shared" ref="J91:J122" si="83">S91</f>
        <v>20313</v>
      </c>
      <c r="K91" s="39">
        <f t="shared" ref="K91:K122" si="84">INT((X$4*J91+K90)/(1+W$4+Z$4))</f>
        <v>457</v>
      </c>
      <c r="L91" s="9">
        <f t="shared" ref="L91:L122" si="85">I91-I90</f>
        <v>-2</v>
      </c>
      <c r="M91" s="3">
        <f t="shared" si="78"/>
        <v>-58</v>
      </c>
      <c r="N91" s="39">
        <f t="shared" ref="N91:N122" si="86">K91-K90</f>
        <v>-1</v>
      </c>
      <c r="P91" s="73">
        <f t="shared" si="75"/>
        <v>1.4142600609811093E-5</v>
      </c>
      <c r="Q91" s="72">
        <f t="shared" si="76"/>
        <v>1.5572847024609255</v>
      </c>
      <c r="R91" s="72">
        <f t="shared" si="77"/>
        <v>-37469.908125000038</v>
      </c>
      <c r="S91" s="107">
        <f t="shared" si="38"/>
        <v>20313</v>
      </c>
      <c r="T91" s="73"/>
      <c r="U91" s="72"/>
      <c r="V91" s="16"/>
      <c r="W91" s="72"/>
      <c r="X91" s="13"/>
    </row>
    <row r="92" spans="2:24" x14ac:dyDescent="0.25">
      <c r="B92" s="7">
        <v>88</v>
      </c>
      <c r="C92" s="19">
        <v>43979</v>
      </c>
      <c r="D92" s="7">
        <f t="shared" si="79"/>
        <v>21488</v>
      </c>
      <c r="E92" s="2">
        <f t="shared" si="80"/>
        <v>480</v>
      </c>
      <c r="F92" s="26">
        <f t="shared" si="81"/>
        <v>859.52</v>
      </c>
      <c r="G92" s="96">
        <f t="shared" si="73"/>
        <v>7.9599955399131464E-3</v>
      </c>
      <c r="H92" s="58">
        <f t="shared" si="74"/>
        <v>1</v>
      </c>
      <c r="I92" s="7">
        <f t="shared" si="82"/>
        <v>2370</v>
      </c>
      <c r="J92" s="2">
        <f t="shared" si="83"/>
        <v>20255</v>
      </c>
      <c r="K92" s="36">
        <f t="shared" si="84"/>
        <v>456</v>
      </c>
      <c r="L92" s="7">
        <f t="shared" si="85"/>
        <v>-1</v>
      </c>
      <c r="M92" s="2">
        <f t="shared" si="78"/>
        <v>-58</v>
      </c>
      <c r="N92" s="36">
        <f t="shared" si="86"/>
        <v>-1</v>
      </c>
      <c r="P92" s="41">
        <f t="shared" si="75"/>
        <v>1.4142600609811093E-5</v>
      </c>
      <c r="Q92" s="40">
        <f t="shared" si="76"/>
        <v>1.5581301973037995</v>
      </c>
      <c r="R92" s="40">
        <f t="shared" si="77"/>
        <v>-37363.224375000034</v>
      </c>
      <c r="S92" s="106">
        <f t="shared" ref="S92:S155" si="87">INT(((-Q92+SQRT((Q92^2)-(4*P92*R92)))/(2*P92)))</f>
        <v>20255</v>
      </c>
      <c r="T92" s="41"/>
      <c r="U92" s="40"/>
      <c r="V92" s="108"/>
      <c r="W92" s="40"/>
      <c r="X92" s="14"/>
    </row>
    <row r="93" spans="2:24" x14ac:dyDescent="0.25">
      <c r="B93" s="9">
        <v>89</v>
      </c>
      <c r="C93" s="18">
        <v>43980</v>
      </c>
      <c r="D93" s="9">
        <f t="shared" si="79"/>
        <v>21488</v>
      </c>
      <c r="E93" s="3">
        <f t="shared" si="80"/>
        <v>480</v>
      </c>
      <c r="F93" s="25">
        <f t="shared" si="81"/>
        <v>859.52</v>
      </c>
      <c r="G93" s="95">
        <f t="shared" si="73"/>
        <v>7.9599955399131464E-3</v>
      </c>
      <c r="H93" s="57">
        <f t="shared" si="74"/>
        <v>1</v>
      </c>
      <c r="I93" s="9">
        <f t="shared" si="82"/>
        <v>2368</v>
      </c>
      <c r="J93" s="3">
        <f t="shared" si="83"/>
        <v>20197</v>
      </c>
      <c r="K93" s="39">
        <f t="shared" si="84"/>
        <v>454</v>
      </c>
      <c r="L93" s="9">
        <f t="shared" si="85"/>
        <v>-2</v>
      </c>
      <c r="M93" s="3">
        <f t="shared" si="78"/>
        <v>-58</v>
      </c>
      <c r="N93" s="39">
        <f t="shared" si="86"/>
        <v>-2</v>
      </c>
      <c r="P93" s="73">
        <f t="shared" si="75"/>
        <v>1.4142600609811093E-5</v>
      </c>
      <c r="Q93" s="72">
        <f t="shared" si="76"/>
        <v>1.5589617018997783</v>
      </c>
      <c r="R93" s="72">
        <f t="shared" si="77"/>
        <v>-37256.540625000038</v>
      </c>
      <c r="S93" s="107">
        <f t="shared" si="87"/>
        <v>20197</v>
      </c>
      <c r="T93" s="73"/>
      <c r="U93" s="72"/>
      <c r="V93" s="16"/>
      <c r="W93" s="72"/>
      <c r="X93" s="13"/>
    </row>
    <row r="94" spans="2:24" x14ac:dyDescent="0.25">
      <c r="B94" s="7">
        <v>90</v>
      </c>
      <c r="C94" s="19">
        <v>43981</v>
      </c>
      <c r="D94" s="7">
        <f t="shared" si="79"/>
        <v>21488</v>
      </c>
      <c r="E94" s="2">
        <f t="shared" si="80"/>
        <v>480</v>
      </c>
      <c r="F94" s="26">
        <f t="shared" si="81"/>
        <v>859.52</v>
      </c>
      <c r="G94" s="96">
        <f t="shared" si="73"/>
        <v>7.9599955399131464E-3</v>
      </c>
      <c r="H94" s="58">
        <f t="shared" si="74"/>
        <v>1</v>
      </c>
      <c r="I94" s="7">
        <f t="shared" si="82"/>
        <v>2367</v>
      </c>
      <c r="J94" s="2">
        <f t="shared" si="83"/>
        <v>20139</v>
      </c>
      <c r="K94" s="36">
        <f t="shared" si="84"/>
        <v>453</v>
      </c>
      <c r="L94" s="7">
        <f t="shared" si="85"/>
        <v>-1</v>
      </c>
      <c r="M94" s="2">
        <f t="shared" si="78"/>
        <v>-58</v>
      </c>
      <c r="N94" s="36">
        <f t="shared" si="86"/>
        <v>-1</v>
      </c>
      <c r="P94" s="41">
        <f t="shared" si="75"/>
        <v>1.4142600609811093E-5</v>
      </c>
      <c r="Q94" s="40">
        <f t="shared" si="76"/>
        <v>1.5598132767717994</v>
      </c>
      <c r="R94" s="40">
        <f t="shared" si="77"/>
        <v>-37149.856875000034</v>
      </c>
      <c r="S94" s="106">
        <f t="shared" si="87"/>
        <v>20139</v>
      </c>
      <c r="T94" s="41"/>
      <c r="U94" s="40"/>
      <c r="V94" s="108"/>
      <c r="W94" s="40"/>
      <c r="X94" s="14"/>
    </row>
    <row r="95" spans="2:24" x14ac:dyDescent="0.25">
      <c r="B95" s="9">
        <v>91</v>
      </c>
      <c r="C95" s="18">
        <v>43982</v>
      </c>
      <c r="D95" s="9">
        <f t="shared" si="79"/>
        <v>21488</v>
      </c>
      <c r="E95" s="3">
        <f t="shared" si="80"/>
        <v>480</v>
      </c>
      <c r="F95" s="25">
        <f t="shared" si="81"/>
        <v>859.52</v>
      </c>
      <c r="G95" s="95">
        <f t="shared" si="73"/>
        <v>7.9599955399131464E-3</v>
      </c>
      <c r="H95" s="57">
        <f t="shared" si="74"/>
        <v>1</v>
      </c>
      <c r="I95" s="9">
        <f t="shared" si="82"/>
        <v>2366</v>
      </c>
      <c r="J95" s="3">
        <f t="shared" si="83"/>
        <v>20081</v>
      </c>
      <c r="K95" s="39">
        <f t="shared" si="84"/>
        <v>452</v>
      </c>
      <c r="L95" s="9">
        <f t="shared" si="85"/>
        <v>-1</v>
      </c>
      <c r="M95" s="3">
        <f t="shared" si="78"/>
        <v>-58</v>
      </c>
      <c r="N95" s="39">
        <f t="shared" si="86"/>
        <v>-1</v>
      </c>
      <c r="P95" s="73">
        <f t="shared" si="75"/>
        <v>1.4142600609811093E-5</v>
      </c>
      <c r="Q95" s="72">
        <f t="shared" si="76"/>
        <v>1.5606447813677782</v>
      </c>
      <c r="R95" s="72">
        <f t="shared" si="77"/>
        <v>-37043.173125000038</v>
      </c>
      <c r="S95" s="107">
        <f t="shared" si="87"/>
        <v>20081</v>
      </c>
      <c r="T95" s="73"/>
      <c r="U95" s="72"/>
      <c r="V95" s="16"/>
      <c r="W95" s="72"/>
      <c r="X95" s="13"/>
    </row>
    <row r="96" spans="2:24" x14ac:dyDescent="0.25">
      <c r="B96" s="7">
        <v>92</v>
      </c>
      <c r="C96" s="19">
        <v>43983</v>
      </c>
      <c r="D96" s="7">
        <f t="shared" si="79"/>
        <v>21488</v>
      </c>
      <c r="E96" s="2">
        <f t="shared" si="80"/>
        <v>480</v>
      </c>
      <c r="F96" s="26">
        <f t="shared" si="81"/>
        <v>859.52</v>
      </c>
      <c r="G96" s="96">
        <f t="shared" si="73"/>
        <v>7.9599955399131464E-3</v>
      </c>
      <c r="H96" s="58">
        <f t="shared" si="74"/>
        <v>1</v>
      </c>
      <c r="I96" s="7">
        <f t="shared" si="82"/>
        <v>2366</v>
      </c>
      <c r="J96" s="2">
        <f t="shared" si="83"/>
        <v>20023</v>
      </c>
      <c r="K96" s="36">
        <f t="shared" si="84"/>
        <v>451</v>
      </c>
      <c r="L96" s="7">
        <f t="shared" si="85"/>
        <v>0</v>
      </c>
      <c r="M96" s="2">
        <f t="shared" si="78"/>
        <v>-58</v>
      </c>
      <c r="N96" s="36">
        <f t="shared" si="86"/>
        <v>-1</v>
      </c>
      <c r="P96" s="41">
        <f t="shared" si="75"/>
        <v>1.4142600609811093E-5</v>
      </c>
      <c r="Q96" s="40">
        <f t="shared" si="76"/>
        <v>1.561476285963757</v>
      </c>
      <c r="R96" s="40">
        <f t="shared" si="77"/>
        <v>-36936.489375000034</v>
      </c>
      <c r="S96" s="106">
        <f t="shared" si="87"/>
        <v>20023</v>
      </c>
      <c r="T96" s="41"/>
      <c r="U96" s="40"/>
      <c r="V96" s="108"/>
      <c r="W96" s="40"/>
      <c r="X96" s="14"/>
    </row>
    <row r="97" spans="2:24" x14ac:dyDescent="0.25">
      <c r="B97" s="9">
        <v>93</v>
      </c>
      <c r="C97" s="18">
        <v>43984</v>
      </c>
      <c r="D97" s="9">
        <f t="shared" si="79"/>
        <v>21488</v>
      </c>
      <c r="E97" s="3">
        <f t="shared" si="80"/>
        <v>480</v>
      </c>
      <c r="F97" s="25">
        <f t="shared" si="81"/>
        <v>859.52</v>
      </c>
      <c r="G97" s="95">
        <f t="shared" si="73"/>
        <v>7.9599955399131464E-3</v>
      </c>
      <c r="H97" s="57">
        <f t="shared" si="74"/>
        <v>1</v>
      </c>
      <c r="I97" s="9">
        <f t="shared" si="82"/>
        <v>2365</v>
      </c>
      <c r="J97" s="3">
        <f t="shared" si="83"/>
        <v>19965</v>
      </c>
      <c r="K97" s="39">
        <f t="shared" si="84"/>
        <v>449</v>
      </c>
      <c r="L97" s="9">
        <f t="shared" si="85"/>
        <v>-1</v>
      </c>
      <c r="M97" s="3">
        <f t="shared" si="78"/>
        <v>-58</v>
      </c>
      <c r="N97" s="39">
        <f t="shared" si="86"/>
        <v>-2</v>
      </c>
      <c r="P97" s="73">
        <f t="shared" si="75"/>
        <v>1.4142600609811093E-5</v>
      </c>
      <c r="Q97" s="72">
        <f t="shared" si="76"/>
        <v>1.5622938003128402</v>
      </c>
      <c r="R97" s="72">
        <f t="shared" si="77"/>
        <v>-36829.805625000037</v>
      </c>
      <c r="S97" s="107">
        <f t="shared" si="87"/>
        <v>19965</v>
      </c>
      <c r="T97" s="73"/>
      <c r="U97" s="72"/>
      <c r="V97" s="16"/>
      <c r="W97" s="72"/>
      <c r="X97" s="13"/>
    </row>
    <row r="98" spans="2:24" x14ac:dyDescent="0.25">
      <c r="B98" s="7">
        <v>94</v>
      </c>
      <c r="C98" s="19">
        <v>43985</v>
      </c>
      <c r="D98" s="7">
        <f t="shared" si="79"/>
        <v>21488</v>
      </c>
      <c r="E98" s="2">
        <f t="shared" si="80"/>
        <v>480</v>
      </c>
      <c r="F98" s="26">
        <f t="shared" si="81"/>
        <v>859.52</v>
      </c>
      <c r="G98" s="96">
        <f t="shared" si="73"/>
        <v>7.9599955399131464E-3</v>
      </c>
      <c r="H98" s="58">
        <f t="shared" si="74"/>
        <v>1</v>
      </c>
      <c r="I98" s="7">
        <f t="shared" si="82"/>
        <v>2365</v>
      </c>
      <c r="J98" s="2">
        <f t="shared" si="83"/>
        <v>19907</v>
      </c>
      <c r="K98" s="36">
        <f t="shared" si="84"/>
        <v>448</v>
      </c>
      <c r="L98" s="7">
        <f t="shared" si="85"/>
        <v>0</v>
      </c>
      <c r="M98" s="2">
        <f t="shared" si="78"/>
        <v>-58</v>
      </c>
      <c r="N98" s="36">
        <f t="shared" si="86"/>
        <v>-1</v>
      </c>
      <c r="P98" s="41">
        <f t="shared" si="75"/>
        <v>1.4142600609811093E-5</v>
      </c>
      <c r="Q98" s="40">
        <f t="shared" si="76"/>
        <v>1.5631313849379658</v>
      </c>
      <c r="R98" s="40">
        <f t="shared" si="77"/>
        <v>-36723.121875000033</v>
      </c>
      <c r="S98" s="106">
        <f t="shared" si="87"/>
        <v>19907</v>
      </c>
      <c r="T98" s="41"/>
      <c r="U98" s="40"/>
      <c r="V98" s="108"/>
      <c r="W98" s="40"/>
      <c r="X98" s="14"/>
    </row>
    <row r="99" spans="2:24" x14ac:dyDescent="0.25">
      <c r="B99" s="9">
        <v>95</v>
      </c>
      <c r="C99" s="18">
        <v>43986</v>
      </c>
      <c r="D99" s="9">
        <f t="shared" si="79"/>
        <v>21488</v>
      </c>
      <c r="E99" s="3">
        <f t="shared" si="80"/>
        <v>480</v>
      </c>
      <c r="F99" s="25">
        <f t="shared" si="81"/>
        <v>859.52</v>
      </c>
      <c r="G99" s="95">
        <f t="shared" si="73"/>
        <v>7.9599955399131464E-3</v>
      </c>
      <c r="H99" s="57">
        <f t="shared" si="74"/>
        <v>1</v>
      </c>
      <c r="I99" s="9">
        <f t="shared" si="82"/>
        <v>2365</v>
      </c>
      <c r="J99" s="3">
        <f t="shared" si="83"/>
        <v>19849</v>
      </c>
      <c r="K99" s="39">
        <f t="shared" si="84"/>
        <v>447</v>
      </c>
      <c r="L99" s="9">
        <f t="shared" si="85"/>
        <v>0</v>
      </c>
      <c r="M99" s="3">
        <f t="shared" si="78"/>
        <v>-58</v>
      </c>
      <c r="N99" s="39">
        <f t="shared" si="86"/>
        <v>-1</v>
      </c>
      <c r="P99" s="73">
        <f t="shared" si="75"/>
        <v>1.4142600609811093E-5</v>
      </c>
      <c r="Q99" s="72">
        <f t="shared" si="76"/>
        <v>1.5639488992870489</v>
      </c>
      <c r="R99" s="72">
        <f t="shared" si="77"/>
        <v>-36616.438125000037</v>
      </c>
      <c r="S99" s="107">
        <f t="shared" si="87"/>
        <v>19849</v>
      </c>
      <c r="T99" s="73"/>
      <c r="U99" s="72"/>
      <c r="V99" s="16"/>
      <c r="W99" s="72"/>
      <c r="X99" s="13"/>
    </row>
    <row r="100" spans="2:24" x14ac:dyDescent="0.25">
      <c r="B100" s="7">
        <v>96</v>
      </c>
      <c r="C100" s="19">
        <v>43987</v>
      </c>
      <c r="D100" s="7">
        <f t="shared" si="79"/>
        <v>21488</v>
      </c>
      <c r="E100" s="2">
        <f t="shared" si="80"/>
        <v>480</v>
      </c>
      <c r="F100" s="26">
        <f t="shared" si="81"/>
        <v>859.52</v>
      </c>
      <c r="G100" s="96">
        <f t="shared" ref="G100:G131" si="88">D100/U$3</f>
        <v>7.9599955399131464E-3</v>
      </c>
      <c r="H100" s="58">
        <f t="shared" si="74"/>
        <v>1</v>
      </c>
      <c r="I100" s="7">
        <f t="shared" si="82"/>
        <v>2364</v>
      </c>
      <c r="J100" s="2">
        <f t="shared" si="83"/>
        <v>19791</v>
      </c>
      <c r="K100" s="36">
        <f t="shared" si="84"/>
        <v>445</v>
      </c>
      <c r="L100" s="7">
        <f t="shared" si="85"/>
        <v>-1</v>
      </c>
      <c r="M100" s="2">
        <f t="shared" si="78"/>
        <v>-58</v>
      </c>
      <c r="N100" s="36">
        <f t="shared" si="86"/>
        <v>-2</v>
      </c>
      <c r="P100" s="41">
        <f t="shared" si="75"/>
        <v>1.4142600609811093E-5</v>
      </c>
      <c r="Q100" s="40">
        <f t="shared" si="76"/>
        <v>1.5647664136361323</v>
      </c>
      <c r="R100" s="40">
        <f t="shared" si="77"/>
        <v>-36509.754375000033</v>
      </c>
      <c r="S100" s="106">
        <f t="shared" si="87"/>
        <v>19791</v>
      </c>
      <c r="T100" s="41"/>
      <c r="U100" s="40"/>
      <c r="V100" s="108"/>
      <c r="W100" s="40"/>
      <c r="X100" s="14"/>
    </row>
    <row r="101" spans="2:24" x14ac:dyDescent="0.25">
      <c r="B101" s="9">
        <v>97</v>
      </c>
      <c r="C101" s="18">
        <v>43988</v>
      </c>
      <c r="D101" s="9">
        <f t="shared" si="79"/>
        <v>21488</v>
      </c>
      <c r="E101" s="3">
        <f t="shared" si="80"/>
        <v>480</v>
      </c>
      <c r="F101" s="25">
        <f t="shared" si="81"/>
        <v>859.52</v>
      </c>
      <c r="G101" s="95">
        <f t="shared" si="88"/>
        <v>7.9599955399131464E-3</v>
      </c>
      <c r="H101" s="57">
        <f t="shared" si="74"/>
        <v>1</v>
      </c>
      <c r="I101" s="9">
        <f t="shared" si="82"/>
        <v>2364</v>
      </c>
      <c r="J101" s="3">
        <f t="shared" si="83"/>
        <v>19733</v>
      </c>
      <c r="K101" s="39">
        <f t="shared" si="84"/>
        <v>444</v>
      </c>
      <c r="L101" s="9">
        <f t="shared" si="85"/>
        <v>0</v>
      </c>
      <c r="M101" s="3">
        <f t="shared" si="78"/>
        <v>-58</v>
      </c>
      <c r="N101" s="39">
        <f t="shared" si="86"/>
        <v>-1</v>
      </c>
      <c r="P101" s="73">
        <f t="shared" si="75"/>
        <v>1.4142600609811093E-5</v>
      </c>
      <c r="Q101" s="72">
        <f t="shared" si="76"/>
        <v>1.565603998261258</v>
      </c>
      <c r="R101" s="72">
        <f t="shared" si="77"/>
        <v>-36403.070625000037</v>
      </c>
      <c r="S101" s="107">
        <f t="shared" si="87"/>
        <v>19733</v>
      </c>
      <c r="T101" s="73"/>
      <c r="U101" s="72"/>
      <c r="V101" s="16"/>
      <c r="W101" s="72"/>
      <c r="X101" s="13"/>
    </row>
    <row r="102" spans="2:24" x14ac:dyDescent="0.25">
      <c r="B102" s="7">
        <v>98</v>
      </c>
      <c r="C102" s="19">
        <v>43989</v>
      </c>
      <c r="D102" s="7">
        <f t="shared" si="79"/>
        <v>21488</v>
      </c>
      <c r="E102" s="2">
        <f t="shared" si="80"/>
        <v>480</v>
      </c>
      <c r="F102" s="26">
        <f t="shared" si="81"/>
        <v>859.52</v>
      </c>
      <c r="G102" s="96">
        <f t="shared" si="88"/>
        <v>7.9599955399131464E-3</v>
      </c>
      <c r="H102" s="58">
        <f t="shared" si="74"/>
        <v>1</v>
      </c>
      <c r="I102" s="7">
        <f t="shared" si="82"/>
        <v>2364</v>
      </c>
      <c r="J102" s="2">
        <f t="shared" si="83"/>
        <v>19676</v>
      </c>
      <c r="K102" s="36">
        <f t="shared" si="84"/>
        <v>443</v>
      </c>
      <c r="L102" s="7">
        <f t="shared" si="85"/>
        <v>0</v>
      </c>
      <c r="M102" s="2">
        <f t="shared" si="78"/>
        <v>-57</v>
      </c>
      <c r="N102" s="36">
        <f t="shared" si="86"/>
        <v>-1</v>
      </c>
      <c r="P102" s="41">
        <f t="shared" si="75"/>
        <v>1.4142600609811093E-5</v>
      </c>
      <c r="Q102" s="40">
        <f t="shared" si="76"/>
        <v>1.5664215126103411</v>
      </c>
      <c r="R102" s="40">
        <f t="shared" si="77"/>
        <v>-36296.386875000033</v>
      </c>
      <c r="S102" s="106">
        <f t="shared" si="87"/>
        <v>19676</v>
      </c>
      <c r="T102" s="41"/>
      <c r="U102" s="40"/>
      <c r="V102" s="108"/>
      <c r="W102" s="40"/>
      <c r="X102" s="14"/>
    </row>
    <row r="103" spans="2:24" x14ac:dyDescent="0.25">
      <c r="B103" s="9">
        <v>99</v>
      </c>
      <c r="C103" s="18">
        <v>43990</v>
      </c>
      <c r="D103" s="9">
        <f t="shared" si="79"/>
        <v>21488</v>
      </c>
      <c r="E103" s="3">
        <f t="shared" si="80"/>
        <v>480</v>
      </c>
      <c r="F103" s="25">
        <f t="shared" si="81"/>
        <v>859.52</v>
      </c>
      <c r="G103" s="95">
        <f t="shared" si="88"/>
        <v>7.9599955399131464E-3</v>
      </c>
      <c r="H103" s="57">
        <f t="shared" si="74"/>
        <v>1</v>
      </c>
      <c r="I103" s="9">
        <f t="shared" si="82"/>
        <v>2363</v>
      </c>
      <c r="J103" s="3">
        <f t="shared" si="83"/>
        <v>19619</v>
      </c>
      <c r="K103" s="39">
        <f t="shared" si="84"/>
        <v>441</v>
      </c>
      <c r="L103" s="9">
        <f t="shared" si="85"/>
        <v>-1</v>
      </c>
      <c r="M103" s="3">
        <f t="shared" si="78"/>
        <v>-57</v>
      </c>
      <c r="N103" s="39">
        <f t="shared" si="86"/>
        <v>-2</v>
      </c>
      <c r="P103" s="73">
        <f t="shared" si="75"/>
        <v>1.4142600609811093E-5</v>
      </c>
      <c r="Q103" s="72">
        <f t="shared" si="76"/>
        <v>1.5672250367125291</v>
      </c>
      <c r="R103" s="72">
        <f t="shared" si="77"/>
        <v>-36191.542500000032</v>
      </c>
      <c r="S103" s="107">
        <f t="shared" si="87"/>
        <v>19619</v>
      </c>
      <c r="T103" s="73"/>
      <c r="U103" s="72"/>
      <c r="V103" s="16"/>
      <c r="W103" s="72"/>
      <c r="X103" s="13"/>
    </row>
    <row r="104" spans="2:24" x14ac:dyDescent="0.25">
      <c r="B104" s="7">
        <v>100</v>
      </c>
      <c r="C104" s="19">
        <v>43991</v>
      </c>
      <c r="D104" s="7">
        <f t="shared" si="79"/>
        <v>21488</v>
      </c>
      <c r="E104" s="2">
        <f t="shared" si="80"/>
        <v>480</v>
      </c>
      <c r="F104" s="26">
        <f t="shared" si="81"/>
        <v>859.52</v>
      </c>
      <c r="G104" s="96">
        <f t="shared" si="88"/>
        <v>7.9599955399131464E-3</v>
      </c>
      <c r="H104" s="58">
        <f t="shared" ref="H104:H135" si="89">D104/D103</f>
        <v>1</v>
      </c>
      <c r="I104" s="7">
        <f t="shared" si="82"/>
        <v>2363</v>
      </c>
      <c r="J104" s="2">
        <f t="shared" si="83"/>
        <v>19562</v>
      </c>
      <c r="K104" s="36">
        <f t="shared" si="84"/>
        <v>440</v>
      </c>
      <c r="L104" s="7">
        <f t="shared" si="85"/>
        <v>0</v>
      </c>
      <c r="M104" s="2">
        <f t="shared" si="78"/>
        <v>-57</v>
      </c>
      <c r="N104" s="36">
        <f t="shared" si="86"/>
        <v>-1</v>
      </c>
      <c r="P104" s="41">
        <f t="shared" si="75"/>
        <v>1.4142600609811093E-5</v>
      </c>
      <c r="Q104" s="40">
        <f t="shared" si="76"/>
        <v>1.5680486310907591</v>
      </c>
      <c r="R104" s="40">
        <f t="shared" si="77"/>
        <v>-36086.698125000032</v>
      </c>
      <c r="S104" s="106">
        <f t="shared" si="87"/>
        <v>19562</v>
      </c>
      <c r="T104" s="41"/>
      <c r="U104" s="40"/>
      <c r="V104" s="108"/>
      <c r="W104" s="40"/>
      <c r="X104" s="14"/>
    </row>
    <row r="105" spans="2:24" x14ac:dyDescent="0.25">
      <c r="B105" s="9">
        <v>101</v>
      </c>
      <c r="C105" s="18">
        <v>43992</v>
      </c>
      <c r="D105" s="9">
        <f t="shared" si="79"/>
        <v>21488</v>
      </c>
      <c r="E105" s="3">
        <f t="shared" si="80"/>
        <v>480</v>
      </c>
      <c r="F105" s="25">
        <f t="shared" si="81"/>
        <v>859.52</v>
      </c>
      <c r="G105" s="95">
        <f t="shared" si="88"/>
        <v>7.9599955399131464E-3</v>
      </c>
      <c r="H105" s="57">
        <f t="shared" si="89"/>
        <v>1</v>
      </c>
      <c r="I105" s="9">
        <f t="shared" si="82"/>
        <v>2363</v>
      </c>
      <c r="J105" s="3">
        <f t="shared" si="83"/>
        <v>19505</v>
      </c>
      <c r="K105" s="39">
        <f t="shared" si="84"/>
        <v>439</v>
      </c>
      <c r="L105" s="9">
        <f t="shared" si="85"/>
        <v>0</v>
      </c>
      <c r="M105" s="3">
        <f t="shared" si="78"/>
        <v>-57</v>
      </c>
      <c r="N105" s="39">
        <f t="shared" si="86"/>
        <v>-1</v>
      </c>
      <c r="P105" s="73">
        <f t="shared" si="75"/>
        <v>1.4142600609811093E-5</v>
      </c>
      <c r="Q105" s="72">
        <f t="shared" si="76"/>
        <v>1.5688521551929471</v>
      </c>
      <c r="R105" s="72">
        <f t="shared" si="77"/>
        <v>-35981.853750000031</v>
      </c>
      <c r="S105" s="107">
        <f t="shared" si="87"/>
        <v>19505</v>
      </c>
      <c r="T105" s="73"/>
      <c r="U105" s="72"/>
      <c r="V105" s="16"/>
      <c r="W105" s="72"/>
      <c r="X105" s="13"/>
    </row>
    <row r="106" spans="2:24" x14ac:dyDescent="0.25">
      <c r="B106" s="7">
        <v>102</v>
      </c>
      <c r="C106" s="19">
        <v>43993</v>
      </c>
      <c r="D106" s="7">
        <f t="shared" si="79"/>
        <v>21488</v>
      </c>
      <c r="E106" s="2">
        <f t="shared" si="80"/>
        <v>480</v>
      </c>
      <c r="F106" s="26">
        <f t="shared" si="81"/>
        <v>859.52</v>
      </c>
      <c r="G106" s="96">
        <f t="shared" si="88"/>
        <v>7.9599955399131464E-3</v>
      </c>
      <c r="H106" s="58">
        <f t="shared" si="89"/>
        <v>1</v>
      </c>
      <c r="I106" s="7">
        <f t="shared" si="82"/>
        <v>2363</v>
      </c>
      <c r="J106" s="2">
        <f t="shared" si="83"/>
        <v>19448</v>
      </c>
      <c r="K106" s="36">
        <f t="shared" si="84"/>
        <v>438</v>
      </c>
      <c r="L106" s="7">
        <f t="shared" si="85"/>
        <v>0</v>
      </c>
      <c r="M106" s="2">
        <f t="shared" si="78"/>
        <v>-57</v>
      </c>
      <c r="N106" s="36">
        <f t="shared" si="86"/>
        <v>-1</v>
      </c>
      <c r="P106" s="41">
        <f t="shared" si="75"/>
        <v>1.4142600609811093E-5</v>
      </c>
      <c r="Q106" s="40">
        <f t="shared" si="76"/>
        <v>1.5696556792951348</v>
      </c>
      <c r="R106" s="40">
        <f t="shared" si="77"/>
        <v>-35877.009375000038</v>
      </c>
      <c r="S106" s="106">
        <f t="shared" si="87"/>
        <v>19448</v>
      </c>
      <c r="T106" s="41"/>
      <c r="U106" s="40"/>
      <c r="V106" s="108"/>
      <c r="W106" s="40"/>
      <c r="X106" s="14"/>
    </row>
    <row r="107" spans="2:24" x14ac:dyDescent="0.25">
      <c r="B107" s="9">
        <v>103</v>
      </c>
      <c r="C107" s="18">
        <v>43994</v>
      </c>
      <c r="D107" s="9">
        <f t="shared" si="79"/>
        <v>21488</v>
      </c>
      <c r="E107" s="3">
        <f t="shared" si="80"/>
        <v>480</v>
      </c>
      <c r="F107" s="25">
        <f t="shared" si="81"/>
        <v>859.52</v>
      </c>
      <c r="G107" s="95">
        <f t="shared" si="88"/>
        <v>7.9599955399131464E-3</v>
      </c>
      <c r="H107" s="57">
        <f t="shared" si="89"/>
        <v>1</v>
      </c>
      <c r="I107" s="9">
        <f t="shared" si="82"/>
        <v>2363</v>
      </c>
      <c r="J107" s="3">
        <f t="shared" si="83"/>
        <v>19391</v>
      </c>
      <c r="K107" s="39">
        <f t="shared" si="84"/>
        <v>436</v>
      </c>
      <c r="L107" s="9">
        <f t="shared" si="85"/>
        <v>0</v>
      </c>
      <c r="M107" s="3">
        <f t="shared" si="78"/>
        <v>-57</v>
      </c>
      <c r="N107" s="39">
        <f t="shared" si="86"/>
        <v>-2</v>
      </c>
      <c r="P107" s="73">
        <f t="shared" si="75"/>
        <v>1.4142600609811093E-5</v>
      </c>
      <c r="Q107" s="72">
        <f t="shared" si="76"/>
        <v>1.5704592033973226</v>
      </c>
      <c r="R107" s="72">
        <f t="shared" si="77"/>
        <v>-35772.165000000037</v>
      </c>
      <c r="S107" s="107">
        <f t="shared" si="87"/>
        <v>19391</v>
      </c>
      <c r="T107" s="73"/>
      <c r="U107" s="72"/>
      <c r="V107" s="16"/>
      <c r="W107" s="72"/>
      <c r="X107" s="13"/>
    </row>
    <row r="108" spans="2:24" x14ac:dyDescent="0.25">
      <c r="B108" s="7">
        <v>104</v>
      </c>
      <c r="C108" s="19">
        <v>43995</v>
      </c>
      <c r="D108" s="7">
        <f t="shared" si="79"/>
        <v>21488</v>
      </c>
      <c r="E108" s="2">
        <f t="shared" si="80"/>
        <v>480</v>
      </c>
      <c r="F108" s="26">
        <f t="shared" si="81"/>
        <v>859.52</v>
      </c>
      <c r="G108" s="96">
        <f t="shared" si="88"/>
        <v>7.9599955399131464E-3</v>
      </c>
      <c r="H108" s="58">
        <f t="shared" si="89"/>
        <v>1</v>
      </c>
      <c r="I108" s="7">
        <f t="shared" si="82"/>
        <v>2363</v>
      </c>
      <c r="J108" s="2">
        <f t="shared" si="83"/>
        <v>19334</v>
      </c>
      <c r="K108" s="36">
        <f t="shared" si="84"/>
        <v>435</v>
      </c>
      <c r="L108" s="7">
        <f t="shared" si="85"/>
        <v>0</v>
      </c>
      <c r="M108" s="2">
        <f t="shared" si="78"/>
        <v>-57</v>
      </c>
      <c r="N108" s="36">
        <f t="shared" si="86"/>
        <v>-1</v>
      </c>
      <c r="P108" s="41">
        <f t="shared" si="75"/>
        <v>1.4142600609811093E-5</v>
      </c>
      <c r="Q108" s="40">
        <f t="shared" si="76"/>
        <v>1.5712688075286572</v>
      </c>
      <c r="R108" s="40">
        <f t="shared" si="77"/>
        <v>-35667.320625000037</v>
      </c>
      <c r="S108" s="106">
        <f t="shared" si="87"/>
        <v>19334</v>
      </c>
      <c r="T108" s="41"/>
      <c r="U108" s="40"/>
      <c r="V108" s="108"/>
      <c r="W108" s="40"/>
      <c r="X108" s="14"/>
    </row>
    <row r="109" spans="2:24" x14ac:dyDescent="0.25">
      <c r="B109" s="9">
        <v>105</v>
      </c>
      <c r="C109" s="18">
        <v>43996</v>
      </c>
      <c r="D109" s="9">
        <f t="shared" si="79"/>
        <v>21488</v>
      </c>
      <c r="E109" s="3">
        <f t="shared" si="80"/>
        <v>480</v>
      </c>
      <c r="F109" s="25">
        <f t="shared" si="81"/>
        <v>859.52</v>
      </c>
      <c r="G109" s="95">
        <f t="shared" si="88"/>
        <v>7.9599955399131464E-3</v>
      </c>
      <c r="H109" s="57">
        <f t="shared" si="89"/>
        <v>1</v>
      </c>
      <c r="I109" s="9">
        <f t="shared" si="82"/>
        <v>2363</v>
      </c>
      <c r="J109" s="3">
        <f t="shared" si="83"/>
        <v>19278</v>
      </c>
      <c r="K109" s="39">
        <f t="shared" si="84"/>
        <v>434</v>
      </c>
      <c r="L109" s="9">
        <f t="shared" si="85"/>
        <v>0</v>
      </c>
      <c r="M109" s="3">
        <f t="shared" si="78"/>
        <v>-56</v>
      </c>
      <c r="N109" s="39">
        <f t="shared" si="86"/>
        <v>-1</v>
      </c>
      <c r="P109" s="73">
        <f t="shared" si="75"/>
        <v>1.4142600609811093E-5</v>
      </c>
      <c r="Q109" s="72">
        <f t="shared" si="76"/>
        <v>1.5720723316308449</v>
      </c>
      <c r="R109" s="72">
        <f t="shared" si="77"/>
        <v>-35562.476250000036</v>
      </c>
      <c r="S109" s="107">
        <f t="shared" si="87"/>
        <v>19278</v>
      </c>
      <c r="T109" s="73"/>
      <c r="U109" s="72"/>
      <c r="V109" s="16"/>
      <c r="W109" s="72"/>
      <c r="X109" s="13"/>
    </row>
    <row r="110" spans="2:24" x14ac:dyDescent="0.25">
      <c r="B110" s="7">
        <v>106</v>
      </c>
      <c r="C110" s="19">
        <v>43997</v>
      </c>
      <c r="D110" s="7">
        <f t="shared" si="79"/>
        <v>21488</v>
      </c>
      <c r="E110" s="2">
        <f t="shared" si="80"/>
        <v>480</v>
      </c>
      <c r="F110" s="26">
        <f t="shared" si="81"/>
        <v>859.52</v>
      </c>
      <c r="G110" s="96">
        <f t="shared" si="88"/>
        <v>7.9599955399131464E-3</v>
      </c>
      <c r="H110" s="58">
        <f t="shared" si="89"/>
        <v>1</v>
      </c>
      <c r="I110" s="7">
        <f t="shared" si="82"/>
        <v>2363</v>
      </c>
      <c r="J110" s="2">
        <f t="shared" si="83"/>
        <v>19222</v>
      </c>
      <c r="K110" s="36">
        <f t="shared" si="84"/>
        <v>433</v>
      </c>
      <c r="L110" s="7">
        <f t="shared" si="85"/>
        <v>0</v>
      </c>
      <c r="M110" s="2">
        <f t="shared" si="78"/>
        <v>-56</v>
      </c>
      <c r="N110" s="36">
        <f t="shared" si="86"/>
        <v>-1</v>
      </c>
      <c r="P110" s="41">
        <f t="shared" si="75"/>
        <v>1.4142600609811093E-5</v>
      </c>
      <c r="Q110" s="40">
        <f t="shared" si="76"/>
        <v>1.5728618654861375</v>
      </c>
      <c r="R110" s="40">
        <f t="shared" si="77"/>
        <v>-35459.471250000031</v>
      </c>
      <c r="S110" s="106">
        <f t="shared" si="87"/>
        <v>19222</v>
      </c>
      <c r="T110" s="41"/>
      <c r="U110" s="40"/>
      <c r="V110" s="108"/>
      <c r="W110" s="40"/>
      <c r="X110" s="14"/>
    </row>
    <row r="111" spans="2:24" x14ac:dyDescent="0.25">
      <c r="B111" s="9">
        <v>107</v>
      </c>
      <c r="C111" s="18">
        <v>43998</v>
      </c>
      <c r="D111" s="9">
        <f t="shared" si="79"/>
        <v>21488</v>
      </c>
      <c r="E111" s="3">
        <f t="shared" si="80"/>
        <v>480</v>
      </c>
      <c r="F111" s="25">
        <f t="shared" si="81"/>
        <v>859.52</v>
      </c>
      <c r="G111" s="95">
        <f t="shared" si="88"/>
        <v>7.9599955399131464E-3</v>
      </c>
      <c r="H111" s="57">
        <f t="shared" si="89"/>
        <v>1</v>
      </c>
      <c r="I111" s="9">
        <f t="shared" si="82"/>
        <v>2363</v>
      </c>
      <c r="J111" s="3">
        <f t="shared" si="83"/>
        <v>19166</v>
      </c>
      <c r="K111" s="39">
        <f t="shared" si="84"/>
        <v>431</v>
      </c>
      <c r="L111" s="9">
        <f t="shared" si="85"/>
        <v>0</v>
      </c>
      <c r="M111" s="3">
        <f t="shared" si="78"/>
        <v>-56</v>
      </c>
      <c r="N111" s="39">
        <f t="shared" si="86"/>
        <v>-2</v>
      </c>
      <c r="P111" s="73">
        <f t="shared" si="75"/>
        <v>1.4142600609811093E-5</v>
      </c>
      <c r="Q111" s="72">
        <f t="shared" si="76"/>
        <v>1.5736513993414298</v>
      </c>
      <c r="R111" s="72">
        <f t="shared" si="77"/>
        <v>-35356.466250000034</v>
      </c>
      <c r="S111" s="107">
        <f t="shared" si="87"/>
        <v>19166</v>
      </c>
      <c r="T111" s="73"/>
      <c r="U111" s="72"/>
      <c r="V111" s="16"/>
      <c r="W111" s="72"/>
      <c r="X111" s="13"/>
    </row>
    <row r="112" spans="2:24" x14ac:dyDescent="0.25">
      <c r="B112" s="7">
        <v>108</v>
      </c>
      <c r="C112" s="19">
        <v>43999</v>
      </c>
      <c r="D112" s="7">
        <f t="shared" si="79"/>
        <v>21488</v>
      </c>
      <c r="E112" s="2">
        <f t="shared" si="80"/>
        <v>480</v>
      </c>
      <c r="F112" s="26">
        <f t="shared" si="81"/>
        <v>859.52</v>
      </c>
      <c r="G112" s="96">
        <f t="shared" si="88"/>
        <v>7.9599955399131464E-3</v>
      </c>
      <c r="H112" s="58">
        <f t="shared" si="89"/>
        <v>1</v>
      </c>
      <c r="I112" s="7">
        <f t="shared" si="82"/>
        <v>2363</v>
      </c>
      <c r="J112" s="2">
        <f t="shared" si="83"/>
        <v>19110</v>
      </c>
      <c r="K112" s="36">
        <f t="shared" si="84"/>
        <v>430</v>
      </c>
      <c r="L112" s="7">
        <f t="shared" si="85"/>
        <v>0</v>
      </c>
      <c r="M112" s="2">
        <f t="shared" si="78"/>
        <v>-56</v>
      </c>
      <c r="N112" s="36">
        <f t="shared" si="86"/>
        <v>-1</v>
      </c>
      <c r="P112" s="41">
        <f t="shared" si="75"/>
        <v>1.4142600609811093E-5</v>
      </c>
      <c r="Q112" s="40">
        <f t="shared" si="76"/>
        <v>1.574447013225869</v>
      </c>
      <c r="R112" s="40">
        <f t="shared" si="77"/>
        <v>-35253.461250000037</v>
      </c>
      <c r="S112" s="106">
        <f t="shared" si="87"/>
        <v>19110</v>
      </c>
      <c r="T112" s="41"/>
      <c r="U112" s="40"/>
      <c r="V112" s="108"/>
      <c r="W112" s="40"/>
      <c r="X112" s="14"/>
    </row>
    <row r="113" spans="2:24" x14ac:dyDescent="0.25">
      <c r="B113" s="9">
        <v>109</v>
      </c>
      <c r="C113" s="18">
        <v>44000</v>
      </c>
      <c r="D113" s="9">
        <f t="shared" si="79"/>
        <v>21488</v>
      </c>
      <c r="E113" s="3">
        <f t="shared" si="80"/>
        <v>480</v>
      </c>
      <c r="F113" s="25">
        <f t="shared" si="81"/>
        <v>859.52</v>
      </c>
      <c r="G113" s="95">
        <f t="shared" si="88"/>
        <v>7.9599955399131464E-3</v>
      </c>
      <c r="H113" s="57">
        <f t="shared" si="89"/>
        <v>1</v>
      </c>
      <c r="I113" s="9">
        <f t="shared" si="82"/>
        <v>2363</v>
      </c>
      <c r="J113" s="3">
        <f t="shared" si="83"/>
        <v>19054</v>
      </c>
      <c r="K113" s="39">
        <f t="shared" si="84"/>
        <v>429</v>
      </c>
      <c r="L113" s="9">
        <f t="shared" si="85"/>
        <v>0</v>
      </c>
      <c r="M113" s="3">
        <f t="shared" si="78"/>
        <v>-56</v>
      </c>
      <c r="N113" s="39">
        <f t="shared" si="86"/>
        <v>-1</v>
      </c>
      <c r="P113" s="73">
        <f t="shared" ref="P113:P144" si="90">Y$4*((1+W$4-X$4)*(1+W$4+Z$4)-X$4)</f>
        <v>1.4142600609811093E-5</v>
      </c>
      <c r="Q113" s="72">
        <f t="shared" ref="Q113:Q144" si="91">(1+W$4-X$4)*(1+W$4+Z$4)-Y$4*((Z$4*K112)+((I112+J112)*(1+W$4+Z$4)))</f>
        <v>1.5752365470811616</v>
      </c>
      <c r="R113" s="72">
        <f t="shared" ref="R113:R144" si="92">-J112*(1+W$4+Z$4)</f>
        <v>-35150.456250000032</v>
      </c>
      <c r="S113" s="107">
        <f t="shared" si="87"/>
        <v>19054</v>
      </c>
      <c r="T113" s="73"/>
      <c r="U113" s="72"/>
      <c r="V113" s="16"/>
      <c r="W113" s="72"/>
      <c r="X113" s="13"/>
    </row>
    <row r="114" spans="2:24" x14ac:dyDescent="0.25">
      <c r="B114" s="7">
        <v>110</v>
      </c>
      <c r="C114" s="19">
        <v>44001</v>
      </c>
      <c r="D114" s="7">
        <f t="shared" si="79"/>
        <v>21488</v>
      </c>
      <c r="E114" s="2">
        <f t="shared" si="80"/>
        <v>480</v>
      </c>
      <c r="F114" s="26">
        <f t="shared" si="81"/>
        <v>859.52</v>
      </c>
      <c r="G114" s="96">
        <f t="shared" si="88"/>
        <v>7.9599955399131464E-3</v>
      </c>
      <c r="H114" s="58">
        <f t="shared" si="89"/>
        <v>1</v>
      </c>
      <c r="I114" s="7">
        <f t="shared" si="82"/>
        <v>2363</v>
      </c>
      <c r="J114" s="2">
        <f t="shared" si="83"/>
        <v>18998</v>
      </c>
      <c r="K114" s="36">
        <f t="shared" si="84"/>
        <v>428</v>
      </c>
      <c r="L114" s="7">
        <f t="shared" si="85"/>
        <v>0</v>
      </c>
      <c r="M114" s="2">
        <f t="shared" si="78"/>
        <v>-56</v>
      </c>
      <c r="N114" s="36">
        <f t="shared" si="86"/>
        <v>-1</v>
      </c>
      <c r="P114" s="41">
        <f t="shared" si="90"/>
        <v>1.4142600609811093E-5</v>
      </c>
      <c r="Q114" s="40">
        <f t="shared" si="91"/>
        <v>1.5760260809364537</v>
      </c>
      <c r="R114" s="40">
        <f t="shared" si="92"/>
        <v>-35047.451250000035</v>
      </c>
      <c r="S114" s="106">
        <f t="shared" si="87"/>
        <v>18998</v>
      </c>
      <c r="T114" s="41"/>
      <c r="U114" s="40"/>
      <c r="V114" s="108"/>
      <c r="W114" s="40"/>
      <c r="X114" s="14"/>
    </row>
    <row r="115" spans="2:24" x14ac:dyDescent="0.25">
      <c r="B115" s="9">
        <v>111</v>
      </c>
      <c r="C115" s="18">
        <v>44002</v>
      </c>
      <c r="D115" s="9">
        <f t="shared" si="79"/>
        <v>21488</v>
      </c>
      <c r="E115" s="3">
        <f t="shared" si="80"/>
        <v>480</v>
      </c>
      <c r="F115" s="25">
        <f t="shared" si="81"/>
        <v>859.52</v>
      </c>
      <c r="G115" s="95">
        <f t="shared" si="88"/>
        <v>7.9599955399131464E-3</v>
      </c>
      <c r="H115" s="57">
        <f t="shared" si="89"/>
        <v>1</v>
      </c>
      <c r="I115" s="9">
        <f t="shared" si="82"/>
        <v>2363</v>
      </c>
      <c r="J115" s="3">
        <f t="shared" si="83"/>
        <v>18942</v>
      </c>
      <c r="K115" s="39">
        <f t="shared" si="84"/>
        <v>426</v>
      </c>
      <c r="L115" s="9">
        <f t="shared" si="85"/>
        <v>0</v>
      </c>
      <c r="M115" s="3">
        <f t="shared" si="78"/>
        <v>-56</v>
      </c>
      <c r="N115" s="39">
        <f t="shared" si="86"/>
        <v>-2</v>
      </c>
      <c r="P115" s="73">
        <f t="shared" si="90"/>
        <v>1.4142600609811093E-5</v>
      </c>
      <c r="Q115" s="72">
        <f t="shared" si="91"/>
        <v>1.5768156147917463</v>
      </c>
      <c r="R115" s="72">
        <f t="shared" si="92"/>
        <v>-34944.44625000003</v>
      </c>
      <c r="S115" s="107">
        <f t="shared" si="87"/>
        <v>18942</v>
      </c>
      <c r="T115" s="73"/>
      <c r="U115" s="72"/>
      <c r="V115" s="16"/>
      <c r="W115" s="72"/>
      <c r="X115" s="13"/>
    </row>
    <row r="116" spans="2:24" x14ac:dyDescent="0.25">
      <c r="B116" s="7">
        <v>112</v>
      </c>
      <c r="C116" s="19">
        <v>44003</v>
      </c>
      <c r="D116" s="7">
        <f t="shared" si="79"/>
        <v>21488</v>
      </c>
      <c r="E116" s="2">
        <f t="shared" si="80"/>
        <v>480</v>
      </c>
      <c r="F116" s="26">
        <f t="shared" si="81"/>
        <v>859.52</v>
      </c>
      <c r="G116" s="96">
        <f t="shared" si="88"/>
        <v>7.9599955399131464E-3</v>
      </c>
      <c r="H116" s="58">
        <f t="shared" si="89"/>
        <v>1</v>
      </c>
      <c r="I116" s="7">
        <f t="shared" si="82"/>
        <v>2363</v>
      </c>
      <c r="J116" s="2">
        <f t="shared" si="83"/>
        <v>18887</v>
      </c>
      <c r="K116" s="36">
        <f t="shared" si="84"/>
        <v>425</v>
      </c>
      <c r="L116" s="7">
        <f t="shared" si="85"/>
        <v>0</v>
      </c>
      <c r="M116" s="2">
        <f t="shared" si="78"/>
        <v>-55</v>
      </c>
      <c r="N116" s="36">
        <f t="shared" si="86"/>
        <v>-1</v>
      </c>
      <c r="P116" s="41">
        <f t="shared" si="90"/>
        <v>1.4142600609811093E-5</v>
      </c>
      <c r="Q116" s="40">
        <f t="shared" si="91"/>
        <v>1.5776112286761854</v>
      </c>
      <c r="R116" s="40">
        <f t="shared" si="92"/>
        <v>-34841.441250000033</v>
      </c>
      <c r="S116" s="106">
        <f t="shared" si="87"/>
        <v>18887</v>
      </c>
      <c r="T116" s="41"/>
      <c r="U116" s="40"/>
      <c r="V116" s="108"/>
      <c r="W116" s="40"/>
      <c r="X116" s="14"/>
    </row>
    <row r="117" spans="2:24" x14ac:dyDescent="0.25">
      <c r="B117" s="9">
        <v>113</v>
      </c>
      <c r="C117" s="18">
        <v>44004</v>
      </c>
      <c r="D117" s="9">
        <f t="shared" si="79"/>
        <v>21488</v>
      </c>
      <c r="E117" s="3">
        <f t="shared" si="80"/>
        <v>480</v>
      </c>
      <c r="F117" s="25">
        <f t="shared" si="81"/>
        <v>859.52</v>
      </c>
      <c r="G117" s="95">
        <f t="shared" si="88"/>
        <v>7.9599955399131464E-3</v>
      </c>
      <c r="H117" s="57">
        <f t="shared" si="89"/>
        <v>1</v>
      </c>
      <c r="I117" s="9">
        <f t="shared" si="82"/>
        <v>2363</v>
      </c>
      <c r="J117" s="3">
        <f t="shared" si="83"/>
        <v>18832</v>
      </c>
      <c r="K117" s="39">
        <f t="shared" si="84"/>
        <v>424</v>
      </c>
      <c r="L117" s="9">
        <f t="shared" si="85"/>
        <v>0</v>
      </c>
      <c r="M117" s="3">
        <f t="shared" si="78"/>
        <v>-55</v>
      </c>
      <c r="N117" s="39">
        <f t="shared" si="86"/>
        <v>-1</v>
      </c>
      <c r="P117" s="73">
        <f t="shared" si="90"/>
        <v>1.4142600609811093E-5</v>
      </c>
      <c r="Q117" s="72">
        <f t="shared" si="91"/>
        <v>1.5783867722845824</v>
      </c>
      <c r="R117" s="72">
        <f t="shared" si="92"/>
        <v>-34740.275625000031</v>
      </c>
      <c r="S117" s="107">
        <f t="shared" si="87"/>
        <v>18832</v>
      </c>
      <c r="T117" s="73"/>
      <c r="U117" s="72"/>
      <c r="V117" s="16"/>
      <c r="W117" s="72"/>
      <c r="X117" s="13"/>
    </row>
    <row r="118" spans="2:24" x14ac:dyDescent="0.25">
      <c r="B118" s="7">
        <v>114</v>
      </c>
      <c r="C118" s="19">
        <v>44005</v>
      </c>
      <c r="D118" s="7">
        <f t="shared" si="79"/>
        <v>21488</v>
      </c>
      <c r="E118" s="2">
        <f t="shared" si="80"/>
        <v>480</v>
      </c>
      <c r="F118" s="26">
        <f t="shared" si="81"/>
        <v>859.52</v>
      </c>
      <c r="G118" s="96">
        <f t="shared" si="88"/>
        <v>7.9599955399131464E-3</v>
      </c>
      <c r="H118" s="58">
        <f t="shared" si="89"/>
        <v>1</v>
      </c>
      <c r="I118" s="7">
        <f t="shared" si="82"/>
        <v>2363</v>
      </c>
      <c r="J118" s="2">
        <f t="shared" si="83"/>
        <v>18777</v>
      </c>
      <c r="K118" s="36">
        <f t="shared" si="84"/>
        <v>423</v>
      </c>
      <c r="L118" s="7">
        <f t="shared" si="85"/>
        <v>0</v>
      </c>
      <c r="M118" s="2">
        <f t="shared" si="78"/>
        <v>-55</v>
      </c>
      <c r="N118" s="36">
        <f t="shared" si="86"/>
        <v>-1</v>
      </c>
      <c r="P118" s="41">
        <f t="shared" si="90"/>
        <v>1.4142600609811093E-5</v>
      </c>
      <c r="Q118" s="40">
        <f t="shared" si="91"/>
        <v>1.5791623158929793</v>
      </c>
      <c r="R118" s="40">
        <f t="shared" si="92"/>
        <v>-34639.11000000003</v>
      </c>
      <c r="S118" s="106">
        <f t="shared" si="87"/>
        <v>18777</v>
      </c>
      <c r="T118" s="41"/>
      <c r="U118" s="40"/>
      <c r="V118" s="108"/>
      <c r="W118" s="40"/>
      <c r="X118" s="14"/>
    </row>
    <row r="119" spans="2:24" x14ac:dyDescent="0.25">
      <c r="B119" s="9">
        <v>115</v>
      </c>
      <c r="C119" s="18">
        <v>44006</v>
      </c>
      <c r="D119" s="9">
        <f t="shared" si="79"/>
        <v>21488</v>
      </c>
      <c r="E119" s="3">
        <f t="shared" si="80"/>
        <v>480</v>
      </c>
      <c r="F119" s="25">
        <f t="shared" si="81"/>
        <v>859.52</v>
      </c>
      <c r="G119" s="95">
        <f t="shared" si="88"/>
        <v>7.9599955399131464E-3</v>
      </c>
      <c r="H119" s="57">
        <f t="shared" si="89"/>
        <v>1</v>
      </c>
      <c r="I119" s="9">
        <f t="shared" si="82"/>
        <v>2363</v>
      </c>
      <c r="J119" s="3">
        <f t="shared" si="83"/>
        <v>18722</v>
      </c>
      <c r="K119" s="39">
        <f t="shared" si="84"/>
        <v>421</v>
      </c>
      <c r="L119" s="9">
        <f t="shared" si="85"/>
        <v>0</v>
      </c>
      <c r="M119" s="3">
        <f t="shared" si="78"/>
        <v>-55</v>
      </c>
      <c r="N119" s="39">
        <f t="shared" si="86"/>
        <v>-2</v>
      </c>
      <c r="P119" s="73">
        <f t="shared" si="90"/>
        <v>1.4142600609811093E-5</v>
      </c>
      <c r="Q119" s="72">
        <f t="shared" si="91"/>
        <v>1.579937859501376</v>
      </c>
      <c r="R119" s="72">
        <f t="shared" si="92"/>
        <v>-34537.944375000036</v>
      </c>
      <c r="S119" s="107">
        <f t="shared" si="87"/>
        <v>18722</v>
      </c>
      <c r="T119" s="73"/>
      <c r="U119" s="72"/>
      <c r="V119" s="16"/>
      <c r="W119" s="72"/>
      <c r="X119" s="13"/>
    </row>
    <row r="120" spans="2:24" x14ac:dyDescent="0.25">
      <c r="B120" s="7">
        <v>116</v>
      </c>
      <c r="C120" s="19">
        <v>44007</v>
      </c>
      <c r="D120" s="7">
        <f t="shared" si="79"/>
        <v>21488</v>
      </c>
      <c r="E120" s="2">
        <f t="shared" si="80"/>
        <v>480</v>
      </c>
      <c r="F120" s="26">
        <f t="shared" si="81"/>
        <v>859.52</v>
      </c>
      <c r="G120" s="96">
        <f t="shared" si="88"/>
        <v>7.9599955399131464E-3</v>
      </c>
      <c r="H120" s="58">
        <f t="shared" si="89"/>
        <v>1</v>
      </c>
      <c r="I120" s="7">
        <f t="shared" si="82"/>
        <v>2363</v>
      </c>
      <c r="J120" s="2">
        <f t="shared" si="83"/>
        <v>18667</v>
      </c>
      <c r="K120" s="36">
        <f t="shared" si="84"/>
        <v>420</v>
      </c>
      <c r="L120" s="7">
        <f t="shared" si="85"/>
        <v>0</v>
      </c>
      <c r="M120" s="2">
        <f t="shared" si="78"/>
        <v>-55</v>
      </c>
      <c r="N120" s="36">
        <f t="shared" si="86"/>
        <v>-1</v>
      </c>
      <c r="P120" s="41">
        <f t="shared" si="90"/>
        <v>1.4142600609811093E-5</v>
      </c>
      <c r="Q120" s="40">
        <f t="shared" si="91"/>
        <v>1.5807194831389197</v>
      </c>
      <c r="R120" s="40">
        <f t="shared" si="92"/>
        <v>-34436.778750000034</v>
      </c>
      <c r="S120" s="106">
        <f t="shared" si="87"/>
        <v>18667</v>
      </c>
      <c r="T120" s="41"/>
      <c r="U120" s="40"/>
      <c r="V120" s="108"/>
      <c r="W120" s="40"/>
      <c r="X120" s="14"/>
    </row>
    <row r="121" spans="2:24" x14ac:dyDescent="0.25">
      <c r="B121" s="9">
        <v>117</v>
      </c>
      <c r="C121" s="18">
        <v>44008</v>
      </c>
      <c r="D121" s="9">
        <f t="shared" si="79"/>
        <v>21488</v>
      </c>
      <c r="E121" s="3">
        <f t="shared" si="80"/>
        <v>480</v>
      </c>
      <c r="F121" s="25">
        <f t="shared" si="81"/>
        <v>859.52</v>
      </c>
      <c r="G121" s="95">
        <f t="shared" si="88"/>
        <v>7.9599955399131464E-3</v>
      </c>
      <c r="H121" s="57">
        <f t="shared" si="89"/>
        <v>1</v>
      </c>
      <c r="I121" s="9">
        <f t="shared" si="82"/>
        <v>2363</v>
      </c>
      <c r="J121" s="3">
        <f t="shared" si="83"/>
        <v>18612</v>
      </c>
      <c r="K121" s="39">
        <f t="shared" si="84"/>
        <v>419</v>
      </c>
      <c r="L121" s="9">
        <f t="shared" si="85"/>
        <v>0</v>
      </c>
      <c r="M121" s="3">
        <f t="shared" ref="M121:M152" si="93">J121-J120</f>
        <v>-55</v>
      </c>
      <c r="N121" s="39">
        <f t="shared" si="86"/>
        <v>-1</v>
      </c>
      <c r="P121" s="73">
        <f t="shared" si="90"/>
        <v>1.4142600609811093E-5</v>
      </c>
      <c r="Q121" s="72">
        <f t="shared" si="91"/>
        <v>1.5814950267473167</v>
      </c>
      <c r="R121" s="72">
        <f t="shared" si="92"/>
        <v>-34335.613125000033</v>
      </c>
      <c r="S121" s="107">
        <f t="shared" si="87"/>
        <v>18612</v>
      </c>
      <c r="T121" s="73"/>
      <c r="U121" s="72"/>
      <c r="V121" s="16"/>
      <c r="W121" s="72"/>
      <c r="X121" s="13"/>
    </row>
    <row r="122" spans="2:24" x14ac:dyDescent="0.25">
      <c r="B122" s="7">
        <v>118</v>
      </c>
      <c r="C122" s="19">
        <v>44009</v>
      </c>
      <c r="D122" s="7">
        <f t="shared" si="79"/>
        <v>21488</v>
      </c>
      <c r="E122" s="2">
        <f t="shared" si="80"/>
        <v>480</v>
      </c>
      <c r="F122" s="26">
        <f t="shared" si="81"/>
        <v>859.52</v>
      </c>
      <c r="G122" s="96">
        <f t="shared" si="88"/>
        <v>7.9599955399131464E-3</v>
      </c>
      <c r="H122" s="58">
        <f t="shared" si="89"/>
        <v>1</v>
      </c>
      <c r="I122" s="7">
        <f t="shared" si="82"/>
        <v>2363</v>
      </c>
      <c r="J122" s="2">
        <f t="shared" si="83"/>
        <v>18557</v>
      </c>
      <c r="K122" s="36">
        <f t="shared" si="84"/>
        <v>418</v>
      </c>
      <c r="L122" s="7">
        <f t="shared" si="85"/>
        <v>0</v>
      </c>
      <c r="M122" s="2">
        <f t="shared" si="93"/>
        <v>-55</v>
      </c>
      <c r="N122" s="36">
        <f t="shared" si="86"/>
        <v>-1</v>
      </c>
      <c r="P122" s="41">
        <f t="shared" si="90"/>
        <v>1.4142600609811093E-5</v>
      </c>
      <c r="Q122" s="40">
        <f t="shared" si="91"/>
        <v>1.5822705703557136</v>
      </c>
      <c r="R122" s="40">
        <f t="shared" si="92"/>
        <v>-34234.447500000031</v>
      </c>
      <c r="S122" s="106">
        <f t="shared" si="87"/>
        <v>18557</v>
      </c>
      <c r="T122" s="41"/>
      <c r="U122" s="40"/>
      <c r="V122" s="108"/>
      <c r="W122" s="40"/>
      <c r="X122" s="14"/>
    </row>
    <row r="123" spans="2:24" x14ac:dyDescent="0.25">
      <c r="B123" s="9">
        <v>119</v>
      </c>
      <c r="C123" s="18">
        <v>44010</v>
      </c>
      <c r="D123" s="9">
        <f t="shared" ref="D123:D154" si="94">D122+IF(M123&gt;0,M123,0)</f>
        <v>21488</v>
      </c>
      <c r="E123" s="3">
        <f t="shared" ref="E123:E154" si="95">E122+IF(N123&gt;0,N123,0)</f>
        <v>480</v>
      </c>
      <c r="F123" s="25">
        <f t="shared" ref="F123:F154" si="96">D123*W$4</f>
        <v>859.52</v>
      </c>
      <c r="G123" s="95">
        <f t="shared" si="88"/>
        <v>7.9599955399131464E-3</v>
      </c>
      <c r="H123" s="57">
        <f t="shared" si="89"/>
        <v>1</v>
      </c>
      <c r="I123" s="9">
        <f t="shared" ref="I123:I154" si="97">INT((Z$4*K123+I122)/(1+Y$4*J123))</f>
        <v>2362</v>
      </c>
      <c r="J123" s="3">
        <f t="shared" ref="J123:J154" si="98">S123</f>
        <v>18503</v>
      </c>
      <c r="K123" s="39">
        <f t="shared" ref="K123:K154" si="99">INT((X$4*J123+K122)/(1+W$4+Z$4))</f>
        <v>416</v>
      </c>
      <c r="L123" s="9">
        <f t="shared" ref="L123:L154" si="100">I123-I122</f>
        <v>-1</v>
      </c>
      <c r="M123" s="3">
        <f t="shared" si="93"/>
        <v>-54</v>
      </c>
      <c r="N123" s="39">
        <f t="shared" ref="N123:N154" si="101">K123-K122</f>
        <v>-2</v>
      </c>
      <c r="P123" s="73">
        <f t="shared" si="90"/>
        <v>1.4142600609811093E-5</v>
      </c>
      <c r="Q123" s="72">
        <f t="shared" si="91"/>
        <v>1.5830461139641105</v>
      </c>
      <c r="R123" s="72">
        <f t="shared" si="92"/>
        <v>-34133.28187500003</v>
      </c>
      <c r="S123" s="107">
        <f t="shared" si="87"/>
        <v>18503</v>
      </c>
      <c r="T123" s="73"/>
      <c r="U123" s="72"/>
      <c r="V123" s="16"/>
      <c r="W123" s="72"/>
      <c r="X123" s="13"/>
    </row>
    <row r="124" spans="2:24" x14ac:dyDescent="0.25">
      <c r="B124" s="7">
        <v>120</v>
      </c>
      <c r="C124" s="19">
        <v>44011</v>
      </c>
      <c r="D124" s="7">
        <f t="shared" si="94"/>
        <v>21488</v>
      </c>
      <c r="E124" s="2">
        <f t="shared" si="95"/>
        <v>480</v>
      </c>
      <c r="F124" s="26">
        <f t="shared" si="96"/>
        <v>859.52</v>
      </c>
      <c r="G124" s="96">
        <f t="shared" si="88"/>
        <v>7.9599955399131464E-3</v>
      </c>
      <c r="H124" s="58">
        <f t="shared" si="89"/>
        <v>1</v>
      </c>
      <c r="I124" s="7">
        <f t="shared" si="97"/>
        <v>2362</v>
      </c>
      <c r="J124" s="2">
        <f t="shared" si="98"/>
        <v>18449</v>
      </c>
      <c r="K124" s="36">
        <f t="shared" si="99"/>
        <v>415</v>
      </c>
      <c r="L124" s="7">
        <f t="shared" si="100"/>
        <v>0</v>
      </c>
      <c r="M124" s="2">
        <f t="shared" si="93"/>
        <v>-54</v>
      </c>
      <c r="N124" s="36">
        <f t="shared" si="101"/>
        <v>-1</v>
      </c>
      <c r="P124" s="41">
        <f t="shared" si="90"/>
        <v>1.4142600609811093E-5</v>
      </c>
      <c r="Q124" s="40">
        <f t="shared" si="91"/>
        <v>1.5838277376016543</v>
      </c>
      <c r="R124" s="40">
        <f t="shared" si="92"/>
        <v>-34033.955625000031</v>
      </c>
      <c r="S124" s="106">
        <f t="shared" si="87"/>
        <v>18449</v>
      </c>
      <c r="T124" s="41"/>
      <c r="U124" s="40"/>
      <c r="V124" s="108"/>
      <c r="W124" s="40"/>
      <c r="X124" s="14"/>
    </row>
    <row r="125" spans="2:24" x14ac:dyDescent="0.25">
      <c r="B125" s="9">
        <v>121</v>
      </c>
      <c r="C125" s="18">
        <v>44012</v>
      </c>
      <c r="D125" s="9">
        <f t="shared" si="94"/>
        <v>21488</v>
      </c>
      <c r="E125" s="3">
        <f t="shared" si="95"/>
        <v>480</v>
      </c>
      <c r="F125" s="25">
        <f t="shared" si="96"/>
        <v>859.52</v>
      </c>
      <c r="G125" s="95">
        <f t="shared" si="88"/>
        <v>7.9599955399131464E-3</v>
      </c>
      <c r="H125" s="57">
        <f t="shared" si="89"/>
        <v>1</v>
      </c>
      <c r="I125" s="9">
        <f t="shared" si="97"/>
        <v>2362</v>
      </c>
      <c r="J125" s="3">
        <f t="shared" si="98"/>
        <v>18395</v>
      </c>
      <c r="K125" s="39">
        <f t="shared" si="99"/>
        <v>414</v>
      </c>
      <c r="L125" s="9">
        <f t="shared" si="100"/>
        <v>0</v>
      </c>
      <c r="M125" s="3">
        <f t="shared" si="93"/>
        <v>-54</v>
      </c>
      <c r="N125" s="39">
        <f t="shared" si="101"/>
        <v>-1</v>
      </c>
      <c r="P125" s="73">
        <f t="shared" si="90"/>
        <v>1.4142600609811093E-5</v>
      </c>
      <c r="Q125" s="72">
        <f t="shared" si="91"/>
        <v>1.5845892909631558</v>
      </c>
      <c r="R125" s="72">
        <f t="shared" si="92"/>
        <v>-33934.629375000033</v>
      </c>
      <c r="S125" s="107">
        <f t="shared" si="87"/>
        <v>18395</v>
      </c>
      <c r="T125" s="73"/>
      <c r="U125" s="72"/>
      <c r="V125" s="16"/>
      <c r="W125" s="72"/>
      <c r="X125" s="13"/>
    </row>
    <row r="126" spans="2:24" x14ac:dyDescent="0.25">
      <c r="B126" s="7">
        <v>122</v>
      </c>
      <c r="C126" s="19">
        <v>44013</v>
      </c>
      <c r="D126" s="7">
        <f t="shared" si="94"/>
        <v>21488</v>
      </c>
      <c r="E126" s="2">
        <f t="shared" si="95"/>
        <v>480</v>
      </c>
      <c r="F126" s="26">
        <f t="shared" si="96"/>
        <v>859.52</v>
      </c>
      <c r="G126" s="96">
        <f t="shared" si="88"/>
        <v>7.9599955399131464E-3</v>
      </c>
      <c r="H126" s="58">
        <f t="shared" si="89"/>
        <v>1</v>
      </c>
      <c r="I126" s="7">
        <f t="shared" si="97"/>
        <v>2362</v>
      </c>
      <c r="J126" s="2">
        <f t="shared" si="98"/>
        <v>18341</v>
      </c>
      <c r="K126" s="36">
        <f t="shared" si="99"/>
        <v>413</v>
      </c>
      <c r="L126" s="7">
        <f t="shared" si="100"/>
        <v>0</v>
      </c>
      <c r="M126" s="2">
        <f t="shared" si="93"/>
        <v>-54</v>
      </c>
      <c r="N126" s="36">
        <f t="shared" si="101"/>
        <v>-1</v>
      </c>
      <c r="P126" s="41">
        <f t="shared" si="90"/>
        <v>1.4142600609811093E-5</v>
      </c>
      <c r="Q126" s="40">
        <f t="shared" si="91"/>
        <v>1.5853508443246573</v>
      </c>
      <c r="R126" s="40">
        <f t="shared" si="92"/>
        <v>-33835.303125000035</v>
      </c>
      <c r="S126" s="106">
        <f t="shared" si="87"/>
        <v>18341</v>
      </c>
      <c r="T126" s="41"/>
      <c r="U126" s="40"/>
      <c r="V126" s="108"/>
      <c r="W126" s="40"/>
      <c r="X126" s="14"/>
    </row>
    <row r="127" spans="2:24" x14ac:dyDescent="0.25">
      <c r="B127" s="9">
        <v>123</v>
      </c>
      <c r="C127" s="18">
        <v>44014</v>
      </c>
      <c r="D127" s="9">
        <f t="shared" si="94"/>
        <v>21488</v>
      </c>
      <c r="E127" s="3">
        <f t="shared" si="95"/>
        <v>480</v>
      </c>
      <c r="F127" s="25">
        <f t="shared" si="96"/>
        <v>859.52</v>
      </c>
      <c r="G127" s="95">
        <f t="shared" si="88"/>
        <v>7.9599955399131464E-3</v>
      </c>
      <c r="H127" s="57">
        <f t="shared" si="89"/>
        <v>1</v>
      </c>
      <c r="I127" s="9">
        <f t="shared" si="97"/>
        <v>2362</v>
      </c>
      <c r="J127" s="3">
        <f t="shared" si="98"/>
        <v>18287</v>
      </c>
      <c r="K127" s="39">
        <f t="shared" si="99"/>
        <v>412</v>
      </c>
      <c r="L127" s="9">
        <f t="shared" si="100"/>
        <v>0</v>
      </c>
      <c r="M127" s="3">
        <f t="shared" si="93"/>
        <v>-54</v>
      </c>
      <c r="N127" s="39">
        <f t="shared" si="101"/>
        <v>-1</v>
      </c>
      <c r="P127" s="73">
        <f t="shared" si="90"/>
        <v>1.4142600609811093E-5</v>
      </c>
      <c r="Q127" s="72">
        <f t="shared" si="91"/>
        <v>1.5861123976861586</v>
      </c>
      <c r="R127" s="72">
        <f t="shared" si="92"/>
        <v>-33735.976875000029</v>
      </c>
      <c r="S127" s="107">
        <f t="shared" si="87"/>
        <v>18287</v>
      </c>
      <c r="T127" s="73"/>
      <c r="U127" s="72"/>
      <c r="V127" s="16"/>
      <c r="W127" s="72"/>
      <c r="X127" s="13"/>
    </row>
    <row r="128" spans="2:24" x14ac:dyDescent="0.25">
      <c r="B128" s="7">
        <v>124</v>
      </c>
      <c r="C128" s="19">
        <v>44015</v>
      </c>
      <c r="D128" s="7">
        <f t="shared" si="94"/>
        <v>21488</v>
      </c>
      <c r="E128" s="2">
        <f t="shared" si="95"/>
        <v>480</v>
      </c>
      <c r="F128" s="26">
        <f t="shared" si="96"/>
        <v>859.52</v>
      </c>
      <c r="G128" s="96">
        <f t="shared" si="88"/>
        <v>7.9599955399131464E-3</v>
      </c>
      <c r="H128" s="58">
        <f t="shared" si="89"/>
        <v>1</v>
      </c>
      <c r="I128" s="7">
        <f t="shared" si="97"/>
        <v>2362</v>
      </c>
      <c r="J128" s="2">
        <f t="shared" si="98"/>
        <v>18233</v>
      </c>
      <c r="K128" s="36">
        <f t="shared" si="99"/>
        <v>410</v>
      </c>
      <c r="L128" s="7">
        <f t="shared" si="100"/>
        <v>0</v>
      </c>
      <c r="M128" s="2">
        <f t="shared" si="93"/>
        <v>-54</v>
      </c>
      <c r="N128" s="36">
        <f t="shared" si="101"/>
        <v>-2</v>
      </c>
      <c r="P128" s="41">
        <f t="shared" si="90"/>
        <v>1.4142600609811093E-5</v>
      </c>
      <c r="Q128" s="40">
        <f t="shared" si="91"/>
        <v>1.5868739510476602</v>
      </c>
      <c r="R128" s="40">
        <f t="shared" si="92"/>
        <v>-33636.650625000031</v>
      </c>
      <c r="S128" s="106">
        <f t="shared" si="87"/>
        <v>18233</v>
      </c>
      <c r="T128" s="41"/>
      <c r="U128" s="40"/>
      <c r="V128" s="108"/>
      <c r="W128" s="40"/>
      <c r="X128" s="14"/>
    </row>
    <row r="129" spans="2:24" x14ac:dyDescent="0.25">
      <c r="B129" s="9">
        <v>125</v>
      </c>
      <c r="C129" s="18">
        <v>44016</v>
      </c>
      <c r="D129" s="9">
        <f t="shared" si="94"/>
        <v>21488</v>
      </c>
      <c r="E129" s="3">
        <f t="shared" si="95"/>
        <v>480</v>
      </c>
      <c r="F129" s="25">
        <f t="shared" si="96"/>
        <v>859.52</v>
      </c>
      <c r="G129" s="95">
        <f t="shared" si="88"/>
        <v>7.9599955399131464E-3</v>
      </c>
      <c r="H129" s="57">
        <f t="shared" si="89"/>
        <v>1</v>
      </c>
      <c r="I129" s="9">
        <f t="shared" si="97"/>
        <v>2362</v>
      </c>
      <c r="J129" s="3">
        <f t="shared" si="98"/>
        <v>18179</v>
      </c>
      <c r="K129" s="39">
        <f t="shared" si="99"/>
        <v>409</v>
      </c>
      <c r="L129" s="9">
        <f t="shared" si="100"/>
        <v>0</v>
      </c>
      <c r="M129" s="3">
        <f t="shared" si="93"/>
        <v>-54</v>
      </c>
      <c r="N129" s="39">
        <f t="shared" si="101"/>
        <v>-1</v>
      </c>
      <c r="P129" s="73">
        <f t="shared" si="90"/>
        <v>1.4142600609811093E-5</v>
      </c>
      <c r="Q129" s="72">
        <f t="shared" si="91"/>
        <v>1.5876415844383085</v>
      </c>
      <c r="R129" s="72">
        <f t="shared" si="92"/>
        <v>-33537.324375000033</v>
      </c>
      <c r="S129" s="107">
        <f t="shared" si="87"/>
        <v>18179</v>
      </c>
      <c r="T129" s="73"/>
      <c r="U129" s="72"/>
      <c r="V129" s="16"/>
      <c r="W129" s="72"/>
      <c r="X129" s="13"/>
    </row>
    <row r="130" spans="2:24" x14ac:dyDescent="0.25">
      <c r="B130" s="7">
        <v>126</v>
      </c>
      <c r="C130" s="19">
        <v>44017</v>
      </c>
      <c r="D130" s="7">
        <f t="shared" si="94"/>
        <v>21488</v>
      </c>
      <c r="E130" s="2">
        <f t="shared" si="95"/>
        <v>480</v>
      </c>
      <c r="F130" s="26">
        <f t="shared" si="96"/>
        <v>859.52</v>
      </c>
      <c r="G130" s="96">
        <f t="shared" si="88"/>
        <v>7.9599955399131464E-3</v>
      </c>
      <c r="H130" s="58">
        <f t="shared" si="89"/>
        <v>1</v>
      </c>
      <c r="I130" s="7">
        <f t="shared" si="97"/>
        <v>2362</v>
      </c>
      <c r="J130" s="2">
        <f t="shared" si="98"/>
        <v>18126</v>
      </c>
      <c r="K130" s="36">
        <f t="shared" si="99"/>
        <v>408</v>
      </c>
      <c r="L130" s="7">
        <f t="shared" si="100"/>
        <v>0</v>
      </c>
      <c r="M130" s="2">
        <f t="shared" si="93"/>
        <v>-53</v>
      </c>
      <c r="N130" s="36">
        <f t="shared" si="101"/>
        <v>-1</v>
      </c>
      <c r="P130" s="41">
        <f t="shared" si="90"/>
        <v>1.4142600609811093E-5</v>
      </c>
      <c r="Q130" s="40">
        <f t="shared" si="91"/>
        <v>1.58840313779981</v>
      </c>
      <c r="R130" s="40">
        <f t="shared" si="92"/>
        <v>-33437.998125000035</v>
      </c>
      <c r="S130" s="106">
        <f t="shared" si="87"/>
        <v>18126</v>
      </c>
      <c r="T130" s="41"/>
      <c r="U130" s="40"/>
      <c r="V130" s="108"/>
      <c r="W130" s="40"/>
      <c r="X130" s="14"/>
    </row>
    <row r="131" spans="2:24" x14ac:dyDescent="0.25">
      <c r="B131" s="9">
        <v>127</v>
      </c>
      <c r="C131" s="18">
        <v>44018</v>
      </c>
      <c r="D131" s="9">
        <f t="shared" si="94"/>
        <v>21488</v>
      </c>
      <c r="E131" s="3">
        <f t="shared" si="95"/>
        <v>480</v>
      </c>
      <c r="F131" s="25">
        <f t="shared" si="96"/>
        <v>859.52</v>
      </c>
      <c r="G131" s="95">
        <f t="shared" si="88"/>
        <v>7.9599955399131464E-3</v>
      </c>
      <c r="H131" s="57">
        <f t="shared" si="89"/>
        <v>1</v>
      </c>
      <c r="I131" s="9">
        <f t="shared" si="97"/>
        <v>2362</v>
      </c>
      <c r="J131" s="3">
        <f t="shared" si="98"/>
        <v>18073</v>
      </c>
      <c r="K131" s="39">
        <f t="shared" si="99"/>
        <v>407</v>
      </c>
      <c r="L131" s="9">
        <f t="shared" si="100"/>
        <v>0</v>
      </c>
      <c r="M131" s="3">
        <f t="shared" si="93"/>
        <v>-53</v>
      </c>
      <c r="N131" s="39">
        <f t="shared" si="101"/>
        <v>-1</v>
      </c>
      <c r="P131" s="73">
        <f t="shared" si="90"/>
        <v>1.4142600609811093E-5</v>
      </c>
      <c r="Q131" s="72">
        <f t="shared" si="91"/>
        <v>1.5891507009144159</v>
      </c>
      <c r="R131" s="72">
        <f t="shared" si="92"/>
        <v>-33340.511250000032</v>
      </c>
      <c r="S131" s="107">
        <f t="shared" si="87"/>
        <v>18073</v>
      </c>
      <c r="T131" s="73"/>
      <c r="U131" s="72"/>
      <c r="V131" s="16"/>
      <c r="W131" s="72"/>
      <c r="X131" s="13"/>
    </row>
    <row r="132" spans="2:24" x14ac:dyDescent="0.25">
      <c r="B132" s="7">
        <v>128</v>
      </c>
      <c r="C132" s="19">
        <v>44019</v>
      </c>
      <c r="D132" s="7">
        <f t="shared" si="94"/>
        <v>21488</v>
      </c>
      <c r="E132" s="2">
        <f t="shared" si="95"/>
        <v>480</v>
      </c>
      <c r="F132" s="26">
        <f t="shared" si="96"/>
        <v>859.52</v>
      </c>
      <c r="G132" s="96">
        <f t="shared" ref="G132:G163" si="102">D132/U$3</f>
        <v>7.9599955399131464E-3</v>
      </c>
      <c r="H132" s="58">
        <f t="shared" si="89"/>
        <v>1</v>
      </c>
      <c r="I132" s="7">
        <f t="shared" si="97"/>
        <v>2362</v>
      </c>
      <c r="J132" s="2">
        <f t="shared" si="98"/>
        <v>18020</v>
      </c>
      <c r="K132" s="36">
        <f t="shared" si="99"/>
        <v>406</v>
      </c>
      <c r="L132" s="7">
        <f t="shared" si="100"/>
        <v>0</v>
      </c>
      <c r="M132" s="2">
        <f t="shared" si="93"/>
        <v>-53</v>
      </c>
      <c r="N132" s="36">
        <f t="shared" si="101"/>
        <v>-1</v>
      </c>
      <c r="P132" s="41">
        <f t="shared" si="90"/>
        <v>1.4142600609811093E-5</v>
      </c>
      <c r="Q132" s="40">
        <f t="shared" si="91"/>
        <v>1.589898264029022</v>
      </c>
      <c r="R132" s="40">
        <f t="shared" si="92"/>
        <v>-33243.02437500003</v>
      </c>
      <c r="S132" s="106">
        <f t="shared" si="87"/>
        <v>18020</v>
      </c>
      <c r="T132" s="41"/>
      <c r="U132" s="40"/>
      <c r="V132" s="108"/>
      <c r="W132" s="40"/>
      <c r="X132" s="14"/>
    </row>
    <row r="133" spans="2:24" x14ac:dyDescent="0.25">
      <c r="B133" s="9">
        <v>129</v>
      </c>
      <c r="C133" s="18">
        <v>44020</v>
      </c>
      <c r="D133" s="9">
        <f t="shared" si="94"/>
        <v>21488</v>
      </c>
      <c r="E133" s="3">
        <f t="shared" si="95"/>
        <v>480</v>
      </c>
      <c r="F133" s="25">
        <f t="shared" si="96"/>
        <v>859.52</v>
      </c>
      <c r="G133" s="95">
        <f t="shared" si="102"/>
        <v>7.9599955399131464E-3</v>
      </c>
      <c r="H133" s="57">
        <f t="shared" si="89"/>
        <v>1</v>
      </c>
      <c r="I133" s="9">
        <f t="shared" si="97"/>
        <v>2362</v>
      </c>
      <c r="J133" s="3">
        <f t="shared" si="98"/>
        <v>17967</v>
      </c>
      <c r="K133" s="39">
        <f t="shared" si="99"/>
        <v>404</v>
      </c>
      <c r="L133" s="9">
        <f t="shared" si="100"/>
        <v>0</v>
      </c>
      <c r="M133" s="3">
        <f t="shared" si="93"/>
        <v>-53</v>
      </c>
      <c r="N133" s="39">
        <f t="shared" si="101"/>
        <v>-2</v>
      </c>
      <c r="P133" s="73">
        <f t="shared" si="90"/>
        <v>1.4142600609811093E-5</v>
      </c>
      <c r="Q133" s="72">
        <f t="shared" si="91"/>
        <v>1.5906458271436279</v>
      </c>
      <c r="R133" s="72">
        <f t="shared" si="92"/>
        <v>-33145.537500000035</v>
      </c>
      <c r="S133" s="107">
        <f t="shared" si="87"/>
        <v>17967</v>
      </c>
      <c r="T133" s="73"/>
      <c r="U133" s="72"/>
      <c r="V133" s="16"/>
      <c r="W133" s="72"/>
      <c r="X133" s="13"/>
    </row>
    <row r="134" spans="2:24" x14ac:dyDescent="0.25">
      <c r="B134" s="7">
        <v>130</v>
      </c>
      <c r="C134" s="19">
        <v>44021</v>
      </c>
      <c r="D134" s="7">
        <f t="shared" si="94"/>
        <v>21488</v>
      </c>
      <c r="E134" s="2">
        <f t="shared" si="95"/>
        <v>480</v>
      </c>
      <c r="F134" s="26">
        <f t="shared" si="96"/>
        <v>859.52</v>
      </c>
      <c r="G134" s="96">
        <f t="shared" si="102"/>
        <v>7.9599955399131464E-3</v>
      </c>
      <c r="H134" s="58">
        <f t="shared" si="89"/>
        <v>1</v>
      </c>
      <c r="I134" s="7">
        <f t="shared" si="97"/>
        <v>2362</v>
      </c>
      <c r="J134" s="2">
        <f t="shared" si="98"/>
        <v>17914</v>
      </c>
      <c r="K134" s="36">
        <f t="shared" si="99"/>
        <v>403</v>
      </c>
      <c r="L134" s="7">
        <f t="shared" si="100"/>
        <v>0</v>
      </c>
      <c r="M134" s="2">
        <f t="shared" si="93"/>
        <v>-53</v>
      </c>
      <c r="N134" s="36">
        <f t="shared" si="101"/>
        <v>-1</v>
      </c>
      <c r="P134" s="41">
        <f t="shared" si="90"/>
        <v>1.4142600609811093E-5</v>
      </c>
      <c r="Q134" s="40">
        <f t="shared" si="91"/>
        <v>1.5913994702873808</v>
      </c>
      <c r="R134" s="40">
        <f t="shared" si="92"/>
        <v>-33048.050625000033</v>
      </c>
      <c r="S134" s="106">
        <f t="shared" si="87"/>
        <v>17914</v>
      </c>
      <c r="T134" s="41"/>
      <c r="U134" s="40"/>
      <c r="V134" s="108"/>
      <c r="W134" s="40"/>
      <c r="X134" s="14"/>
    </row>
    <row r="135" spans="2:24" x14ac:dyDescent="0.25">
      <c r="B135" s="9">
        <v>131</v>
      </c>
      <c r="C135" s="18">
        <v>44022</v>
      </c>
      <c r="D135" s="9">
        <f t="shared" si="94"/>
        <v>21488</v>
      </c>
      <c r="E135" s="3">
        <f t="shared" si="95"/>
        <v>480</v>
      </c>
      <c r="F135" s="25">
        <f t="shared" si="96"/>
        <v>859.52</v>
      </c>
      <c r="G135" s="95">
        <f t="shared" si="102"/>
        <v>7.9599955399131464E-3</v>
      </c>
      <c r="H135" s="57">
        <f t="shared" si="89"/>
        <v>1</v>
      </c>
      <c r="I135" s="9">
        <f t="shared" si="97"/>
        <v>2362</v>
      </c>
      <c r="J135" s="3">
        <f t="shared" si="98"/>
        <v>17861</v>
      </c>
      <c r="K135" s="39">
        <f t="shared" si="99"/>
        <v>402</v>
      </c>
      <c r="L135" s="9">
        <f t="shared" si="100"/>
        <v>0</v>
      </c>
      <c r="M135" s="3">
        <f t="shared" si="93"/>
        <v>-53</v>
      </c>
      <c r="N135" s="39">
        <f t="shared" si="101"/>
        <v>-1</v>
      </c>
      <c r="P135" s="73">
        <f t="shared" si="90"/>
        <v>1.4142600609811093E-5</v>
      </c>
      <c r="Q135" s="72">
        <f t="shared" si="91"/>
        <v>1.5921470334019867</v>
      </c>
      <c r="R135" s="72">
        <f t="shared" si="92"/>
        <v>-32950.56375000003</v>
      </c>
      <c r="S135" s="107">
        <f t="shared" si="87"/>
        <v>17861</v>
      </c>
      <c r="T135" s="73"/>
      <c r="U135" s="72"/>
      <c r="V135" s="16"/>
      <c r="W135" s="72"/>
      <c r="X135" s="13"/>
    </row>
    <row r="136" spans="2:24" x14ac:dyDescent="0.25">
      <c r="B136" s="7">
        <v>132</v>
      </c>
      <c r="C136" s="19">
        <v>44023</v>
      </c>
      <c r="D136" s="7">
        <f t="shared" si="94"/>
        <v>21488</v>
      </c>
      <c r="E136" s="2">
        <f t="shared" si="95"/>
        <v>480</v>
      </c>
      <c r="F136" s="26">
        <f t="shared" si="96"/>
        <v>859.52</v>
      </c>
      <c r="G136" s="96">
        <f t="shared" si="102"/>
        <v>7.9599955399131464E-3</v>
      </c>
      <c r="H136" s="58">
        <f t="shared" ref="H136:H167" si="103">D136/D135</f>
        <v>1</v>
      </c>
      <c r="I136" s="7">
        <f t="shared" si="97"/>
        <v>2362</v>
      </c>
      <c r="J136" s="2">
        <f t="shared" si="98"/>
        <v>17808</v>
      </c>
      <c r="K136" s="36">
        <f t="shared" si="99"/>
        <v>401</v>
      </c>
      <c r="L136" s="7">
        <f t="shared" si="100"/>
        <v>0</v>
      </c>
      <c r="M136" s="2">
        <f t="shared" si="93"/>
        <v>-53</v>
      </c>
      <c r="N136" s="36">
        <f t="shared" si="101"/>
        <v>-1</v>
      </c>
      <c r="P136" s="41">
        <f t="shared" si="90"/>
        <v>1.4142600609811093E-5</v>
      </c>
      <c r="Q136" s="40">
        <f t="shared" si="91"/>
        <v>1.5928945965165928</v>
      </c>
      <c r="R136" s="40">
        <f t="shared" si="92"/>
        <v>-32853.076875000028</v>
      </c>
      <c r="S136" s="106">
        <f t="shared" si="87"/>
        <v>17808</v>
      </c>
      <c r="T136" s="41"/>
      <c r="U136" s="40"/>
      <c r="V136" s="108"/>
      <c r="W136" s="40"/>
      <c r="X136" s="14"/>
    </row>
    <row r="137" spans="2:24" x14ac:dyDescent="0.25">
      <c r="B137" s="9">
        <v>133</v>
      </c>
      <c r="C137" s="18">
        <v>44024</v>
      </c>
      <c r="D137" s="9">
        <f t="shared" si="94"/>
        <v>21488</v>
      </c>
      <c r="E137" s="3">
        <f t="shared" si="95"/>
        <v>480</v>
      </c>
      <c r="F137" s="25">
        <f t="shared" si="96"/>
        <v>859.52</v>
      </c>
      <c r="G137" s="95">
        <f t="shared" si="102"/>
        <v>7.9599955399131464E-3</v>
      </c>
      <c r="H137" s="57">
        <f t="shared" si="103"/>
        <v>1</v>
      </c>
      <c r="I137" s="9">
        <f t="shared" si="97"/>
        <v>2362</v>
      </c>
      <c r="J137" s="3">
        <f t="shared" si="98"/>
        <v>17756</v>
      </c>
      <c r="K137" s="39">
        <f t="shared" si="99"/>
        <v>400</v>
      </c>
      <c r="L137" s="9">
        <f t="shared" si="100"/>
        <v>0</v>
      </c>
      <c r="M137" s="3">
        <f t="shared" si="93"/>
        <v>-52</v>
      </c>
      <c r="N137" s="39">
        <f t="shared" si="101"/>
        <v>-1</v>
      </c>
      <c r="P137" s="73">
        <f t="shared" si="90"/>
        <v>1.4142600609811093E-5</v>
      </c>
      <c r="Q137" s="72">
        <f t="shared" si="91"/>
        <v>1.5936421596311987</v>
      </c>
      <c r="R137" s="72">
        <f t="shared" si="92"/>
        <v>-32755.590000000033</v>
      </c>
      <c r="S137" s="107">
        <f t="shared" si="87"/>
        <v>17756</v>
      </c>
      <c r="T137" s="73"/>
      <c r="U137" s="72"/>
      <c r="V137" s="16"/>
      <c r="W137" s="72"/>
      <c r="X137" s="13"/>
    </row>
    <row r="138" spans="2:24" x14ac:dyDescent="0.25">
      <c r="B138" s="7">
        <v>134</v>
      </c>
      <c r="C138" s="19">
        <v>44025</v>
      </c>
      <c r="D138" s="7">
        <f t="shared" si="94"/>
        <v>21488</v>
      </c>
      <c r="E138" s="2">
        <f t="shared" si="95"/>
        <v>480</v>
      </c>
      <c r="F138" s="26">
        <f t="shared" si="96"/>
        <v>859.52</v>
      </c>
      <c r="G138" s="96">
        <f t="shared" si="102"/>
        <v>7.9599955399131464E-3</v>
      </c>
      <c r="H138" s="58">
        <f t="shared" si="103"/>
        <v>1</v>
      </c>
      <c r="I138" s="7">
        <f t="shared" si="97"/>
        <v>2362</v>
      </c>
      <c r="J138" s="2">
        <f t="shared" si="98"/>
        <v>17704</v>
      </c>
      <c r="K138" s="36">
        <f t="shared" si="99"/>
        <v>398</v>
      </c>
      <c r="L138" s="7">
        <f t="shared" si="100"/>
        <v>0</v>
      </c>
      <c r="M138" s="2">
        <f t="shared" si="93"/>
        <v>-52</v>
      </c>
      <c r="N138" s="36">
        <f t="shared" si="101"/>
        <v>-2</v>
      </c>
      <c r="P138" s="41">
        <f t="shared" si="90"/>
        <v>1.4142600609811093E-5</v>
      </c>
      <c r="Q138" s="40">
        <f t="shared" si="91"/>
        <v>1.5943757324989094</v>
      </c>
      <c r="R138" s="40">
        <f t="shared" si="92"/>
        <v>-32659.94250000003</v>
      </c>
      <c r="S138" s="106">
        <f t="shared" si="87"/>
        <v>17704</v>
      </c>
      <c r="T138" s="41"/>
      <c r="U138" s="40"/>
      <c r="V138" s="108"/>
      <c r="W138" s="40"/>
      <c r="X138" s="14"/>
    </row>
    <row r="139" spans="2:24" x14ac:dyDescent="0.25">
      <c r="B139" s="9">
        <v>135</v>
      </c>
      <c r="C139" s="18">
        <v>44026</v>
      </c>
      <c r="D139" s="9">
        <f t="shared" si="94"/>
        <v>21488</v>
      </c>
      <c r="E139" s="3">
        <f t="shared" si="95"/>
        <v>480</v>
      </c>
      <c r="F139" s="25">
        <f t="shared" si="96"/>
        <v>859.52</v>
      </c>
      <c r="G139" s="95">
        <f t="shared" si="102"/>
        <v>7.9599955399131464E-3</v>
      </c>
      <c r="H139" s="57">
        <f t="shared" si="103"/>
        <v>1</v>
      </c>
      <c r="I139" s="9">
        <f t="shared" si="97"/>
        <v>2362</v>
      </c>
      <c r="J139" s="3">
        <f t="shared" si="98"/>
        <v>17652</v>
      </c>
      <c r="K139" s="39">
        <f t="shared" si="99"/>
        <v>397</v>
      </c>
      <c r="L139" s="9">
        <f t="shared" si="100"/>
        <v>0</v>
      </c>
      <c r="M139" s="3">
        <f t="shared" si="93"/>
        <v>-52</v>
      </c>
      <c r="N139" s="39">
        <f t="shared" si="101"/>
        <v>-1</v>
      </c>
      <c r="P139" s="73">
        <f t="shared" si="90"/>
        <v>1.4142600609811093E-5</v>
      </c>
      <c r="Q139" s="72">
        <f t="shared" si="91"/>
        <v>1.5951153853957667</v>
      </c>
      <c r="R139" s="72">
        <f t="shared" si="92"/>
        <v>-32564.295000000031</v>
      </c>
      <c r="S139" s="107">
        <f t="shared" si="87"/>
        <v>17652</v>
      </c>
      <c r="T139" s="73"/>
      <c r="U139" s="72"/>
      <c r="V139" s="16"/>
      <c r="W139" s="72"/>
      <c r="X139" s="13"/>
    </row>
    <row r="140" spans="2:24" x14ac:dyDescent="0.25">
      <c r="B140" s="7">
        <v>136</v>
      </c>
      <c r="C140" s="19">
        <v>44027</v>
      </c>
      <c r="D140" s="7">
        <f t="shared" si="94"/>
        <v>21488</v>
      </c>
      <c r="E140" s="2">
        <f t="shared" si="95"/>
        <v>480</v>
      </c>
      <c r="F140" s="26">
        <f t="shared" si="96"/>
        <v>859.52</v>
      </c>
      <c r="G140" s="96">
        <f t="shared" si="102"/>
        <v>7.9599955399131464E-3</v>
      </c>
      <c r="H140" s="58">
        <f t="shared" si="103"/>
        <v>1</v>
      </c>
      <c r="I140" s="7">
        <f t="shared" si="97"/>
        <v>2362</v>
      </c>
      <c r="J140" s="2">
        <f t="shared" si="98"/>
        <v>17600</v>
      </c>
      <c r="K140" s="36">
        <f t="shared" si="99"/>
        <v>396</v>
      </c>
      <c r="L140" s="7">
        <f t="shared" si="100"/>
        <v>0</v>
      </c>
      <c r="M140" s="2">
        <f t="shared" si="93"/>
        <v>-52</v>
      </c>
      <c r="N140" s="36">
        <f t="shared" si="101"/>
        <v>-1</v>
      </c>
      <c r="P140" s="41">
        <f t="shared" si="90"/>
        <v>1.4142600609811093E-5</v>
      </c>
      <c r="Q140" s="40">
        <f t="shared" si="91"/>
        <v>1.5958489582634772</v>
      </c>
      <c r="R140" s="40">
        <f t="shared" si="92"/>
        <v>-32468.647500000032</v>
      </c>
      <c r="S140" s="106">
        <f t="shared" si="87"/>
        <v>17600</v>
      </c>
      <c r="T140" s="41"/>
      <c r="U140" s="40"/>
      <c r="V140" s="108"/>
      <c r="W140" s="40"/>
      <c r="X140" s="14"/>
    </row>
    <row r="141" spans="2:24" x14ac:dyDescent="0.25">
      <c r="B141" s="9">
        <v>137</v>
      </c>
      <c r="C141" s="18">
        <v>44028</v>
      </c>
      <c r="D141" s="9">
        <f t="shared" si="94"/>
        <v>21488</v>
      </c>
      <c r="E141" s="3">
        <f t="shared" si="95"/>
        <v>480</v>
      </c>
      <c r="F141" s="25">
        <f t="shared" si="96"/>
        <v>859.52</v>
      </c>
      <c r="G141" s="95">
        <f t="shared" si="102"/>
        <v>7.9599955399131464E-3</v>
      </c>
      <c r="H141" s="57">
        <f t="shared" si="103"/>
        <v>1</v>
      </c>
      <c r="I141" s="9">
        <f t="shared" si="97"/>
        <v>2362</v>
      </c>
      <c r="J141" s="3">
        <f t="shared" si="98"/>
        <v>17548</v>
      </c>
      <c r="K141" s="39">
        <f t="shared" si="99"/>
        <v>395</v>
      </c>
      <c r="L141" s="9">
        <f t="shared" si="100"/>
        <v>0</v>
      </c>
      <c r="M141" s="3">
        <f t="shared" si="93"/>
        <v>-52</v>
      </c>
      <c r="N141" s="39">
        <f t="shared" si="101"/>
        <v>-1</v>
      </c>
      <c r="P141" s="73">
        <f t="shared" si="90"/>
        <v>1.4142600609811093E-5</v>
      </c>
      <c r="Q141" s="72">
        <f t="shared" si="91"/>
        <v>1.5965825311311879</v>
      </c>
      <c r="R141" s="72">
        <f t="shared" si="92"/>
        <v>-32373.000000000033</v>
      </c>
      <c r="S141" s="107">
        <f t="shared" si="87"/>
        <v>17548</v>
      </c>
      <c r="T141" s="73"/>
      <c r="U141" s="72"/>
      <c r="V141" s="16"/>
      <c r="W141" s="72"/>
      <c r="X141" s="13"/>
    </row>
    <row r="142" spans="2:24" x14ac:dyDescent="0.25">
      <c r="B142" s="7">
        <v>138</v>
      </c>
      <c r="C142" s="19">
        <v>44029</v>
      </c>
      <c r="D142" s="7">
        <f t="shared" si="94"/>
        <v>21488</v>
      </c>
      <c r="E142" s="2">
        <f t="shared" si="95"/>
        <v>480</v>
      </c>
      <c r="F142" s="26">
        <f t="shared" si="96"/>
        <v>859.52</v>
      </c>
      <c r="G142" s="96">
        <f t="shared" si="102"/>
        <v>7.9599955399131464E-3</v>
      </c>
      <c r="H142" s="58">
        <f t="shared" si="103"/>
        <v>1</v>
      </c>
      <c r="I142" s="7">
        <f t="shared" si="97"/>
        <v>2362</v>
      </c>
      <c r="J142" s="2">
        <f t="shared" si="98"/>
        <v>17496</v>
      </c>
      <c r="K142" s="36">
        <f t="shared" si="99"/>
        <v>394</v>
      </c>
      <c r="L142" s="7">
        <f t="shared" si="100"/>
        <v>0</v>
      </c>
      <c r="M142" s="2">
        <f t="shared" si="93"/>
        <v>-52</v>
      </c>
      <c r="N142" s="36">
        <f t="shared" si="101"/>
        <v>-1</v>
      </c>
      <c r="P142" s="41">
        <f t="shared" si="90"/>
        <v>1.4142600609811093E-5</v>
      </c>
      <c r="Q142" s="40">
        <f t="shared" si="91"/>
        <v>1.5973161039988983</v>
      </c>
      <c r="R142" s="40">
        <f t="shared" si="92"/>
        <v>-32277.35250000003</v>
      </c>
      <c r="S142" s="106">
        <f t="shared" si="87"/>
        <v>17496</v>
      </c>
      <c r="T142" s="41"/>
      <c r="U142" s="40"/>
      <c r="V142" s="108"/>
      <c r="W142" s="40"/>
      <c r="X142" s="14"/>
    </row>
    <row r="143" spans="2:24" x14ac:dyDescent="0.25">
      <c r="B143" s="9">
        <v>139</v>
      </c>
      <c r="C143" s="18">
        <v>44030</v>
      </c>
      <c r="D143" s="9">
        <f t="shared" si="94"/>
        <v>21488</v>
      </c>
      <c r="E143" s="3">
        <f t="shared" si="95"/>
        <v>480</v>
      </c>
      <c r="F143" s="25">
        <f t="shared" si="96"/>
        <v>859.52</v>
      </c>
      <c r="G143" s="95">
        <f t="shared" si="102"/>
        <v>7.9599955399131464E-3</v>
      </c>
      <c r="H143" s="57">
        <f t="shared" si="103"/>
        <v>1</v>
      </c>
      <c r="I143" s="9">
        <f t="shared" si="97"/>
        <v>2362</v>
      </c>
      <c r="J143" s="3">
        <f t="shared" si="98"/>
        <v>17444</v>
      </c>
      <c r="K143" s="39">
        <f t="shared" si="99"/>
        <v>393</v>
      </c>
      <c r="L143" s="9">
        <f t="shared" si="100"/>
        <v>0</v>
      </c>
      <c r="M143" s="3">
        <f t="shared" si="93"/>
        <v>-52</v>
      </c>
      <c r="N143" s="39">
        <f t="shared" si="101"/>
        <v>-1</v>
      </c>
      <c r="P143" s="73">
        <f t="shared" si="90"/>
        <v>1.4142600609811093E-5</v>
      </c>
      <c r="Q143" s="72">
        <f t="shared" si="91"/>
        <v>1.598049676866609</v>
      </c>
      <c r="R143" s="72">
        <f t="shared" si="92"/>
        <v>-32181.705000000031</v>
      </c>
      <c r="S143" s="107">
        <f t="shared" si="87"/>
        <v>17444</v>
      </c>
      <c r="T143" s="73"/>
      <c r="U143" s="72"/>
      <c r="V143" s="16"/>
      <c r="W143" s="72"/>
      <c r="X143" s="13"/>
    </row>
    <row r="144" spans="2:24" x14ac:dyDescent="0.25">
      <c r="B144" s="7">
        <v>140</v>
      </c>
      <c r="C144" s="19">
        <v>44031</v>
      </c>
      <c r="D144" s="7">
        <f t="shared" si="94"/>
        <v>21488</v>
      </c>
      <c r="E144" s="2">
        <f t="shared" si="95"/>
        <v>480</v>
      </c>
      <c r="F144" s="26">
        <f t="shared" si="96"/>
        <v>859.52</v>
      </c>
      <c r="G144" s="96">
        <f t="shared" si="102"/>
        <v>7.9599955399131464E-3</v>
      </c>
      <c r="H144" s="58">
        <f t="shared" si="103"/>
        <v>1</v>
      </c>
      <c r="I144" s="7">
        <f t="shared" si="97"/>
        <v>2362</v>
      </c>
      <c r="J144" s="2">
        <f t="shared" si="98"/>
        <v>17393</v>
      </c>
      <c r="K144" s="36">
        <f t="shared" si="99"/>
        <v>391</v>
      </c>
      <c r="L144" s="7">
        <f t="shared" si="100"/>
        <v>0</v>
      </c>
      <c r="M144" s="2">
        <f t="shared" si="93"/>
        <v>-51</v>
      </c>
      <c r="N144" s="36">
        <f t="shared" si="101"/>
        <v>-2</v>
      </c>
      <c r="P144" s="41">
        <f t="shared" si="90"/>
        <v>1.4142600609811093E-5</v>
      </c>
      <c r="Q144" s="40">
        <f t="shared" si="91"/>
        <v>1.5987832497343195</v>
      </c>
      <c r="R144" s="40">
        <f t="shared" si="92"/>
        <v>-32086.057500000032</v>
      </c>
      <c r="S144" s="106">
        <f t="shared" si="87"/>
        <v>17393</v>
      </c>
      <c r="T144" s="41"/>
      <c r="U144" s="40"/>
      <c r="V144" s="108"/>
      <c r="W144" s="40"/>
      <c r="X144" s="14"/>
    </row>
    <row r="145" spans="2:24" x14ac:dyDescent="0.25">
      <c r="B145" s="9">
        <v>141</v>
      </c>
      <c r="C145" s="18">
        <v>44032</v>
      </c>
      <c r="D145" s="9">
        <f t="shared" si="94"/>
        <v>21488</v>
      </c>
      <c r="E145" s="3">
        <f t="shared" si="95"/>
        <v>480</v>
      </c>
      <c r="F145" s="25">
        <f t="shared" si="96"/>
        <v>859.52</v>
      </c>
      <c r="G145" s="95">
        <f t="shared" si="102"/>
        <v>7.9599955399131464E-3</v>
      </c>
      <c r="H145" s="57">
        <f t="shared" si="103"/>
        <v>1</v>
      </c>
      <c r="I145" s="9">
        <f t="shared" si="97"/>
        <v>2362</v>
      </c>
      <c r="J145" s="3">
        <f t="shared" si="98"/>
        <v>17342</v>
      </c>
      <c r="K145" s="39">
        <f t="shared" si="99"/>
        <v>390</v>
      </c>
      <c r="L145" s="9">
        <f t="shared" si="100"/>
        <v>0</v>
      </c>
      <c r="M145" s="3">
        <f t="shared" si="93"/>
        <v>-51</v>
      </c>
      <c r="N145" s="39">
        <f t="shared" si="101"/>
        <v>-1</v>
      </c>
      <c r="P145" s="73">
        <f t="shared" ref="P145:P176" si="104">Y$4*((1+W$4-X$4)*(1+W$4+Z$4)-X$4)</f>
        <v>1.4142600609811093E-5</v>
      </c>
      <c r="Q145" s="72">
        <f t="shared" ref="Q145:Q176" si="105">(1+W$4-X$4)*(1+W$4+Z$4)-Y$4*((Z$4*K144)+((I144+J144)*(1+W$4+Z$4)))</f>
        <v>1.5995089123842814</v>
      </c>
      <c r="R145" s="72">
        <f t="shared" ref="R145:R176" si="106">-J144*(1+W$4+Z$4)</f>
        <v>-31992.249375000032</v>
      </c>
      <c r="S145" s="107">
        <f t="shared" si="87"/>
        <v>17342</v>
      </c>
      <c r="T145" s="73"/>
      <c r="U145" s="72"/>
      <c r="V145" s="16"/>
      <c r="W145" s="72"/>
      <c r="X145" s="13"/>
    </row>
    <row r="146" spans="2:24" x14ac:dyDescent="0.25">
      <c r="B146" s="7">
        <v>142</v>
      </c>
      <c r="C146" s="19">
        <v>44033</v>
      </c>
      <c r="D146" s="7">
        <f t="shared" si="94"/>
        <v>21488</v>
      </c>
      <c r="E146" s="2">
        <f t="shared" si="95"/>
        <v>480</v>
      </c>
      <c r="F146" s="26">
        <f t="shared" si="96"/>
        <v>859.52</v>
      </c>
      <c r="G146" s="96">
        <f t="shared" si="102"/>
        <v>7.9599955399131464E-3</v>
      </c>
      <c r="H146" s="58">
        <f t="shared" si="103"/>
        <v>1</v>
      </c>
      <c r="I146" s="7">
        <f t="shared" si="97"/>
        <v>2362</v>
      </c>
      <c r="J146" s="2">
        <f t="shared" si="98"/>
        <v>17291</v>
      </c>
      <c r="K146" s="36">
        <f t="shared" si="99"/>
        <v>389</v>
      </c>
      <c r="L146" s="7">
        <f t="shared" si="100"/>
        <v>0</v>
      </c>
      <c r="M146" s="2">
        <f t="shared" si="93"/>
        <v>-51</v>
      </c>
      <c r="N146" s="36">
        <f t="shared" si="101"/>
        <v>-1</v>
      </c>
      <c r="P146" s="41">
        <f t="shared" si="104"/>
        <v>1.4142600609811093E-5</v>
      </c>
      <c r="Q146" s="40">
        <f t="shared" si="105"/>
        <v>1.6002284950050965</v>
      </c>
      <c r="R146" s="40">
        <f t="shared" si="106"/>
        <v>-31898.441250000029</v>
      </c>
      <c r="S146" s="106">
        <f t="shared" si="87"/>
        <v>17291</v>
      </c>
      <c r="T146" s="41"/>
      <c r="U146" s="40"/>
      <c r="V146" s="108"/>
      <c r="W146" s="40"/>
      <c r="X146" s="14"/>
    </row>
    <row r="147" spans="2:24" x14ac:dyDescent="0.25">
      <c r="B147" s="9">
        <v>143</v>
      </c>
      <c r="C147" s="18">
        <v>44034</v>
      </c>
      <c r="D147" s="9">
        <f t="shared" si="94"/>
        <v>21488</v>
      </c>
      <c r="E147" s="3">
        <f t="shared" si="95"/>
        <v>480</v>
      </c>
      <c r="F147" s="25">
        <f t="shared" si="96"/>
        <v>859.52</v>
      </c>
      <c r="G147" s="95">
        <f t="shared" si="102"/>
        <v>7.9599955399131464E-3</v>
      </c>
      <c r="H147" s="57">
        <f t="shared" si="103"/>
        <v>1</v>
      </c>
      <c r="I147" s="9">
        <f t="shared" si="97"/>
        <v>2362</v>
      </c>
      <c r="J147" s="3">
        <f t="shared" si="98"/>
        <v>17240</v>
      </c>
      <c r="K147" s="39">
        <f t="shared" si="99"/>
        <v>388</v>
      </c>
      <c r="L147" s="9">
        <f t="shared" si="100"/>
        <v>0</v>
      </c>
      <c r="M147" s="3">
        <f t="shared" si="93"/>
        <v>-51</v>
      </c>
      <c r="N147" s="39">
        <f t="shared" si="101"/>
        <v>-1</v>
      </c>
      <c r="P147" s="73">
        <f t="shared" si="104"/>
        <v>1.4142600609811093E-5</v>
      </c>
      <c r="Q147" s="72">
        <f t="shared" si="105"/>
        <v>1.6009480776259115</v>
      </c>
      <c r="R147" s="72">
        <f t="shared" si="106"/>
        <v>-31804.633125000029</v>
      </c>
      <c r="S147" s="107">
        <f t="shared" si="87"/>
        <v>17240</v>
      </c>
      <c r="T147" s="73"/>
      <c r="U147" s="72"/>
      <c r="V147" s="16"/>
      <c r="W147" s="72"/>
      <c r="X147" s="13"/>
    </row>
    <row r="148" spans="2:24" x14ac:dyDescent="0.25">
      <c r="B148" s="7">
        <v>144</v>
      </c>
      <c r="C148" s="19">
        <v>44035</v>
      </c>
      <c r="D148" s="7">
        <f t="shared" si="94"/>
        <v>21488</v>
      </c>
      <c r="E148" s="2">
        <f t="shared" si="95"/>
        <v>480</v>
      </c>
      <c r="F148" s="26">
        <f t="shared" si="96"/>
        <v>859.52</v>
      </c>
      <c r="G148" s="96">
        <f t="shared" si="102"/>
        <v>7.9599955399131464E-3</v>
      </c>
      <c r="H148" s="58">
        <f t="shared" si="103"/>
        <v>1</v>
      </c>
      <c r="I148" s="7">
        <f t="shared" si="97"/>
        <v>2362</v>
      </c>
      <c r="J148" s="2">
        <f t="shared" si="98"/>
        <v>17189</v>
      </c>
      <c r="K148" s="36">
        <f t="shared" si="99"/>
        <v>387</v>
      </c>
      <c r="L148" s="7">
        <f t="shared" si="100"/>
        <v>0</v>
      </c>
      <c r="M148" s="2">
        <f t="shared" si="93"/>
        <v>-51</v>
      </c>
      <c r="N148" s="36">
        <f t="shared" si="101"/>
        <v>-1</v>
      </c>
      <c r="P148" s="41">
        <f t="shared" si="104"/>
        <v>1.4142600609811093E-5</v>
      </c>
      <c r="Q148" s="40">
        <f t="shared" si="105"/>
        <v>1.6016676602467266</v>
      </c>
      <c r="R148" s="40">
        <f t="shared" si="106"/>
        <v>-31710.82500000003</v>
      </c>
      <c r="S148" s="106">
        <f t="shared" si="87"/>
        <v>17189</v>
      </c>
      <c r="T148" s="41"/>
      <c r="U148" s="40"/>
      <c r="V148" s="108"/>
      <c r="W148" s="40"/>
      <c r="X148" s="14"/>
    </row>
    <row r="149" spans="2:24" x14ac:dyDescent="0.25">
      <c r="B149" s="9">
        <v>145</v>
      </c>
      <c r="C149" s="18">
        <v>44036</v>
      </c>
      <c r="D149" s="9">
        <f t="shared" si="94"/>
        <v>21488</v>
      </c>
      <c r="E149" s="3">
        <f t="shared" si="95"/>
        <v>480</v>
      </c>
      <c r="F149" s="25">
        <f t="shared" si="96"/>
        <v>859.52</v>
      </c>
      <c r="G149" s="95">
        <f t="shared" si="102"/>
        <v>7.9599955399131464E-3</v>
      </c>
      <c r="H149" s="57">
        <f t="shared" si="103"/>
        <v>1</v>
      </c>
      <c r="I149" s="9">
        <f t="shared" si="97"/>
        <v>2362</v>
      </c>
      <c r="J149" s="3">
        <f t="shared" si="98"/>
        <v>17138</v>
      </c>
      <c r="K149" s="39">
        <f t="shared" si="99"/>
        <v>386</v>
      </c>
      <c r="L149" s="9">
        <f t="shared" si="100"/>
        <v>0</v>
      </c>
      <c r="M149" s="3">
        <f t="shared" si="93"/>
        <v>-51</v>
      </c>
      <c r="N149" s="39">
        <f t="shared" si="101"/>
        <v>-1</v>
      </c>
      <c r="P149" s="73">
        <f t="shared" si="104"/>
        <v>1.4142600609811093E-5</v>
      </c>
      <c r="Q149" s="72">
        <f t="shared" si="105"/>
        <v>1.6023872428675419</v>
      </c>
      <c r="R149" s="72">
        <f t="shared" si="106"/>
        <v>-31617.01687500003</v>
      </c>
      <c r="S149" s="107">
        <f t="shared" si="87"/>
        <v>17138</v>
      </c>
      <c r="T149" s="73"/>
      <c r="U149" s="72"/>
      <c r="V149" s="16"/>
      <c r="W149" s="72"/>
      <c r="X149" s="13"/>
    </row>
    <row r="150" spans="2:24" x14ac:dyDescent="0.25">
      <c r="B150" s="7">
        <v>146</v>
      </c>
      <c r="C150" s="19">
        <v>44037</v>
      </c>
      <c r="D150" s="7">
        <f t="shared" si="94"/>
        <v>21488</v>
      </c>
      <c r="E150" s="2">
        <f t="shared" si="95"/>
        <v>480</v>
      </c>
      <c r="F150" s="26">
        <f t="shared" si="96"/>
        <v>859.52</v>
      </c>
      <c r="G150" s="96">
        <f t="shared" si="102"/>
        <v>7.9599955399131464E-3</v>
      </c>
      <c r="H150" s="58">
        <f t="shared" si="103"/>
        <v>1</v>
      </c>
      <c r="I150" s="7">
        <f t="shared" si="97"/>
        <v>2362</v>
      </c>
      <c r="J150" s="2">
        <f t="shared" si="98"/>
        <v>17087</v>
      </c>
      <c r="K150" s="36">
        <f t="shared" si="99"/>
        <v>385</v>
      </c>
      <c r="L150" s="7">
        <f t="shared" si="100"/>
        <v>0</v>
      </c>
      <c r="M150" s="2">
        <f t="shared" si="93"/>
        <v>-51</v>
      </c>
      <c r="N150" s="36">
        <f t="shared" si="101"/>
        <v>-1</v>
      </c>
      <c r="P150" s="41">
        <f t="shared" si="104"/>
        <v>1.4142600609811093E-5</v>
      </c>
      <c r="Q150" s="40">
        <f t="shared" si="105"/>
        <v>1.6031068254883567</v>
      </c>
      <c r="R150" s="40">
        <f t="shared" si="106"/>
        <v>-31523.208750000031</v>
      </c>
      <c r="S150" s="106">
        <f t="shared" si="87"/>
        <v>17087</v>
      </c>
      <c r="T150" s="41"/>
      <c r="U150" s="40"/>
      <c r="V150" s="108"/>
      <c r="W150" s="40"/>
      <c r="X150" s="14"/>
    </row>
    <row r="151" spans="2:24" x14ac:dyDescent="0.25">
      <c r="B151" s="9">
        <v>147</v>
      </c>
      <c r="C151" s="18">
        <v>44038</v>
      </c>
      <c r="D151" s="9">
        <f t="shared" si="94"/>
        <v>21488</v>
      </c>
      <c r="E151" s="3">
        <f t="shared" si="95"/>
        <v>480</v>
      </c>
      <c r="F151" s="25">
        <f t="shared" si="96"/>
        <v>859.52</v>
      </c>
      <c r="G151" s="95">
        <f t="shared" si="102"/>
        <v>7.9599955399131464E-3</v>
      </c>
      <c r="H151" s="57">
        <f t="shared" si="103"/>
        <v>1</v>
      </c>
      <c r="I151" s="9">
        <f t="shared" si="97"/>
        <v>2362</v>
      </c>
      <c r="J151" s="3">
        <f t="shared" si="98"/>
        <v>17036</v>
      </c>
      <c r="K151" s="39">
        <f t="shared" si="99"/>
        <v>383</v>
      </c>
      <c r="L151" s="9">
        <f t="shared" si="100"/>
        <v>0</v>
      </c>
      <c r="M151" s="3">
        <f t="shared" si="93"/>
        <v>-51</v>
      </c>
      <c r="N151" s="39">
        <f t="shared" si="101"/>
        <v>-2</v>
      </c>
      <c r="P151" s="73">
        <f t="shared" si="104"/>
        <v>1.4142600609811093E-5</v>
      </c>
      <c r="Q151" s="72">
        <f t="shared" si="105"/>
        <v>1.603826408109172</v>
      </c>
      <c r="R151" s="72">
        <f t="shared" si="106"/>
        <v>-31429.400625000031</v>
      </c>
      <c r="S151" s="107">
        <f t="shared" si="87"/>
        <v>17036</v>
      </c>
      <c r="T151" s="73"/>
      <c r="U151" s="72"/>
      <c r="V151" s="16"/>
      <c r="W151" s="72"/>
      <c r="X151" s="13"/>
    </row>
    <row r="152" spans="2:24" x14ac:dyDescent="0.25">
      <c r="B152" s="7">
        <v>148</v>
      </c>
      <c r="C152" s="19">
        <v>44039</v>
      </c>
      <c r="D152" s="7">
        <f t="shared" si="94"/>
        <v>21488</v>
      </c>
      <c r="E152" s="2">
        <f t="shared" si="95"/>
        <v>480</v>
      </c>
      <c r="F152" s="26">
        <f t="shared" si="96"/>
        <v>859.52</v>
      </c>
      <c r="G152" s="96">
        <f t="shared" si="102"/>
        <v>7.9599955399131464E-3</v>
      </c>
      <c r="H152" s="58">
        <f t="shared" si="103"/>
        <v>1</v>
      </c>
      <c r="I152" s="7">
        <f t="shared" si="97"/>
        <v>2362</v>
      </c>
      <c r="J152" s="2">
        <f t="shared" si="98"/>
        <v>16986</v>
      </c>
      <c r="K152" s="36">
        <f t="shared" si="99"/>
        <v>382</v>
      </c>
      <c r="L152" s="7">
        <f t="shared" si="100"/>
        <v>0</v>
      </c>
      <c r="M152" s="2">
        <f t="shared" si="93"/>
        <v>-50</v>
      </c>
      <c r="N152" s="36">
        <f t="shared" si="101"/>
        <v>-1</v>
      </c>
      <c r="P152" s="41">
        <f t="shared" si="104"/>
        <v>1.4142600609811093E-5</v>
      </c>
      <c r="Q152" s="40">
        <f t="shared" si="105"/>
        <v>1.6045520707591339</v>
      </c>
      <c r="R152" s="40">
        <f t="shared" si="106"/>
        <v>-31335.592500000032</v>
      </c>
      <c r="S152" s="106">
        <f t="shared" si="87"/>
        <v>16986</v>
      </c>
      <c r="T152" s="41"/>
      <c r="U152" s="40"/>
      <c r="V152" s="108"/>
      <c r="W152" s="40"/>
      <c r="X152" s="14"/>
    </row>
    <row r="153" spans="2:24" x14ac:dyDescent="0.25">
      <c r="B153" s="9">
        <v>149</v>
      </c>
      <c r="C153" s="18">
        <v>44040</v>
      </c>
      <c r="D153" s="9">
        <f t="shared" si="94"/>
        <v>21488</v>
      </c>
      <c r="E153" s="3">
        <f t="shared" si="95"/>
        <v>480</v>
      </c>
      <c r="F153" s="25">
        <f t="shared" si="96"/>
        <v>859.52</v>
      </c>
      <c r="G153" s="95">
        <f t="shared" si="102"/>
        <v>7.9599955399131464E-3</v>
      </c>
      <c r="H153" s="57">
        <f t="shared" si="103"/>
        <v>1</v>
      </c>
      <c r="I153" s="9">
        <f t="shared" si="97"/>
        <v>2362</v>
      </c>
      <c r="J153" s="3">
        <f t="shared" si="98"/>
        <v>16936</v>
      </c>
      <c r="K153" s="39">
        <f t="shared" si="99"/>
        <v>381</v>
      </c>
      <c r="L153" s="9">
        <f t="shared" si="100"/>
        <v>0</v>
      </c>
      <c r="M153" s="3">
        <f t="shared" ref="M153:M184" si="107">J153-J152</f>
        <v>-50</v>
      </c>
      <c r="N153" s="39">
        <f t="shared" si="101"/>
        <v>-1</v>
      </c>
      <c r="P153" s="73">
        <f t="shared" si="104"/>
        <v>1.4142600609811093E-5</v>
      </c>
      <c r="Q153" s="72">
        <f t="shared" si="105"/>
        <v>1.6052576631330535</v>
      </c>
      <c r="R153" s="72">
        <f t="shared" si="106"/>
        <v>-31243.623750000032</v>
      </c>
      <c r="S153" s="107">
        <f t="shared" si="87"/>
        <v>16936</v>
      </c>
      <c r="T153" s="73"/>
      <c r="U153" s="72"/>
      <c r="V153" s="16"/>
      <c r="W153" s="72"/>
      <c r="X153" s="13"/>
    </row>
    <row r="154" spans="2:24" x14ac:dyDescent="0.25">
      <c r="B154" s="7">
        <v>150</v>
      </c>
      <c r="C154" s="19">
        <v>44041</v>
      </c>
      <c r="D154" s="7">
        <f t="shared" si="94"/>
        <v>21488</v>
      </c>
      <c r="E154" s="2">
        <f t="shared" si="95"/>
        <v>480</v>
      </c>
      <c r="F154" s="26">
        <f t="shared" si="96"/>
        <v>859.52</v>
      </c>
      <c r="G154" s="96">
        <f t="shared" si="102"/>
        <v>7.9599955399131464E-3</v>
      </c>
      <c r="H154" s="58">
        <f t="shared" si="103"/>
        <v>1</v>
      </c>
      <c r="I154" s="7">
        <f t="shared" si="97"/>
        <v>2362</v>
      </c>
      <c r="J154" s="2">
        <f t="shared" si="98"/>
        <v>16886</v>
      </c>
      <c r="K154" s="36">
        <f t="shared" si="99"/>
        <v>380</v>
      </c>
      <c r="L154" s="7">
        <f t="shared" si="100"/>
        <v>0</v>
      </c>
      <c r="M154" s="2">
        <f t="shared" si="107"/>
        <v>-50</v>
      </c>
      <c r="N154" s="36">
        <f t="shared" si="101"/>
        <v>-1</v>
      </c>
      <c r="P154" s="41">
        <f t="shared" si="104"/>
        <v>1.4142600609811093E-5</v>
      </c>
      <c r="Q154" s="40">
        <f t="shared" si="105"/>
        <v>1.6059632555069732</v>
      </c>
      <c r="R154" s="40">
        <f t="shared" si="106"/>
        <v>-31151.655000000032</v>
      </c>
      <c r="S154" s="106">
        <f t="shared" si="87"/>
        <v>16886</v>
      </c>
      <c r="T154" s="41"/>
      <c r="U154" s="40"/>
      <c r="V154" s="108"/>
      <c r="W154" s="40"/>
      <c r="X154" s="14"/>
    </row>
    <row r="155" spans="2:24" x14ac:dyDescent="0.25">
      <c r="B155" s="9">
        <v>151</v>
      </c>
      <c r="C155" s="18">
        <v>44042</v>
      </c>
      <c r="D155" s="9">
        <f t="shared" ref="D155:D186" si="108">D154+IF(M155&gt;0,M155,0)</f>
        <v>21488</v>
      </c>
      <c r="E155" s="3">
        <f t="shared" ref="E155:E186" si="109">E154+IF(N155&gt;0,N155,0)</f>
        <v>480</v>
      </c>
      <c r="F155" s="25">
        <f t="shared" ref="F155:F186" si="110">D155*W$4</f>
        <v>859.52</v>
      </c>
      <c r="G155" s="95">
        <f t="shared" si="102"/>
        <v>7.9599955399131464E-3</v>
      </c>
      <c r="H155" s="57">
        <f t="shared" si="103"/>
        <v>1</v>
      </c>
      <c r="I155" s="9">
        <f t="shared" ref="I155:I186" si="111">INT((Z$4*K155+I154)/(1+Y$4*J155))</f>
        <v>2362</v>
      </c>
      <c r="J155" s="3">
        <f t="shared" ref="J155:J186" si="112">S155</f>
        <v>16836</v>
      </c>
      <c r="K155" s="39">
        <f t="shared" ref="K155:K186" si="113">INT((X$4*J155+K154)/(1+W$4+Z$4))</f>
        <v>379</v>
      </c>
      <c r="L155" s="9">
        <f t="shared" ref="L155:L186" si="114">I155-I154</f>
        <v>0</v>
      </c>
      <c r="M155" s="3">
        <f t="shared" si="107"/>
        <v>-50</v>
      </c>
      <c r="N155" s="39">
        <f t="shared" ref="N155:N186" si="115">K155-K154</f>
        <v>-1</v>
      </c>
      <c r="P155" s="73">
        <f t="shared" si="104"/>
        <v>1.4142600609811093E-5</v>
      </c>
      <c r="Q155" s="72">
        <f t="shared" si="105"/>
        <v>1.6066688478808928</v>
      </c>
      <c r="R155" s="72">
        <f t="shared" si="106"/>
        <v>-31059.686250000028</v>
      </c>
      <c r="S155" s="107">
        <f t="shared" si="87"/>
        <v>16836</v>
      </c>
      <c r="T155" s="73"/>
      <c r="U155" s="72"/>
      <c r="V155" s="16"/>
      <c r="W155" s="72"/>
      <c r="X155" s="13"/>
    </row>
    <row r="156" spans="2:24" x14ac:dyDescent="0.25">
      <c r="B156" s="7">
        <v>152</v>
      </c>
      <c r="C156" s="19">
        <v>44043</v>
      </c>
      <c r="D156" s="7">
        <f t="shared" si="108"/>
        <v>21488</v>
      </c>
      <c r="E156" s="2">
        <f t="shared" si="109"/>
        <v>480</v>
      </c>
      <c r="F156" s="26">
        <f t="shared" si="110"/>
        <v>859.52</v>
      </c>
      <c r="G156" s="96">
        <f t="shared" si="102"/>
        <v>7.9599955399131464E-3</v>
      </c>
      <c r="H156" s="58">
        <f t="shared" si="103"/>
        <v>1</v>
      </c>
      <c r="I156" s="7">
        <f t="shared" si="111"/>
        <v>2362</v>
      </c>
      <c r="J156" s="2">
        <f t="shared" si="112"/>
        <v>16786</v>
      </c>
      <c r="K156" s="36">
        <f t="shared" si="113"/>
        <v>378</v>
      </c>
      <c r="L156" s="7">
        <f t="shared" si="114"/>
        <v>0</v>
      </c>
      <c r="M156" s="2">
        <f t="shared" si="107"/>
        <v>-50</v>
      </c>
      <c r="N156" s="36">
        <f t="shared" si="115"/>
        <v>-1</v>
      </c>
      <c r="P156" s="41">
        <f t="shared" si="104"/>
        <v>1.4142600609811093E-5</v>
      </c>
      <c r="Q156" s="40">
        <f t="shared" si="105"/>
        <v>1.6073744402548125</v>
      </c>
      <c r="R156" s="40">
        <f t="shared" si="106"/>
        <v>-30967.717500000028</v>
      </c>
      <c r="S156" s="106">
        <f t="shared" ref="S156:S198" si="116">INT(((-Q156+SQRT((Q156^2)-(4*P156*R156)))/(2*P156)))</f>
        <v>16786</v>
      </c>
      <c r="T156" s="41"/>
      <c r="U156" s="40"/>
      <c r="V156" s="108"/>
      <c r="W156" s="40"/>
      <c r="X156" s="14"/>
    </row>
    <row r="157" spans="2:24" x14ac:dyDescent="0.25">
      <c r="B157" s="9">
        <v>153</v>
      </c>
      <c r="C157" s="18">
        <v>44044</v>
      </c>
      <c r="D157" s="9">
        <f t="shared" si="108"/>
        <v>21488</v>
      </c>
      <c r="E157" s="3">
        <f t="shared" si="109"/>
        <v>480</v>
      </c>
      <c r="F157" s="25">
        <f t="shared" si="110"/>
        <v>859.52</v>
      </c>
      <c r="G157" s="95">
        <f t="shared" si="102"/>
        <v>7.9599955399131464E-3</v>
      </c>
      <c r="H157" s="57">
        <f t="shared" si="103"/>
        <v>1</v>
      </c>
      <c r="I157" s="9">
        <f t="shared" si="111"/>
        <v>2362</v>
      </c>
      <c r="J157" s="3">
        <f t="shared" si="112"/>
        <v>16736</v>
      </c>
      <c r="K157" s="39">
        <f t="shared" si="113"/>
        <v>377</v>
      </c>
      <c r="L157" s="9">
        <f t="shared" si="114"/>
        <v>0</v>
      </c>
      <c r="M157" s="3">
        <f t="shared" si="107"/>
        <v>-50</v>
      </c>
      <c r="N157" s="39">
        <f t="shared" si="115"/>
        <v>-1</v>
      </c>
      <c r="P157" s="73">
        <f t="shared" si="104"/>
        <v>1.4142600609811093E-5</v>
      </c>
      <c r="Q157" s="72">
        <f t="shared" si="105"/>
        <v>1.6080800326287319</v>
      </c>
      <c r="R157" s="72">
        <f t="shared" si="106"/>
        <v>-30875.748750000028</v>
      </c>
      <c r="S157" s="107">
        <f t="shared" si="116"/>
        <v>16736</v>
      </c>
      <c r="T157" s="73"/>
      <c r="U157" s="72"/>
      <c r="V157" s="16"/>
      <c r="W157" s="72"/>
      <c r="X157" s="13"/>
    </row>
    <row r="158" spans="2:24" x14ac:dyDescent="0.25">
      <c r="B158" s="7">
        <v>154</v>
      </c>
      <c r="C158" s="19">
        <v>44045</v>
      </c>
      <c r="D158" s="7">
        <f t="shared" si="108"/>
        <v>21488</v>
      </c>
      <c r="E158" s="2">
        <f t="shared" si="109"/>
        <v>480</v>
      </c>
      <c r="F158" s="26">
        <f t="shared" si="110"/>
        <v>859.52</v>
      </c>
      <c r="G158" s="96">
        <f t="shared" si="102"/>
        <v>7.9599955399131464E-3</v>
      </c>
      <c r="H158" s="58">
        <f t="shared" si="103"/>
        <v>1</v>
      </c>
      <c r="I158" s="7">
        <f t="shared" si="111"/>
        <v>2362</v>
      </c>
      <c r="J158" s="2">
        <f t="shared" si="112"/>
        <v>16686</v>
      </c>
      <c r="K158" s="36">
        <f t="shared" si="113"/>
        <v>376</v>
      </c>
      <c r="L158" s="7">
        <f t="shared" si="114"/>
        <v>0</v>
      </c>
      <c r="M158" s="2">
        <f t="shared" si="107"/>
        <v>-50</v>
      </c>
      <c r="N158" s="36">
        <f t="shared" si="115"/>
        <v>-1</v>
      </c>
      <c r="P158" s="41">
        <f t="shared" si="104"/>
        <v>1.4142600609811093E-5</v>
      </c>
      <c r="Q158" s="40">
        <f t="shared" si="105"/>
        <v>1.6087856250026518</v>
      </c>
      <c r="R158" s="40">
        <f t="shared" si="106"/>
        <v>-30783.780000000028</v>
      </c>
      <c r="S158" s="106">
        <f t="shared" si="116"/>
        <v>16686</v>
      </c>
      <c r="T158" s="41"/>
      <c r="U158" s="40"/>
      <c r="V158" s="108"/>
      <c r="W158" s="40"/>
      <c r="X158" s="14"/>
    </row>
    <row r="159" spans="2:24" x14ac:dyDescent="0.25">
      <c r="B159" s="9">
        <v>155</v>
      </c>
      <c r="C159" s="18">
        <v>44046</v>
      </c>
      <c r="D159" s="9">
        <f t="shared" si="108"/>
        <v>21488</v>
      </c>
      <c r="E159" s="3">
        <f t="shared" si="109"/>
        <v>480</v>
      </c>
      <c r="F159" s="25">
        <f t="shared" si="110"/>
        <v>859.52</v>
      </c>
      <c r="G159" s="95">
        <f t="shared" si="102"/>
        <v>7.9599955399131464E-3</v>
      </c>
      <c r="H159" s="57">
        <f t="shared" si="103"/>
        <v>1</v>
      </c>
      <c r="I159" s="9">
        <f t="shared" si="111"/>
        <v>2362</v>
      </c>
      <c r="J159" s="3">
        <f t="shared" si="112"/>
        <v>16637</v>
      </c>
      <c r="K159" s="39">
        <f t="shared" si="113"/>
        <v>374</v>
      </c>
      <c r="L159" s="9">
        <f t="shared" si="114"/>
        <v>0</v>
      </c>
      <c r="M159" s="3">
        <f t="shared" si="107"/>
        <v>-49</v>
      </c>
      <c r="N159" s="39">
        <f t="shared" si="115"/>
        <v>-2</v>
      </c>
      <c r="P159" s="73">
        <f t="shared" si="104"/>
        <v>1.4142600609811093E-5</v>
      </c>
      <c r="Q159" s="72">
        <f t="shared" si="105"/>
        <v>1.6094912173765712</v>
      </c>
      <c r="R159" s="72">
        <f t="shared" si="106"/>
        <v>-30691.811250000028</v>
      </c>
      <c r="S159" s="107">
        <f t="shared" si="116"/>
        <v>16637</v>
      </c>
      <c r="T159" s="73"/>
      <c r="U159" s="72"/>
      <c r="V159" s="16"/>
      <c r="W159" s="72"/>
      <c r="X159" s="13"/>
    </row>
    <row r="160" spans="2:24" x14ac:dyDescent="0.25">
      <c r="B160" s="7">
        <v>156</v>
      </c>
      <c r="C160" s="19">
        <v>44047</v>
      </c>
      <c r="D160" s="7">
        <f t="shared" si="108"/>
        <v>21488</v>
      </c>
      <c r="E160" s="2">
        <f t="shared" si="109"/>
        <v>480</v>
      </c>
      <c r="F160" s="26">
        <f t="shared" si="110"/>
        <v>859.52</v>
      </c>
      <c r="G160" s="96">
        <f t="shared" si="102"/>
        <v>7.9599955399131464E-3</v>
      </c>
      <c r="H160" s="58">
        <f t="shared" si="103"/>
        <v>1</v>
      </c>
      <c r="I160" s="7">
        <f t="shared" si="111"/>
        <v>2362</v>
      </c>
      <c r="J160" s="2">
        <f t="shared" si="112"/>
        <v>16588</v>
      </c>
      <c r="K160" s="36">
        <f t="shared" si="113"/>
        <v>373</v>
      </c>
      <c r="L160" s="7">
        <f t="shared" si="114"/>
        <v>0</v>
      </c>
      <c r="M160" s="2">
        <f t="shared" si="107"/>
        <v>-49</v>
      </c>
      <c r="N160" s="36">
        <f t="shared" si="115"/>
        <v>-1</v>
      </c>
      <c r="P160" s="41">
        <f t="shared" si="104"/>
        <v>1.4142600609811093E-5</v>
      </c>
      <c r="Q160" s="40">
        <f t="shared" si="105"/>
        <v>1.6101888995327425</v>
      </c>
      <c r="R160" s="40">
        <f t="shared" si="106"/>
        <v>-30601.681875000028</v>
      </c>
      <c r="S160" s="106">
        <f t="shared" si="116"/>
        <v>16588</v>
      </c>
      <c r="T160" s="41"/>
      <c r="U160" s="40"/>
      <c r="V160" s="108"/>
      <c r="W160" s="40"/>
      <c r="X160" s="14"/>
    </row>
    <row r="161" spans="2:24" x14ac:dyDescent="0.25">
      <c r="B161" s="9">
        <v>157</v>
      </c>
      <c r="C161" s="18">
        <v>44048</v>
      </c>
      <c r="D161" s="9">
        <f t="shared" si="108"/>
        <v>21488</v>
      </c>
      <c r="E161" s="3">
        <f t="shared" si="109"/>
        <v>480</v>
      </c>
      <c r="F161" s="25">
        <f t="shared" si="110"/>
        <v>859.52</v>
      </c>
      <c r="G161" s="95">
        <f t="shared" si="102"/>
        <v>7.9599955399131464E-3</v>
      </c>
      <c r="H161" s="57">
        <f t="shared" si="103"/>
        <v>1</v>
      </c>
      <c r="I161" s="9">
        <f t="shared" si="111"/>
        <v>2362</v>
      </c>
      <c r="J161" s="3">
        <f t="shared" si="112"/>
        <v>16539</v>
      </c>
      <c r="K161" s="39">
        <f t="shared" si="113"/>
        <v>372</v>
      </c>
      <c r="L161" s="9">
        <f t="shared" si="114"/>
        <v>0</v>
      </c>
      <c r="M161" s="3">
        <f t="shared" si="107"/>
        <v>-49</v>
      </c>
      <c r="N161" s="39">
        <f t="shared" si="115"/>
        <v>-1</v>
      </c>
      <c r="P161" s="73">
        <f t="shared" si="104"/>
        <v>1.4142600609811093E-5</v>
      </c>
      <c r="Q161" s="72">
        <f t="shared" si="105"/>
        <v>1.6108805016597665</v>
      </c>
      <c r="R161" s="72">
        <f t="shared" si="106"/>
        <v>-30511.552500000031</v>
      </c>
      <c r="S161" s="107">
        <f t="shared" si="116"/>
        <v>16539</v>
      </c>
      <c r="T161" s="73"/>
      <c r="U161" s="72"/>
      <c r="V161" s="16"/>
      <c r="W161" s="72"/>
      <c r="X161" s="13"/>
    </row>
    <row r="162" spans="2:24" x14ac:dyDescent="0.25">
      <c r="B162" s="7">
        <v>158</v>
      </c>
      <c r="C162" s="19">
        <v>44049</v>
      </c>
      <c r="D162" s="7">
        <f t="shared" si="108"/>
        <v>21488</v>
      </c>
      <c r="E162" s="2">
        <f t="shared" si="109"/>
        <v>480</v>
      </c>
      <c r="F162" s="26">
        <f t="shared" si="110"/>
        <v>859.52</v>
      </c>
      <c r="G162" s="96">
        <f t="shared" si="102"/>
        <v>7.9599955399131464E-3</v>
      </c>
      <c r="H162" s="58">
        <f t="shared" si="103"/>
        <v>1</v>
      </c>
      <c r="I162" s="7">
        <f t="shared" si="111"/>
        <v>2362</v>
      </c>
      <c r="J162" s="2">
        <f t="shared" si="112"/>
        <v>16490</v>
      </c>
      <c r="K162" s="36">
        <f t="shared" si="113"/>
        <v>371</v>
      </c>
      <c r="L162" s="7">
        <f t="shared" si="114"/>
        <v>0</v>
      </c>
      <c r="M162" s="2">
        <f t="shared" si="107"/>
        <v>-49</v>
      </c>
      <c r="N162" s="36">
        <f t="shared" si="115"/>
        <v>-1</v>
      </c>
      <c r="P162" s="41">
        <f t="shared" si="104"/>
        <v>1.4142600609811093E-5</v>
      </c>
      <c r="Q162" s="40">
        <f t="shared" si="105"/>
        <v>1.6115721037867907</v>
      </c>
      <c r="R162" s="40">
        <f t="shared" si="106"/>
        <v>-30421.42312500003</v>
      </c>
      <c r="S162" s="106">
        <f t="shared" si="116"/>
        <v>16490</v>
      </c>
      <c r="T162" s="41"/>
      <c r="U162" s="40"/>
      <c r="V162" s="108"/>
      <c r="W162" s="40"/>
      <c r="X162" s="14"/>
    </row>
    <row r="163" spans="2:24" x14ac:dyDescent="0.25">
      <c r="B163" s="9">
        <v>159</v>
      </c>
      <c r="C163" s="18">
        <v>44050</v>
      </c>
      <c r="D163" s="9">
        <f t="shared" si="108"/>
        <v>21488</v>
      </c>
      <c r="E163" s="3">
        <f t="shared" si="109"/>
        <v>480</v>
      </c>
      <c r="F163" s="25">
        <f t="shared" si="110"/>
        <v>859.52</v>
      </c>
      <c r="G163" s="95">
        <f t="shared" si="102"/>
        <v>7.9599955399131464E-3</v>
      </c>
      <c r="H163" s="57">
        <f t="shared" si="103"/>
        <v>1</v>
      </c>
      <c r="I163" s="9">
        <f t="shared" si="111"/>
        <v>2362</v>
      </c>
      <c r="J163" s="3">
        <f t="shared" si="112"/>
        <v>16441</v>
      </c>
      <c r="K163" s="39">
        <f t="shared" si="113"/>
        <v>370</v>
      </c>
      <c r="L163" s="9">
        <f t="shared" si="114"/>
        <v>0</v>
      </c>
      <c r="M163" s="3">
        <f t="shared" si="107"/>
        <v>-49</v>
      </c>
      <c r="N163" s="39">
        <f t="shared" si="115"/>
        <v>-1</v>
      </c>
      <c r="P163" s="73">
        <f t="shared" si="104"/>
        <v>1.4142600609811093E-5</v>
      </c>
      <c r="Q163" s="72">
        <f t="shared" si="105"/>
        <v>1.612263705913815</v>
      </c>
      <c r="R163" s="72">
        <f t="shared" si="106"/>
        <v>-30331.29375000003</v>
      </c>
      <c r="S163" s="107">
        <f t="shared" si="116"/>
        <v>16441</v>
      </c>
      <c r="T163" s="73"/>
      <c r="U163" s="72"/>
      <c r="V163" s="16"/>
      <c r="W163" s="72"/>
      <c r="X163" s="13"/>
    </row>
    <row r="164" spans="2:24" x14ac:dyDescent="0.25">
      <c r="B164" s="7">
        <v>160</v>
      </c>
      <c r="C164" s="19">
        <v>44051</v>
      </c>
      <c r="D164" s="7">
        <f t="shared" si="108"/>
        <v>21488</v>
      </c>
      <c r="E164" s="2">
        <f t="shared" si="109"/>
        <v>480</v>
      </c>
      <c r="F164" s="26">
        <f t="shared" si="110"/>
        <v>859.52</v>
      </c>
      <c r="G164" s="96">
        <f t="shared" ref="G164:G198" si="117">D164/U$3</f>
        <v>7.9599955399131464E-3</v>
      </c>
      <c r="H164" s="58">
        <f t="shared" si="103"/>
        <v>1</v>
      </c>
      <c r="I164" s="7">
        <f t="shared" si="111"/>
        <v>2362</v>
      </c>
      <c r="J164" s="2">
        <f t="shared" si="112"/>
        <v>16392</v>
      </c>
      <c r="K164" s="36">
        <f t="shared" si="113"/>
        <v>369</v>
      </c>
      <c r="L164" s="7">
        <f t="shared" si="114"/>
        <v>0</v>
      </c>
      <c r="M164" s="2">
        <f t="shared" si="107"/>
        <v>-49</v>
      </c>
      <c r="N164" s="36">
        <f t="shared" si="115"/>
        <v>-1</v>
      </c>
      <c r="P164" s="41">
        <f t="shared" si="104"/>
        <v>1.4142600609811093E-5</v>
      </c>
      <c r="Q164" s="40">
        <f t="shared" si="105"/>
        <v>1.612955308040839</v>
      </c>
      <c r="R164" s="40">
        <f t="shared" si="106"/>
        <v>-30241.164375000029</v>
      </c>
      <c r="S164" s="106">
        <f t="shared" si="116"/>
        <v>16392</v>
      </c>
      <c r="T164" s="41"/>
      <c r="U164" s="40"/>
      <c r="V164" s="108"/>
      <c r="W164" s="40"/>
      <c r="X164" s="14"/>
    </row>
    <row r="165" spans="2:24" x14ac:dyDescent="0.25">
      <c r="B165" s="9">
        <v>161</v>
      </c>
      <c r="C165" s="18">
        <v>44052</v>
      </c>
      <c r="D165" s="9">
        <f t="shared" si="108"/>
        <v>21488</v>
      </c>
      <c r="E165" s="3">
        <f t="shared" si="109"/>
        <v>480</v>
      </c>
      <c r="F165" s="25">
        <f t="shared" si="110"/>
        <v>859.52</v>
      </c>
      <c r="G165" s="95">
        <f t="shared" si="117"/>
        <v>7.9599955399131464E-3</v>
      </c>
      <c r="H165" s="57">
        <f t="shared" si="103"/>
        <v>1</v>
      </c>
      <c r="I165" s="9">
        <f t="shared" si="111"/>
        <v>2362</v>
      </c>
      <c r="J165" s="3">
        <f t="shared" si="112"/>
        <v>16343</v>
      </c>
      <c r="K165" s="39">
        <f t="shared" si="113"/>
        <v>368</v>
      </c>
      <c r="L165" s="9">
        <f t="shared" si="114"/>
        <v>0</v>
      </c>
      <c r="M165" s="3">
        <f t="shared" si="107"/>
        <v>-49</v>
      </c>
      <c r="N165" s="39">
        <f t="shared" si="115"/>
        <v>-1</v>
      </c>
      <c r="P165" s="73">
        <f t="shared" si="104"/>
        <v>1.4142600609811093E-5</v>
      </c>
      <c r="Q165" s="72">
        <f t="shared" si="105"/>
        <v>1.6136469101678632</v>
      </c>
      <c r="R165" s="72">
        <f t="shared" si="106"/>
        <v>-30151.035000000029</v>
      </c>
      <c r="S165" s="107">
        <f t="shared" si="116"/>
        <v>16343</v>
      </c>
      <c r="T165" s="73"/>
      <c r="U165" s="72"/>
      <c r="V165" s="16"/>
      <c r="W165" s="72"/>
      <c r="X165" s="13"/>
    </row>
    <row r="166" spans="2:24" x14ac:dyDescent="0.25">
      <c r="B166" s="7">
        <v>162</v>
      </c>
      <c r="C166" s="19">
        <v>44053</v>
      </c>
      <c r="D166" s="7">
        <f t="shared" si="108"/>
        <v>21488</v>
      </c>
      <c r="E166" s="2">
        <f t="shared" si="109"/>
        <v>480</v>
      </c>
      <c r="F166" s="26">
        <f t="shared" si="110"/>
        <v>859.52</v>
      </c>
      <c r="G166" s="96">
        <f t="shared" si="117"/>
        <v>7.9599955399131464E-3</v>
      </c>
      <c r="H166" s="58">
        <f t="shared" si="103"/>
        <v>1</v>
      </c>
      <c r="I166" s="7">
        <f t="shared" si="111"/>
        <v>2362</v>
      </c>
      <c r="J166" s="2">
        <f t="shared" si="112"/>
        <v>16295</v>
      </c>
      <c r="K166" s="36">
        <f t="shared" si="113"/>
        <v>367</v>
      </c>
      <c r="L166" s="7">
        <f t="shared" si="114"/>
        <v>0</v>
      </c>
      <c r="M166" s="2">
        <f t="shared" si="107"/>
        <v>-48</v>
      </c>
      <c r="N166" s="36">
        <f t="shared" si="115"/>
        <v>-1</v>
      </c>
      <c r="P166" s="41">
        <f t="shared" si="104"/>
        <v>1.4142600609811093E-5</v>
      </c>
      <c r="Q166" s="40">
        <f t="shared" si="105"/>
        <v>1.6143385122948875</v>
      </c>
      <c r="R166" s="40">
        <f t="shared" si="106"/>
        <v>-30060.905625000029</v>
      </c>
      <c r="S166" s="106">
        <f t="shared" si="116"/>
        <v>16295</v>
      </c>
      <c r="T166" s="41"/>
      <c r="U166" s="40"/>
      <c r="V166" s="108"/>
      <c r="W166" s="40"/>
      <c r="X166" s="14"/>
    </row>
    <row r="167" spans="2:24" x14ac:dyDescent="0.25">
      <c r="B167" s="9">
        <v>163</v>
      </c>
      <c r="C167" s="18">
        <v>44054</v>
      </c>
      <c r="D167" s="9">
        <f t="shared" si="108"/>
        <v>21488</v>
      </c>
      <c r="E167" s="3">
        <f t="shared" si="109"/>
        <v>480</v>
      </c>
      <c r="F167" s="25">
        <f t="shared" si="110"/>
        <v>859.52</v>
      </c>
      <c r="G167" s="95">
        <f t="shared" si="117"/>
        <v>7.9599955399131464E-3</v>
      </c>
      <c r="H167" s="57">
        <f t="shared" si="103"/>
        <v>1</v>
      </c>
      <c r="I167" s="9">
        <f t="shared" si="111"/>
        <v>2362</v>
      </c>
      <c r="J167" s="3">
        <f t="shared" si="112"/>
        <v>16247</v>
      </c>
      <c r="K167" s="39">
        <f t="shared" si="113"/>
        <v>366</v>
      </c>
      <c r="L167" s="9">
        <f t="shared" si="114"/>
        <v>0</v>
      </c>
      <c r="M167" s="3">
        <f t="shared" si="107"/>
        <v>-48</v>
      </c>
      <c r="N167" s="39">
        <f t="shared" si="115"/>
        <v>-1</v>
      </c>
      <c r="P167" s="73">
        <f t="shared" si="104"/>
        <v>1.4142600609811093E-5</v>
      </c>
      <c r="Q167" s="72">
        <f t="shared" si="105"/>
        <v>1.6150161241750163</v>
      </c>
      <c r="R167" s="72">
        <f t="shared" si="106"/>
        <v>-29972.615625000028</v>
      </c>
      <c r="S167" s="107">
        <f t="shared" si="116"/>
        <v>16247</v>
      </c>
      <c r="T167" s="73"/>
      <c r="U167" s="72"/>
      <c r="V167" s="16"/>
      <c r="W167" s="72"/>
      <c r="X167" s="13"/>
    </row>
    <row r="168" spans="2:24" x14ac:dyDescent="0.25">
      <c r="B168" s="7">
        <v>164</v>
      </c>
      <c r="C168" s="19">
        <v>44055</v>
      </c>
      <c r="D168" s="7">
        <f t="shared" si="108"/>
        <v>21488</v>
      </c>
      <c r="E168" s="2">
        <f t="shared" si="109"/>
        <v>480</v>
      </c>
      <c r="F168" s="26">
        <f t="shared" si="110"/>
        <v>859.52</v>
      </c>
      <c r="G168" s="96">
        <f t="shared" si="117"/>
        <v>7.9599955399131464E-3</v>
      </c>
      <c r="H168" s="58">
        <f t="shared" ref="H168:H190" si="118">D168/D167</f>
        <v>1</v>
      </c>
      <c r="I168" s="7">
        <f t="shared" si="111"/>
        <v>2362</v>
      </c>
      <c r="J168" s="2">
        <f t="shared" si="112"/>
        <v>16199</v>
      </c>
      <c r="K168" s="36">
        <f t="shared" si="113"/>
        <v>365</v>
      </c>
      <c r="L168" s="7">
        <f t="shared" si="114"/>
        <v>0</v>
      </c>
      <c r="M168" s="2">
        <f t="shared" si="107"/>
        <v>-48</v>
      </c>
      <c r="N168" s="36">
        <f t="shared" si="115"/>
        <v>-1</v>
      </c>
      <c r="P168" s="41">
        <f t="shared" si="104"/>
        <v>1.4142600609811093E-5</v>
      </c>
      <c r="Q168" s="40">
        <f t="shared" si="105"/>
        <v>1.6156937360551449</v>
      </c>
      <c r="R168" s="40">
        <f t="shared" si="106"/>
        <v>-29884.325625000027</v>
      </c>
      <c r="S168" s="106">
        <f t="shared" si="116"/>
        <v>16199</v>
      </c>
      <c r="T168" s="41"/>
      <c r="U168" s="40"/>
      <c r="V168" s="108"/>
      <c r="W168" s="40"/>
      <c r="X168" s="14"/>
    </row>
    <row r="169" spans="2:24" x14ac:dyDescent="0.25">
      <c r="B169" s="9">
        <v>165</v>
      </c>
      <c r="C169" s="18">
        <v>44056</v>
      </c>
      <c r="D169" s="9">
        <f t="shared" si="108"/>
        <v>21488</v>
      </c>
      <c r="E169" s="3">
        <f t="shared" si="109"/>
        <v>480</v>
      </c>
      <c r="F169" s="25">
        <f t="shared" si="110"/>
        <v>859.52</v>
      </c>
      <c r="G169" s="95">
        <f t="shared" si="117"/>
        <v>7.9599955399131464E-3</v>
      </c>
      <c r="H169" s="57">
        <f t="shared" si="118"/>
        <v>1</v>
      </c>
      <c r="I169" s="9">
        <f t="shared" si="111"/>
        <v>2362</v>
      </c>
      <c r="J169" s="3">
        <f t="shared" si="112"/>
        <v>16151</v>
      </c>
      <c r="K169" s="39">
        <f t="shared" si="113"/>
        <v>364</v>
      </c>
      <c r="L169" s="9">
        <f t="shared" si="114"/>
        <v>0</v>
      </c>
      <c r="M169" s="3">
        <f t="shared" si="107"/>
        <v>-48</v>
      </c>
      <c r="N169" s="39">
        <f t="shared" si="115"/>
        <v>-1</v>
      </c>
      <c r="P169" s="73">
        <f t="shared" si="104"/>
        <v>1.4142600609811093E-5</v>
      </c>
      <c r="Q169" s="72">
        <f t="shared" si="105"/>
        <v>1.6163713479352735</v>
      </c>
      <c r="R169" s="72">
        <f t="shared" si="106"/>
        <v>-29796.03562500003</v>
      </c>
      <c r="S169" s="107">
        <f t="shared" si="116"/>
        <v>16151</v>
      </c>
      <c r="T169" s="73"/>
      <c r="U169" s="72"/>
      <c r="V169" s="16"/>
      <c r="W169" s="72"/>
      <c r="X169" s="13"/>
    </row>
    <row r="170" spans="2:24" x14ac:dyDescent="0.25">
      <c r="B170" s="7">
        <v>166</v>
      </c>
      <c r="C170" s="19">
        <v>44057</v>
      </c>
      <c r="D170" s="7">
        <f t="shared" si="108"/>
        <v>21488</v>
      </c>
      <c r="E170" s="2">
        <f t="shared" si="109"/>
        <v>480</v>
      </c>
      <c r="F170" s="26">
        <f t="shared" si="110"/>
        <v>859.52</v>
      </c>
      <c r="G170" s="96">
        <f t="shared" si="117"/>
        <v>7.9599955399131464E-3</v>
      </c>
      <c r="H170" s="58">
        <f t="shared" si="118"/>
        <v>1</v>
      </c>
      <c r="I170" s="7">
        <f t="shared" si="111"/>
        <v>2362</v>
      </c>
      <c r="J170" s="2">
        <f t="shared" si="112"/>
        <v>16103</v>
      </c>
      <c r="K170" s="36">
        <f t="shared" si="113"/>
        <v>362</v>
      </c>
      <c r="L170" s="7">
        <f t="shared" si="114"/>
        <v>0</v>
      </c>
      <c r="M170" s="2">
        <f t="shared" si="107"/>
        <v>-48</v>
      </c>
      <c r="N170" s="36">
        <f t="shared" si="115"/>
        <v>-2</v>
      </c>
      <c r="P170" s="41">
        <f t="shared" si="104"/>
        <v>1.4142600609811093E-5</v>
      </c>
      <c r="Q170" s="40">
        <f t="shared" si="105"/>
        <v>1.6170489598154023</v>
      </c>
      <c r="R170" s="40">
        <f t="shared" si="106"/>
        <v>-29707.745625000029</v>
      </c>
      <c r="S170" s="106">
        <f t="shared" si="116"/>
        <v>16103</v>
      </c>
      <c r="T170" s="41"/>
      <c r="U170" s="40"/>
      <c r="V170" s="108"/>
      <c r="W170" s="40"/>
      <c r="X170" s="14"/>
    </row>
    <row r="171" spans="2:24" x14ac:dyDescent="0.25">
      <c r="B171" s="9">
        <v>167</v>
      </c>
      <c r="C171" s="18">
        <v>44058</v>
      </c>
      <c r="D171" s="9">
        <f t="shared" si="108"/>
        <v>21488</v>
      </c>
      <c r="E171" s="3">
        <f t="shared" si="109"/>
        <v>480</v>
      </c>
      <c r="F171" s="25">
        <f t="shared" si="110"/>
        <v>859.52</v>
      </c>
      <c r="G171" s="95">
        <f t="shared" si="117"/>
        <v>7.9599955399131464E-3</v>
      </c>
      <c r="H171" s="57">
        <f t="shared" si="118"/>
        <v>1</v>
      </c>
      <c r="I171" s="9">
        <f t="shared" si="111"/>
        <v>2362</v>
      </c>
      <c r="J171" s="3">
        <f t="shared" si="112"/>
        <v>16055</v>
      </c>
      <c r="K171" s="39">
        <f t="shared" si="113"/>
        <v>361</v>
      </c>
      <c r="L171" s="9">
        <f t="shared" si="114"/>
        <v>0</v>
      </c>
      <c r="M171" s="3">
        <f t="shared" si="107"/>
        <v>-48</v>
      </c>
      <c r="N171" s="39">
        <f t="shared" si="115"/>
        <v>-1</v>
      </c>
      <c r="P171" s="73">
        <f t="shared" si="104"/>
        <v>1.4142600609811093E-5</v>
      </c>
      <c r="Q171" s="72">
        <f t="shared" si="105"/>
        <v>1.617732651724678</v>
      </c>
      <c r="R171" s="72">
        <f t="shared" si="106"/>
        <v>-29619.455625000028</v>
      </c>
      <c r="S171" s="107">
        <f t="shared" si="116"/>
        <v>16055</v>
      </c>
      <c r="T171" s="73"/>
      <c r="U171" s="72"/>
      <c r="V171" s="16"/>
      <c r="W171" s="72"/>
      <c r="X171" s="13"/>
    </row>
    <row r="172" spans="2:24" x14ac:dyDescent="0.25">
      <c r="B172" s="7">
        <v>168</v>
      </c>
      <c r="C172" s="19">
        <v>44059</v>
      </c>
      <c r="D172" s="7">
        <f t="shared" si="108"/>
        <v>21488</v>
      </c>
      <c r="E172" s="2">
        <f t="shared" si="109"/>
        <v>480</v>
      </c>
      <c r="F172" s="26">
        <f t="shared" si="110"/>
        <v>859.52</v>
      </c>
      <c r="G172" s="96">
        <f t="shared" si="117"/>
        <v>7.9599955399131464E-3</v>
      </c>
      <c r="H172" s="58">
        <f t="shared" si="118"/>
        <v>1</v>
      </c>
      <c r="I172" s="7">
        <f t="shared" si="111"/>
        <v>2362</v>
      </c>
      <c r="J172" s="2">
        <f t="shared" si="112"/>
        <v>16007</v>
      </c>
      <c r="K172" s="36">
        <f t="shared" si="113"/>
        <v>360</v>
      </c>
      <c r="L172" s="7">
        <f t="shared" si="114"/>
        <v>0</v>
      </c>
      <c r="M172" s="2">
        <f t="shared" si="107"/>
        <v>-48</v>
      </c>
      <c r="N172" s="36">
        <f t="shared" si="115"/>
        <v>-1</v>
      </c>
      <c r="P172" s="41">
        <f t="shared" si="104"/>
        <v>1.4142600609811093E-5</v>
      </c>
      <c r="Q172" s="40">
        <f t="shared" si="105"/>
        <v>1.6184102636048066</v>
      </c>
      <c r="R172" s="40">
        <f t="shared" si="106"/>
        <v>-29531.165625000027</v>
      </c>
      <c r="S172" s="106">
        <f t="shared" si="116"/>
        <v>16007</v>
      </c>
      <c r="T172" s="41"/>
      <c r="U172" s="40"/>
      <c r="V172" s="108"/>
      <c r="W172" s="40"/>
      <c r="X172" s="14"/>
    </row>
    <row r="173" spans="2:24" x14ac:dyDescent="0.25">
      <c r="B173" s="9">
        <v>169</v>
      </c>
      <c r="C173" s="18">
        <v>44060</v>
      </c>
      <c r="D173" s="9">
        <f t="shared" si="108"/>
        <v>21488</v>
      </c>
      <c r="E173" s="3">
        <f t="shared" si="109"/>
        <v>480</v>
      </c>
      <c r="F173" s="25">
        <f t="shared" si="110"/>
        <v>859.52</v>
      </c>
      <c r="G173" s="95">
        <f t="shared" si="117"/>
        <v>7.9599955399131464E-3</v>
      </c>
      <c r="H173" s="57">
        <f t="shared" si="118"/>
        <v>1</v>
      </c>
      <c r="I173" s="9">
        <f t="shared" si="111"/>
        <v>2362</v>
      </c>
      <c r="J173" s="3">
        <f t="shared" si="112"/>
        <v>15959</v>
      </c>
      <c r="K173" s="39">
        <f t="shared" si="113"/>
        <v>359</v>
      </c>
      <c r="L173" s="9">
        <f t="shared" si="114"/>
        <v>0</v>
      </c>
      <c r="M173" s="3">
        <f t="shared" si="107"/>
        <v>-48</v>
      </c>
      <c r="N173" s="39">
        <f t="shared" si="115"/>
        <v>-1</v>
      </c>
      <c r="P173" s="73">
        <f t="shared" si="104"/>
        <v>1.4142600609811093E-5</v>
      </c>
      <c r="Q173" s="72">
        <f t="shared" si="105"/>
        <v>1.6190878754849354</v>
      </c>
      <c r="R173" s="72">
        <f t="shared" si="106"/>
        <v>-29442.87562500003</v>
      </c>
      <c r="S173" s="107">
        <f t="shared" si="116"/>
        <v>15959</v>
      </c>
      <c r="T173" s="73"/>
      <c r="U173" s="72"/>
      <c r="V173" s="16"/>
      <c r="W173" s="72"/>
      <c r="X173" s="13"/>
    </row>
    <row r="174" spans="2:24" x14ac:dyDescent="0.25">
      <c r="B174" s="7">
        <v>170</v>
      </c>
      <c r="C174" s="19">
        <v>44061</v>
      </c>
      <c r="D174" s="7">
        <f t="shared" si="108"/>
        <v>21488</v>
      </c>
      <c r="E174" s="2">
        <f t="shared" si="109"/>
        <v>480</v>
      </c>
      <c r="F174" s="26">
        <f t="shared" si="110"/>
        <v>859.52</v>
      </c>
      <c r="G174" s="96">
        <f t="shared" si="117"/>
        <v>7.9599955399131464E-3</v>
      </c>
      <c r="H174" s="58">
        <f t="shared" si="118"/>
        <v>1</v>
      </c>
      <c r="I174" s="7">
        <f t="shared" si="111"/>
        <v>2362</v>
      </c>
      <c r="J174" s="2">
        <f t="shared" si="112"/>
        <v>15912</v>
      </c>
      <c r="K174" s="36">
        <f t="shared" si="113"/>
        <v>358</v>
      </c>
      <c r="L174" s="7">
        <f t="shared" si="114"/>
        <v>0</v>
      </c>
      <c r="M174" s="2">
        <f t="shared" si="107"/>
        <v>-47</v>
      </c>
      <c r="N174" s="36">
        <f t="shared" si="115"/>
        <v>-1</v>
      </c>
      <c r="P174" s="41">
        <f t="shared" si="104"/>
        <v>1.4142600609811093E-5</v>
      </c>
      <c r="Q174" s="40">
        <f t="shared" si="105"/>
        <v>1.619765487365064</v>
      </c>
      <c r="R174" s="40">
        <f t="shared" si="106"/>
        <v>-29354.585625000029</v>
      </c>
      <c r="S174" s="106">
        <f t="shared" si="116"/>
        <v>15912</v>
      </c>
      <c r="T174" s="41"/>
      <c r="U174" s="40"/>
      <c r="V174" s="108"/>
      <c r="W174" s="40"/>
      <c r="X174" s="14"/>
    </row>
    <row r="175" spans="2:24" x14ac:dyDescent="0.25">
      <c r="B175" s="9">
        <v>171</v>
      </c>
      <c r="C175" s="18">
        <v>44062</v>
      </c>
      <c r="D175" s="9">
        <f t="shared" si="108"/>
        <v>21488</v>
      </c>
      <c r="E175" s="3">
        <f t="shared" si="109"/>
        <v>480</v>
      </c>
      <c r="F175" s="25">
        <f t="shared" si="110"/>
        <v>859.52</v>
      </c>
      <c r="G175" s="95">
        <f t="shared" si="117"/>
        <v>7.9599955399131464E-3</v>
      </c>
      <c r="H175" s="57">
        <f t="shared" si="118"/>
        <v>1</v>
      </c>
      <c r="I175" s="9">
        <f t="shared" si="111"/>
        <v>2362</v>
      </c>
      <c r="J175" s="3">
        <f t="shared" si="112"/>
        <v>15865</v>
      </c>
      <c r="K175" s="39">
        <f t="shared" si="113"/>
        <v>357</v>
      </c>
      <c r="L175" s="9">
        <f t="shared" si="114"/>
        <v>0</v>
      </c>
      <c r="M175" s="3">
        <f t="shared" si="107"/>
        <v>-47</v>
      </c>
      <c r="N175" s="39">
        <f t="shared" si="115"/>
        <v>-1</v>
      </c>
      <c r="P175" s="73">
        <f t="shared" si="104"/>
        <v>1.4142600609811093E-5</v>
      </c>
      <c r="Q175" s="72">
        <f t="shared" si="105"/>
        <v>1.6204291089982972</v>
      </c>
      <c r="R175" s="72">
        <f t="shared" si="106"/>
        <v>-29268.135000000028</v>
      </c>
      <c r="S175" s="107">
        <f t="shared" si="116"/>
        <v>15865</v>
      </c>
      <c r="T175" s="73"/>
      <c r="U175" s="72"/>
      <c r="V175" s="16"/>
      <c r="W175" s="72"/>
      <c r="X175" s="13"/>
    </row>
    <row r="176" spans="2:24" x14ac:dyDescent="0.25">
      <c r="B176" s="7">
        <v>172</v>
      </c>
      <c r="C176" s="19">
        <v>44063</v>
      </c>
      <c r="D176" s="7">
        <f t="shared" si="108"/>
        <v>21488</v>
      </c>
      <c r="E176" s="2">
        <f t="shared" si="109"/>
        <v>480</v>
      </c>
      <c r="F176" s="26">
        <f t="shared" si="110"/>
        <v>859.52</v>
      </c>
      <c r="G176" s="96">
        <f t="shared" si="117"/>
        <v>7.9599955399131464E-3</v>
      </c>
      <c r="H176" s="58">
        <f t="shared" si="118"/>
        <v>1</v>
      </c>
      <c r="I176" s="7">
        <f t="shared" si="111"/>
        <v>2362</v>
      </c>
      <c r="J176" s="2">
        <f t="shared" si="112"/>
        <v>15818</v>
      </c>
      <c r="K176" s="36">
        <f t="shared" si="113"/>
        <v>356</v>
      </c>
      <c r="L176" s="7">
        <f t="shared" si="114"/>
        <v>0</v>
      </c>
      <c r="M176" s="2">
        <f t="shared" si="107"/>
        <v>-47</v>
      </c>
      <c r="N176" s="36">
        <f t="shared" si="115"/>
        <v>-1</v>
      </c>
      <c r="P176" s="41">
        <f t="shared" si="104"/>
        <v>1.4142600609811093E-5</v>
      </c>
      <c r="Q176" s="40">
        <f t="shared" si="105"/>
        <v>1.6210927306315306</v>
      </c>
      <c r="R176" s="40">
        <f t="shared" si="106"/>
        <v>-29181.684375000026</v>
      </c>
      <c r="S176" s="106">
        <f t="shared" si="116"/>
        <v>15818</v>
      </c>
      <c r="T176" s="41"/>
      <c r="U176" s="40"/>
      <c r="V176" s="108"/>
      <c r="W176" s="40"/>
      <c r="X176" s="14"/>
    </row>
    <row r="177" spans="2:24" x14ac:dyDescent="0.25">
      <c r="B177" s="9">
        <v>173</v>
      </c>
      <c r="C177" s="18">
        <v>44064</v>
      </c>
      <c r="D177" s="9">
        <f t="shared" si="108"/>
        <v>21488</v>
      </c>
      <c r="E177" s="3">
        <f t="shared" si="109"/>
        <v>480</v>
      </c>
      <c r="F177" s="25">
        <f t="shared" si="110"/>
        <v>859.52</v>
      </c>
      <c r="G177" s="95">
        <f t="shared" si="117"/>
        <v>7.9599955399131464E-3</v>
      </c>
      <c r="H177" s="57">
        <f t="shared" si="118"/>
        <v>1</v>
      </c>
      <c r="I177" s="9">
        <f t="shared" si="111"/>
        <v>2362</v>
      </c>
      <c r="J177" s="3">
        <f t="shared" si="112"/>
        <v>15771</v>
      </c>
      <c r="K177" s="39">
        <f t="shared" si="113"/>
        <v>355</v>
      </c>
      <c r="L177" s="9">
        <f t="shared" si="114"/>
        <v>0</v>
      </c>
      <c r="M177" s="3">
        <f t="shared" si="107"/>
        <v>-47</v>
      </c>
      <c r="N177" s="39">
        <f t="shared" si="115"/>
        <v>-1</v>
      </c>
      <c r="P177" s="73">
        <f t="shared" ref="P177:P204" si="119">Y$4*((1+W$4-X$4)*(1+W$4+Z$4)-X$4)</f>
        <v>1.4142600609811093E-5</v>
      </c>
      <c r="Q177" s="72">
        <f t="shared" ref="Q177:Q204" si="120">(1+W$4-X$4)*(1+W$4+Z$4)-Y$4*((Z$4*K176)+((I176+J176)*(1+W$4+Z$4)))</f>
        <v>1.621756352264764</v>
      </c>
      <c r="R177" s="72">
        <f t="shared" ref="R177:R204" si="121">-J176*(1+W$4+Z$4)</f>
        <v>-29095.233750000029</v>
      </c>
      <c r="S177" s="107">
        <f t="shared" si="116"/>
        <v>15771</v>
      </c>
      <c r="T177" s="73"/>
      <c r="U177" s="72"/>
      <c r="V177" s="16"/>
      <c r="W177" s="72"/>
      <c r="X177" s="13"/>
    </row>
    <row r="178" spans="2:24" x14ac:dyDescent="0.25">
      <c r="B178" s="7">
        <v>174</v>
      </c>
      <c r="C178" s="19">
        <v>44065</v>
      </c>
      <c r="D178" s="7">
        <f t="shared" si="108"/>
        <v>21488</v>
      </c>
      <c r="E178" s="2">
        <f t="shared" si="109"/>
        <v>480</v>
      </c>
      <c r="F178" s="26">
        <f t="shared" si="110"/>
        <v>859.52</v>
      </c>
      <c r="G178" s="96">
        <f t="shared" si="117"/>
        <v>7.9599955399131464E-3</v>
      </c>
      <c r="H178" s="58">
        <f t="shared" si="118"/>
        <v>1</v>
      </c>
      <c r="I178" s="7">
        <f t="shared" si="111"/>
        <v>2362</v>
      </c>
      <c r="J178" s="2">
        <f t="shared" si="112"/>
        <v>15724</v>
      </c>
      <c r="K178" s="36">
        <f t="shared" si="113"/>
        <v>354</v>
      </c>
      <c r="L178" s="7">
        <f t="shared" si="114"/>
        <v>0</v>
      </c>
      <c r="M178" s="2">
        <f t="shared" si="107"/>
        <v>-47</v>
      </c>
      <c r="N178" s="36">
        <f t="shared" si="115"/>
        <v>-1</v>
      </c>
      <c r="P178" s="41">
        <f t="shared" si="119"/>
        <v>1.4142600609811093E-5</v>
      </c>
      <c r="Q178" s="40">
        <f t="shared" si="120"/>
        <v>1.6224199738979972</v>
      </c>
      <c r="R178" s="40">
        <f t="shared" si="121"/>
        <v>-29008.783125000027</v>
      </c>
      <c r="S178" s="106">
        <f t="shared" si="116"/>
        <v>15724</v>
      </c>
      <c r="T178" s="41"/>
      <c r="U178" s="40"/>
      <c r="V178" s="108"/>
      <c r="W178" s="40"/>
      <c r="X178" s="14"/>
    </row>
    <row r="179" spans="2:24" x14ac:dyDescent="0.25">
      <c r="B179" s="9">
        <v>175</v>
      </c>
      <c r="C179" s="18">
        <v>44066</v>
      </c>
      <c r="D179" s="9">
        <f t="shared" si="108"/>
        <v>21488</v>
      </c>
      <c r="E179" s="3">
        <f t="shared" si="109"/>
        <v>480</v>
      </c>
      <c r="F179" s="25">
        <f t="shared" si="110"/>
        <v>859.52</v>
      </c>
      <c r="G179" s="95">
        <f t="shared" si="117"/>
        <v>7.9599955399131464E-3</v>
      </c>
      <c r="H179" s="57">
        <f t="shared" si="118"/>
        <v>1</v>
      </c>
      <c r="I179" s="9">
        <f t="shared" si="111"/>
        <v>2362</v>
      </c>
      <c r="J179" s="3">
        <f t="shared" si="112"/>
        <v>15677</v>
      </c>
      <c r="K179" s="39">
        <f t="shared" si="113"/>
        <v>353</v>
      </c>
      <c r="L179" s="9">
        <f t="shared" si="114"/>
        <v>0</v>
      </c>
      <c r="M179" s="3">
        <f t="shared" si="107"/>
        <v>-47</v>
      </c>
      <c r="N179" s="39">
        <f t="shared" si="115"/>
        <v>-1</v>
      </c>
      <c r="P179" s="73">
        <f t="shared" si="119"/>
        <v>1.4142600609811093E-5</v>
      </c>
      <c r="Q179" s="72">
        <f t="shared" si="120"/>
        <v>1.6230835955312304</v>
      </c>
      <c r="R179" s="72">
        <f t="shared" si="121"/>
        <v>-28922.332500000026</v>
      </c>
      <c r="S179" s="107">
        <f t="shared" si="116"/>
        <v>15677</v>
      </c>
      <c r="T179" s="73"/>
      <c r="U179" s="72"/>
      <c r="V179" s="16"/>
      <c r="W179" s="72"/>
      <c r="X179" s="13"/>
    </row>
    <row r="180" spans="2:24" x14ac:dyDescent="0.25">
      <c r="B180" s="7">
        <v>176</v>
      </c>
      <c r="C180" s="19">
        <v>44067</v>
      </c>
      <c r="D180" s="7">
        <f t="shared" si="108"/>
        <v>21488</v>
      </c>
      <c r="E180" s="2">
        <f t="shared" si="109"/>
        <v>480</v>
      </c>
      <c r="F180" s="26">
        <f t="shared" si="110"/>
        <v>859.52</v>
      </c>
      <c r="G180" s="96">
        <f t="shared" si="117"/>
        <v>7.9599955399131464E-3</v>
      </c>
      <c r="H180" s="58">
        <f t="shared" si="118"/>
        <v>1</v>
      </c>
      <c r="I180" s="7">
        <f t="shared" si="111"/>
        <v>2362</v>
      </c>
      <c r="J180" s="2">
        <f t="shared" si="112"/>
        <v>15630</v>
      </c>
      <c r="K180" s="36">
        <f t="shared" si="113"/>
        <v>352</v>
      </c>
      <c r="L180" s="7">
        <f t="shared" si="114"/>
        <v>0</v>
      </c>
      <c r="M180" s="2">
        <f t="shared" si="107"/>
        <v>-47</v>
      </c>
      <c r="N180" s="36">
        <f t="shared" si="115"/>
        <v>-1</v>
      </c>
      <c r="P180" s="41">
        <f t="shared" si="119"/>
        <v>1.4142600609811093E-5</v>
      </c>
      <c r="Q180" s="40">
        <f t="shared" si="120"/>
        <v>1.6237472171644636</v>
      </c>
      <c r="R180" s="40">
        <f t="shared" si="121"/>
        <v>-28835.881875000028</v>
      </c>
      <c r="S180" s="106">
        <f t="shared" si="116"/>
        <v>15630</v>
      </c>
      <c r="T180" s="41"/>
      <c r="U180" s="40"/>
      <c r="V180" s="108"/>
      <c r="W180" s="40"/>
      <c r="X180" s="14"/>
    </row>
    <row r="181" spans="2:24" x14ac:dyDescent="0.25">
      <c r="B181" s="9">
        <v>177</v>
      </c>
      <c r="C181" s="18">
        <v>44068</v>
      </c>
      <c r="D181" s="9">
        <f t="shared" si="108"/>
        <v>21488</v>
      </c>
      <c r="E181" s="3">
        <f t="shared" si="109"/>
        <v>480</v>
      </c>
      <c r="F181" s="25">
        <f t="shared" si="110"/>
        <v>859.52</v>
      </c>
      <c r="G181" s="95">
        <f t="shared" si="117"/>
        <v>7.9599955399131464E-3</v>
      </c>
      <c r="H181" s="57">
        <f t="shared" si="118"/>
        <v>1</v>
      </c>
      <c r="I181" s="9">
        <f t="shared" si="111"/>
        <v>2362</v>
      </c>
      <c r="J181" s="3">
        <f t="shared" si="112"/>
        <v>15583</v>
      </c>
      <c r="K181" s="39">
        <f t="shared" si="113"/>
        <v>351</v>
      </c>
      <c r="L181" s="9">
        <f t="shared" si="114"/>
        <v>0</v>
      </c>
      <c r="M181" s="3">
        <f t="shared" si="107"/>
        <v>-47</v>
      </c>
      <c r="N181" s="39">
        <f t="shared" si="115"/>
        <v>-1</v>
      </c>
      <c r="P181" s="73">
        <f t="shared" si="119"/>
        <v>1.4142600609811093E-5</v>
      </c>
      <c r="Q181" s="72">
        <f t="shared" si="120"/>
        <v>1.624410838797697</v>
      </c>
      <c r="R181" s="72">
        <f t="shared" si="121"/>
        <v>-28749.431250000027</v>
      </c>
      <c r="S181" s="107">
        <f t="shared" si="116"/>
        <v>15583</v>
      </c>
      <c r="T181" s="73"/>
      <c r="U181" s="72"/>
      <c r="V181" s="16"/>
      <c r="W181" s="72"/>
      <c r="X181" s="13"/>
    </row>
    <row r="182" spans="2:24" x14ac:dyDescent="0.25">
      <c r="B182" s="7">
        <v>178</v>
      </c>
      <c r="C182" s="19">
        <v>44069</v>
      </c>
      <c r="D182" s="7">
        <f t="shared" si="108"/>
        <v>21488</v>
      </c>
      <c r="E182" s="2">
        <f t="shared" si="109"/>
        <v>480</v>
      </c>
      <c r="F182" s="26">
        <f t="shared" si="110"/>
        <v>859.52</v>
      </c>
      <c r="G182" s="96">
        <f t="shared" si="117"/>
        <v>7.9599955399131464E-3</v>
      </c>
      <c r="H182" s="58">
        <f t="shared" si="118"/>
        <v>1</v>
      </c>
      <c r="I182" s="7">
        <f t="shared" si="111"/>
        <v>2362</v>
      </c>
      <c r="J182" s="2">
        <f t="shared" si="112"/>
        <v>15537</v>
      </c>
      <c r="K182" s="36">
        <f t="shared" si="113"/>
        <v>350</v>
      </c>
      <c r="L182" s="7">
        <f t="shared" si="114"/>
        <v>0</v>
      </c>
      <c r="M182" s="2">
        <f t="shared" si="107"/>
        <v>-46</v>
      </c>
      <c r="N182" s="36">
        <f t="shared" si="115"/>
        <v>-1</v>
      </c>
      <c r="P182" s="41">
        <f t="shared" si="119"/>
        <v>1.4142600609811093E-5</v>
      </c>
      <c r="Q182" s="40">
        <f t="shared" si="120"/>
        <v>1.6250744604309302</v>
      </c>
      <c r="R182" s="40">
        <f t="shared" si="121"/>
        <v>-28662.980625000026</v>
      </c>
      <c r="S182" s="106">
        <f t="shared" si="116"/>
        <v>15537</v>
      </c>
      <c r="T182" s="41"/>
      <c r="U182" s="40"/>
      <c r="V182" s="108"/>
      <c r="W182" s="40"/>
      <c r="X182" s="14"/>
    </row>
    <row r="183" spans="2:24" x14ac:dyDescent="0.25">
      <c r="B183" s="9">
        <v>179</v>
      </c>
      <c r="C183" s="18">
        <v>44070</v>
      </c>
      <c r="D183" s="9">
        <f t="shared" si="108"/>
        <v>21488</v>
      </c>
      <c r="E183" s="3">
        <f t="shared" si="109"/>
        <v>480</v>
      </c>
      <c r="F183" s="25">
        <f t="shared" si="110"/>
        <v>859.52</v>
      </c>
      <c r="G183" s="95">
        <f t="shared" si="117"/>
        <v>7.9599955399131464E-3</v>
      </c>
      <c r="H183" s="57">
        <f t="shared" si="118"/>
        <v>1</v>
      </c>
      <c r="I183" s="9">
        <f t="shared" si="111"/>
        <v>2362</v>
      </c>
      <c r="J183" s="3">
        <f t="shared" si="112"/>
        <v>15491</v>
      </c>
      <c r="K183" s="39">
        <f t="shared" si="113"/>
        <v>349</v>
      </c>
      <c r="L183" s="9">
        <f t="shared" si="114"/>
        <v>0</v>
      </c>
      <c r="M183" s="3">
        <f t="shared" si="107"/>
        <v>-46</v>
      </c>
      <c r="N183" s="39">
        <f t="shared" si="115"/>
        <v>-1</v>
      </c>
      <c r="P183" s="73">
        <f t="shared" si="119"/>
        <v>1.4142600609811093E-5</v>
      </c>
      <c r="Q183" s="72">
        <f t="shared" si="120"/>
        <v>1.625724091817268</v>
      </c>
      <c r="R183" s="72">
        <f t="shared" si="121"/>
        <v>-28578.369375000028</v>
      </c>
      <c r="S183" s="107">
        <f t="shared" si="116"/>
        <v>15491</v>
      </c>
      <c r="T183" s="73"/>
      <c r="U183" s="72"/>
      <c r="V183" s="16"/>
      <c r="W183" s="72"/>
      <c r="X183" s="13"/>
    </row>
    <row r="184" spans="2:24" x14ac:dyDescent="0.25">
      <c r="B184" s="7">
        <v>180</v>
      </c>
      <c r="C184" s="19">
        <v>44071</v>
      </c>
      <c r="D184" s="7">
        <f t="shared" si="108"/>
        <v>21488</v>
      </c>
      <c r="E184" s="2">
        <f t="shared" si="109"/>
        <v>480</v>
      </c>
      <c r="F184" s="26">
        <f t="shared" si="110"/>
        <v>859.52</v>
      </c>
      <c r="G184" s="96">
        <f t="shared" si="117"/>
        <v>7.9599955399131464E-3</v>
      </c>
      <c r="H184" s="58">
        <f t="shared" si="118"/>
        <v>1</v>
      </c>
      <c r="I184" s="7">
        <f t="shared" si="111"/>
        <v>2362</v>
      </c>
      <c r="J184" s="2">
        <f t="shared" si="112"/>
        <v>15445</v>
      </c>
      <c r="K184" s="36">
        <f t="shared" si="113"/>
        <v>348</v>
      </c>
      <c r="L184" s="7">
        <f t="shared" si="114"/>
        <v>0</v>
      </c>
      <c r="M184" s="2">
        <f t="shared" si="107"/>
        <v>-46</v>
      </c>
      <c r="N184" s="36">
        <f t="shared" si="115"/>
        <v>-1</v>
      </c>
      <c r="P184" s="41">
        <f t="shared" si="119"/>
        <v>1.4142600609811093E-5</v>
      </c>
      <c r="Q184" s="40">
        <f t="shared" si="120"/>
        <v>1.626373723203606</v>
      </c>
      <c r="R184" s="40">
        <f t="shared" si="121"/>
        <v>-28493.758125000026</v>
      </c>
      <c r="S184" s="106">
        <f t="shared" si="116"/>
        <v>15445</v>
      </c>
      <c r="T184" s="41"/>
      <c r="U184" s="40"/>
      <c r="V184" s="108"/>
      <c r="W184" s="40"/>
      <c r="X184" s="14"/>
    </row>
    <row r="185" spans="2:24" x14ac:dyDescent="0.25">
      <c r="B185" s="9">
        <v>181</v>
      </c>
      <c r="C185" s="18">
        <v>44072</v>
      </c>
      <c r="D185" s="9">
        <f t="shared" si="108"/>
        <v>21488</v>
      </c>
      <c r="E185" s="3">
        <f t="shared" si="109"/>
        <v>480</v>
      </c>
      <c r="F185" s="25">
        <f t="shared" si="110"/>
        <v>859.52</v>
      </c>
      <c r="G185" s="95">
        <f t="shared" si="117"/>
        <v>7.9599955399131464E-3</v>
      </c>
      <c r="H185" s="57">
        <f t="shared" si="118"/>
        <v>1</v>
      </c>
      <c r="I185" s="9">
        <f t="shared" si="111"/>
        <v>2362</v>
      </c>
      <c r="J185" s="3">
        <f t="shared" si="112"/>
        <v>15399</v>
      </c>
      <c r="K185" s="39">
        <f t="shared" si="113"/>
        <v>347</v>
      </c>
      <c r="L185" s="9">
        <f t="shared" si="114"/>
        <v>0</v>
      </c>
      <c r="M185" s="3">
        <f t="shared" ref="M185:M198" si="122">J185-J184</f>
        <v>-46</v>
      </c>
      <c r="N185" s="39">
        <f t="shared" si="115"/>
        <v>-1</v>
      </c>
      <c r="P185" s="73">
        <f t="shared" si="119"/>
        <v>1.4142600609811093E-5</v>
      </c>
      <c r="Q185" s="72">
        <f t="shared" si="120"/>
        <v>1.6270233545899435</v>
      </c>
      <c r="R185" s="72">
        <f t="shared" si="121"/>
        <v>-28409.146875000028</v>
      </c>
      <c r="S185" s="107">
        <f t="shared" si="116"/>
        <v>15399</v>
      </c>
      <c r="T185" s="73"/>
      <c r="U185" s="72"/>
      <c r="V185" s="16"/>
      <c r="W185" s="72"/>
      <c r="X185" s="13"/>
    </row>
    <row r="186" spans="2:24" x14ac:dyDescent="0.25">
      <c r="B186" s="7">
        <v>182</v>
      </c>
      <c r="C186" s="19">
        <v>44073</v>
      </c>
      <c r="D186" s="7">
        <f t="shared" si="108"/>
        <v>21488</v>
      </c>
      <c r="E186" s="2">
        <f t="shared" si="109"/>
        <v>480</v>
      </c>
      <c r="F186" s="26">
        <f t="shared" si="110"/>
        <v>859.52</v>
      </c>
      <c r="G186" s="96">
        <f t="shared" si="117"/>
        <v>7.9599955399131464E-3</v>
      </c>
      <c r="H186" s="58">
        <f t="shared" si="118"/>
        <v>1</v>
      </c>
      <c r="I186" s="7">
        <f t="shared" si="111"/>
        <v>2362</v>
      </c>
      <c r="J186" s="2">
        <f t="shared" si="112"/>
        <v>15353</v>
      </c>
      <c r="K186" s="36">
        <f t="shared" si="113"/>
        <v>346</v>
      </c>
      <c r="L186" s="7">
        <f t="shared" si="114"/>
        <v>0</v>
      </c>
      <c r="M186" s="2">
        <f t="shared" si="122"/>
        <v>-46</v>
      </c>
      <c r="N186" s="36">
        <f t="shared" si="115"/>
        <v>-1</v>
      </c>
      <c r="P186" s="41">
        <f t="shared" si="119"/>
        <v>1.4142600609811093E-5</v>
      </c>
      <c r="Q186" s="40">
        <f t="shared" si="120"/>
        <v>1.6276729859762815</v>
      </c>
      <c r="R186" s="40">
        <f t="shared" si="121"/>
        <v>-28324.535625000026</v>
      </c>
      <c r="S186" s="106">
        <f t="shared" si="116"/>
        <v>15353</v>
      </c>
      <c r="T186" s="41"/>
      <c r="U186" s="40"/>
      <c r="V186" s="108"/>
      <c r="W186" s="40"/>
      <c r="X186" s="14"/>
    </row>
    <row r="187" spans="2:24" x14ac:dyDescent="0.25">
      <c r="B187" s="9">
        <v>183</v>
      </c>
      <c r="C187" s="18">
        <v>44074</v>
      </c>
      <c r="D187" s="9">
        <f t="shared" ref="D187:D198" si="123">D186+IF(M187&gt;0,M187,0)</f>
        <v>21488</v>
      </c>
      <c r="E187" s="3">
        <f t="shared" ref="E187:E198" si="124">E186+IF(N187&gt;0,N187,0)</f>
        <v>480</v>
      </c>
      <c r="F187" s="25">
        <f t="shared" ref="F187:F204" si="125">D187*W$4</f>
        <v>859.52</v>
      </c>
      <c r="G187" s="95">
        <f t="shared" si="117"/>
        <v>7.9599955399131464E-3</v>
      </c>
      <c r="H187" s="57">
        <f t="shared" si="118"/>
        <v>1</v>
      </c>
      <c r="I187" s="9">
        <f t="shared" ref="I187:I204" si="126">INT((Z$4*K187+I186)/(1+Y$4*J187))</f>
        <v>2362</v>
      </c>
      <c r="J187" s="3">
        <f t="shared" ref="J187:J198" si="127">S187</f>
        <v>15307</v>
      </c>
      <c r="K187" s="39">
        <f t="shared" ref="K187:K204" si="128">INT((X$4*J187+K186)/(1+W$4+Z$4))</f>
        <v>345</v>
      </c>
      <c r="L187" s="9">
        <f t="shared" ref="L187:L198" si="129">I187-I186</f>
        <v>0</v>
      </c>
      <c r="M187" s="3">
        <f t="shared" si="122"/>
        <v>-46</v>
      </c>
      <c r="N187" s="39">
        <f t="shared" ref="N187:N198" si="130">K187-K186</f>
        <v>-1</v>
      </c>
      <c r="P187" s="73">
        <f t="shared" si="119"/>
        <v>1.4142600609811093E-5</v>
      </c>
      <c r="Q187" s="72">
        <f t="shared" si="120"/>
        <v>1.6283226173626193</v>
      </c>
      <c r="R187" s="72">
        <f t="shared" si="121"/>
        <v>-28239.924375000028</v>
      </c>
      <c r="S187" s="107">
        <f t="shared" si="116"/>
        <v>15307</v>
      </c>
      <c r="T187" s="73"/>
      <c r="U187" s="72"/>
      <c r="V187" s="16"/>
      <c r="W187" s="72"/>
      <c r="X187" s="13"/>
    </row>
    <row r="188" spans="2:24" x14ac:dyDescent="0.25">
      <c r="B188" s="7">
        <v>184</v>
      </c>
      <c r="C188" s="19">
        <v>44075</v>
      </c>
      <c r="D188" s="7">
        <f t="shared" si="123"/>
        <v>21488</v>
      </c>
      <c r="E188" s="2">
        <f t="shared" si="124"/>
        <v>480</v>
      </c>
      <c r="F188" s="26">
        <f t="shared" si="125"/>
        <v>859.52</v>
      </c>
      <c r="G188" s="96">
        <f t="shared" si="117"/>
        <v>7.9599955399131464E-3</v>
      </c>
      <c r="H188" s="58">
        <f t="shared" si="118"/>
        <v>1</v>
      </c>
      <c r="I188" s="7">
        <f t="shared" si="126"/>
        <v>2362</v>
      </c>
      <c r="J188" s="2">
        <f t="shared" si="127"/>
        <v>15261</v>
      </c>
      <c r="K188" s="36">
        <f t="shared" si="128"/>
        <v>344</v>
      </c>
      <c r="L188" s="7">
        <f t="shared" si="129"/>
        <v>0</v>
      </c>
      <c r="M188" s="2">
        <f t="shared" si="122"/>
        <v>-46</v>
      </c>
      <c r="N188" s="36">
        <f t="shared" si="130"/>
        <v>-1</v>
      </c>
      <c r="P188" s="41">
        <f t="shared" si="119"/>
        <v>1.4142600609811093E-5</v>
      </c>
      <c r="Q188" s="40">
        <f t="shared" si="120"/>
        <v>1.6289722487489571</v>
      </c>
      <c r="R188" s="40">
        <f t="shared" si="121"/>
        <v>-28155.313125000026</v>
      </c>
      <c r="S188" s="106">
        <f t="shared" si="116"/>
        <v>15261</v>
      </c>
      <c r="T188" s="41"/>
      <c r="U188" s="40"/>
      <c r="V188" s="108"/>
      <c r="W188" s="40"/>
      <c r="X188" s="14"/>
    </row>
    <row r="189" spans="2:24" x14ac:dyDescent="0.25">
      <c r="B189" s="9">
        <v>185</v>
      </c>
      <c r="C189" s="18">
        <v>44076</v>
      </c>
      <c r="D189" s="9">
        <f t="shared" si="123"/>
        <v>21488</v>
      </c>
      <c r="E189" s="3">
        <f t="shared" si="124"/>
        <v>480</v>
      </c>
      <c r="F189" s="25">
        <f t="shared" si="125"/>
        <v>859.52</v>
      </c>
      <c r="G189" s="95">
        <f t="shared" si="117"/>
        <v>7.9599955399131464E-3</v>
      </c>
      <c r="H189" s="57">
        <f t="shared" si="118"/>
        <v>1</v>
      </c>
      <c r="I189" s="9">
        <f t="shared" si="126"/>
        <v>2362</v>
      </c>
      <c r="J189" s="3">
        <f t="shared" si="127"/>
        <v>15215</v>
      </c>
      <c r="K189" s="39">
        <f t="shared" si="128"/>
        <v>343</v>
      </c>
      <c r="L189" s="9">
        <f t="shared" si="129"/>
        <v>0</v>
      </c>
      <c r="M189" s="3">
        <f t="shared" si="122"/>
        <v>-46</v>
      </c>
      <c r="N189" s="39">
        <f t="shared" si="130"/>
        <v>-1</v>
      </c>
      <c r="P189" s="73">
        <f t="shared" si="119"/>
        <v>1.4142600609811093E-5</v>
      </c>
      <c r="Q189" s="72">
        <f t="shared" si="120"/>
        <v>1.6296218801352949</v>
      </c>
      <c r="R189" s="72">
        <f t="shared" si="121"/>
        <v>-28070.701875000028</v>
      </c>
      <c r="S189" s="107">
        <f t="shared" si="116"/>
        <v>15215</v>
      </c>
      <c r="T189" s="73"/>
      <c r="U189" s="72"/>
      <c r="V189" s="16"/>
      <c r="W189" s="72"/>
      <c r="X189" s="13"/>
    </row>
    <row r="190" spans="2:24" x14ac:dyDescent="0.25">
      <c r="B190" s="7">
        <v>186</v>
      </c>
      <c r="C190" s="19">
        <v>44077</v>
      </c>
      <c r="D190" s="7">
        <f t="shared" si="123"/>
        <v>21488</v>
      </c>
      <c r="E190" s="2">
        <f t="shared" si="124"/>
        <v>480</v>
      </c>
      <c r="F190" s="26">
        <f t="shared" si="125"/>
        <v>859.52</v>
      </c>
      <c r="G190" s="96">
        <f t="shared" si="117"/>
        <v>7.9599955399131464E-3</v>
      </c>
      <c r="H190" s="58">
        <f t="shared" si="118"/>
        <v>1</v>
      </c>
      <c r="I190" s="7">
        <f t="shared" si="126"/>
        <v>2362</v>
      </c>
      <c r="J190" s="2">
        <f t="shared" si="127"/>
        <v>15170</v>
      </c>
      <c r="K190" s="36">
        <f t="shared" si="128"/>
        <v>342</v>
      </c>
      <c r="L190" s="7">
        <f t="shared" si="129"/>
        <v>0</v>
      </c>
      <c r="M190" s="2">
        <f t="shared" si="122"/>
        <v>-45</v>
      </c>
      <c r="N190" s="36">
        <f t="shared" si="130"/>
        <v>-1</v>
      </c>
      <c r="P190" s="41">
        <f t="shared" si="119"/>
        <v>1.4142600609811093E-5</v>
      </c>
      <c r="Q190" s="40">
        <f t="shared" si="120"/>
        <v>1.6302715115216326</v>
      </c>
      <c r="R190" s="40">
        <f t="shared" si="121"/>
        <v>-27986.090625000026</v>
      </c>
      <c r="S190" s="106">
        <f t="shared" si="116"/>
        <v>15170</v>
      </c>
      <c r="T190" s="41"/>
      <c r="U190" s="40"/>
      <c r="V190" s="108"/>
      <c r="W190" s="40"/>
      <c r="X190" s="14"/>
    </row>
    <row r="191" spans="2:24" x14ac:dyDescent="0.25">
      <c r="B191" s="9">
        <v>187</v>
      </c>
      <c r="C191" s="18">
        <v>44078</v>
      </c>
      <c r="D191" s="9">
        <f t="shared" si="123"/>
        <v>21488</v>
      </c>
      <c r="E191" s="3">
        <f t="shared" si="124"/>
        <v>480</v>
      </c>
      <c r="F191" s="25">
        <f t="shared" si="125"/>
        <v>859.52</v>
      </c>
      <c r="G191" s="95">
        <f t="shared" si="117"/>
        <v>7.9599955399131464E-3</v>
      </c>
      <c r="H191" s="57">
        <f t="shared" ref="H191:H198" si="131">D191/D190</f>
        <v>1</v>
      </c>
      <c r="I191" s="9">
        <f t="shared" si="126"/>
        <v>2362</v>
      </c>
      <c r="J191" s="3">
        <f t="shared" si="127"/>
        <v>15125</v>
      </c>
      <c r="K191" s="39">
        <f t="shared" si="128"/>
        <v>340</v>
      </c>
      <c r="L191" s="9">
        <f t="shared" si="129"/>
        <v>0</v>
      </c>
      <c r="M191" s="3">
        <f t="shared" si="122"/>
        <v>-45</v>
      </c>
      <c r="N191" s="39">
        <f t="shared" si="130"/>
        <v>-2</v>
      </c>
      <c r="P191" s="73">
        <f t="shared" si="119"/>
        <v>1.4142600609811093E-5</v>
      </c>
      <c r="Q191" s="72">
        <f t="shared" si="120"/>
        <v>1.630907152661075</v>
      </c>
      <c r="R191" s="72">
        <f t="shared" si="121"/>
        <v>-27903.318750000028</v>
      </c>
      <c r="S191" s="107">
        <f t="shared" si="116"/>
        <v>15125</v>
      </c>
      <c r="T191" s="73"/>
      <c r="U191" s="72"/>
      <c r="V191" s="16"/>
      <c r="W191" s="72"/>
      <c r="X191" s="13"/>
    </row>
    <row r="192" spans="2:24" x14ac:dyDescent="0.25">
      <c r="B192" s="7">
        <v>188</v>
      </c>
      <c r="C192" s="19">
        <v>44079</v>
      </c>
      <c r="D192" s="7">
        <f t="shared" si="123"/>
        <v>21488</v>
      </c>
      <c r="E192" s="2">
        <f t="shared" si="124"/>
        <v>480</v>
      </c>
      <c r="F192" s="26">
        <f t="shared" si="125"/>
        <v>859.52</v>
      </c>
      <c r="G192" s="96">
        <f t="shared" si="117"/>
        <v>7.9599955399131464E-3</v>
      </c>
      <c r="H192" s="58">
        <f t="shared" si="131"/>
        <v>1</v>
      </c>
      <c r="I192" s="7">
        <f t="shared" si="126"/>
        <v>2362</v>
      </c>
      <c r="J192" s="2">
        <f t="shared" si="127"/>
        <v>15080</v>
      </c>
      <c r="K192" s="36">
        <f t="shared" si="128"/>
        <v>339</v>
      </c>
      <c r="L192" s="7">
        <f t="shared" si="129"/>
        <v>0</v>
      </c>
      <c r="M192" s="2">
        <f t="shared" si="122"/>
        <v>-45</v>
      </c>
      <c r="N192" s="36">
        <f t="shared" si="130"/>
        <v>-1</v>
      </c>
      <c r="P192" s="41">
        <f t="shared" si="119"/>
        <v>1.4142600609811093E-5</v>
      </c>
      <c r="Q192" s="40">
        <f t="shared" si="120"/>
        <v>1.6315488738296642</v>
      </c>
      <c r="R192" s="40">
        <f t="shared" si="121"/>
        <v>-27820.546875000025</v>
      </c>
      <c r="S192" s="106">
        <f t="shared" si="116"/>
        <v>15080</v>
      </c>
      <c r="T192" s="41"/>
      <c r="U192" s="40"/>
      <c r="V192" s="108"/>
      <c r="W192" s="40"/>
      <c r="X192" s="14"/>
    </row>
    <row r="193" spans="2:24" x14ac:dyDescent="0.25">
      <c r="B193" s="9">
        <v>189</v>
      </c>
      <c r="C193" s="18">
        <v>44080</v>
      </c>
      <c r="D193" s="9">
        <f t="shared" si="123"/>
        <v>21488</v>
      </c>
      <c r="E193" s="3">
        <f t="shared" si="124"/>
        <v>480</v>
      </c>
      <c r="F193" s="25">
        <f t="shared" si="125"/>
        <v>859.52</v>
      </c>
      <c r="G193" s="95">
        <f t="shared" si="117"/>
        <v>7.9599955399131464E-3</v>
      </c>
      <c r="H193" s="57">
        <f t="shared" si="131"/>
        <v>1</v>
      </c>
      <c r="I193" s="9">
        <f t="shared" si="126"/>
        <v>2362</v>
      </c>
      <c r="J193" s="3">
        <f t="shared" si="127"/>
        <v>15035</v>
      </c>
      <c r="K193" s="39">
        <f t="shared" si="128"/>
        <v>338</v>
      </c>
      <c r="L193" s="9">
        <f t="shared" si="129"/>
        <v>0</v>
      </c>
      <c r="M193" s="3">
        <f t="shared" si="122"/>
        <v>-45</v>
      </c>
      <c r="N193" s="39">
        <f t="shared" si="130"/>
        <v>-1</v>
      </c>
      <c r="P193" s="73">
        <f t="shared" si="119"/>
        <v>1.4142600609811093E-5</v>
      </c>
      <c r="Q193" s="72">
        <f t="shared" si="120"/>
        <v>1.6321845149691065</v>
      </c>
      <c r="R193" s="72">
        <f t="shared" si="121"/>
        <v>-27737.775000000027</v>
      </c>
      <c r="S193" s="107">
        <f t="shared" si="116"/>
        <v>15035</v>
      </c>
      <c r="T193" s="73"/>
      <c r="U193" s="72"/>
      <c r="V193" s="16"/>
      <c r="W193" s="72"/>
      <c r="X193" s="13"/>
    </row>
    <row r="194" spans="2:24" x14ac:dyDescent="0.25">
      <c r="B194" s="7">
        <v>190</v>
      </c>
      <c r="C194" s="19">
        <v>44081</v>
      </c>
      <c r="D194" s="7">
        <f t="shared" si="123"/>
        <v>21488</v>
      </c>
      <c r="E194" s="2">
        <f t="shared" si="124"/>
        <v>480</v>
      </c>
      <c r="F194" s="26">
        <f t="shared" si="125"/>
        <v>859.52</v>
      </c>
      <c r="G194" s="96">
        <f t="shared" si="117"/>
        <v>7.9599955399131464E-3</v>
      </c>
      <c r="H194" s="58">
        <f t="shared" si="131"/>
        <v>1</v>
      </c>
      <c r="I194" s="7">
        <f t="shared" si="126"/>
        <v>2362</v>
      </c>
      <c r="J194" s="2">
        <f t="shared" si="127"/>
        <v>14990</v>
      </c>
      <c r="K194" s="36">
        <f t="shared" si="128"/>
        <v>337</v>
      </c>
      <c r="L194" s="7">
        <f t="shared" si="129"/>
        <v>0</v>
      </c>
      <c r="M194" s="2">
        <f t="shared" si="122"/>
        <v>-45</v>
      </c>
      <c r="N194" s="36">
        <f t="shared" si="130"/>
        <v>-1</v>
      </c>
      <c r="P194" s="41">
        <f t="shared" si="119"/>
        <v>1.4142600609811093E-5</v>
      </c>
      <c r="Q194" s="40">
        <f t="shared" si="120"/>
        <v>1.6328201561085489</v>
      </c>
      <c r="R194" s="40">
        <f t="shared" si="121"/>
        <v>-27655.003125000025</v>
      </c>
      <c r="S194" s="106">
        <f t="shared" si="116"/>
        <v>14990</v>
      </c>
      <c r="T194" s="41"/>
      <c r="U194" s="40"/>
      <c r="V194" s="108"/>
      <c r="W194" s="40"/>
      <c r="X194" s="14"/>
    </row>
    <row r="195" spans="2:24" x14ac:dyDescent="0.25">
      <c r="B195" s="9">
        <v>191</v>
      </c>
      <c r="C195" s="18">
        <v>44082</v>
      </c>
      <c r="D195" s="9">
        <f t="shared" si="123"/>
        <v>21488</v>
      </c>
      <c r="E195" s="3">
        <f t="shared" si="124"/>
        <v>480</v>
      </c>
      <c r="F195" s="25">
        <f t="shared" si="125"/>
        <v>859.52</v>
      </c>
      <c r="G195" s="95">
        <f t="shared" si="117"/>
        <v>7.9599955399131464E-3</v>
      </c>
      <c r="H195" s="57">
        <f t="shared" si="131"/>
        <v>1</v>
      </c>
      <c r="I195" s="9">
        <f t="shared" si="126"/>
        <v>2362</v>
      </c>
      <c r="J195" s="3">
        <f t="shared" si="127"/>
        <v>14945</v>
      </c>
      <c r="K195" s="39">
        <f t="shared" si="128"/>
        <v>336</v>
      </c>
      <c r="L195" s="9">
        <f t="shared" si="129"/>
        <v>0</v>
      </c>
      <c r="M195" s="3">
        <f t="shared" si="122"/>
        <v>-45</v>
      </c>
      <c r="N195" s="39">
        <f t="shared" si="130"/>
        <v>-1</v>
      </c>
      <c r="P195" s="73">
        <f t="shared" si="119"/>
        <v>1.4142600609811093E-5</v>
      </c>
      <c r="Q195" s="72">
        <f t="shared" si="120"/>
        <v>1.6334557972479913</v>
      </c>
      <c r="R195" s="72">
        <f t="shared" si="121"/>
        <v>-27572.231250000026</v>
      </c>
      <c r="S195" s="107">
        <f t="shared" si="116"/>
        <v>14945</v>
      </c>
      <c r="T195" s="73"/>
      <c r="U195" s="72"/>
      <c r="V195" s="16"/>
      <c r="W195" s="72"/>
      <c r="X195" s="13"/>
    </row>
    <row r="196" spans="2:24" x14ac:dyDescent="0.25">
      <c r="B196" s="7">
        <v>192</v>
      </c>
      <c r="C196" s="19">
        <v>44083</v>
      </c>
      <c r="D196" s="7">
        <f t="shared" si="123"/>
        <v>21488</v>
      </c>
      <c r="E196" s="2">
        <f t="shared" si="124"/>
        <v>480</v>
      </c>
      <c r="F196" s="26">
        <f t="shared" si="125"/>
        <v>859.52</v>
      </c>
      <c r="G196" s="96">
        <f t="shared" si="117"/>
        <v>7.9599955399131464E-3</v>
      </c>
      <c r="H196" s="58">
        <f t="shared" si="131"/>
        <v>1</v>
      </c>
      <c r="I196" s="7">
        <f t="shared" si="126"/>
        <v>2362</v>
      </c>
      <c r="J196" s="2">
        <f t="shared" si="127"/>
        <v>14900</v>
      </c>
      <c r="K196" s="36">
        <f t="shared" si="128"/>
        <v>335</v>
      </c>
      <c r="L196" s="7">
        <f t="shared" si="129"/>
        <v>0</v>
      </c>
      <c r="M196" s="2">
        <f t="shared" si="122"/>
        <v>-45</v>
      </c>
      <c r="N196" s="36">
        <f t="shared" si="130"/>
        <v>-1</v>
      </c>
      <c r="P196" s="41">
        <f t="shared" si="119"/>
        <v>1.4142600609811093E-5</v>
      </c>
      <c r="Q196" s="40">
        <f t="shared" si="120"/>
        <v>1.6340914383874336</v>
      </c>
      <c r="R196" s="40">
        <f t="shared" si="121"/>
        <v>-27489.459375000028</v>
      </c>
      <c r="S196" s="106">
        <f t="shared" si="116"/>
        <v>14900</v>
      </c>
      <c r="T196" s="41"/>
      <c r="U196" s="40"/>
      <c r="V196" s="108"/>
      <c r="W196" s="40"/>
      <c r="X196" s="14"/>
    </row>
    <row r="197" spans="2:24" x14ac:dyDescent="0.25">
      <c r="B197" s="9">
        <v>193</v>
      </c>
      <c r="C197" s="18">
        <v>44084</v>
      </c>
      <c r="D197" s="9">
        <f t="shared" si="123"/>
        <v>21488</v>
      </c>
      <c r="E197" s="3">
        <f t="shared" si="124"/>
        <v>480</v>
      </c>
      <c r="F197" s="25">
        <f t="shared" si="125"/>
        <v>859.52</v>
      </c>
      <c r="G197" s="95">
        <f t="shared" si="117"/>
        <v>7.9599955399131464E-3</v>
      </c>
      <c r="H197" s="57">
        <f t="shared" si="131"/>
        <v>1</v>
      </c>
      <c r="I197" s="9">
        <f t="shared" si="126"/>
        <v>2362</v>
      </c>
      <c r="J197" s="3">
        <f t="shared" si="127"/>
        <v>14855</v>
      </c>
      <c r="K197" s="39">
        <f t="shared" si="128"/>
        <v>334</v>
      </c>
      <c r="L197" s="9">
        <f t="shared" si="129"/>
        <v>0</v>
      </c>
      <c r="M197" s="3">
        <f t="shared" si="122"/>
        <v>-45</v>
      </c>
      <c r="N197" s="39">
        <f t="shared" si="130"/>
        <v>-1</v>
      </c>
      <c r="P197" s="73">
        <f t="shared" si="119"/>
        <v>1.4142600609811093E-5</v>
      </c>
      <c r="Q197" s="72">
        <f t="shared" si="120"/>
        <v>1.634727079526876</v>
      </c>
      <c r="R197" s="72">
        <f t="shared" si="121"/>
        <v>-27406.687500000025</v>
      </c>
      <c r="S197" s="107">
        <f t="shared" si="116"/>
        <v>14855</v>
      </c>
      <c r="T197" s="73"/>
      <c r="U197" s="72"/>
      <c r="V197" s="16"/>
      <c r="W197" s="72"/>
      <c r="X197" s="13"/>
    </row>
    <row r="198" spans="2:24" x14ac:dyDescent="0.25">
      <c r="B198" s="32">
        <v>194</v>
      </c>
      <c r="C198" s="33">
        <v>44085</v>
      </c>
      <c r="D198" s="32">
        <f t="shared" si="123"/>
        <v>21488</v>
      </c>
      <c r="E198" s="49">
        <f t="shared" si="124"/>
        <v>480</v>
      </c>
      <c r="F198" s="98">
        <f t="shared" si="125"/>
        <v>859.52</v>
      </c>
      <c r="G198" s="97">
        <f t="shared" si="117"/>
        <v>7.9599955399131464E-3</v>
      </c>
      <c r="H198" s="59">
        <f t="shared" si="131"/>
        <v>1</v>
      </c>
      <c r="I198" s="32">
        <f t="shared" si="126"/>
        <v>2362</v>
      </c>
      <c r="J198" s="49">
        <f t="shared" si="127"/>
        <v>14811</v>
      </c>
      <c r="K198" s="91">
        <f t="shared" si="128"/>
        <v>333</v>
      </c>
      <c r="L198" s="32">
        <f t="shared" si="129"/>
        <v>0</v>
      </c>
      <c r="M198" s="49">
        <f t="shared" si="122"/>
        <v>-44</v>
      </c>
      <c r="N198" s="91">
        <f t="shared" si="130"/>
        <v>-1</v>
      </c>
      <c r="P198" s="41">
        <f t="shared" si="119"/>
        <v>1.4142600609811093E-5</v>
      </c>
      <c r="Q198" s="40">
        <f t="shared" si="120"/>
        <v>1.6353627206663184</v>
      </c>
      <c r="R198" s="40">
        <f t="shared" si="121"/>
        <v>-27323.915625000027</v>
      </c>
      <c r="S198" s="106">
        <f t="shared" si="116"/>
        <v>14811</v>
      </c>
      <c r="T198" s="41"/>
      <c r="U198" s="40"/>
      <c r="V198" s="108"/>
      <c r="W198" s="40"/>
      <c r="X198" s="14"/>
    </row>
    <row r="199" spans="2:24" x14ac:dyDescent="0.25">
      <c r="B199" s="9">
        <v>195</v>
      </c>
      <c r="C199" s="99">
        <v>44086</v>
      </c>
      <c r="D199" s="9">
        <f t="shared" ref="D199:D202" si="132">D198+IF(M199&gt;0,M199,0)</f>
        <v>21488</v>
      </c>
      <c r="E199" s="3">
        <f t="shared" ref="E199:E202" si="133">E198+IF(N199&gt;0,N199,0)</f>
        <v>480</v>
      </c>
      <c r="F199" s="39">
        <f t="shared" si="125"/>
        <v>859.52</v>
      </c>
      <c r="G199" s="61">
        <f t="shared" ref="G199:G202" si="134">D199/U$3</f>
        <v>7.9599955399131464E-3</v>
      </c>
      <c r="H199" s="10">
        <f t="shared" ref="H199:H203" si="135">D199/D198</f>
        <v>1</v>
      </c>
      <c r="I199" s="9">
        <f t="shared" si="126"/>
        <v>2362</v>
      </c>
      <c r="J199" s="3">
        <f t="shared" ref="J199:J202" si="136">S199</f>
        <v>14767</v>
      </c>
      <c r="K199" s="39">
        <f t="shared" si="128"/>
        <v>332</v>
      </c>
      <c r="L199" s="9">
        <f t="shared" ref="L199:L202" si="137">I199-I198</f>
        <v>0</v>
      </c>
      <c r="M199" s="3">
        <f t="shared" ref="M199:M202" si="138">J199-J198</f>
        <v>-44</v>
      </c>
      <c r="N199" s="39">
        <f t="shared" ref="N199:N202" si="139">K199-K198</f>
        <v>-1</v>
      </c>
      <c r="P199" s="9">
        <f t="shared" si="119"/>
        <v>1.4142600609811093E-5</v>
      </c>
      <c r="Q199" s="3">
        <f t="shared" si="120"/>
        <v>1.6359843715588653</v>
      </c>
      <c r="R199" s="3">
        <f t="shared" si="121"/>
        <v>-27242.983125000024</v>
      </c>
      <c r="S199" s="10">
        <f t="shared" ref="S199:S203" si="140">INT(((-Q199+SQRT((Q199^2)-(4*P199*R199)))/(2*P199)))</f>
        <v>14767</v>
      </c>
      <c r="T199" s="9"/>
      <c r="U199" s="3"/>
      <c r="V199" s="3"/>
      <c r="W199" s="3"/>
      <c r="X199" s="39"/>
    </row>
    <row r="200" spans="2:24" x14ac:dyDescent="0.25">
      <c r="B200" s="7">
        <v>196</v>
      </c>
      <c r="C200" s="33">
        <v>44087</v>
      </c>
      <c r="D200" s="7">
        <f t="shared" si="132"/>
        <v>21488</v>
      </c>
      <c r="E200" s="2">
        <f t="shared" si="133"/>
        <v>480</v>
      </c>
      <c r="F200" s="36">
        <f t="shared" si="125"/>
        <v>859.52</v>
      </c>
      <c r="G200" s="62">
        <f t="shared" si="134"/>
        <v>7.9599955399131464E-3</v>
      </c>
      <c r="H200" s="8">
        <f t="shared" si="135"/>
        <v>1</v>
      </c>
      <c r="I200" s="7">
        <f t="shared" si="126"/>
        <v>2362</v>
      </c>
      <c r="J200" s="2">
        <f t="shared" si="136"/>
        <v>14723</v>
      </c>
      <c r="K200" s="36">
        <f t="shared" si="128"/>
        <v>331</v>
      </c>
      <c r="L200" s="7">
        <f t="shared" si="137"/>
        <v>0</v>
      </c>
      <c r="M200" s="2">
        <f t="shared" si="138"/>
        <v>-44</v>
      </c>
      <c r="N200" s="36">
        <f t="shared" si="139"/>
        <v>-1</v>
      </c>
      <c r="P200" s="7">
        <f t="shared" si="119"/>
        <v>1.4142600609811093E-5</v>
      </c>
      <c r="Q200" s="2">
        <f t="shared" si="120"/>
        <v>1.6366060224514123</v>
      </c>
      <c r="R200" s="2">
        <f t="shared" si="121"/>
        <v>-27162.050625000025</v>
      </c>
      <c r="S200" s="8">
        <f t="shared" si="140"/>
        <v>14723</v>
      </c>
      <c r="T200" s="7"/>
      <c r="U200" s="2"/>
      <c r="V200" s="2"/>
      <c r="W200" s="2"/>
      <c r="X200" s="36"/>
    </row>
    <row r="201" spans="2:24" x14ac:dyDescent="0.25">
      <c r="B201" s="9">
        <v>197</v>
      </c>
      <c r="C201" s="99">
        <v>44088</v>
      </c>
      <c r="D201" s="9">
        <f t="shared" si="132"/>
        <v>21488</v>
      </c>
      <c r="E201" s="3">
        <f t="shared" si="133"/>
        <v>480</v>
      </c>
      <c r="F201" s="39">
        <f t="shared" si="125"/>
        <v>859.52</v>
      </c>
      <c r="G201" s="61">
        <f t="shared" si="134"/>
        <v>7.9599955399131464E-3</v>
      </c>
      <c r="H201" s="10">
        <f t="shared" si="135"/>
        <v>1</v>
      </c>
      <c r="I201" s="9">
        <f t="shared" si="126"/>
        <v>2362</v>
      </c>
      <c r="J201" s="3">
        <f t="shared" si="136"/>
        <v>14679</v>
      </c>
      <c r="K201" s="39">
        <f t="shared" si="128"/>
        <v>330</v>
      </c>
      <c r="L201" s="9">
        <f t="shared" si="137"/>
        <v>0</v>
      </c>
      <c r="M201" s="3">
        <f t="shared" si="138"/>
        <v>-44</v>
      </c>
      <c r="N201" s="39">
        <f t="shared" si="139"/>
        <v>-1</v>
      </c>
      <c r="P201" s="9">
        <f t="shared" si="119"/>
        <v>1.4142600609811093E-5</v>
      </c>
      <c r="Q201" s="3">
        <f t="shared" si="120"/>
        <v>1.637227673343959</v>
      </c>
      <c r="R201" s="3">
        <f t="shared" si="121"/>
        <v>-27081.118125000026</v>
      </c>
      <c r="S201" s="10">
        <f t="shared" si="140"/>
        <v>14679</v>
      </c>
      <c r="T201" s="9"/>
      <c r="U201" s="3"/>
      <c r="V201" s="3"/>
      <c r="W201" s="3"/>
      <c r="X201" s="39"/>
    </row>
    <row r="202" spans="2:24" x14ac:dyDescent="0.25">
      <c r="B202" s="7">
        <v>198</v>
      </c>
      <c r="C202" s="33">
        <v>44089</v>
      </c>
      <c r="D202" s="7">
        <f t="shared" si="132"/>
        <v>21488</v>
      </c>
      <c r="E202" s="2">
        <f t="shared" si="133"/>
        <v>480</v>
      </c>
      <c r="F202" s="36">
        <f t="shared" si="125"/>
        <v>859.52</v>
      </c>
      <c r="G202" s="62">
        <f t="shared" si="134"/>
        <v>7.9599955399131464E-3</v>
      </c>
      <c r="H202" s="8">
        <f t="shared" si="135"/>
        <v>1</v>
      </c>
      <c r="I202" s="7">
        <f t="shared" si="126"/>
        <v>2362</v>
      </c>
      <c r="J202" s="2">
        <f t="shared" si="136"/>
        <v>14635</v>
      </c>
      <c r="K202" s="36">
        <f t="shared" si="128"/>
        <v>329</v>
      </c>
      <c r="L202" s="7">
        <f t="shared" si="137"/>
        <v>0</v>
      </c>
      <c r="M202" s="2">
        <f t="shared" si="138"/>
        <v>-44</v>
      </c>
      <c r="N202" s="36">
        <f t="shared" si="139"/>
        <v>-1</v>
      </c>
      <c r="P202" s="7">
        <f t="shared" si="119"/>
        <v>1.4142600609811093E-5</v>
      </c>
      <c r="Q202" s="2">
        <f t="shared" si="120"/>
        <v>1.637849324236506</v>
      </c>
      <c r="R202" s="2">
        <f t="shared" si="121"/>
        <v>-27000.185625000027</v>
      </c>
      <c r="S202" s="8">
        <f t="shared" si="140"/>
        <v>14635</v>
      </c>
      <c r="T202" s="7"/>
      <c r="U202" s="2"/>
      <c r="V202" s="2"/>
      <c r="W202" s="2"/>
      <c r="X202" s="36"/>
    </row>
    <row r="203" spans="2:24" x14ac:dyDescent="0.25">
      <c r="B203" s="9">
        <v>199</v>
      </c>
      <c r="C203" s="99">
        <v>44090</v>
      </c>
      <c r="D203" s="9">
        <f>D202+IF(M203&gt;0,M203,0)</f>
        <v>21488</v>
      </c>
      <c r="E203" s="3">
        <f>E202+IF(N203&gt;0,N203,0)</f>
        <v>480</v>
      </c>
      <c r="F203" s="39">
        <f t="shared" si="125"/>
        <v>859.52</v>
      </c>
      <c r="G203" s="61">
        <f>D203/U$3</f>
        <v>7.9599955399131464E-3</v>
      </c>
      <c r="H203" s="10">
        <f t="shared" si="135"/>
        <v>1</v>
      </c>
      <c r="I203" s="9">
        <f t="shared" si="126"/>
        <v>2362</v>
      </c>
      <c r="J203" s="3">
        <f>S203</f>
        <v>14591</v>
      </c>
      <c r="K203" s="39">
        <f t="shared" si="128"/>
        <v>328</v>
      </c>
      <c r="L203" s="9">
        <f>I203-I202</f>
        <v>0</v>
      </c>
      <c r="M203" s="3">
        <f>J203-J202</f>
        <v>-44</v>
      </c>
      <c r="N203" s="39">
        <f>K203-K202</f>
        <v>-1</v>
      </c>
      <c r="P203" s="9">
        <f t="shared" si="119"/>
        <v>1.4142600609811093E-5</v>
      </c>
      <c r="Q203" s="3">
        <f t="shared" si="120"/>
        <v>1.6384709751290529</v>
      </c>
      <c r="R203" s="3">
        <f t="shared" si="121"/>
        <v>-26919.253125000025</v>
      </c>
      <c r="S203" s="10">
        <f t="shared" si="140"/>
        <v>14591</v>
      </c>
      <c r="T203" s="9"/>
      <c r="U203" s="3"/>
      <c r="V203" s="3"/>
      <c r="W203" s="3"/>
      <c r="X203" s="39"/>
    </row>
    <row r="204" spans="2:24" ht="15.75" thickBot="1" x14ac:dyDescent="0.3">
      <c r="B204" s="55">
        <v>200</v>
      </c>
      <c r="C204" s="56">
        <v>44091</v>
      </c>
      <c r="D204" s="55">
        <f t="shared" ref="D204" si="141">D203+IF(M204&gt;0,M204,0)</f>
        <v>21488</v>
      </c>
      <c r="E204" s="63">
        <f t="shared" ref="E204" si="142">E203+IF(N204&gt;0,N204,0)</f>
        <v>480</v>
      </c>
      <c r="F204" s="64">
        <f t="shared" si="125"/>
        <v>859.52</v>
      </c>
      <c r="G204" s="77">
        <f t="shared" ref="G204" si="143">D204/U$3</f>
        <v>7.9599955399131464E-3</v>
      </c>
      <c r="H204" s="92">
        <f t="shared" ref="H204" si="144">D204/D203</f>
        <v>1</v>
      </c>
      <c r="I204" s="55">
        <f t="shared" si="126"/>
        <v>2362</v>
      </c>
      <c r="J204" s="63">
        <f t="shared" ref="J204" si="145">S204</f>
        <v>14547</v>
      </c>
      <c r="K204" s="64">
        <f t="shared" si="128"/>
        <v>327</v>
      </c>
      <c r="L204" s="55">
        <f t="shared" ref="L204" si="146">I204-I203</f>
        <v>0</v>
      </c>
      <c r="M204" s="63">
        <f t="shared" ref="M204" si="147">J204-J203</f>
        <v>-44</v>
      </c>
      <c r="N204" s="64">
        <f t="shared" ref="N204" si="148">K204-K203</f>
        <v>-1</v>
      </c>
      <c r="P204" s="55">
        <f t="shared" si="119"/>
        <v>1.4142600609811093E-5</v>
      </c>
      <c r="Q204" s="63">
        <f t="shared" si="120"/>
        <v>1.6390926260215997</v>
      </c>
      <c r="R204" s="63">
        <f t="shared" si="121"/>
        <v>-26838.320625000026</v>
      </c>
      <c r="S204" s="92">
        <f t="shared" ref="S204" si="149">INT(((-Q204+SQRT((Q204^2)-(4*P204*R204)))/(2*P204)))</f>
        <v>14547</v>
      </c>
      <c r="T204" s="55"/>
      <c r="U204" s="63"/>
      <c r="V204" s="63"/>
      <c r="W204" s="63"/>
      <c r="X204" s="64"/>
    </row>
    <row r="205" spans="2:24" x14ac:dyDescent="0.25">
      <c r="B205" s="6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2020-03-27T09:13:46Z</dcterms:modified>
</cp:coreProperties>
</file>