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A9D3FEF-3EA7-482F-84E2-FF2BBA9978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1" i="1" l="1"/>
  <c r="V31" i="1"/>
  <c r="W31" i="1"/>
  <c r="X31" i="1"/>
  <c r="W4" i="1" l="1"/>
  <c r="P13" i="1" l="1"/>
  <c r="Q13" i="1"/>
  <c r="R13" i="1"/>
  <c r="S13" i="1"/>
  <c r="T13" i="1"/>
  <c r="U13" i="1"/>
  <c r="U9" i="1"/>
  <c r="D30" i="1" l="1"/>
  <c r="T30" i="1" l="1"/>
  <c r="I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4" i="1"/>
  <c r="D29" i="1"/>
  <c r="M30" i="1"/>
  <c r="K30" i="1"/>
  <c r="N30" i="1" s="1"/>
  <c r="G30" i="1" l="1"/>
  <c r="H30" i="1"/>
  <c r="G4" i="1"/>
  <c r="I29" i="1" l="1"/>
  <c r="L30" i="1" s="1"/>
  <c r="K29" i="1"/>
  <c r="N29" i="1" s="1"/>
  <c r="M29" i="1"/>
  <c r="G28" i="1" l="1"/>
  <c r="H28" i="1"/>
  <c r="I28" i="1"/>
  <c r="L29" i="1" s="1"/>
  <c r="K28" i="1"/>
  <c r="U3" i="1" l="1"/>
  <c r="I27" i="1" l="1"/>
  <c r="M28" i="1"/>
  <c r="K27" i="1"/>
  <c r="K26" i="1"/>
  <c r="M26" i="1"/>
  <c r="N26" i="1"/>
  <c r="L28" i="1" l="1"/>
  <c r="M27" i="1"/>
  <c r="N27" i="1"/>
  <c r="N28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34" i="1"/>
  <c r="P50" i="1"/>
  <c r="Q25" i="1"/>
  <c r="R28" i="1"/>
  <c r="P55" i="1"/>
  <c r="P20" i="1"/>
  <c r="P141" i="1"/>
  <c r="P189" i="1"/>
  <c r="P116" i="1"/>
  <c r="P168" i="1"/>
  <c r="P153" i="1"/>
  <c r="P167" i="1"/>
  <c r="P93" i="1"/>
  <c r="P138" i="1"/>
  <c r="P133" i="1"/>
  <c r="P42" i="1"/>
  <c r="P193" i="1"/>
  <c r="P173" i="1"/>
  <c r="P83" i="1"/>
  <c r="P154" i="1"/>
  <c r="P40" i="1"/>
  <c r="P48" i="1"/>
  <c r="P140" i="1"/>
  <c r="P77" i="1"/>
  <c r="P33" i="1"/>
  <c r="P150" i="1"/>
  <c r="P136" i="1"/>
  <c r="P69" i="1"/>
  <c r="P79" i="1"/>
  <c r="P31" i="1"/>
  <c r="P185" i="1"/>
  <c r="P32" i="1"/>
  <c r="P111" i="1"/>
  <c r="P125" i="1"/>
  <c r="P160" i="1"/>
  <c r="P120" i="1"/>
  <c r="P130" i="1"/>
  <c r="P152" i="1"/>
  <c r="P102" i="1"/>
  <c r="P98" i="1"/>
  <c r="P45" i="1"/>
  <c r="P53" i="1"/>
  <c r="P194" i="1"/>
  <c r="P142" i="1"/>
  <c r="P186" i="1"/>
  <c r="P60" i="1"/>
  <c r="P51" i="1"/>
  <c r="P122" i="1"/>
  <c r="P112" i="1"/>
  <c r="P90" i="1"/>
  <c r="P58" i="1"/>
  <c r="P88" i="1"/>
  <c r="P182" i="1"/>
  <c r="P67" i="1"/>
  <c r="P73" i="1"/>
  <c r="P155" i="1"/>
  <c r="P110" i="1"/>
  <c r="P188" i="1"/>
  <c r="P134" i="1"/>
  <c r="P145" i="1"/>
  <c r="P163" i="1"/>
  <c r="P78" i="1"/>
  <c r="P26" i="1"/>
  <c r="P179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70" i="1" l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S27" i="1" s="1"/>
  <c r="U27" i="1" s="1"/>
  <c r="V27" i="1" s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S24" i="1" s="1"/>
  <c r="U24" i="1" s="1"/>
  <c r="V24" i="1" s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S28" i="1" s="1"/>
  <c r="P148" i="1"/>
  <c r="Q22" i="1"/>
  <c r="S22" i="1" s="1"/>
  <c r="U22" i="1" s="1"/>
  <c r="V22" i="1" s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19" i="1"/>
  <c r="U19" i="1" s="1"/>
  <c r="V19" i="1" s="1"/>
  <c r="S20" i="1"/>
  <c r="U20" i="1" s="1"/>
  <c r="V20" i="1" s="1"/>
  <c r="S25" i="1"/>
  <c r="U25" i="1" s="1"/>
  <c r="V25" i="1" s="1"/>
  <c r="S23" i="1" l="1"/>
  <c r="U23" i="1" s="1"/>
  <c r="V23" i="1" s="1"/>
  <c r="S17" i="1"/>
  <c r="U17" i="1" s="1"/>
  <c r="V17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W17" i="1" l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R29" i="1"/>
  <c r="X28" i="1"/>
  <c r="W28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F112" i="1"/>
  <c r="G112" i="1"/>
  <c r="H112" i="1"/>
  <c r="I112" i="1" l="1"/>
  <c r="L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F113" i="1"/>
  <c r="G113" i="1"/>
  <c r="N113" i="1" l="1"/>
  <c r="E113" i="1" s="1"/>
  <c r="Q114" i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F136" i="1"/>
  <c r="Q137" i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 l="1"/>
  <c r="S142" i="1" s="1"/>
  <c r="J142" i="1" s="1"/>
  <c r="K142" i="1" s="1"/>
  <c r="H141" i="1"/>
  <c r="F141" i="1"/>
  <c r="G141" i="1"/>
  <c r="M142" i="1" l="1"/>
  <c r="D142" i="1" s="1"/>
  <c r="G142" i="1" s="1"/>
  <c r="R143" i="1"/>
  <c r="I142" i="1"/>
  <c r="L142" i="1" s="1"/>
  <c r="N142" i="1"/>
  <c r="E142" i="1" s="1"/>
  <c r="H142" i="1" l="1"/>
  <c r="F142" i="1"/>
  <c r="Q143" i="1"/>
  <c r="S143" i="1" s="1"/>
  <c r="J143" i="1" s="1"/>
  <c r="R144" i="1" s="1"/>
  <c r="K143" i="1" l="1"/>
  <c r="N143" i="1" s="1"/>
  <c r="E143" i="1" s="1"/>
  <c r="M143" i="1"/>
  <c r="D143" i="1" s="1"/>
  <c r="G143" i="1" s="1"/>
  <c r="F143" i="1" l="1"/>
  <c r="H143" i="1"/>
  <c r="I143" i="1"/>
  <c r="L143" i="1" s="1"/>
  <c r="Q144" i="1" l="1"/>
  <c r="S144" i="1" s="1"/>
  <c r="J144" i="1" s="1"/>
  <c r="M144" i="1" s="1"/>
  <c r="D144" i="1" s="1"/>
  <c r="K144" i="1" l="1"/>
  <c r="I144" i="1" s="1"/>
  <c r="L144" i="1" s="1"/>
  <c r="R145" i="1"/>
  <c r="F144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s="1"/>
  <c r="Q169" i="1" l="1"/>
  <c r="S169" i="1" s="1"/>
  <c r="J169" i="1" s="1"/>
  <c r="M169" i="1" s="1"/>
  <c r="D169" i="1" s="1"/>
  <c r="G168" i="1"/>
  <c r="N168" i="1"/>
  <c r="E168" i="1" s="1"/>
  <c r="F168" i="1"/>
  <c r="K169" i="1" l="1"/>
  <c r="I169" i="1" s="1"/>
  <c r="L169" i="1" s="1"/>
  <c r="R170" i="1"/>
  <c r="H169" i="1"/>
  <c r="F169" i="1"/>
  <c r="G169" i="1"/>
  <c r="N169" i="1" l="1"/>
  <c r="E169" i="1" s="1"/>
  <c r="Q170" i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M183" i="1" s="1"/>
  <c r="D183" i="1" s="1"/>
  <c r="L182" i="1"/>
  <c r="F182" i="1"/>
  <c r="G182" i="1"/>
  <c r="K183" i="1" l="1"/>
  <c r="I183" i="1" s="1"/>
  <c r="R184" i="1"/>
  <c r="F183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R200" i="1" s="1"/>
  <c r="K199" i="1" l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s="1"/>
  <c r="K201" i="1" l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R203" i="1" s="1"/>
  <c r="K202" i="1" l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<sst xmlns="http://schemas.openxmlformats.org/spreadsheetml/2006/main" count="44" uniqueCount="40">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</sst>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2618</c:v>
                </c:pt>
                <c:pt idx="28" formatCode="0">
                  <c:v>2921</c:v>
                </c:pt>
                <c:pt idx="29" formatCode="0">
                  <c:v>3224</c:v>
                </c:pt>
                <c:pt idx="30" formatCode="0">
                  <c:v>3521</c:v>
                </c:pt>
                <c:pt idx="31" formatCode="0">
                  <c:v>3806</c:v>
                </c:pt>
                <c:pt idx="32" formatCode="0">
                  <c:v>4074</c:v>
                </c:pt>
                <c:pt idx="33" formatCode="0">
                  <c:v>4322</c:v>
                </c:pt>
                <c:pt idx="34" formatCode="0">
                  <c:v>4548</c:v>
                </c:pt>
                <c:pt idx="35" formatCode="0">
                  <c:v>4751</c:v>
                </c:pt>
                <c:pt idx="36" formatCode="0">
                  <c:v>4930</c:v>
                </c:pt>
                <c:pt idx="37" formatCode="0">
                  <c:v>5087</c:v>
                </c:pt>
                <c:pt idx="38" formatCode="0">
                  <c:v>5222</c:v>
                </c:pt>
                <c:pt idx="39" formatCode="0">
                  <c:v>5338</c:v>
                </c:pt>
                <c:pt idx="40" formatCode="0">
                  <c:v>5436</c:v>
                </c:pt>
                <c:pt idx="41" formatCode="0">
                  <c:v>5518</c:v>
                </c:pt>
                <c:pt idx="42" formatCode="0">
                  <c:v>5586</c:v>
                </c:pt>
                <c:pt idx="43" formatCode="0">
                  <c:v>5642</c:v>
                </c:pt>
                <c:pt idx="44" formatCode="0">
                  <c:v>5688</c:v>
                </c:pt>
                <c:pt idx="45" formatCode="0">
                  <c:v>5725</c:v>
                </c:pt>
                <c:pt idx="46" formatCode="0">
                  <c:v>5754</c:v>
                </c:pt>
                <c:pt idx="47" formatCode="0">
                  <c:v>5776</c:v>
                </c:pt>
                <c:pt idx="48" formatCode="0">
                  <c:v>5793</c:v>
                </c:pt>
                <c:pt idx="49">
                  <c:v>5805</c:v>
                </c:pt>
                <c:pt idx="50">
                  <c:v>5813</c:v>
                </c:pt>
                <c:pt idx="51">
                  <c:v>5818</c:v>
                </c:pt>
                <c:pt idx="52">
                  <c:v>5820</c:v>
                </c:pt>
                <c:pt idx="53">
                  <c:v>5820</c:v>
                </c:pt>
                <c:pt idx="54">
                  <c:v>5820</c:v>
                </c:pt>
                <c:pt idx="55">
                  <c:v>5820</c:v>
                </c:pt>
                <c:pt idx="56">
                  <c:v>5820</c:v>
                </c:pt>
                <c:pt idx="57">
                  <c:v>5820</c:v>
                </c:pt>
                <c:pt idx="58">
                  <c:v>5820</c:v>
                </c:pt>
                <c:pt idx="59">
                  <c:v>5820</c:v>
                </c:pt>
                <c:pt idx="60">
                  <c:v>5820</c:v>
                </c:pt>
                <c:pt idx="61">
                  <c:v>5820</c:v>
                </c:pt>
                <c:pt idx="62">
                  <c:v>5820</c:v>
                </c:pt>
                <c:pt idx="63">
                  <c:v>5820</c:v>
                </c:pt>
                <c:pt idx="64">
                  <c:v>5820</c:v>
                </c:pt>
                <c:pt idx="65">
                  <c:v>5820</c:v>
                </c:pt>
                <c:pt idx="66">
                  <c:v>5820</c:v>
                </c:pt>
                <c:pt idx="67">
                  <c:v>5820</c:v>
                </c:pt>
                <c:pt idx="68">
                  <c:v>5820</c:v>
                </c:pt>
                <c:pt idx="69">
                  <c:v>5820</c:v>
                </c:pt>
                <c:pt idx="70">
                  <c:v>5820</c:v>
                </c:pt>
                <c:pt idx="71">
                  <c:v>5820</c:v>
                </c:pt>
                <c:pt idx="72">
                  <c:v>5820</c:v>
                </c:pt>
                <c:pt idx="73">
                  <c:v>5820</c:v>
                </c:pt>
                <c:pt idx="74">
                  <c:v>5820</c:v>
                </c:pt>
                <c:pt idx="75">
                  <c:v>5820</c:v>
                </c:pt>
                <c:pt idx="76">
                  <c:v>5820</c:v>
                </c:pt>
                <c:pt idx="77">
                  <c:v>5820</c:v>
                </c:pt>
                <c:pt idx="78">
                  <c:v>5820</c:v>
                </c:pt>
                <c:pt idx="79">
                  <c:v>5820</c:v>
                </c:pt>
                <c:pt idx="80">
                  <c:v>5820</c:v>
                </c:pt>
                <c:pt idx="81">
                  <c:v>5820</c:v>
                </c:pt>
                <c:pt idx="82">
                  <c:v>5820</c:v>
                </c:pt>
                <c:pt idx="83">
                  <c:v>5820</c:v>
                </c:pt>
                <c:pt idx="84">
                  <c:v>5820</c:v>
                </c:pt>
                <c:pt idx="85">
                  <c:v>5820</c:v>
                </c:pt>
                <c:pt idx="86">
                  <c:v>5820</c:v>
                </c:pt>
                <c:pt idx="87">
                  <c:v>5820</c:v>
                </c:pt>
                <c:pt idx="88">
                  <c:v>5820</c:v>
                </c:pt>
                <c:pt idx="89">
                  <c:v>5820</c:v>
                </c:pt>
                <c:pt idx="90">
                  <c:v>5820</c:v>
                </c:pt>
                <c:pt idx="91">
                  <c:v>5820</c:v>
                </c:pt>
                <c:pt idx="92">
                  <c:v>5820</c:v>
                </c:pt>
                <c:pt idx="93">
                  <c:v>5820</c:v>
                </c:pt>
                <c:pt idx="94">
                  <c:v>5820</c:v>
                </c:pt>
                <c:pt idx="95">
                  <c:v>5820</c:v>
                </c:pt>
                <c:pt idx="96">
                  <c:v>5820</c:v>
                </c:pt>
                <c:pt idx="97">
                  <c:v>5820</c:v>
                </c:pt>
                <c:pt idx="98">
                  <c:v>5820</c:v>
                </c:pt>
                <c:pt idx="99">
                  <c:v>5820</c:v>
                </c:pt>
                <c:pt idx="100">
                  <c:v>5820</c:v>
                </c:pt>
                <c:pt idx="101">
                  <c:v>5820</c:v>
                </c:pt>
                <c:pt idx="102">
                  <c:v>5820</c:v>
                </c:pt>
                <c:pt idx="103">
                  <c:v>5820</c:v>
                </c:pt>
                <c:pt idx="104">
                  <c:v>5820</c:v>
                </c:pt>
                <c:pt idx="105">
                  <c:v>5820</c:v>
                </c:pt>
                <c:pt idx="106">
                  <c:v>5820</c:v>
                </c:pt>
                <c:pt idx="107">
                  <c:v>5820</c:v>
                </c:pt>
                <c:pt idx="108">
                  <c:v>5820</c:v>
                </c:pt>
                <c:pt idx="109">
                  <c:v>5820</c:v>
                </c:pt>
                <c:pt idx="110">
                  <c:v>5820</c:v>
                </c:pt>
                <c:pt idx="111">
                  <c:v>5820</c:v>
                </c:pt>
                <c:pt idx="112">
                  <c:v>5820</c:v>
                </c:pt>
                <c:pt idx="113">
                  <c:v>5820</c:v>
                </c:pt>
                <c:pt idx="114">
                  <c:v>5820</c:v>
                </c:pt>
                <c:pt idx="115">
                  <c:v>5820</c:v>
                </c:pt>
                <c:pt idx="116">
                  <c:v>5820</c:v>
                </c:pt>
                <c:pt idx="117">
                  <c:v>5820</c:v>
                </c:pt>
                <c:pt idx="118">
                  <c:v>5820</c:v>
                </c:pt>
                <c:pt idx="119">
                  <c:v>5820</c:v>
                </c:pt>
                <c:pt idx="120">
                  <c:v>5820</c:v>
                </c:pt>
                <c:pt idx="121">
                  <c:v>5820</c:v>
                </c:pt>
                <c:pt idx="122">
                  <c:v>5820</c:v>
                </c:pt>
                <c:pt idx="123">
                  <c:v>5820</c:v>
                </c:pt>
                <c:pt idx="124">
                  <c:v>5820</c:v>
                </c:pt>
                <c:pt idx="125">
                  <c:v>5820</c:v>
                </c:pt>
                <c:pt idx="126">
                  <c:v>5820</c:v>
                </c:pt>
                <c:pt idx="127">
                  <c:v>5820</c:v>
                </c:pt>
                <c:pt idx="128">
                  <c:v>5820</c:v>
                </c:pt>
                <c:pt idx="129">
                  <c:v>5820</c:v>
                </c:pt>
                <c:pt idx="130">
                  <c:v>5820</c:v>
                </c:pt>
                <c:pt idx="131">
                  <c:v>5820</c:v>
                </c:pt>
                <c:pt idx="132">
                  <c:v>5820</c:v>
                </c:pt>
                <c:pt idx="133">
                  <c:v>5820</c:v>
                </c:pt>
                <c:pt idx="134">
                  <c:v>5820</c:v>
                </c:pt>
                <c:pt idx="135">
                  <c:v>5820</c:v>
                </c:pt>
                <c:pt idx="136">
                  <c:v>5820</c:v>
                </c:pt>
                <c:pt idx="137">
                  <c:v>5820</c:v>
                </c:pt>
                <c:pt idx="138">
                  <c:v>5820</c:v>
                </c:pt>
                <c:pt idx="139">
                  <c:v>5820</c:v>
                </c:pt>
                <c:pt idx="140">
                  <c:v>5820</c:v>
                </c:pt>
                <c:pt idx="141">
                  <c:v>5820</c:v>
                </c:pt>
                <c:pt idx="142">
                  <c:v>5820</c:v>
                </c:pt>
                <c:pt idx="143">
                  <c:v>5820</c:v>
                </c:pt>
                <c:pt idx="144">
                  <c:v>5820</c:v>
                </c:pt>
                <c:pt idx="145">
                  <c:v>5820</c:v>
                </c:pt>
                <c:pt idx="146">
                  <c:v>5820</c:v>
                </c:pt>
                <c:pt idx="147">
                  <c:v>5820</c:v>
                </c:pt>
                <c:pt idx="148">
                  <c:v>5820</c:v>
                </c:pt>
                <c:pt idx="149">
                  <c:v>5820</c:v>
                </c:pt>
                <c:pt idx="150">
                  <c:v>5820</c:v>
                </c:pt>
                <c:pt idx="151">
                  <c:v>5820</c:v>
                </c:pt>
                <c:pt idx="152">
                  <c:v>5820</c:v>
                </c:pt>
                <c:pt idx="153">
                  <c:v>5820</c:v>
                </c:pt>
                <c:pt idx="154">
                  <c:v>5820</c:v>
                </c:pt>
                <c:pt idx="155">
                  <c:v>5820</c:v>
                </c:pt>
                <c:pt idx="156">
                  <c:v>5820</c:v>
                </c:pt>
                <c:pt idx="157">
                  <c:v>5820</c:v>
                </c:pt>
                <c:pt idx="158">
                  <c:v>5820</c:v>
                </c:pt>
                <c:pt idx="159">
                  <c:v>5820</c:v>
                </c:pt>
                <c:pt idx="160">
                  <c:v>5820</c:v>
                </c:pt>
                <c:pt idx="161">
                  <c:v>5820</c:v>
                </c:pt>
                <c:pt idx="162">
                  <c:v>5820</c:v>
                </c:pt>
                <c:pt idx="163">
                  <c:v>5820</c:v>
                </c:pt>
                <c:pt idx="164">
                  <c:v>5820</c:v>
                </c:pt>
                <c:pt idx="165">
                  <c:v>5820</c:v>
                </c:pt>
                <c:pt idx="166">
                  <c:v>5820</c:v>
                </c:pt>
                <c:pt idx="167">
                  <c:v>5820</c:v>
                </c:pt>
                <c:pt idx="168">
                  <c:v>5820</c:v>
                </c:pt>
                <c:pt idx="169">
                  <c:v>5820</c:v>
                </c:pt>
                <c:pt idx="170">
                  <c:v>5820</c:v>
                </c:pt>
                <c:pt idx="171">
                  <c:v>5820</c:v>
                </c:pt>
                <c:pt idx="172">
                  <c:v>5820</c:v>
                </c:pt>
                <c:pt idx="173">
                  <c:v>5820</c:v>
                </c:pt>
                <c:pt idx="174">
                  <c:v>5820</c:v>
                </c:pt>
                <c:pt idx="175">
                  <c:v>5820</c:v>
                </c:pt>
                <c:pt idx="176">
                  <c:v>5820</c:v>
                </c:pt>
                <c:pt idx="177">
                  <c:v>5820</c:v>
                </c:pt>
                <c:pt idx="178">
                  <c:v>5820</c:v>
                </c:pt>
                <c:pt idx="179">
                  <c:v>5820</c:v>
                </c:pt>
                <c:pt idx="180">
                  <c:v>5820</c:v>
                </c:pt>
                <c:pt idx="181">
                  <c:v>5820</c:v>
                </c:pt>
                <c:pt idx="182">
                  <c:v>5820</c:v>
                </c:pt>
                <c:pt idx="183">
                  <c:v>5820</c:v>
                </c:pt>
                <c:pt idx="184">
                  <c:v>5820</c:v>
                </c:pt>
                <c:pt idx="185">
                  <c:v>5820</c:v>
                </c:pt>
                <c:pt idx="186">
                  <c:v>5820</c:v>
                </c:pt>
                <c:pt idx="187">
                  <c:v>5820</c:v>
                </c:pt>
                <c:pt idx="188">
                  <c:v>5820</c:v>
                </c:pt>
                <c:pt idx="189">
                  <c:v>5820</c:v>
                </c:pt>
                <c:pt idx="190">
                  <c:v>5820</c:v>
                </c:pt>
                <c:pt idx="191">
                  <c:v>5820</c:v>
                </c:pt>
                <c:pt idx="192">
                  <c:v>5820</c:v>
                </c:pt>
                <c:pt idx="193">
                  <c:v>5820</c:v>
                </c:pt>
                <c:pt idx="194">
                  <c:v>5820</c:v>
                </c:pt>
                <c:pt idx="195">
                  <c:v>5820</c:v>
                </c:pt>
                <c:pt idx="196">
                  <c:v>5820</c:v>
                </c:pt>
                <c:pt idx="197">
                  <c:v>5820</c:v>
                </c:pt>
                <c:pt idx="198">
                  <c:v>5820</c:v>
                </c:pt>
                <c:pt idx="199">
                  <c:v>5820</c:v>
                </c:pt>
                <c:pt idx="200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2507</c:v>
                </c:pt>
                <c:pt idx="28" formatCode="0">
                  <c:v>2810</c:v>
                </c:pt>
                <c:pt idx="29" formatCode="0">
                  <c:v>3113</c:v>
                </c:pt>
                <c:pt idx="30" formatCode="0">
                  <c:v>3410</c:v>
                </c:pt>
                <c:pt idx="31" formatCode="0">
                  <c:v>3695</c:v>
                </c:pt>
                <c:pt idx="32" formatCode="0">
                  <c:v>3963</c:v>
                </c:pt>
                <c:pt idx="33" formatCode="0">
                  <c:v>4211</c:v>
                </c:pt>
                <c:pt idx="34" formatCode="0">
                  <c:v>4437</c:v>
                </c:pt>
                <c:pt idx="35" formatCode="0">
                  <c:v>4640</c:v>
                </c:pt>
                <c:pt idx="36" formatCode="0">
                  <c:v>4819</c:v>
                </c:pt>
                <c:pt idx="37" formatCode="0">
                  <c:v>4976</c:v>
                </c:pt>
                <c:pt idx="38" formatCode="0">
                  <c:v>5111</c:v>
                </c:pt>
                <c:pt idx="39" formatCode="0">
                  <c:v>5227</c:v>
                </c:pt>
                <c:pt idx="40" formatCode="0">
                  <c:v>5325</c:v>
                </c:pt>
                <c:pt idx="41" formatCode="0">
                  <c:v>5407</c:v>
                </c:pt>
                <c:pt idx="42" formatCode="0">
                  <c:v>5475</c:v>
                </c:pt>
                <c:pt idx="43" formatCode="0">
                  <c:v>5531</c:v>
                </c:pt>
                <c:pt idx="44" formatCode="0">
                  <c:v>5577</c:v>
                </c:pt>
                <c:pt idx="45" formatCode="0">
                  <c:v>5614</c:v>
                </c:pt>
                <c:pt idx="46" formatCode="0">
                  <c:v>5643</c:v>
                </c:pt>
                <c:pt idx="47" formatCode="0">
                  <c:v>5665</c:v>
                </c:pt>
                <c:pt idx="48" formatCode="0">
                  <c:v>5682</c:v>
                </c:pt>
                <c:pt idx="49">
                  <c:v>5694</c:v>
                </c:pt>
                <c:pt idx="50">
                  <c:v>5702</c:v>
                </c:pt>
                <c:pt idx="51">
                  <c:v>5707</c:v>
                </c:pt>
                <c:pt idx="52">
                  <c:v>5709</c:v>
                </c:pt>
                <c:pt idx="53">
                  <c:v>5709</c:v>
                </c:pt>
                <c:pt idx="54">
                  <c:v>5707</c:v>
                </c:pt>
                <c:pt idx="55">
                  <c:v>5703</c:v>
                </c:pt>
                <c:pt idx="56">
                  <c:v>5698</c:v>
                </c:pt>
                <c:pt idx="57">
                  <c:v>5692</c:v>
                </c:pt>
                <c:pt idx="58">
                  <c:v>5685</c:v>
                </c:pt>
                <c:pt idx="59">
                  <c:v>5677</c:v>
                </c:pt>
                <c:pt idx="60">
                  <c:v>5669</c:v>
                </c:pt>
                <c:pt idx="61">
                  <c:v>5660</c:v>
                </c:pt>
                <c:pt idx="62">
                  <c:v>5651</c:v>
                </c:pt>
                <c:pt idx="63">
                  <c:v>5641</c:v>
                </c:pt>
                <c:pt idx="64">
                  <c:v>5631</c:v>
                </c:pt>
                <c:pt idx="65">
                  <c:v>5621</c:v>
                </c:pt>
                <c:pt idx="66">
                  <c:v>5611</c:v>
                </c:pt>
                <c:pt idx="67">
                  <c:v>5601</c:v>
                </c:pt>
                <c:pt idx="68">
                  <c:v>5590</c:v>
                </c:pt>
                <c:pt idx="69">
                  <c:v>5579</c:v>
                </c:pt>
                <c:pt idx="70">
                  <c:v>5568</c:v>
                </c:pt>
                <c:pt idx="71">
                  <c:v>5557</c:v>
                </c:pt>
                <c:pt idx="72">
                  <c:v>5546</c:v>
                </c:pt>
                <c:pt idx="73">
                  <c:v>5535</c:v>
                </c:pt>
                <c:pt idx="74">
                  <c:v>5524</c:v>
                </c:pt>
                <c:pt idx="75">
                  <c:v>5513</c:v>
                </c:pt>
                <c:pt idx="76">
                  <c:v>5502</c:v>
                </c:pt>
                <c:pt idx="77">
                  <c:v>5491</c:v>
                </c:pt>
                <c:pt idx="78">
                  <c:v>5480</c:v>
                </c:pt>
                <c:pt idx="79">
                  <c:v>5469</c:v>
                </c:pt>
                <c:pt idx="80">
                  <c:v>5458</c:v>
                </c:pt>
                <c:pt idx="81">
                  <c:v>5447</c:v>
                </c:pt>
                <c:pt idx="82">
                  <c:v>5436</c:v>
                </c:pt>
                <c:pt idx="83">
                  <c:v>5425</c:v>
                </c:pt>
                <c:pt idx="84">
                  <c:v>5414</c:v>
                </c:pt>
                <c:pt idx="85">
                  <c:v>5403</c:v>
                </c:pt>
                <c:pt idx="86">
                  <c:v>5392</c:v>
                </c:pt>
                <c:pt idx="87">
                  <c:v>5381</c:v>
                </c:pt>
                <c:pt idx="88">
                  <c:v>5370</c:v>
                </c:pt>
                <c:pt idx="89">
                  <c:v>5359</c:v>
                </c:pt>
                <c:pt idx="90">
                  <c:v>5348</c:v>
                </c:pt>
                <c:pt idx="91">
                  <c:v>5337</c:v>
                </c:pt>
                <c:pt idx="92">
                  <c:v>5326</c:v>
                </c:pt>
                <c:pt idx="93">
                  <c:v>5315</c:v>
                </c:pt>
                <c:pt idx="94">
                  <c:v>5304</c:v>
                </c:pt>
                <c:pt idx="95">
                  <c:v>5293</c:v>
                </c:pt>
                <c:pt idx="96">
                  <c:v>5282</c:v>
                </c:pt>
                <c:pt idx="97">
                  <c:v>5271</c:v>
                </c:pt>
                <c:pt idx="98">
                  <c:v>5260</c:v>
                </c:pt>
                <c:pt idx="99">
                  <c:v>5249</c:v>
                </c:pt>
                <c:pt idx="100">
                  <c:v>5238</c:v>
                </c:pt>
                <c:pt idx="101">
                  <c:v>5227</c:v>
                </c:pt>
                <c:pt idx="102">
                  <c:v>5216</c:v>
                </c:pt>
                <c:pt idx="103">
                  <c:v>5205</c:v>
                </c:pt>
                <c:pt idx="104">
                  <c:v>5194</c:v>
                </c:pt>
                <c:pt idx="105">
                  <c:v>5183</c:v>
                </c:pt>
                <c:pt idx="106">
                  <c:v>5172</c:v>
                </c:pt>
                <c:pt idx="107">
                  <c:v>5161</c:v>
                </c:pt>
                <c:pt idx="108">
                  <c:v>5150</c:v>
                </c:pt>
                <c:pt idx="109">
                  <c:v>5139</c:v>
                </c:pt>
                <c:pt idx="110">
                  <c:v>5129</c:v>
                </c:pt>
                <c:pt idx="111">
                  <c:v>5119</c:v>
                </c:pt>
                <c:pt idx="112">
                  <c:v>5109</c:v>
                </c:pt>
                <c:pt idx="113">
                  <c:v>5099</c:v>
                </c:pt>
                <c:pt idx="114">
                  <c:v>5089</c:v>
                </c:pt>
                <c:pt idx="115">
                  <c:v>5079</c:v>
                </c:pt>
                <c:pt idx="116">
                  <c:v>5069</c:v>
                </c:pt>
                <c:pt idx="117">
                  <c:v>5059</c:v>
                </c:pt>
                <c:pt idx="118">
                  <c:v>5049</c:v>
                </c:pt>
                <c:pt idx="119">
                  <c:v>5039</c:v>
                </c:pt>
                <c:pt idx="120">
                  <c:v>5029</c:v>
                </c:pt>
                <c:pt idx="121">
                  <c:v>5019</c:v>
                </c:pt>
                <c:pt idx="122">
                  <c:v>5009</c:v>
                </c:pt>
                <c:pt idx="123">
                  <c:v>4999</c:v>
                </c:pt>
                <c:pt idx="124">
                  <c:v>4989</c:v>
                </c:pt>
                <c:pt idx="125">
                  <c:v>4979</c:v>
                </c:pt>
                <c:pt idx="126">
                  <c:v>4969</c:v>
                </c:pt>
                <c:pt idx="127">
                  <c:v>4959</c:v>
                </c:pt>
                <c:pt idx="128">
                  <c:v>4949</c:v>
                </c:pt>
                <c:pt idx="129">
                  <c:v>4939</c:v>
                </c:pt>
                <c:pt idx="130">
                  <c:v>4929</c:v>
                </c:pt>
                <c:pt idx="131">
                  <c:v>4919</c:v>
                </c:pt>
                <c:pt idx="132">
                  <c:v>4909</c:v>
                </c:pt>
                <c:pt idx="133">
                  <c:v>4899</c:v>
                </c:pt>
                <c:pt idx="134">
                  <c:v>4889</c:v>
                </c:pt>
                <c:pt idx="135">
                  <c:v>4879</c:v>
                </c:pt>
                <c:pt idx="136">
                  <c:v>4869</c:v>
                </c:pt>
                <c:pt idx="137">
                  <c:v>4859</c:v>
                </c:pt>
                <c:pt idx="138">
                  <c:v>4849</c:v>
                </c:pt>
                <c:pt idx="139">
                  <c:v>4839</c:v>
                </c:pt>
                <c:pt idx="140">
                  <c:v>4829</c:v>
                </c:pt>
                <c:pt idx="141">
                  <c:v>4819</c:v>
                </c:pt>
                <c:pt idx="142">
                  <c:v>4809</c:v>
                </c:pt>
                <c:pt idx="143">
                  <c:v>4799</c:v>
                </c:pt>
                <c:pt idx="144">
                  <c:v>4789</c:v>
                </c:pt>
                <c:pt idx="145">
                  <c:v>4779</c:v>
                </c:pt>
                <c:pt idx="146">
                  <c:v>4769</c:v>
                </c:pt>
                <c:pt idx="147">
                  <c:v>4759</c:v>
                </c:pt>
                <c:pt idx="148">
                  <c:v>4749</c:v>
                </c:pt>
                <c:pt idx="149">
                  <c:v>4739</c:v>
                </c:pt>
                <c:pt idx="150">
                  <c:v>4729</c:v>
                </c:pt>
                <c:pt idx="151">
                  <c:v>4719</c:v>
                </c:pt>
                <c:pt idx="152">
                  <c:v>4709</c:v>
                </c:pt>
                <c:pt idx="153">
                  <c:v>4699</c:v>
                </c:pt>
                <c:pt idx="154">
                  <c:v>4689</c:v>
                </c:pt>
                <c:pt idx="155">
                  <c:v>4679</c:v>
                </c:pt>
                <c:pt idx="156">
                  <c:v>4669</c:v>
                </c:pt>
                <c:pt idx="157">
                  <c:v>4659</c:v>
                </c:pt>
                <c:pt idx="158">
                  <c:v>4649</c:v>
                </c:pt>
                <c:pt idx="159">
                  <c:v>4639</c:v>
                </c:pt>
                <c:pt idx="160">
                  <c:v>4629</c:v>
                </c:pt>
                <c:pt idx="161">
                  <c:v>4619</c:v>
                </c:pt>
                <c:pt idx="162">
                  <c:v>4609</c:v>
                </c:pt>
                <c:pt idx="163">
                  <c:v>4599</c:v>
                </c:pt>
                <c:pt idx="164">
                  <c:v>4589</c:v>
                </c:pt>
                <c:pt idx="165">
                  <c:v>4579</c:v>
                </c:pt>
                <c:pt idx="166">
                  <c:v>4569</c:v>
                </c:pt>
                <c:pt idx="167">
                  <c:v>4559</c:v>
                </c:pt>
                <c:pt idx="168">
                  <c:v>4549</c:v>
                </c:pt>
                <c:pt idx="169">
                  <c:v>4539</c:v>
                </c:pt>
                <c:pt idx="170">
                  <c:v>4529</c:v>
                </c:pt>
                <c:pt idx="171">
                  <c:v>4519</c:v>
                </c:pt>
                <c:pt idx="172">
                  <c:v>4509</c:v>
                </c:pt>
                <c:pt idx="173">
                  <c:v>4499</c:v>
                </c:pt>
                <c:pt idx="174">
                  <c:v>4490</c:v>
                </c:pt>
                <c:pt idx="175">
                  <c:v>4481</c:v>
                </c:pt>
                <c:pt idx="176">
                  <c:v>4472</c:v>
                </c:pt>
                <c:pt idx="177">
                  <c:v>4463</c:v>
                </c:pt>
                <c:pt idx="178">
                  <c:v>4454</c:v>
                </c:pt>
                <c:pt idx="179">
                  <c:v>4445</c:v>
                </c:pt>
                <c:pt idx="180">
                  <c:v>4436</c:v>
                </c:pt>
                <c:pt idx="181">
                  <c:v>4427</c:v>
                </c:pt>
                <c:pt idx="182">
                  <c:v>4418</c:v>
                </c:pt>
                <c:pt idx="183">
                  <c:v>4409</c:v>
                </c:pt>
                <c:pt idx="184">
                  <c:v>4400</c:v>
                </c:pt>
                <c:pt idx="185">
                  <c:v>4391</c:v>
                </c:pt>
                <c:pt idx="186">
                  <c:v>4382</c:v>
                </c:pt>
                <c:pt idx="187">
                  <c:v>4373</c:v>
                </c:pt>
                <c:pt idx="188">
                  <c:v>4364</c:v>
                </c:pt>
                <c:pt idx="189">
                  <c:v>4355</c:v>
                </c:pt>
                <c:pt idx="190">
                  <c:v>4346</c:v>
                </c:pt>
                <c:pt idx="191">
                  <c:v>4337</c:v>
                </c:pt>
                <c:pt idx="192">
                  <c:v>4328</c:v>
                </c:pt>
                <c:pt idx="193">
                  <c:v>4319</c:v>
                </c:pt>
                <c:pt idx="194">
                  <c:v>4310</c:v>
                </c:pt>
                <c:pt idx="195">
                  <c:v>4301</c:v>
                </c:pt>
                <c:pt idx="196">
                  <c:v>4292</c:v>
                </c:pt>
                <c:pt idx="197">
                  <c:v>4283</c:v>
                </c:pt>
                <c:pt idx="198">
                  <c:v>4274</c:v>
                </c:pt>
                <c:pt idx="199">
                  <c:v>4265</c:v>
                </c:pt>
                <c:pt idx="200">
                  <c:v>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235</c:v>
                </c:pt>
                <c:pt idx="3">
                  <c:v>296</c:v>
                </c:pt>
                <c:pt idx="4">
                  <c:v>352</c:v>
                </c:pt>
                <c:pt idx="5">
                  <c:v>411</c:v>
                </c:pt>
                <c:pt idx="6">
                  <c:v>545</c:v>
                </c:pt>
                <c:pt idx="7">
                  <c:v>692</c:v>
                </c:pt>
                <c:pt idx="8">
                  <c:v>873</c:v>
                </c:pt>
                <c:pt idx="9">
                  <c:v>1063</c:v>
                </c:pt>
                <c:pt idx="10" formatCode="0">
                  <c:v>1387</c:v>
                </c:pt>
                <c:pt idx="11">
                  <c:v>1614</c:v>
                </c:pt>
                <c:pt idx="12">
                  <c:v>1859</c:v>
                </c:pt>
                <c:pt idx="13">
                  <c:v>2110</c:v>
                </c:pt>
                <c:pt idx="14">
                  <c:v>2507</c:v>
                </c:pt>
                <c:pt idx="15">
                  <c:v>2810</c:v>
                </c:pt>
                <c:pt idx="16">
                  <c:v>3113</c:v>
                </c:pt>
                <c:pt idx="17">
                  <c:v>3410</c:v>
                </c:pt>
                <c:pt idx="18">
                  <c:v>3695</c:v>
                </c:pt>
                <c:pt idx="19">
                  <c:v>3963</c:v>
                </c:pt>
                <c:pt idx="20">
                  <c:v>4211</c:v>
                </c:pt>
                <c:pt idx="21">
                  <c:v>4437</c:v>
                </c:pt>
                <c:pt idx="22">
                  <c:v>4640</c:v>
                </c:pt>
                <c:pt idx="23">
                  <c:v>4819</c:v>
                </c:pt>
                <c:pt idx="24">
                  <c:v>4976</c:v>
                </c:pt>
                <c:pt idx="25">
                  <c:v>5111</c:v>
                </c:pt>
                <c:pt idx="26">
                  <c:v>5227</c:v>
                </c:pt>
                <c:pt idx="27">
                  <c:v>5325</c:v>
                </c:pt>
                <c:pt idx="28">
                  <c:v>5407</c:v>
                </c:pt>
                <c:pt idx="29">
                  <c:v>5475</c:v>
                </c:pt>
                <c:pt idx="30">
                  <c:v>5531</c:v>
                </c:pt>
                <c:pt idx="31">
                  <c:v>5577</c:v>
                </c:pt>
                <c:pt idx="32">
                  <c:v>5614</c:v>
                </c:pt>
                <c:pt idx="33">
                  <c:v>5643</c:v>
                </c:pt>
                <c:pt idx="34">
                  <c:v>5665</c:v>
                </c:pt>
                <c:pt idx="35">
                  <c:v>5682</c:v>
                </c:pt>
                <c:pt idx="36">
                  <c:v>5694</c:v>
                </c:pt>
                <c:pt idx="37">
                  <c:v>5702</c:v>
                </c:pt>
                <c:pt idx="38">
                  <c:v>5707</c:v>
                </c:pt>
                <c:pt idx="39">
                  <c:v>5709</c:v>
                </c:pt>
                <c:pt idx="40">
                  <c:v>5709</c:v>
                </c:pt>
                <c:pt idx="41">
                  <c:v>5707</c:v>
                </c:pt>
                <c:pt idx="42">
                  <c:v>5703</c:v>
                </c:pt>
                <c:pt idx="43">
                  <c:v>5698</c:v>
                </c:pt>
                <c:pt idx="44">
                  <c:v>5692</c:v>
                </c:pt>
                <c:pt idx="45">
                  <c:v>5685</c:v>
                </c:pt>
                <c:pt idx="46">
                  <c:v>5677</c:v>
                </c:pt>
                <c:pt idx="47">
                  <c:v>5669</c:v>
                </c:pt>
                <c:pt idx="48">
                  <c:v>5660</c:v>
                </c:pt>
                <c:pt idx="49">
                  <c:v>5651</c:v>
                </c:pt>
                <c:pt idx="50">
                  <c:v>5641</c:v>
                </c:pt>
                <c:pt idx="51">
                  <c:v>5631</c:v>
                </c:pt>
                <c:pt idx="52">
                  <c:v>5621</c:v>
                </c:pt>
                <c:pt idx="53">
                  <c:v>5611</c:v>
                </c:pt>
                <c:pt idx="54">
                  <c:v>5601</c:v>
                </c:pt>
                <c:pt idx="55">
                  <c:v>5590</c:v>
                </c:pt>
                <c:pt idx="56">
                  <c:v>5579</c:v>
                </c:pt>
                <c:pt idx="57">
                  <c:v>5568</c:v>
                </c:pt>
                <c:pt idx="58">
                  <c:v>5557</c:v>
                </c:pt>
                <c:pt idx="59">
                  <c:v>5546</c:v>
                </c:pt>
                <c:pt idx="60">
                  <c:v>5535</c:v>
                </c:pt>
                <c:pt idx="61">
                  <c:v>5524</c:v>
                </c:pt>
                <c:pt idx="62">
                  <c:v>5513</c:v>
                </c:pt>
                <c:pt idx="63">
                  <c:v>5502</c:v>
                </c:pt>
                <c:pt idx="64">
                  <c:v>5491</c:v>
                </c:pt>
                <c:pt idx="65">
                  <c:v>5480</c:v>
                </c:pt>
                <c:pt idx="66">
                  <c:v>5469</c:v>
                </c:pt>
                <c:pt idx="67">
                  <c:v>5458</c:v>
                </c:pt>
                <c:pt idx="68">
                  <c:v>5447</c:v>
                </c:pt>
                <c:pt idx="69">
                  <c:v>5436</c:v>
                </c:pt>
                <c:pt idx="70">
                  <c:v>5425</c:v>
                </c:pt>
                <c:pt idx="71">
                  <c:v>5414</c:v>
                </c:pt>
                <c:pt idx="72">
                  <c:v>5403</c:v>
                </c:pt>
                <c:pt idx="73">
                  <c:v>5392</c:v>
                </c:pt>
                <c:pt idx="74">
                  <c:v>5381</c:v>
                </c:pt>
                <c:pt idx="75">
                  <c:v>5370</c:v>
                </c:pt>
                <c:pt idx="76">
                  <c:v>5359</c:v>
                </c:pt>
                <c:pt idx="77">
                  <c:v>5348</c:v>
                </c:pt>
                <c:pt idx="78">
                  <c:v>5337</c:v>
                </c:pt>
                <c:pt idx="79">
                  <c:v>5326</c:v>
                </c:pt>
                <c:pt idx="80">
                  <c:v>5315</c:v>
                </c:pt>
                <c:pt idx="81">
                  <c:v>5304</c:v>
                </c:pt>
                <c:pt idx="82">
                  <c:v>5293</c:v>
                </c:pt>
                <c:pt idx="83">
                  <c:v>5282</c:v>
                </c:pt>
                <c:pt idx="84">
                  <c:v>5271</c:v>
                </c:pt>
                <c:pt idx="85">
                  <c:v>5260</c:v>
                </c:pt>
                <c:pt idx="86">
                  <c:v>5249</c:v>
                </c:pt>
                <c:pt idx="87">
                  <c:v>5238</c:v>
                </c:pt>
                <c:pt idx="88">
                  <c:v>5227</c:v>
                </c:pt>
                <c:pt idx="89">
                  <c:v>5216</c:v>
                </c:pt>
                <c:pt idx="90">
                  <c:v>5205</c:v>
                </c:pt>
                <c:pt idx="91">
                  <c:v>5194</c:v>
                </c:pt>
                <c:pt idx="92">
                  <c:v>5183</c:v>
                </c:pt>
                <c:pt idx="93">
                  <c:v>5172</c:v>
                </c:pt>
                <c:pt idx="94">
                  <c:v>5161</c:v>
                </c:pt>
                <c:pt idx="95">
                  <c:v>5150</c:v>
                </c:pt>
                <c:pt idx="96">
                  <c:v>5139</c:v>
                </c:pt>
                <c:pt idx="97">
                  <c:v>5129</c:v>
                </c:pt>
                <c:pt idx="98">
                  <c:v>5119</c:v>
                </c:pt>
                <c:pt idx="99">
                  <c:v>5109</c:v>
                </c:pt>
                <c:pt idx="100">
                  <c:v>5099</c:v>
                </c:pt>
                <c:pt idx="101">
                  <c:v>5089</c:v>
                </c:pt>
                <c:pt idx="102">
                  <c:v>5079</c:v>
                </c:pt>
                <c:pt idx="103">
                  <c:v>5069</c:v>
                </c:pt>
                <c:pt idx="104">
                  <c:v>5059</c:v>
                </c:pt>
                <c:pt idx="105">
                  <c:v>5049</c:v>
                </c:pt>
                <c:pt idx="106">
                  <c:v>5039</c:v>
                </c:pt>
                <c:pt idx="107">
                  <c:v>5029</c:v>
                </c:pt>
                <c:pt idx="108">
                  <c:v>5019</c:v>
                </c:pt>
                <c:pt idx="109">
                  <c:v>5009</c:v>
                </c:pt>
                <c:pt idx="110">
                  <c:v>4999</c:v>
                </c:pt>
                <c:pt idx="111">
                  <c:v>4989</c:v>
                </c:pt>
                <c:pt idx="112">
                  <c:v>4979</c:v>
                </c:pt>
                <c:pt idx="113">
                  <c:v>4969</c:v>
                </c:pt>
                <c:pt idx="114">
                  <c:v>4959</c:v>
                </c:pt>
                <c:pt idx="115">
                  <c:v>4949</c:v>
                </c:pt>
                <c:pt idx="116">
                  <c:v>4939</c:v>
                </c:pt>
                <c:pt idx="117">
                  <c:v>4929</c:v>
                </c:pt>
                <c:pt idx="118">
                  <c:v>4919</c:v>
                </c:pt>
                <c:pt idx="119">
                  <c:v>4909</c:v>
                </c:pt>
                <c:pt idx="120">
                  <c:v>4899</c:v>
                </c:pt>
                <c:pt idx="121">
                  <c:v>4889</c:v>
                </c:pt>
                <c:pt idx="122">
                  <c:v>4879</c:v>
                </c:pt>
                <c:pt idx="123">
                  <c:v>4869</c:v>
                </c:pt>
                <c:pt idx="124">
                  <c:v>4859</c:v>
                </c:pt>
                <c:pt idx="125">
                  <c:v>4849</c:v>
                </c:pt>
                <c:pt idx="126">
                  <c:v>4839</c:v>
                </c:pt>
                <c:pt idx="127">
                  <c:v>4829</c:v>
                </c:pt>
                <c:pt idx="128">
                  <c:v>4819</c:v>
                </c:pt>
                <c:pt idx="129">
                  <c:v>4809</c:v>
                </c:pt>
                <c:pt idx="130">
                  <c:v>4799</c:v>
                </c:pt>
                <c:pt idx="131">
                  <c:v>4789</c:v>
                </c:pt>
                <c:pt idx="132">
                  <c:v>4779</c:v>
                </c:pt>
                <c:pt idx="133">
                  <c:v>4769</c:v>
                </c:pt>
                <c:pt idx="134">
                  <c:v>4759</c:v>
                </c:pt>
                <c:pt idx="135">
                  <c:v>4749</c:v>
                </c:pt>
                <c:pt idx="136">
                  <c:v>4739</c:v>
                </c:pt>
                <c:pt idx="137">
                  <c:v>4729</c:v>
                </c:pt>
                <c:pt idx="138">
                  <c:v>4719</c:v>
                </c:pt>
                <c:pt idx="139">
                  <c:v>4709</c:v>
                </c:pt>
                <c:pt idx="140">
                  <c:v>4699</c:v>
                </c:pt>
                <c:pt idx="141">
                  <c:v>4689</c:v>
                </c:pt>
                <c:pt idx="142">
                  <c:v>4679</c:v>
                </c:pt>
                <c:pt idx="143">
                  <c:v>4669</c:v>
                </c:pt>
                <c:pt idx="144">
                  <c:v>4659</c:v>
                </c:pt>
                <c:pt idx="145">
                  <c:v>4649</c:v>
                </c:pt>
                <c:pt idx="146">
                  <c:v>4639</c:v>
                </c:pt>
                <c:pt idx="147">
                  <c:v>4629</c:v>
                </c:pt>
                <c:pt idx="148">
                  <c:v>4619</c:v>
                </c:pt>
                <c:pt idx="149">
                  <c:v>4609</c:v>
                </c:pt>
                <c:pt idx="150">
                  <c:v>4599</c:v>
                </c:pt>
                <c:pt idx="151">
                  <c:v>4589</c:v>
                </c:pt>
                <c:pt idx="152">
                  <c:v>4579</c:v>
                </c:pt>
                <c:pt idx="153">
                  <c:v>4569</c:v>
                </c:pt>
                <c:pt idx="154">
                  <c:v>4559</c:v>
                </c:pt>
                <c:pt idx="155">
                  <c:v>4549</c:v>
                </c:pt>
                <c:pt idx="156">
                  <c:v>4539</c:v>
                </c:pt>
                <c:pt idx="157">
                  <c:v>4529</c:v>
                </c:pt>
                <c:pt idx="158">
                  <c:v>4519</c:v>
                </c:pt>
                <c:pt idx="159">
                  <c:v>4509</c:v>
                </c:pt>
                <c:pt idx="160">
                  <c:v>4499</c:v>
                </c:pt>
                <c:pt idx="161">
                  <c:v>4490</c:v>
                </c:pt>
                <c:pt idx="162">
                  <c:v>4481</c:v>
                </c:pt>
                <c:pt idx="163">
                  <c:v>4472</c:v>
                </c:pt>
                <c:pt idx="164">
                  <c:v>4463</c:v>
                </c:pt>
                <c:pt idx="165">
                  <c:v>4454</c:v>
                </c:pt>
                <c:pt idx="166">
                  <c:v>4445</c:v>
                </c:pt>
                <c:pt idx="167">
                  <c:v>4436</c:v>
                </c:pt>
                <c:pt idx="168">
                  <c:v>4427</c:v>
                </c:pt>
                <c:pt idx="169">
                  <c:v>4418</c:v>
                </c:pt>
                <c:pt idx="170">
                  <c:v>4409</c:v>
                </c:pt>
                <c:pt idx="171">
                  <c:v>4400</c:v>
                </c:pt>
                <c:pt idx="172">
                  <c:v>4391</c:v>
                </c:pt>
                <c:pt idx="173">
                  <c:v>4382</c:v>
                </c:pt>
                <c:pt idx="174">
                  <c:v>4373</c:v>
                </c:pt>
                <c:pt idx="175">
                  <c:v>4364</c:v>
                </c:pt>
                <c:pt idx="176">
                  <c:v>4355</c:v>
                </c:pt>
                <c:pt idx="177">
                  <c:v>4346</c:v>
                </c:pt>
                <c:pt idx="178">
                  <c:v>4337</c:v>
                </c:pt>
                <c:pt idx="179">
                  <c:v>4328</c:v>
                </c:pt>
                <c:pt idx="180">
                  <c:v>4319</c:v>
                </c:pt>
                <c:pt idx="181">
                  <c:v>4310</c:v>
                </c:pt>
                <c:pt idx="182">
                  <c:v>4301</c:v>
                </c:pt>
                <c:pt idx="183">
                  <c:v>4292</c:v>
                </c:pt>
                <c:pt idx="184">
                  <c:v>4283</c:v>
                </c:pt>
                <c:pt idx="185">
                  <c:v>4274</c:v>
                </c:pt>
                <c:pt idx="186">
                  <c:v>4265</c:v>
                </c:pt>
                <c:pt idx="187">
                  <c:v>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5" zoomScale="85" zoomScaleNormal="85" workbookViewId="0">
      <selection activeCell="U38" sqref="U3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8" t="s">
        <v>32</v>
      </c>
      <c r="C2" s="149"/>
      <c r="D2" s="149"/>
      <c r="E2" s="149"/>
      <c r="F2" s="149"/>
      <c r="G2" s="150"/>
      <c r="H2" s="151" t="s">
        <v>33</v>
      </c>
      <c r="I2" s="152"/>
      <c r="J2" s="152"/>
      <c r="K2" s="152"/>
      <c r="L2" s="152"/>
      <c r="M2" s="152"/>
      <c r="N2" s="153"/>
      <c r="P2" s="151" t="s">
        <v>30</v>
      </c>
      <c r="Q2" s="152"/>
      <c r="R2" s="152"/>
      <c r="S2" s="152"/>
      <c r="T2" s="152"/>
      <c r="U2" s="153"/>
      <c r="W2" s="154" t="s">
        <v>17</v>
      </c>
      <c r="X2" s="155"/>
      <c r="Y2" s="155"/>
      <c r="Z2" s="156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57" t="s">
        <v>26</v>
      </c>
      <c r="Q3" s="158"/>
      <c r="R3" s="158"/>
      <c r="S3" s="158"/>
      <c r="T3" s="159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60" t="s">
        <v>27</v>
      </c>
      <c r="Q4" s="161"/>
      <c r="R4" s="161"/>
      <c r="S4" s="161"/>
      <c r="T4" s="162"/>
      <c r="U4" s="65">
        <f>1084.3*1000</f>
        <v>1084300</v>
      </c>
      <c r="W4" s="41">
        <f>4/100</f>
        <v>0.04</v>
      </c>
      <c r="X4" s="42">
        <f>(S13+T13+U13+W4*(Q13+R13))/(2*Q13)</f>
        <v>1.9377451389468399E-2</v>
      </c>
      <c r="Y4" s="42">
        <f>(T13+Q13*(W4-X4))/(P13*Q13)</f>
        <v>3.3278171064638937E-5</v>
      </c>
      <c r="Z4" s="43">
        <f>(S13 + Y4*P13*Q13)/R13</f>
        <v>0.70096916299559664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7" t="s">
        <v>28</v>
      </c>
      <c r="Q5" s="158"/>
      <c r="R5" s="158"/>
      <c r="S5" s="158"/>
      <c r="T5" s="159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7" t="s">
        <v>34</v>
      </c>
      <c r="Q6" s="158"/>
      <c r="R6" s="158"/>
      <c r="S6" s="158"/>
      <c r="T6" s="159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7" t="s">
        <v>35</v>
      </c>
      <c r="Q7" s="158"/>
      <c r="R7" s="158"/>
      <c r="S7" s="158"/>
      <c r="T7" s="159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7" t="s">
        <v>36</v>
      </c>
      <c r="Q8" s="158"/>
      <c r="R8" s="158"/>
      <c r="S8" s="158"/>
      <c r="T8" s="159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63" t="s">
        <v>29</v>
      </c>
      <c r="Q9" s="164"/>
      <c r="R9" s="164"/>
      <c r="S9" s="164"/>
      <c r="T9" s="165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51" t="s">
        <v>25</v>
      </c>
      <c r="Q11" s="152"/>
      <c r="R11" s="152"/>
      <c r="S11" s="152"/>
      <c r="T11" s="152"/>
      <c r="U11" s="153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SUM(I17:I30)/14</f>
        <v>5883.3571428571431</v>
      </c>
      <c r="Q13" s="21">
        <f t="shared" ref="Q13:U13" si="8">SUM(J17:J30)/14</f>
        <v>855.92857142857144</v>
      </c>
      <c r="R13" s="21">
        <f t="shared" si="8"/>
        <v>16.214285714285715</v>
      </c>
      <c r="S13" s="21">
        <f t="shared" si="8"/>
        <v>-156.21428571428572</v>
      </c>
      <c r="T13" s="21">
        <f t="shared" si="8"/>
        <v>149.92857142857142</v>
      </c>
      <c r="U13" s="29">
        <f t="shared" si="8"/>
        <v>4.5714285714285712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48" si="9">Y$4*((1+W$4-X$4)*(1+W$4+Z$4)-X$4)</f>
        <v>5.8486217018935932E-5</v>
      </c>
      <c r="Q17" s="67">
        <f t="shared" ref="Q17:Q48" si="10">(1+W$4-X$4)*(1+W$4+Z$4)-Y$4*((Z$4*K16)+((I16+J16)*(1+W$4+Z$4)))</f>
        <v>1.3846897304556247</v>
      </c>
      <c r="R17" s="67">
        <f t="shared" ref="R17:R48" si="11">-J16*(1+W$4+Z$4)</f>
        <v>-194.98854625550683</v>
      </c>
      <c r="S17" s="52">
        <f t="shared" ref="S17" si="12">INT((-Q17+SQRT((Q17^2)-(4*P17*R17)))/(2*P17))</f>
        <v>139</v>
      </c>
      <c r="T17" s="32">
        <f>J17</f>
        <v>135</v>
      </c>
      <c r="U17" s="50">
        <f>S17-T17</f>
        <v>4</v>
      </c>
      <c r="V17" s="99">
        <f t="shared" ref="V17:V27" si="13">U17/T17</f>
        <v>2.9629629629629631E-2</v>
      </c>
      <c r="W17" s="33">
        <f>U17</f>
        <v>4</v>
      </c>
      <c r="X17" s="72">
        <f>V17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5.8486217018935932E-5</v>
      </c>
      <c r="Q18" s="38">
        <f t="shared" si="10"/>
        <v>1.3848056029948737</v>
      </c>
      <c r="R18" s="38">
        <f t="shared" si="11"/>
        <v>-235.03083700440556</v>
      </c>
      <c r="S18" s="12">
        <f t="shared" ref="S18:S26" si="14">INT((-Q18+SQRT((Q18^2)-(4*P18*R18)))/(2*P18))</f>
        <v>168</v>
      </c>
      <c r="T18" s="7">
        <f t="shared" ref="T18:T26" si="15">J18</f>
        <v>189</v>
      </c>
      <c r="U18" s="2">
        <f t="shared" ref="U18:U27" si="16">S18-T18</f>
        <v>-21</v>
      </c>
      <c r="V18" s="100">
        <f t="shared" si="13"/>
        <v>-0.1111111111111111</v>
      </c>
      <c r="W18" s="25">
        <f>W17+U18</f>
        <v>-17</v>
      </c>
      <c r="X18" s="73">
        <f t="shared" ref="X18:X26" si="17">V18+X17</f>
        <v>-8.1481481481481474E-2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5.8486217018935932E-5</v>
      </c>
      <c r="Q19" s="70">
        <f t="shared" si="10"/>
        <v>1.3848981485624052</v>
      </c>
      <c r="R19" s="70">
        <f t="shared" si="11"/>
        <v>-329.04317180616778</v>
      </c>
      <c r="S19" s="11">
        <f t="shared" si="14"/>
        <v>235</v>
      </c>
      <c r="T19" s="8">
        <f t="shared" si="15"/>
        <v>239</v>
      </c>
      <c r="U19" s="3">
        <f t="shared" si="16"/>
        <v>-4</v>
      </c>
      <c r="V19" s="101">
        <f t="shared" si="13"/>
        <v>-1.6736401673640166E-2</v>
      </c>
      <c r="W19" s="13">
        <f t="shared" ref="W19:W27" si="18">W18+U19</f>
        <v>-21</v>
      </c>
      <c r="X19" s="74">
        <f t="shared" si="17"/>
        <v>-9.8217883155121644E-2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5.8486217018935932E-5</v>
      </c>
      <c r="Q20" s="38">
        <f t="shared" si="10"/>
        <v>1.3850140211016542</v>
      </c>
      <c r="R20" s="38">
        <f t="shared" si="11"/>
        <v>-416.09162995594761</v>
      </c>
      <c r="S20" s="12">
        <f t="shared" si="14"/>
        <v>296</v>
      </c>
      <c r="T20" s="7">
        <f t="shared" si="15"/>
        <v>285</v>
      </c>
      <c r="U20" s="2">
        <f t="shared" si="16"/>
        <v>11</v>
      </c>
      <c r="V20" s="100">
        <f t="shared" si="13"/>
        <v>3.8596491228070177E-2</v>
      </c>
      <c r="W20" s="25">
        <f t="shared" si="18"/>
        <v>-10</v>
      </c>
      <c r="X20" s="73">
        <f t="shared" si="17"/>
        <v>-5.9621391927051466E-2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5.8486217018935932E-5</v>
      </c>
      <c r="Q21" s="70">
        <f t="shared" si="10"/>
        <v>1.3850140211016542</v>
      </c>
      <c r="R21" s="70">
        <f t="shared" si="11"/>
        <v>-496.17621145374511</v>
      </c>
      <c r="S21" s="11">
        <f t="shared" si="14"/>
        <v>352</v>
      </c>
      <c r="T21" s="8">
        <f t="shared" si="15"/>
        <v>333</v>
      </c>
      <c r="U21" s="3">
        <f t="shared" si="16"/>
        <v>19</v>
      </c>
      <c r="V21" s="101">
        <f t="shared" si="13"/>
        <v>5.7057057057057055E-2</v>
      </c>
      <c r="W21" s="13">
        <f t="shared" si="18"/>
        <v>9</v>
      </c>
      <c r="X21" s="74">
        <f t="shared" si="17"/>
        <v>-2.5643348699944113E-3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5.8486217018935932E-5</v>
      </c>
      <c r="Q22" s="38">
        <f t="shared" si="10"/>
        <v>1.3851298936409029</v>
      </c>
      <c r="R22" s="38">
        <f t="shared" si="11"/>
        <v>-579.74273127753372</v>
      </c>
      <c r="S22" s="12">
        <f t="shared" si="14"/>
        <v>411</v>
      </c>
      <c r="T22" s="7">
        <f t="shared" si="15"/>
        <v>444</v>
      </c>
      <c r="U22" s="2">
        <f t="shared" si="16"/>
        <v>-33</v>
      </c>
      <c r="V22" s="100">
        <f t="shared" si="13"/>
        <v>-7.4324324324324328E-2</v>
      </c>
      <c r="W22" s="25">
        <f t="shared" si="18"/>
        <v>-24</v>
      </c>
      <c r="X22" s="73">
        <f t="shared" si="17"/>
        <v>-7.688865919431874E-2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5.8486217018935932E-5</v>
      </c>
      <c r="Q23" s="70">
        <f t="shared" si="10"/>
        <v>1.3852457661801518</v>
      </c>
      <c r="R23" s="70">
        <f t="shared" si="11"/>
        <v>-772.990308370045</v>
      </c>
      <c r="S23" s="11">
        <f t="shared" si="14"/>
        <v>545</v>
      </c>
      <c r="T23" s="8">
        <f t="shared" si="15"/>
        <v>567</v>
      </c>
      <c r="U23" s="3">
        <f t="shared" si="16"/>
        <v>-22</v>
      </c>
      <c r="V23" s="101">
        <f t="shared" si="13"/>
        <v>-3.8800705467372132E-2</v>
      </c>
      <c r="W23" s="13">
        <f t="shared" si="18"/>
        <v>-46</v>
      </c>
      <c r="X23" s="74">
        <f t="shared" si="17"/>
        <v>-0.11568936466169087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5.8486217018935932E-5</v>
      </c>
      <c r="Q24" s="38">
        <f t="shared" si="10"/>
        <v>1.3853383117476834</v>
      </c>
      <c r="R24" s="38">
        <f t="shared" si="11"/>
        <v>-987.12951541850339</v>
      </c>
      <c r="S24" s="12">
        <f t="shared" si="14"/>
        <v>692</v>
      </c>
      <c r="T24" s="7">
        <f t="shared" si="15"/>
        <v>721</v>
      </c>
      <c r="U24" s="2">
        <f t="shared" si="16"/>
        <v>-29</v>
      </c>
      <c r="V24" s="100">
        <f t="shared" si="13"/>
        <v>-4.0221914008321778E-2</v>
      </c>
      <c r="W24" s="25">
        <f t="shared" si="18"/>
        <v>-75</v>
      </c>
      <c r="X24" s="73">
        <f t="shared" si="17"/>
        <v>-0.15591127867001264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71">
        <f t="shared" si="9"/>
        <v>5.8486217018935932E-5</v>
      </c>
      <c r="Q25" s="70">
        <f t="shared" si="10"/>
        <v>1.3860102200114595</v>
      </c>
      <c r="R25" s="70">
        <f t="shared" si="11"/>
        <v>-1255.2387665198253</v>
      </c>
      <c r="S25" s="11">
        <f t="shared" si="14"/>
        <v>873</v>
      </c>
      <c r="T25" s="8">
        <f t="shared" si="15"/>
        <v>885</v>
      </c>
      <c r="U25" s="3">
        <f t="shared" si="16"/>
        <v>-12</v>
      </c>
      <c r="V25" s="101">
        <f t="shared" si="13"/>
        <v>-1.3559322033898305E-2</v>
      </c>
      <c r="W25" s="13">
        <f t="shared" si="18"/>
        <v>-87</v>
      </c>
      <c r="X25" s="74">
        <f t="shared" si="17"/>
        <v>-0.16947060070391096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2">I26-I25</f>
        <v>-295</v>
      </c>
      <c r="M26" s="25">
        <f t="shared" si="20"/>
        <v>285</v>
      </c>
      <c r="N26" s="24">
        <f t="shared" ref="N26" si="23">K26-K25</f>
        <v>3</v>
      </c>
      <c r="P26" s="39">
        <f t="shared" si="9"/>
        <v>5.8486217018935932E-5</v>
      </c>
      <c r="Q26" s="38">
        <f t="shared" si="10"/>
        <v>1.386008695372785</v>
      </c>
      <c r="R26" s="38">
        <f t="shared" si="11"/>
        <v>-1540.7577092511031</v>
      </c>
      <c r="S26" s="12">
        <f t="shared" si="14"/>
        <v>1063</v>
      </c>
      <c r="T26" s="7">
        <f t="shared" si="15"/>
        <v>1170</v>
      </c>
      <c r="U26" s="2">
        <f t="shared" si="16"/>
        <v>-107</v>
      </c>
      <c r="V26" s="100">
        <f t="shared" si="13"/>
        <v>-9.1452991452991447E-2</v>
      </c>
      <c r="W26" s="25">
        <f t="shared" si="18"/>
        <v>-194</v>
      </c>
      <c r="X26" s="73">
        <f t="shared" si="17"/>
        <v>-0.26092359215690242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4">INT(U$3*U$9-D27-F27+E27)</f>
        <v>5350</v>
      </c>
      <c r="J27" s="13">
        <v>1374</v>
      </c>
      <c r="K27" s="23">
        <f t="shared" ref="K27" si="25">E27</f>
        <v>19</v>
      </c>
      <c r="L27" s="112">
        <f t="shared" ref="L27" si="26">I27-I26</f>
        <v>-210</v>
      </c>
      <c r="M27" s="13">
        <f t="shared" ref="M27" si="27">J27-J26</f>
        <v>204</v>
      </c>
      <c r="N27" s="23">
        <f t="shared" ref="N27" si="28">K27-K26</f>
        <v>0</v>
      </c>
      <c r="P27" s="71">
        <f t="shared" si="9"/>
        <v>5.8486217018935932E-5</v>
      </c>
      <c r="Q27" s="70">
        <f t="shared" si="10"/>
        <v>1.3865180771538776</v>
      </c>
      <c r="R27" s="70">
        <f t="shared" si="11"/>
        <v>-2036.9339207048483</v>
      </c>
      <c r="S27" s="23">
        <f>INT(((-Q27+SQRT((Q27^2)-(4*P27*R27)))/(2*P27)))</f>
        <v>1387</v>
      </c>
      <c r="T27" s="8">
        <v>1374</v>
      </c>
      <c r="U27" s="3">
        <f t="shared" si="16"/>
        <v>13</v>
      </c>
      <c r="V27" s="101">
        <f t="shared" si="13"/>
        <v>9.4614264919941782E-3</v>
      </c>
      <c r="W27" s="3">
        <f t="shared" si="18"/>
        <v>-181</v>
      </c>
      <c r="X27" s="74">
        <f>V27+X26</f>
        <v>-0.25146216566490825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9">D28/U$3</f>
        <v>6.1233584454004238E-4</v>
      </c>
      <c r="H28" s="56">
        <f t="shared" ref="H28" si="30">D28/D27</f>
        <v>1.1681978798586572</v>
      </c>
      <c r="I28" s="35">
        <f t="shared" ref="I28" si="31">INT(U$3*U$9-D28-F28+E28)</f>
        <v>5110</v>
      </c>
      <c r="J28" s="25">
        <v>1598</v>
      </c>
      <c r="K28" s="24">
        <f t="shared" ref="K28" si="32">E28</f>
        <v>25</v>
      </c>
      <c r="L28" s="104">
        <f t="shared" ref="L28" si="33">I28-I27</f>
        <v>-240</v>
      </c>
      <c r="M28" s="25">
        <f t="shared" ref="M28" si="34">J28-J27</f>
        <v>224</v>
      </c>
      <c r="N28" s="24">
        <f t="shared" ref="N28" si="35">K28-K27</f>
        <v>6</v>
      </c>
      <c r="P28" s="39">
        <f t="shared" si="9"/>
        <v>5.8486217018935932E-5</v>
      </c>
      <c r="Q28" s="38">
        <f t="shared" si="10"/>
        <v>1.3868656947716242</v>
      </c>
      <c r="R28" s="38">
        <f t="shared" si="11"/>
        <v>-2392.0916299559499</v>
      </c>
      <c r="S28" s="12">
        <f t="shared" ref="S28:S91" si="36">INT(((-Q28+SQRT((Q28^2)-(4*P28*R28)))/(2*P28)))</f>
        <v>1614</v>
      </c>
      <c r="T28" s="119">
        <v>1598</v>
      </c>
      <c r="U28" s="116">
        <f t="shared" ref="U28" si="37">S28-T28</f>
        <v>16</v>
      </c>
      <c r="V28" s="117">
        <f t="shared" ref="V28" si="38">U28/T28</f>
        <v>1.0012515644555695E-2</v>
      </c>
      <c r="W28" s="116">
        <f t="shared" ref="W28" si="39">W27+U28</f>
        <v>-165</v>
      </c>
      <c r="X28" s="118">
        <f>V28+X27</f>
        <v>-0.24144965002035257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40">INT(U$3*U$9-D29-F29+E29)</f>
        <v>4864</v>
      </c>
      <c r="J29" s="13">
        <v>1832</v>
      </c>
      <c r="K29" s="23">
        <f t="shared" ref="K29" si="41">E29</f>
        <v>47</v>
      </c>
      <c r="L29" s="112">
        <f t="shared" ref="L29" si="42">I29-I28</f>
        <v>-246</v>
      </c>
      <c r="M29" s="13">
        <f t="shared" ref="M29" si="43">J29-J28</f>
        <v>234</v>
      </c>
      <c r="N29" s="23">
        <f t="shared" ref="N29" si="44">K29-K28</f>
        <v>22</v>
      </c>
      <c r="P29" s="71">
        <f t="shared" si="9"/>
        <v>5.8486217018935932E-5</v>
      </c>
      <c r="Q29" s="70">
        <f t="shared" si="10"/>
        <v>1.3876527132553118</v>
      </c>
      <c r="R29" s="70">
        <f t="shared" si="11"/>
        <v>-2782.0687224669637</v>
      </c>
      <c r="S29" s="11">
        <f t="shared" si="36"/>
        <v>1859</v>
      </c>
      <c r="T29" s="145">
        <v>1832</v>
      </c>
      <c r="U29" s="14">
        <f t="shared" ref="U29" si="45">S29-T29</f>
        <v>27</v>
      </c>
      <c r="V29" s="101">
        <f t="shared" ref="V29" si="46">U29/T29</f>
        <v>1.4737991266375546E-2</v>
      </c>
      <c r="W29" s="14">
        <f t="shared" ref="W29" si="47">W28+U29</f>
        <v>-138</v>
      </c>
      <c r="X29" s="74">
        <f>V29+X28</f>
        <v>-0.22671165875397703</v>
      </c>
    </row>
    <row r="30" spans="2:24" ht="15.75" thickBot="1" x14ac:dyDescent="0.3">
      <c r="B30" s="53">
        <v>26</v>
      </c>
      <c r="C30" s="131">
        <v>43917</v>
      </c>
      <c r="D30" s="133">
        <f>J30+F30+E30</f>
        <v>2322</v>
      </c>
      <c r="E30" s="128">
        <v>67</v>
      </c>
      <c r="F30" s="130">
        <v>44</v>
      </c>
      <c r="G30" s="132">
        <f t="shared" ref="G30" si="48">D30/U$3</f>
        <v>8.6015960739381644E-4</v>
      </c>
      <c r="H30" s="134">
        <f t="shared" ref="H30" si="49">D30/D29</f>
        <v>1.2125326370757181</v>
      </c>
      <c r="I30" s="133">
        <f t="shared" ref="I30" si="50">INT(U$3*U$9-D30-F30+E30)</f>
        <v>4469</v>
      </c>
      <c r="J30" s="129">
        <v>2211</v>
      </c>
      <c r="K30" s="130">
        <f t="shared" ref="K30" si="51">E30</f>
        <v>67</v>
      </c>
      <c r="L30" s="135">
        <f t="shared" ref="L30" si="52">I30-I29</f>
        <v>-395</v>
      </c>
      <c r="M30" s="129">
        <f t="shared" ref="M30" si="53">J30-J29</f>
        <v>379</v>
      </c>
      <c r="N30" s="130">
        <f t="shared" ref="N30" si="54">K30-K29</f>
        <v>20</v>
      </c>
      <c r="P30" s="140">
        <f t="shared" si="9"/>
        <v>5.8486217018935932E-5</v>
      </c>
      <c r="Q30" s="141">
        <f t="shared" si="10"/>
        <v>1.3878347551130266</v>
      </c>
      <c r="R30" s="141">
        <f t="shared" si="11"/>
        <v>-3189.4555066079333</v>
      </c>
      <c r="S30" s="147">
        <f t="shared" si="36"/>
        <v>2110</v>
      </c>
      <c r="T30" s="146">
        <f>J30</f>
        <v>2211</v>
      </c>
      <c r="U30" s="142">
        <f t="shared" ref="U30" si="55">S30-T30</f>
        <v>-101</v>
      </c>
      <c r="V30" s="143">
        <f t="shared" ref="V30" si="56">U30/T30</f>
        <v>-4.5680687471732248E-2</v>
      </c>
      <c r="W30" s="142">
        <f t="shared" ref="W30" si="57">W29+U30</f>
        <v>-239</v>
      </c>
      <c r="X30" s="144">
        <f>V30+X29</f>
        <v>-0.27239234622570929</v>
      </c>
    </row>
    <row r="31" spans="2:24" x14ac:dyDescent="0.25">
      <c r="B31" s="120">
        <v>27</v>
      </c>
      <c r="C31" s="121">
        <v>43918</v>
      </c>
      <c r="D31" s="122">
        <f t="shared" ref="D31:D58" si="58">D30+IF(M31&gt;0,M31,0)</f>
        <v>2618</v>
      </c>
      <c r="E31" s="123">
        <f t="shared" ref="E31:E58" si="59">E30+IF(N31&gt;0,N31,0)</f>
        <v>67</v>
      </c>
      <c r="F31" s="124">
        <f t="shared" ref="F31:F58" si="60">D31*W$4</f>
        <v>104.72</v>
      </c>
      <c r="G31" s="125">
        <f t="shared" si="2"/>
        <v>9.6980958318562075E-4</v>
      </c>
      <c r="H31" s="126">
        <f t="shared" si="7"/>
        <v>1.1274763135228252</v>
      </c>
      <c r="I31" s="127">
        <f t="shared" ref="I31:I58" si="61">INT((Z$4*K31+I30)/(1+Y$4*J31))</f>
        <v>4167</v>
      </c>
      <c r="J31" s="123">
        <f t="shared" ref="J31:J58" si="62">S31</f>
        <v>2507</v>
      </c>
      <c r="K31" s="124">
        <f t="shared" ref="K31:K58" si="63">INT((X$4*J31+K30)/(1+W$4+Z$4))</f>
        <v>66</v>
      </c>
      <c r="L31" s="127">
        <f t="shared" ref="L31:L58" si="64">I31-I30</f>
        <v>-302</v>
      </c>
      <c r="M31" s="123">
        <f t="shared" si="20"/>
        <v>296</v>
      </c>
      <c r="N31" s="124">
        <f t="shared" ref="N31:N58" si="65">K31-K30</f>
        <v>-1</v>
      </c>
      <c r="P31" s="136">
        <f t="shared" si="9"/>
        <v>5.8486217018935932E-5</v>
      </c>
      <c r="Q31" s="137">
        <f t="shared" si="10"/>
        <v>1.3882951959926735</v>
      </c>
      <c r="R31" s="137">
        <f t="shared" si="11"/>
        <v>-3849.2828193832643</v>
      </c>
      <c r="S31" s="139">
        <f t="shared" si="36"/>
        <v>2507</v>
      </c>
      <c r="T31" s="166">
        <v>2627</v>
      </c>
      <c r="U31" s="138">
        <f t="shared" ref="U31" si="66">S31-T31</f>
        <v>-120</v>
      </c>
      <c r="V31" s="168">
        <f t="shared" ref="V31" si="67">U31/T31</f>
        <v>-4.5679482299200609E-2</v>
      </c>
      <c r="W31" s="138">
        <f t="shared" ref="W31" si="68">W30+U31</f>
        <v>-359</v>
      </c>
      <c r="X31" s="169">
        <f>V31+X30</f>
        <v>-0.31807182852490989</v>
      </c>
    </row>
    <row r="32" spans="2:24" x14ac:dyDescent="0.25">
      <c r="B32" s="7">
        <v>28</v>
      </c>
      <c r="C32" s="17">
        <v>43919</v>
      </c>
      <c r="D32" s="35">
        <f t="shared" si="58"/>
        <v>2921</v>
      </c>
      <c r="E32" s="4">
        <f t="shared" si="59"/>
        <v>70</v>
      </c>
      <c r="F32" s="24">
        <f t="shared" si="60"/>
        <v>116.84</v>
      </c>
      <c r="G32" s="92">
        <f t="shared" si="2"/>
        <v>1.0820526327292583E-3</v>
      </c>
      <c r="H32" s="56">
        <f t="shared" si="7"/>
        <v>1.115737203972498</v>
      </c>
      <c r="I32" s="35">
        <f t="shared" si="61"/>
        <v>3854</v>
      </c>
      <c r="J32" s="25">
        <f t="shared" si="62"/>
        <v>2810</v>
      </c>
      <c r="K32" s="24">
        <f t="shared" si="63"/>
        <v>69</v>
      </c>
      <c r="L32" s="35">
        <f t="shared" si="64"/>
        <v>-313</v>
      </c>
      <c r="M32" s="25">
        <f t="shared" si="20"/>
        <v>303</v>
      </c>
      <c r="N32" s="24">
        <f t="shared" si="65"/>
        <v>3</v>
      </c>
      <c r="P32" s="39">
        <f t="shared" si="9"/>
        <v>5.8486217018935932E-5</v>
      </c>
      <c r="Q32" s="38">
        <f t="shared" si="10"/>
        <v>1.3886661405821372</v>
      </c>
      <c r="R32" s="38">
        <f t="shared" si="11"/>
        <v>-4364.6096916299612</v>
      </c>
      <c r="S32" s="12">
        <f t="shared" si="36"/>
        <v>2810</v>
      </c>
      <c r="T32" s="167"/>
      <c r="U32" s="102"/>
      <c r="V32" s="100"/>
      <c r="W32" s="102"/>
      <c r="X32" s="73"/>
    </row>
    <row r="33" spans="2:30" x14ac:dyDescent="0.25">
      <c r="B33" s="8">
        <v>29</v>
      </c>
      <c r="C33" s="16">
        <v>43920</v>
      </c>
      <c r="D33" s="36">
        <f t="shared" si="58"/>
        <v>3224</v>
      </c>
      <c r="E33" s="22">
        <f t="shared" si="59"/>
        <v>75</v>
      </c>
      <c r="F33" s="26">
        <f t="shared" si="60"/>
        <v>128.96</v>
      </c>
      <c r="G33" s="91">
        <f t="shared" si="2"/>
        <v>1.1942956822728959E-3</v>
      </c>
      <c r="H33" s="58">
        <f t="shared" si="7"/>
        <v>1.1037315987675453</v>
      </c>
      <c r="I33" s="18">
        <f t="shared" si="61"/>
        <v>3539</v>
      </c>
      <c r="J33" s="22">
        <f t="shared" si="62"/>
        <v>3113</v>
      </c>
      <c r="K33" s="26">
        <f t="shared" si="63"/>
        <v>74</v>
      </c>
      <c r="L33" s="18">
        <f t="shared" si="64"/>
        <v>-315</v>
      </c>
      <c r="M33" s="22">
        <f t="shared" si="20"/>
        <v>303</v>
      </c>
      <c r="N33" s="26">
        <f t="shared" si="65"/>
        <v>5</v>
      </c>
      <c r="P33" s="71">
        <f t="shared" si="9"/>
        <v>5.8486217018935932E-5</v>
      </c>
      <c r="Q33" s="70">
        <f t="shared" si="10"/>
        <v>1.3891755223632298</v>
      </c>
      <c r="R33" s="70">
        <f t="shared" si="11"/>
        <v>-4892.123348017627</v>
      </c>
      <c r="S33" s="11">
        <f t="shared" si="36"/>
        <v>3113</v>
      </c>
      <c r="T33" s="145"/>
      <c r="U33" s="14"/>
      <c r="V33" s="101"/>
      <c r="W33" s="14"/>
      <c r="X33" s="74"/>
    </row>
    <row r="34" spans="2:30" x14ac:dyDescent="0.25">
      <c r="B34" s="7">
        <v>30</v>
      </c>
      <c r="C34" s="17">
        <v>43921</v>
      </c>
      <c r="D34" s="35">
        <f t="shared" si="58"/>
        <v>3521</v>
      </c>
      <c r="E34" s="4">
        <f t="shared" si="59"/>
        <v>81</v>
      </c>
      <c r="F34" s="24">
        <f t="shared" si="60"/>
        <v>140.84</v>
      </c>
      <c r="G34" s="92">
        <f t="shared" si="2"/>
        <v>1.3043160971721048E-3</v>
      </c>
      <c r="H34" s="56">
        <f t="shared" si="7"/>
        <v>1.09212158808933</v>
      </c>
      <c r="I34" s="35">
        <f t="shared" si="61"/>
        <v>3228</v>
      </c>
      <c r="J34" s="4">
        <f t="shared" si="62"/>
        <v>3410</v>
      </c>
      <c r="K34" s="24">
        <f t="shared" si="63"/>
        <v>80</v>
      </c>
      <c r="L34" s="35">
        <f t="shared" si="64"/>
        <v>-311</v>
      </c>
      <c r="M34" s="4">
        <f t="shared" si="20"/>
        <v>297</v>
      </c>
      <c r="N34" s="24">
        <f t="shared" si="65"/>
        <v>6</v>
      </c>
      <c r="P34" s="39">
        <f t="shared" si="9"/>
        <v>5.8486217018935932E-5</v>
      </c>
      <c r="Q34" s="38">
        <f t="shared" si="10"/>
        <v>1.3897541227401369</v>
      </c>
      <c r="R34" s="38">
        <f t="shared" si="11"/>
        <v>-5419.6370044052928</v>
      </c>
      <c r="S34" s="12">
        <f t="shared" si="36"/>
        <v>3410</v>
      </c>
      <c r="T34" s="167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58"/>
        <v>3806</v>
      </c>
      <c r="E35" s="22">
        <f t="shared" si="59"/>
        <v>88</v>
      </c>
      <c r="F35" s="26">
        <f t="shared" si="60"/>
        <v>152.24</v>
      </c>
      <c r="G35" s="91">
        <f t="shared" si="2"/>
        <v>1.409891242782457E-3</v>
      </c>
      <c r="H35" s="58">
        <f t="shared" si="7"/>
        <v>1.0809429139449021</v>
      </c>
      <c r="I35" s="36">
        <f t="shared" si="61"/>
        <v>2928</v>
      </c>
      <c r="J35" s="13">
        <f t="shared" si="62"/>
        <v>3695</v>
      </c>
      <c r="K35" s="23">
        <f t="shared" si="63"/>
        <v>87</v>
      </c>
      <c r="L35" s="36">
        <f t="shared" si="64"/>
        <v>-300</v>
      </c>
      <c r="M35" s="13">
        <f t="shared" si="20"/>
        <v>285</v>
      </c>
      <c r="N35" s="23">
        <f t="shared" si="65"/>
        <v>7</v>
      </c>
      <c r="P35" s="71">
        <f t="shared" si="9"/>
        <v>5.8486217018935932E-5</v>
      </c>
      <c r="Q35" s="70">
        <f t="shared" si="10"/>
        <v>1.3904252686845757</v>
      </c>
      <c r="R35" s="70">
        <f t="shared" si="11"/>
        <v>-5936.7048458149848</v>
      </c>
      <c r="S35" s="11">
        <f t="shared" si="36"/>
        <v>3695</v>
      </c>
      <c r="T35" s="145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58"/>
        <v>4074</v>
      </c>
      <c r="E36" s="4">
        <f t="shared" si="59"/>
        <v>95</v>
      </c>
      <c r="F36" s="24">
        <f t="shared" si="60"/>
        <v>162.96</v>
      </c>
      <c r="G36" s="92">
        <f t="shared" ref="G36:G67" si="69">D36/U$3</f>
        <v>1.5091689235669286E-3</v>
      </c>
      <c r="H36" s="56">
        <f t="shared" si="7"/>
        <v>1.0704151339989489</v>
      </c>
      <c r="I36" s="35">
        <f t="shared" si="61"/>
        <v>2645</v>
      </c>
      <c r="J36" s="25">
        <f t="shared" si="62"/>
        <v>3963</v>
      </c>
      <c r="K36" s="24">
        <f t="shared" si="63"/>
        <v>94</v>
      </c>
      <c r="L36" s="35">
        <f t="shared" si="64"/>
        <v>-283</v>
      </c>
      <c r="M36" s="25">
        <f t="shared" si="20"/>
        <v>268</v>
      </c>
      <c r="N36" s="24">
        <f t="shared" si="65"/>
        <v>7</v>
      </c>
      <c r="P36" s="39">
        <f t="shared" si="9"/>
        <v>5.8486217018935932E-5</v>
      </c>
      <c r="Q36" s="38">
        <f t="shared" si="10"/>
        <v>1.3911310239269217</v>
      </c>
      <c r="R36" s="38">
        <f t="shared" si="11"/>
        <v>-6432.8810572687298</v>
      </c>
      <c r="S36" s="12">
        <f t="shared" si="36"/>
        <v>3963</v>
      </c>
      <c r="T36" s="167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58"/>
        <v>4322</v>
      </c>
      <c r="E37" s="22">
        <f t="shared" si="59"/>
        <v>101</v>
      </c>
      <c r="F37" s="26">
        <f t="shared" si="60"/>
        <v>172.88</v>
      </c>
      <c r="G37" s="91">
        <f t="shared" si="69"/>
        <v>1.601037822203305E-3</v>
      </c>
      <c r="H37" s="58">
        <f t="shared" si="7"/>
        <v>1.0608738340697104</v>
      </c>
      <c r="I37" s="36">
        <f t="shared" si="61"/>
        <v>2381</v>
      </c>
      <c r="J37" s="13">
        <f t="shared" si="62"/>
        <v>4211</v>
      </c>
      <c r="K37" s="23">
        <f t="shared" si="63"/>
        <v>100</v>
      </c>
      <c r="L37" s="36">
        <f t="shared" si="64"/>
        <v>-264</v>
      </c>
      <c r="M37" s="13">
        <f t="shared" si="20"/>
        <v>248</v>
      </c>
      <c r="N37" s="23">
        <f t="shared" si="65"/>
        <v>6</v>
      </c>
      <c r="P37" s="71">
        <f t="shared" si="9"/>
        <v>5.8486217018935932E-5</v>
      </c>
      <c r="Q37" s="70">
        <f t="shared" si="10"/>
        <v>1.3918367791692678</v>
      </c>
      <c r="R37" s="70">
        <f t="shared" si="11"/>
        <v>-6899.4607929515505</v>
      </c>
      <c r="S37" s="11">
        <f t="shared" si="36"/>
        <v>4211</v>
      </c>
      <c r="T37" s="145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58"/>
        <v>4548</v>
      </c>
      <c r="E38" s="4">
        <f t="shared" si="59"/>
        <v>107</v>
      </c>
      <c r="F38" s="24">
        <f t="shared" si="60"/>
        <v>181.92000000000002</v>
      </c>
      <c r="G38" s="92">
        <f t="shared" si="69"/>
        <v>1.6847570604767773E-3</v>
      </c>
      <c r="H38" s="56">
        <f t="shared" si="7"/>
        <v>1.052290606200833</v>
      </c>
      <c r="I38" s="35">
        <f t="shared" si="61"/>
        <v>2139</v>
      </c>
      <c r="J38" s="25">
        <f t="shared" si="62"/>
        <v>4437</v>
      </c>
      <c r="K38" s="24">
        <f t="shared" si="63"/>
        <v>106</v>
      </c>
      <c r="L38" s="35">
        <f t="shared" si="64"/>
        <v>-242</v>
      </c>
      <c r="M38" s="25">
        <f t="shared" si="20"/>
        <v>226</v>
      </c>
      <c r="N38" s="24">
        <f t="shared" si="65"/>
        <v>6</v>
      </c>
      <c r="P38" s="39">
        <f t="shared" si="9"/>
        <v>5.8486217018935932E-5</v>
      </c>
      <c r="Q38" s="38">
        <f t="shared" si="10"/>
        <v>1.3926237976529554</v>
      </c>
      <c r="R38" s="38">
        <f t="shared" si="11"/>
        <v>-7331.2211453744585</v>
      </c>
      <c r="S38" s="12">
        <f t="shared" si="36"/>
        <v>4437</v>
      </c>
      <c r="T38" s="167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58"/>
        <v>4751</v>
      </c>
      <c r="E39" s="22">
        <f t="shared" si="59"/>
        <v>113</v>
      </c>
      <c r="F39" s="26">
        <f t="shared" si="60"/>
        <v>190.04</v>
      </c>
      <c r="G39" s="91">
        <f t="shared" si="69"/>
        <v>1.7599561992799404E-3</v>
      </c>
      <c r="H39" s="58">
        <f t="shared" si="7"/>
        <v>1.0446350043975374</v>
      </c>
      <c r="I39" s="18">
        <f t="shared" si="61"/>
        <v>1920</v>
      </c>
      <c r="J39" s="22">
        <f t="shared" si="62"/>
        <v>4640</v>
      </c>
      <c r="K39" s="26">
        <f t="shared" si="63"/>
        <v>112</v>
      </c>
      <c r="L39" s="18">
        <f t="shared" si="64"/>
        <v>-219</v>
      </c>
      <c r="M39" s="22">
        <f t="shared" si="20"/>
        <v>203</v>
      </c>
      <c r="N39" s="26">
        <f t="shared" si="65"/>
        <v>6</v>
      </c>
      <c r="P39" s="71">
        <f t="shared" si="9"/>
        <v>5.8486217018935932E-5</v>
      </c>
      <c r="Q39" s="70">
        <f t="shared" si="10"/>
        <v>1.393410816136643</v>
      </c>
      <c r="R39" s="70">
        <f t="shared" si="11"/>
        <v>-7724.6801762114628</v>
      </c>
      <c r="S39" s="11">
        <f t="shared" si="36"/>
        <v>4640</v>
      </c>
      <c r="T39" s="145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58"/>
        <v>4930</v>
      </c>
      <c r="E40" s="4">
        <f t="shared" si="59"/>
        <v>118</v>
      </c>
      <c r="F40" s="24">
        <f t="shared" si="60"/>
        <v>197.20000000000002</v>
      </c>
      <c r="G40" s="92">
        <f t="shared" si="69"/>
        <v>1.8262647995053896E-3</v>
      </c>
      <c r="H40" s="56">
        <f t="shared" ref="H40:H71" si="70">D40/D39</f>
        <v>1.037676278678173</v>
      </c>
      <c r="I40" s="35">
        <f t="shared" si="61"/>
        <v>1725</v>
      </c>
      <c r="J40" s="25">
        <f t="shared" si="62"/>
        <v>4819</v>
      </c>
      <c r="K40" s="24">
        <f t="shared" si="63"/>
        <v>117</v>
      </c>
      <c r="L40" s="35">
        <f t="shared" si="64"/>
        <v>-195</v>
      </c>
      <c r="M40" s="25">
        <f t="shared" si="20"/>
        <v>179</v>
      </c>
      <c r="N40" s="24">
        <f t="shared" si="65"/>
        <v>5</v>
      </c>
      <c r="P40" s="39">
        <f t="shared" si="9"/>
        <v>5.8486217018935932E-5</v>
      </c>
      <c r="Q40" s="38">
        <f t="shared" si="10"/>
        <v>1.3941978346203308</v>
      </c>
      <c r="R40" s="38">
        <f t="shared" si="11"/>
        <v>-8078.0969162995689</v>
      </c>
      <c r="S40" s="12">
        <f t="shared" si="36"/>
        <v>4819</v>
      </c>
      <c r="T40" s="167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58"/>
        <v>5087</v>
      </c>
      <c r="E41" s="22">
        <f t="shared" si="59"/>
        <v>123</v>
      </c>
      <c r="F41" s="26">
        <f t="shared" si="60"/>
        <v>203.48000000000002</v>
      </c>
      <c r="G41" s="91">
        <f t="shared" si="69"/>
        <v>1.8844237393679346E-3</v>
      </c>
      <c r="H41" s="58">
        <f t="shared" si="70"/>
        <v>1.0318458417849898</v>
      </c>
      <c r="I41" s="18">
        <f t="shared" si="61"/>
        <v>1553</v>
      </c>
      <c r="J41" s="22">
        <f t="shared" si="62"/>
        <v>4976</v>
      </c>
      <c r="K41" s="26">
        <f t="shared" si="63"/>
        <v>122</v>
      </c>
      <c r="L41" s="18">
        <f t="shared" si="64"/>
        <v>-172</v>
      </c>
      <c r="M41" s="22">
        <f t="shared" si="20"/>
        <v>157</v>
      </c>
      <c r="N41" s="26">
        <f t="shared" si="65"/>
        <v>5</v>
      </c>
      <c r="P41" s="71">
        <f t="shared" si="9"/>
        <v>5.8486217018935932E-5</v>
      </c>
      <c r="Q41" s="70">
        <f t="shared" si="10"/>
        <v>1.3950081800757355</v>
      </c>
      <c r="R41" s="70">
        <f t="shared" si="11"/>
        <v>-8389.7303964757812</v>
      </c>
      <c r="S41" s="11">
        <f t="shared" si="36"/>
        <v>4976</v>
      </c>
      <c r="T41" s="145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58"/>
        <v>5222</v>
      </c>
      <c r="E42" s="4">
        <f t="shared" si="59"/>
        <v>127</v>
      </c>
      <c r="F42" s="24">
        <f t="shared" si="60"/>
        <v>208.88</v>
      </c>
      <c r="G42" s="92">
        <f t="shared" si="69"/>
        <v>1.934433018867575E-3</v>
      </c>
      <c r="H42" s="56">
        <f t="shared" si="70"/>
        <v>1.0265382347159426</v>
      </c>
      <c r="I42" s="35">
        <f t="shared" si="61"/>
        <v>1402</v>
      </c>
      <c r="J42" s="25">
        <f t="shared" si="62"/>
        <v>5111</v>
      </c>
      <c r="K42" s="24">
        <f t="shared" si="63"/>
        <v>126</v>
      </c>
      <c r="L42" s="35">
        <f t="shared" si="64"/>
        <v>-151</v>
      </c>
      <c r="M42" s="25">
        <f t="shared" si="20"/>
        <v>135</v>
      </c>
      <c r="N42" s="24">
        <f t="shared" si="65"/>
        <v>4</v>
      </c>
      <c r="P42" s="39">
        <f t="shared" si="9"/>
        <v>5.8486217018935932E-5</v>
      </c>
      <c r="Q42" s="38">
        <f t="shared" si="10"/>
        <v>1.3957605892615159</v>
      </c>
      <c r="R42" s="38">
        <f t="shared" si="11"/>
        <v>-8663.0625550660898</v>
      </c>
      <c r="S42" s="12">
        <f t="shared" si="36"/>
        <v>5111</v>
      </c>
      <c r="T42" s="167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58"/>
        <v>5338</v>
      </c>
      <c r="E43" s="22">
        <f t="shared" si="59"/>
        <v>131</v>
      </c>
      <c r="F43" s="26">
        <f t="shared" si="60"/>
        <v>213.52</v>
      </c>
      <c r="G43" s="91">
        <f t="shared" si="69"/>
        <v>1.9774039553265253E-3</v>
      </c>
      <c r="H43" s="58">
        <f t="shared" si="70"/>
        <v>1.0222137112217542</v>
      </c>
      <c r="I43" s="18">
        <f t="shared" si="61"/>
        <v>1271</v>
      </c>
      <c r="J43" s="22">
        <f t="shared" si="62"/>
        <v>5227</v>
      </c>
      <c r="K43" s="26">
        <f t="shared" si="63"/>
        <v>130</v>
      </c>
      <c r="L43" s="18">
        <f t="shared" si="64"/>
        <v>-131</v>
      </c>
      <c r="M43" s="22">
        <f t="shared" si="20"/>
        <v>116</v>
      </c>
      <c r="N43" s="26">
        <f t="shared" si="65"/>
        <v>4</v>
      </c>
      <c r="P43" s="71">
        <f t="shared" si="9"/>
        <v>5.8486217018935932E-5</v>
      </c>
      <c r="Q43" s="70">
        <f t="shared" si="10"/>
        <v>1.396594261688638</v>
      </c>
      <c r="R43" s="70">
        <f t="shared" si="11"/>
        <v>-8898.0933920704956</v>
      </c>
      <c r="S43" s="11">
        <f t="shared" si="36"/>
        <v>5227</v>
      </c>
      <c r="T43" s="145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58"/>
        <v>5436</v>
      </c>
      <c r="E44" s="4">
        <f t="shared" si="59"/>
        <v>134</v>
      </c>
      <c r="F44" s="24">
        <f t="shared" si="60"/>
        <v>217.44</v>
      </c>
      <c r="G44" s="92">
        <f t="shared" si="69"/>
        <v>2.0137069878521903E-3</v>
      </c>
      <c r="H44" s="56">
        <f t="shared" si="70"/>
        <v>1.0183589359310603</v>
      </c>
      <c r="I44" s="35">
        <f t="shared" si="61"/>
        <v>1158</v>
      </c>
      <c r="J44" s="25">
        <f t="shared" si="62"/>
        <v>5325</v>
      </c>
      <c r="K44" s="24">
        <f t="shared" si="63"/>
        <v>133</v>
      </c>
      <c r="L44" s="35">
        <f t="shared" si="64"/>
        <v>-113</v>
      </c>
      <c r="M44" s="25">
        <f t="shared" si="20"/>
        <v>98</v>
      </c>
      <c r="N44" s="24">
        <f t="shared" si="65"/>
        <v>3</v>
      </c>
      <c r="P44" s="39">
        <f t="shared" si="9"/>
        <v>5.8486217018935932E-5</v>
      </c>
      <c r="Q44" s="38">
        <f t="shared" si="10"/>
        <v>1.3973699978461356</v>
      </c>
      <c r="R44" s="38">
        <f t="shared" si="11"/>
        <v>-9100.0458149779843</v>
      </c>
      <c r="S44" s="12">
        <f t="shared" si="36"/>
        <v>5325</v>
      </c>
      <c r="T44" s="167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58"/>
        <v>5518</v>
      </c>
      <c r="E45" s="22">
        <f t="shared" si="59"/>
        <v>137</v>
      </c>
      <c r="F45" s="26">
        <f t="shared" si="60"/>
        <v>220.72</v>
      </c>
      <c r="G45" s="91">
        <f t="shared" si="69"/>
        <v>2.0440829946593792E-3</v>
      </c>
      <c r="H45" s="58">
        <f t="shared" si="70"/>
        <v>1.0150846210448858</v>
      </c>
      <c r="I45" s="36">
        <f t="shared" si="61"/>
        <v>1062</v>
      </c>
      <c r="J45" s="13">
        <f t="shared" si="62"/>
        <v>5407</v>
      </c>
      <c r="K45" s="23">
        <f t="shared" si="63"/>
        <v>136</v>
      </c>
      <c r="L45" s="36">
        <f t="shared" si="64"/>
        <v>-96</v>
      </c>
      <c r="M45" s="13">
        <f t="shared" si="20"/>
        <v>82</v>
      </c>
      <c r="N45" s="23">
        <f t="shared" si="65"/>
        <v>3</v>
      </c>
      <c r="P45" s="71">
        <f t="shared" si="9"/>
        <v>5.8486217018935932E-5</v>
      </c>
      <c r="Q45" s="70">
        <f t="shared" si="10"/>
        <v>1.3981690609753503</v>
      </c>
      <c r="R45" s="70">
        <f t="shared" si="11"/>
        <v>-9270.6607929515521</v>
      </c>
      <c r="S45" s="11">
        <f t="shared" si="36"/>
        <v>5407</v>
      </c>
      <c r="T45" s="145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58"/>
        <v>5586</v>
      </c>
      <c r="E46" s="4">
        <f t="shared" si="59"/>
        <v>140</v>
      </c>
      <c r="F46" s="24">
        <f t="shared" si="60"/>
        <v>223.44</v>
      </c>
      <c r="G46" s="92">
        <f t="shared" si="69"/>
        <v>2.0692728539629022E-3</v>
      </c>
      <c r="H46" s="56">
        <f t="shared" si="70"/>
        <v>1.0123233055454874</v>
      </c>
      <c r="I46" s="35">
        <f t="shared" si="61"/>
        <v>980</v>
      </c>
      <c r="J46" s="25">
        <f t="shared" si="62"/>
        <v>5475</v>
      </c>
      <c r="K46" s="24">
        <f t="shared" si="63"/>
        <v>139</v>
      </c>
      <c r="L46" s="35">
        <f t="shared" si="64"/>
        <v>-82</v>
      </c>
      <c r="M46" s="25">
        <f t="shared" si="20"/>
        <v>68</v>
      </c>
      <c r="N46" s="24">
        <f t="shared" si="65"/>
        <v>3</v>
      </c>
      <c r="P46" s="39">
        <f t="shared" si="9"/>
        <v>5.8486217018935932E-5</v>
      </c>
      <c r="Q46" s="38">
        <f t="shared" si="10"/>
        <v>1.3989101878349408</v>
      </c>
      <c r="R46" s="38">
        <f t="shared" si="11"/>
        <v>-9413.420264317192</v>
      </c>
      <c r="S46" s="12">
        <f t="shared" si="36"/>
        <v>5475</v>
      </c>
      <c r="T46" s="167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58"/>
        <v>5642</v>
      </c>
      <c r="E47" s="22">
        <f t="shared" si="59"/>
        <v>142</v>
      </c>
      <c r="F47" s="26">
        <f t="shared" si="60"/>
        <v>225.68</v>
      </c>
      <c r="G47" s="91">
        <f t="shared" si="69"/>
        <v>2.0900174439775678E-3</v>
      </c>
      <c r="H47" s="58">
        <f t="shared" si="70"/>
        <v>1.0100250626566416</v>
      </c>
      <c r="I47" s="36">
        <f t="shared" si="61"/>
        <v>911</v>
      </c>
      <c r="J47" s="13">
        <f t="shared" si="62"/>
        <v>5531</v>
      </c>
      <c r="K47" s="23">
        <f t="shared" si="63"/>
        <v>141</v>
      </c>
      <c r="L47" s="36">
        <f t="shared" si="64"/>
        <v>-69</v>
      </c>
      <c r="M47" s="13">
        <f t="shared" si="20"/>
        <v>56</v>
      </c>
      <c r="N47" s="23">
        <f t="shared" si="65"/>
        <v>2</v>
      </c>
      <c r="P47" s="71">
        <f t="shared" si="9"/>
        <v>5.8486217018935932E-5</v>
      </c>
      <c r="Q47" s="70">
        <f t="shared" si="10"/>
        <v>1.3996513146945311</v>
      </c>
      <c r="R47" s="70">
        <f t="shared" si="11"/>
        <v>-9531.8061674008932</v>
      </c>
      <c r="S47" s="11">
        <f t="shared" si="36"/>
        <v>5531</v>
      </c>
      <c r="T47" s="145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58"/>
        <v>5688</v>
      </c>
      <c r="E48" s="4">
        <f t="shared" si="59"/>
        <v>144</v>
      </c>
      <c r="F48" s="24">
        <f t="shared" si="60"/>
        <v>227.52</v>
      </c>
      <c r="G48" s="92">
        <f t="shared" si="69"/>
        <v>2.107057642918186E-3</v>
      </c>
      <c r="H48" s="56">
        <f t="shared" si="70"/>
        <v>1.0081531371853953</v>
      </c>
      <c r="I48" s="35">
        <f t="shared" si="61"/>
        <v>852</v>
      </c>
      <c r="J48" s="25">
        <f t="shared" si="62"/>
        <v>5577</v>
      </c>
      <c r="K48" s="24">
        <f t="shared" si="63"/>
        <v>143</v>
      </c>
      <c r="L48" s="35">
        <f t="shared" si="64"/>
        <v>-59</v>
      </c>
      <c r="M48" s="25">
        <f t="shared" si="20"/>
        <v>46</v>
      </c>
      <c r="N48" s="24">
        <f t="shared" si="65"/>
        <v>2</v>
      </c>
      <c r="P48" s="39">
        <f t="shared" si="9"/>
        <v>5.8486217018935932E-5</v>
      </c>
      <c r="Q48" s="38">
        <f t="shared" si="10"/>
        <v>1.4003578322562142</v>
      </c>
      <c r="R48" s="38">
        <f t="shared" si="11"/>
        <v>-9629.3004405286465</v>
      </c>
      <c r="S48" s="12">
        <f t="shared" si="36"/>
        <v>5577</v>
      </c>
      <c r="T48" s="167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58"/>
        <v>5725</v>
      </c>
      <c r="E49" s="22">
        <f t="shared" si="59"/>
        <v>145</v>
      </c>
      <c r="F49" s="26">
        <f t="shared" si="60"/>
        <v>229</v>
      </c>
      <c r="G49" s="91">
        <f t="shared" si="69"/>
        <v>2.1207638898921616E-3</v>
      </c>
      <c r="H49" s="58">
        <f t="shared" si="70"/>
        <v>1.0065049226441631</v>
      </c>
      <c r="I49" s="18">
        <f t="shared" si="61"/>
        <v>802</v>
      </c>
      <c r="J49" s="22">
        <f t="shared" si="62"/>
        <v>5614</v>
      </c>
      <c r="K49" s="26">
        <f t="shared" si="63"/>
        <v>144</v>
      </c>
      <c r="L49" s="18">
        <f t="shared" si="64"/>
        <v>-50</v>
      </c>
      <c r="M49" s="22">
        <f t="shared" si="20"/>
        <v>37</v>
      </c>
      <c r="N49" s="26">
        <f t="shared" si="65"/>
        <v>1</v>
      </c>
      <c r="P49" s="71">
        <f t="shared" ref="P49:P80" si="71">Y$4*((1+W$4-X$4)*(1+W$4+Z$4)-X$4)</f>
        <v>5.8486217018935932E-5</v>
      </c>
      <c r="Q49" s="70">
        <f t="shared" ref="Q49:Q80" si="72">(1+W$4-X$4)*(1+W$4+Z$4)-Y$4*((Z$4*K48)+((I48+J48)*(1+W$4+Z$4)))</f>
        <v>1.4010643498178974</v>
      </c>
      <c r="R49" s="70">
        <f t="shared" ref="R49:R80" si="73">-J48*(1+W$4+Z$4)</f>
        <v>-9709.385022026443</v>
      </c>
      <c r="S49" s="11">
        <f t="shared" si="36"/>
        <v>5614</v>
      </c>
      <c r="T49" s="145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58"/>
        <v>5754</v>
      </c>
      <c r="E50" s="4">
        <f t="shared" si="59"/>
        <v>146</v>
      </c>
      <c r="F50" s="24">
        <f t="shared" si="60"/>
        <v>230.16</v>
      </c>
      <c r="G50" s="92">
        <f t="shared" si="69"/>
        <v>2.1315066240068991E-3</v>
      </c>
      <c r="H50" s="56">
        <f t="shared" si="70"/>
        <v>1.0050655021834061</v>
      </c>
      <c r="I50" s="35">
        <f t="shared" si="61"/>
        <v>760</v>
      </c>
      <c r="J50" s="25">
        <f t="shared" si="62"/>
        <v>5643</v>
      </c>
      <c r="K50" s="24">
        <f t="shared" si="63"/>
        <v>145</v>
      </c>
      <c r="L50" s="35">
        <f t="shared" si="64"/>
        <v>-42</v>
      </c>
      <c r="M50" s="25">
        <f t="shared" si="20"/>
        <v>29</v>
      </c>
      <c r="N50" s="24">
        <f t="shared" si="65"/>
        <v>1</v>
      </c>
      <c r="P50" s="39">
        <f t="shared" si="71"/>
        <v>5.8486217018935932E-5</v>
      </c>
      <c r="Q50" s="38">
        <f t="shared" si="72"/>
        <v>1.4017941943512979</v>
      </c>
      <c r="R50" s="38">
        <f t="shared" si="73"/>
        <v>-9773.800881057281</v>
      </c>
      <c r="S50" s="12">
        <f t="shared" si="36"/>
        <v>5643</v>
      </c>
      <c r="T50" s="167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58"/>
        <v>5776</v>
      </c>
      <c r="E51" s="22">
        <f t="shared" si="59"/>
        <v>147</v>
      </c>
      <c r="F51" s="26">
        <f t="shared" si="60"/>
        <v>231.04</v>
      </c>
      <c r="G51" s="91">
        <f t="shared" si="69"/>
        <v>2.1396562843698035E-3</v>
      </c>
      <c r="H51" s="58">
        <f t="shared" si="70"/>
        <v>1.0038234271810915</v>
      </c>
      <c r="I51" s="18">
        <f t="shared" si="61"/>
        <v>725</v>
      </c>
      <c r="J51" s="22">
        <f t="shared" si="62"/>
        <v>5665</v>
      </c>
      <c r="K51" s="26">
        <f t="shared" si="63"/>
        <v>146</v>
      </c>
      <c r="L51" s="18">
        <f t="shared" si="64"/>
        <v>-35</v>
      </c>
      <c r="M51" s="22">
        <f t="shared" si="20"/>
        <v>22</v>
      </c>
      <c r="N51" s="26">
        <f t="shared" si="65"/>
        <v>1</v>
      </c>
      <c r="P51" s="71">
        <f t="shared" si="71"/>
        <v>5.8486217018935932E-5</v>
      </c>
      <c r="Q51" s="70">
        <f t="shared" si="72"/>
        <v>1.4025240388846982</v>
      </c>
      <c r="R51" s="70">
        <f t="shared" si="73"/>
        <v>-9824.2889867841532</v>
      </c>
      <c r="S51" s="11">
        <f t="shared" si="36"/>
        <v>5665</v>
      </c>
      <c r="T51" s="145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58"/>
        <v>5793</v>
      </c>
      <c r="E52" s="4">
        <f t="shared" si="59"/>
        <v>148</v>
      </c>
      <c r="F52" s="24">
        <f t="shared" si="60"/>
        <v>231.72</v>
      </c>
      <c r="G52" s="92">
        <f t="shared" si="69"/>
        <v>2.1459537491956841E-3</v>
      </c>
      <c r="H52" s="56">
        <f t="shared" si="70"/>
        <v>1.0029432132963989</v>
      </c>
      <c r="I52" s="35">
        <f t="shared" si="61"/>
        <v>696</v>
      </c>
      <c r="J52" s="4">
        <f t="shared" si="62"/>
        <v>5682</v>
      </c>
      <c r="K52" s="24">
        <f t="shared" si="63"/>
        <v>147</v>
      </c>
      <c r="L52" s="35">
        <f t="shared" si="64"/>
        <v>-29</v>
      </c>
      <c r="M52" s="4">
        <f t="shared" si="20"/>
        <v>17</v>
      </c>
      <c r="N52" s="24">
        <f t="shared" si="65"/>
        <v>1</v>
      </c>
      <c r="P52" s="39">
        <f t="shared" si="71"/>
        <v>5.8486217018935932E-5</v>
      </c>
      <c r="Q52" s="38">
        <f t="shared" si="72"/>
        <v>1.4032538834180985</v>
      </c>
      <c r="R52" s="38">
        <f t="shared" si="73"/>
        <v>-9862.5903083700559</v>
      </c>
      <c r="S52" s="12">
        <f t="shared" si="36"/>
        <v>5682</v>
      </c>
      <c r="T52" s="167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58"/>
        <v>5805</v>
      </c>
      <c r="E53" s="3">
        <f t="shared" si="59"/>
        <v>148</v>
      </c>
      <c r="F53" s="23">
        <f t="shared" si="60"/>
        <v>232.20000000000002</v>
      </c>
      <c r="G53" s="91">
        <f t="shared" si="69"/>
        <v>2.150399018484541E-3</v>
      </c>
      <c r="H53" s="55">
        <f t="shared" si="70"/>
        <v>1.002071465561885</v>
      </c>
      <c r="I53" s="8">
        <f t="shared" si="61"/>
        <v>671</v>
      </c>
      <c r="J53" s="3">
        <f t="shared" si="62"/>
        <v>5694</v>
      </c>
      <c r="K53" s="37">
        <f t="shared" si="63"/>
        <v>147</v>
      </c>
      <c r="L53" s="8">
        <f t="shared" si="64"/>
        <v>-25</v>
      </c>
      <c r="M53" s="3">
        <f t="shared" si="20"/>
        <v>12</v>
      </c>
      <c r="N53" s="37">
        <f t="shared" si="65"/>
        <v>0</v>
      </c>
      <c r="P53" s="71">
        <f t="shared" si="71"/>
        <v>5.8486217018935932E-5</v>
      </c>
      <c r="Q53" s="70">
        <f t="shared" si="72"/>
        <v>1.4039257916818746</v>
      </c>
      <c r="R53" s="70">
        <f t="shared" si="73"/>
        <v>-9892.1867841409803</v>
      </c>
      <c r="S53" s="11">
        <f t="shared" si="36"/>
        <v>5694</v>
      </c>
      <c r="T53" s="145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58"/>
        <v>5813</v>
      </c>
      <c r="E54" s="2">
        <f t="shared" si="59"/>
        <v>148</v>
      </c>
      <c r="F54" s="24">
        <f t="shared" si="60"/>
        <v>232.52</v>
      </c>
      <c r="G54" s="92">
        <f t="shared" si="69"/>
        <v>2.1533625313437791E-3</v>
      </c>
      <c r="H54" s="56">
        <f t="shared" si="70"/>
        <v>1.0013781223083549</v>
      </c>
      <c r="I54" s="7">
        <f t="shared" si="61"/>
        <v>650</v>
      </c>
      <c r="J54" s="2">
        <f t="shared" si="62"/>
        <v>5702</v>
      </c>
      <c r="K54" s="34">
        <f t="shared" si="63"/>
        <v>147</v>
      </c>
      <c r="L54" s="7">
        <f t="shared" si="64"/>
        <v>-21</v>
      </c>
      <c r="M54" s="2">
        <f t="shared" si="20"/>
        <v>8</v>
      </c>
      <c r="N54" s="34">
        <f t="shared" si="65"/>
        <v>0</v>
      </c>
      <c r="P54" s="39">
        <f t="shared" si="71"/>
        <v>5.8486217018935932E-5</v>
      </c>
      <c r="Q54" s="38">
        <f t="shared" si="72"/>
        <v>1.404678963186992</v>
      </c>
      <c r="R54" s="38">
        <f t="shared" si="73"/>
        <v>-9913.0784140969281</v>
      </c>
      <c r="S54" s="12">
        <f t="shared" si="36"/>
        <v>5702</v>
      </c>
      <c r="T54" s="167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58"/>
        <v>5818</v>
      </c>
      <c r="E55" s="3">
        <f t="shared" si="59"/>
        <v>148</v>
      </c>
      <c r="F55" s="23">
        <f t="shared" si="60"/>
        <v>232.72</v>
      </c>
      <c r="G55" s="91">
        <f t="shared" si="69"/>
        <v>2.1552147268808029E-3</v>
      </c>
      <c r="H55" s="55">
        <f t="shared" si="70"/>
        <v>1.0008601410631344</v>
      </c>
      <c r="I55" s="8">
        <f t="shared" si="61"/>
        <v>632</v>
      </c>
      <c r="J55" s="3">
        <f t="shared" si="62"/>
        <v>5707</v>
      </c>
      <c r="K55" s="37">
        <f t="shared" si="63"/>
        <v>147</v>
      </c>
      <c r="L55" s="8">
        <f t="shared" si="64"/>
        <v>-18</v>
      </c>
      <c r="M55" s="3">
        <f t="shared" si="20"/>
        <v>5</v>
      </c>
      <c r="N55" s="37">
        <f t="shared" si="65"/>
        <v>0</v>
      </c>
      <c r="P55" s="71">
        <f t="shared" si="71"/>
        <v>5.8486217018935932E-5</v>
      </c>
      <c r="Q55" s="70">
        <f t="shared" si="72"/>
        <v>1.4054321346921097</v>
      </c>
      <c r="R55" s="70">
        <f t="shared" si="73"/>
        <v>-9927.0061674008921</v>
      </c>
      <c r="S55" s="11">
        <f t="shared" si="36"/>
        <v>5707</v>
      </c>
      <c r="T55" s="145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58"/>
        <v>5820</v>
      </c>
      <c r="E56" s="2">
        <f t="shared" si="59"/>
        <v>148</v>
      </c>
      <c r="F56" s="24">
        <f t="shared" si="60"/>
        <v>232.8</v>
      </c>
      <c r="G56" s="92">
        <f t="shared" si="69"/>
        <v>2.1559556050956123E-3</v>
      </c>
      <c r="H56" s="56">
        <f t="shared" si="70"/>
        <v>1.0003437607425232</v>
      </c>
      <c r="I56" s="7">
        <f t="shared" si="61"/>
        <v>617</v>
      </c>
      <c r="J56" s="2">
        <f t="shared" si="62"/>
        <v>5709</v>
      </c>
      <c r="K56" s="34">
        <f t="shared" si="63"/>
        <v>147</v>
      </c>
      <c r="L56" s="7">
        <f t="shared" si="64"/>
        <v>-15</v>
      </c>
      <c r="M56" s="2">
        <f t="shared" si="20"/>
        <v>2</v>
      </c>
      <c r="N56" s="34">
        <f t="shared" si="65"/>
        <v>0</v>
      </c>
      <c r="P56" s="39">
        <f t="shared" si="71"/>
        <v>5.8486217018935932E-5</v>
      </c>
      <c r="Q56" s="38">
        <f t="shared" si="72"/>
        <v>1.4061853061972271</v>
      </c>
      <c r="R56" s="38">
        <f t="shared" si="73"/>
        <v>-9935.7110132158705</v>
      </c>
      <c r="S56" s="12">
        <f t="shared" si="36"/>
        <v>5709</v>
      </c>
      <c r="T56" s="167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58"/>
        <v>5820</v>
      </c>
      <c r="E57" s="3">
        <f t="shared" si="59"/>
        <v>148</v>
      </c>
      <c r="F57" s="23">
        <f t="shared" si="60"/>
        <v>232.8</v>
      </c>
      <c r="G57" s="91">
        <f t="shared" si="69"/>
        <v>2.1559556050956123E-3</v>
      </c>
      <c r="H57" s="55">
        <f t="shared" si="70"/>
        <v>1</v>
      </c>
      <c r="I57" s="8">
        <f t="shared" si="61"/>
        <v>605</v>
      </c>
      <c r="J57" s="3">
        <f t="shared" si="62"/>
        <v>5709</v>
      </c>
      <c r="K57" s="37">
        <f t="shared" si="63"/>
        <v>147</v>
      </c>
      <c r="L57" s="8">
        <f t="shared" si="64"/>
        <v>-12</v>
      </c>
      <c r="M57" s="3">
        <f t="shared" ref="M57:M88" si="74">J57-J56</f>
        <v>0</v>
      </c>
      <c r="N57" s="37">
        <f t="shared" si="65"/>
        <v>0</v>
      </c>
      <c r="P57" s="71">
        <f t="shared" si="71"/>
        <v>5.8486217018935932E-5</v>
      </c>
      <c r="Q57" s="70">
        <f t="shared" si="72"/>
        <v>1.4069384777023448</v>
      </c>
      <c r="R57" s="70">
        <f t="shared" si="73"/>
        <v>-9939.1929515418615</v>
      </c>
      <c r="S57" s="11">
        <f t="shared" si="36"/>
        <v>5709</v>
      </c>
      <c r="T57" s="145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58"/>
        <v>5820</v>
      </c>
      <c r="E58" s="2">
        <f t="shared" si="59"/>
        <v>148</v>
      </c>
      <c r="F58" s="24">
        <f t="shared" si="60"/>
        <v>232.8</v>
      </c>
      <c r="G58" s="92">
        <f t="shared" si="69"/>
        <v>2.1559556050956123E-3</v>
      </c>
      <c r="H58" s="56">
        <f t="shared" si="70"/>
        <v>1</v>
      </c>
      <c r="I58" s="7">
        <f t="shared" si="61"/>
        <v>595</v>
      </c>
      <c r="J58" s="2">
        <f t="shared" si="62"/>
        <v>5707</v>
      </c>
      <c r="K58" s="34">
        <f t="shared" si="63"/>
        <v>147</v>
      </c>
      <c r="L58" s="7">
        <f t="shared" si="64"/>
        <v>-10</v>
      </c>
      <c r="M58" s="2">
        <f t="shared" si="74"/>
        <v>-2</v>
      </c>
      <c r="N58" s="34">
        <f t="shared" si="65"/>
        <v>0</v>
      </c>
      <c r="P58" s="39">
        <f t="shared" si="71"/>
        <v>5.8486217018935932E-5</v>
      </c>
      <c r="Q58" s="38">
        <f t="shared" si="72"/>
        <v>1.407633712937838</v>
      </c>
      <c r="R58" s="38">
        <f t="shared" si="73"/>
        <v>-9939.1929515418615</v>
      </c>
      <c r="S58" s="12">
        <f t="shared" si="36"/>
        <v>5707</v>
      </c>
      <c r="T58" s="167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5">D58+IF(M59&gt;0,M59,0)</f>
        <v>5820</v>
      </c>
      <c r="E59" s="3">
        <f t="shared" ref="E59:E90" si="76">E58+IF(N59&gt;0,N59,0)</f>
        <v>148</v>
      </c>
      <c r="F59" s="23">
        <f t="shared" ref="F59:F90" si="77">D59*W$4</f>
        <v>232.8</v>
      </c>
      <c r="G59" s="91">
        <f t="shared" si="69"/>
        <v>2.1559556050956123E-3</v>
      </c>
      <c r="H59" s="55">
        <f t="shared" si="70"/>
        <v>1</v>
      </c>
      <c r="I59" s="8">
        <f t="shared" ref="I59:I90" si="78">INT((Z$4*K59+I58)/(1+Y$4*J59))</f>
        <v>586</v>
      </c>
      <c r="J59" s="3">
        <f t="shared" ref="J59:J90" si="79">S59</f>
        <v>5703</v>
      </c>
      <c r="K59" s="37">
        <f t="shared" ref="K59:K90" si="80">INT((X$4*J59+K58)/(1+W$4+Z$4))</f>
        <v>147</v>
      </c>
      <c r="L59" s="8">
        <f t="shared" ref="L59:L90" si="81">I59-I58</f>
        <v>-9</v>
      </c>
      <c r="M59" s="3">
        <f t="shared" si="74"/>
        <v>-4</v>
      </c>
      <c r="N59" s="37">
        <f t="shared" ref="N59:N90" si="82">K59-K58</f>
        <v>0</v>
      </c>
      <c r="P59" s="71">
        <f t="shared" si="71"/>
        <v>5.8486217018935932E-5</v>
      </c>
      <c r="Q59" s="70">
        <f t="shared" si="72"/>
        <v>1.408328948173331</v>
      </c>
      <c r="R59" s="70">
        <f t="shared" si="73"/>
        <v>-9935.7110132158705</v>
      </c>
      <c r="S59" s="11">
        <f t="shared" si="36"/>
        <v>5703</v>
      </c>
      <c r="T59" s="145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5"/>
        <v>5820</v>
      </c>
      <c r="E60" s="2">
        <f t="shared" si="76"/>
        <v>148</v>
      </c>
      <c r="F60" s="24">
        <f t="shared" si="77"/>
        <v>232.8</v>
      </c>
      <c r="G60" s="92">
        <f t="shared" si="69"/>
        <v>2.1559556050956123E-3</v>
      </c>
      <c r="H60" s="56">
        <f t="shared" si="70"/>
        <v>1</v>
      </c>
      <c r="I60" s="7">
        <f t="shared" si="78"/>
        <v>579</v>
      </c>
      <c r="J60" s="2">
        <f t="shared" si="79"/>
        <v>5698</v>
      </c>
      <c r="K60" s="34">
        <f t="shared" si="80"/>
        <v>147</v>
      </c>
      <c r="L60" s="7">
        <f t="shared" si="81"/>
        <v>-7</v>
      </c>
      <c r="M60" s="2">
        <f t="shared" si="74"/>
        <v>-5</v>
      </c>
      <c r="N60" s="34">
        <f t="shared" si="82"/>
        <v>0</v>
      </c>
      <c r="P60" s="39">
        <f t="shared" si="71"/>
        <v>5.8486217018935932E-5</v>
      </c>
      <c r="Q60" s="38">
        <f t="shared" si="72"/>
        <v>1.4090821196784487</v>
      </c>
      <c r="R60" s="38">
        <f t="shared" si="73"/>
        <v>-9928.7471365638885</v>
      </c>
      <c r="S60" s="12">
        <f t="shared" si="36"/>
        <v>5698</v>
      </c>
      <c r="T60" s="167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5"/>
        <v>5820</v>
      </c>
      <c r="E61" s="3">
        <f t="shared" si="76"/>
        <v>148</v>
      </c>
      <c r="F61" s="23">
        <f t="shared" si="77"/>
        <v>232.8</v>
      </c>
      <c r="G61" s="91">
        <f t="shared" si="69"/>
        <v>2.1559556050956123E-3</v>
      </c>
      <c r="H61" s="55">
        <f t="shared" si="70"/>
        <v>1</v>
      </c>
      <c r="I61" s="8">
        <f t="shared" si="78"/>
        <v>573</v>
      </c>
      <c r="J61" s="3">
        <f t="shared" si="79"/>
        <v>5692</v>
      </c>
      <c r="K61" s="37">
        <f t="shared" si="80"/>
        <v>147</v>
      </c>
      <c r="L61" s="8">
        <f t="shared" si="81"/>
        <v>-6</v>
      </c>
      <c r="M61" s="3">
        <f t="shared" si="74"/>
        <v>-6</v>
      </c>
      <c r="N61" s="37">
        <f t="shared" si="82"/>
        <v>0</v>
      </c>
      <c r="P61" s="71">
        <f t="shared" si="71"/>
        <v>5.8486217018935932E-5</v>
      </c>
      <c r="Q61" s="70">
        <f t="shared" si="72"/>
        <v>1.4097773549139418</v>
      </c>
      <c r="R61" s="70">
        <f t="shared" si="73"/>
        <v>-9920.0422907489101</v>
      </c>
      <c r="S61" s="11">
        <f t="shared" si="36"/>
        <v>5692</v>
      </c>
      <c r="T61" s="145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5"/>
        <v>5820</v>
      </c>
      <c r="E62" s="2">
        <f t="shared" si="76"/>
        <v>148</v>
      </c>
      <c r="F62" s="24">
        <f t="shared" si="77"/>
        <v>232.8</v>
      </c>
      <c r="G62" s="92">
        <f t="shared" si="69"/>
        <v>2.1559556050956123E-3</v>
      </c>
      <c r="H62" s="56">
        <f t="shared" si="70"/>
        <v>1</v>
      </c>
      <c r="I62" s="7">
        <f t="shared" si="78"/>
        <v>568</v>
      </c>
      <c r="J62" s="2">
        <f t="shared" si="79"/>
        <v>5685</v>
      </c>
      <c r="K62" s="34">
        <f t="shared" si="80"/>
        <v>147</v>
      </c>
      <c r="L62" s="7">
        <f t="shared" si="81"/>
        <v>-5</v>
      </c>
      <c r="M62" s="2">
        <f t="shared" si="74"/>
        <v>-7</v>
      </c>
      <c r="N62" s="34">
        <f t="shared" si="82"/>
        <v>0</v>
      </c>
      <c r="P62" s="39">
        <f t="shared" si="71"/>
        <v>5.8486217018935932E-5</v>
      </c>
      <c r="Q62" s="38">
        <f t="shared" si="72"/>
        <v>1.410472590149435</v>
      </c>
      <c r="R62" s="38">
        <f t="shared" si="73"/>
        <v>-9909.5964757709371</v>
      </c>
      <c r="S62" s="12">
        <f t="shared" si="36"/>
        <v>5685</v>
      </c>
      <c r="T62" s="167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5"/>
        <v>5820</v>
      </c>
      <c r="E63" s="3">
        <f t="shared" si="76"/>
        <v>148</v>
      </c>
      <c r="F63" s="23">
        <f t="shared" si="77"/>
        <v>232.8</v>
      </c>
      <c r="G63" s="91">
        <f t="shared" si="69"/>
        <v>2.1559556050956123E-3</v>
      </c>
      <c r="H63" s="55">
        <f t="shared" si="70"/>
        <v>1</v>
      </c>
      <c r="I63" s="8">
        <f t="shared" si="78"/>
        <v>564</v>
      </c>
      <c r="J63" s="3">
        <f t="shared" si="79"/>
        <v>5677</v>
      </c>
      <c r="K63" s="37">
        <f t="shared" si="80"/>
        <v>147</v>
      </c>
      <c r="L63" s="8">
        <f t="shared" si="81"/>
        <v>-4</v>
      </c>
      <c r="M63" s="3">
        <f t="shared" si="74"/>
        <v>-8</v>
      </c>
      <c r="N63" s="37">
        <f t="shared" si="82"/>
        <v>0</v>
      </c>
      <c r="P63" s="71">
        <f t="shared" si="71"/>
        <v>5.8486217018935932E-5</v>
      </c>
      <c r="Q63" s="70">
        <f t="shared" si="72"/>
        <v>1.411167825384928</v>
      </c>
      <c r="R63" s="70">
        <f t="shared" si="73"/>
        <v>-9897.4096916299677</v>
      </c>
      <c r="S63" s="11">
        <f t="shared" si="36"/>
        <v>5677</v>
      </c>
      <c r="T63" s="145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5"/>
        <v>5820</v>
      </c>
      <c r="E64" s="2">
        <f t="shared" si="76"/>
        <v>148</v>
      </c>
      <c r="F64" s="24">
        <f t="shared" si="77"/>
        <v>232.8</v>
      </c>
      <c r="G64" s="92">
        <f t="shared" si="69"/>
        <v>2.1559556050956123E-3</v>
      </c>
      <c r="H64" s="56">
        <f t="shared" si="70"/>
        <v>1</v>
      </c>
      <c r="I64" s="7">
        <f t="shared" si="78"/>
        <v>561</v>
      </c>
      <c r="J64" s="2">
        <f t="shared" si="79"/>
        <v>5669</v>
      </c>
      <c r="K64" s="34">
        <f t="shared" si="80"/>
        <v>147</v>
      </c>
      <c r="L64" s="7">
        <f t="shared" si="81"/>
        <v>-3</v>
      </c>
      <c r="M64" s="2">
        <f t="shared" si="74"/>
        <v>-8</v>
      </c>
      <c r="N64" s="34">
        <f t="shared" si="82"/>
        <v>0</v>
      </c>
      <c r="P64" s="39">
        <f t="shared" si="71"/>
        <v>5.8486217018935932E-5</v>
      </c>
      <c r="Q64" s="38">
        <f t="shared" si="72"/>
        <v>1.4118630606204212</v>
      </c>
      <c r="R64" s="38">
        <f t="shared" si="73"/>
        <v>-9883.4819383260037</v>
      </c>
      <c r="S64" s="12">
        <f t="shared" si="36"/>
        <v>5669</v>
      </c>
      <c r="T64" s="167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5"/>
        <v>5820</v>
      </c>
      <c r="E65" s="3">
        <f t="shared" si="76"/>
        <v>148</v>
      </c>
      <c r="F65" s="23">
        <f t="shared" si="77"/>
        <v>232.8</v>
      </c>
      <c r="G65" s="91">
        <f t="shared" si="69"/>
        <v>2.1559556050956123E-3</v>
      </c>
      <c r="H65" s="55">
        <f t="shared" si="70"/>
        <v>1</v>
      </c>
      <c r="I65" s="8">
        <f t="shared" si="78"/>
        <v>558</v>
      </c>
      <c r="J65" s="3">
        <f t="shared" si="79"/>
        <v>5660</v>
      </c>
      <c r="K65" s="37">
        <f t="shared" si="80"/>
        <v>147</v>
      </c>
      <c r="L65" s="8">
        <f t="shared" si="81"/>
        <v>-3</v>
      </c>
      <c r="M65" s="3">
        <f t="shared" si="74"/>
        <v>-9</v>
      </c>
      <c r="N65" s="37">
        <f t="shared" si="82"/>
        <v>0</v>
      </c>
      <c r="P65" s="71">
        <f t="shared" si="71"/>
        <v>5.8486217018935932E-5</v>
      </c>
      <c r="Q65" s="70">
        <f t="shared" si="72"/>
        <v>1.4125003595862899</v>
      </c>
      <c r="R65" s="70">
        <f t="shared" si="73"/>
        <v>-9869.5541850220379</v>
      </c>
      <c r="S65" s="11">
        <f t="shared" si="36"/>
        <v>5660</v>
      </c>
      <c r="T65" s="145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5"/>
        <v>5820</v>
      </c>
      <c r="E66" s="2">
        <f t="shared" si="76"/>
        <v>148</v>
      </c>
      <c r="F66" s="24">
        <f t="shared" si="77"/>
        <v>232.8</v>
      </c>
      <c r="G66" s="92">
        <f t="shared" si="69"/>
        <v>2.1559556050956123E-3</v>
      </c>
      <c r="H66" s="56">
        <f t="shared" si="70"/>
        <v>1</v>
      </c>
      <c r="I66" s="7">
        <f t="shared" si="78"/>
        <v>556</v>
      </c>
      <c r="J66" s="2">
        <f t="shared" si="79"/>
        <v>5651</v>
      </c>
      <c r="K66" s="34">
        <f t="shared" si="80"/>
        <v>147</v>
      </c>
      <c r="L66" s="7">
        <f t="shared" si="81"/>
        <v>-2</v>
      </c>
      <c r="M66" s="2">
        <f t="shared" si="74"/>
        <v>-9</v>
      </c>
      <c r="N66" s="34">
        <f t="shared" si="82"/>
        <v>0</v>
      </c>
      <c r="P66" s="39">
        <f t="shared" si="71"/>
        <v>5.8486217018935932E-5</v>
      </c>
      <c r="Q66" s="38">
        <f t="shared" si="72"/>
        <v>1.4131955948217831</v>
      </c>
      <c r="R66" s="38">
        <f t="shared" si="73"/>
        <v>-9853.8854625550775</v>
      </c>
      <c r="S66" s="12">
        <f t="shared" si="36"/>
        <v>5651</v>
      </c>
      <c r="T66" s="167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5"/>
        <v>5820</v>
      </c>
      <c r="E67" s="3">
        <f t="shared" si="76"/>
        <v>148</v>
      </c>
      <c r="F67" s="23">
        <f t="shared" si="77"/>
        <v>232.8</v>
      </c>
      <c r="G67" s="91">
        <f t="shared" si="69"/>
        <v>2.1559556050956123E-3</v>
      </c>
      <c r="H67" s="55">
        <f t="shared" si="70"/>
        <v>1</v>
      </c>
      <c r="I67" s="8">
        <f t="shared" si="78"/>
        <v>554</v>
      </c>
      <c r="J67" s="3">
        <f t="shared" si="79"/>
        <v>5641</v>
      </c>
      <c r="K67" s="37">
        <f t="shared" si="80"/>
        <v>147</v>
      </c>
      <c r="L67" s="8">
        <f t="shared" si="81"/>
        <v>-2</v>
      </c>
      <c r="M67" s="3">
        <f t="shared" si="74"/>
        <v>-10</v>
      </c>
      <c r="N67" s="37">
        <f t="shared" si="82"/>
        <v>0</v>
      </c>
      <c r="P67" s="71">
        <f t="shared" si="71"/>
        <v>5.8486217018935932E-5</v>
      </c>
      <c r="Q67" s="70">
        <f t="shared" si="72"/>
        <v>1.4138328937876519</v>
      </c>
      <c r="R67" s="70">
        <f t="shared" si="73"/>
        <v>-9838.2167400881171</v>
      </c>
      <c r="S67" s="11">
        <f t="shared" si="36"/>
        <v>5641</v>
      </c>
      <c r="T67" s="145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5"/>
        <v>5820</v>
      </c>
      <c r="E68" s="2">
        <f t="shared" si="76"/>
        <v>148</v>
      </c>
      <c r="F68" s="24">
        <f t="shared" si="77"/>
        <v>232.8</v>
      </c>
      <c r="G68" s="92">
        <f t="shared" ref="G68:G99" si="83">D68/U$3</f>
        <v>2.1559556050956123E-3</v>
      </c>
      <c r="H68" s="56">
        <f t="shared" si="70"/>
        <v>1</v>
      </c>
      <c r="I68" s="7">
        <f t="shared" si="78"/>
        <v>553</v>
      </c>
      <c r="J68" s="2">
        <f t="shared" si="79"/>
        <v>5631</v>
      </c>
      <c r="K68" s="34">
        <f t="shared" si="80"/>
        <v>147</v>
      </c>
      <c r="L68" s="7">
        <f t="shared" si="81"/>
        <v>-1</v>
      </c>
      <c r="M68" s="2">
        <f t="shared" si="74"/>
        <v>-10</v>
      </c>
      <c r="N68" s="34">
        <f t="shared" si="82"/>
        <v>0</v>
      </c>
      <c r="P68" s="39">
        <f t="shared" si="71"/>
        <v>5.8486217018935932E-5</v>
      </c>
      <c r="Q68" s="38">
        <f t="shared" si="72"/>
        <v>1.4145281290231448</v>
      </c>
      <c r="R68" s="38">
        <f t="shared" si="73"/>
        <v>-9820.8070484581622</v>
      </c>
      <c r="S68" s="12">
        <f t="shared" si="36"/>
        <v>5631</v>
      </c>
      <c r="T68" s="167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5"/>
        <v>5820</v>
      </c>
      <c r="E69" s="3">
        <f t="shared" si="76"/>
        <v>148</v>
      </c>
      <c r="F69" s="23">
        <f t="shared" si="77"/>
        <v>232.8</v>
      </c>
      <c r="G69" s="91">
        <f t="shared" si="83"/>
        <v>2.1559556050956123E-3</v>
      </c>
      <c r="H69" s="55">
        <f t="shared" si="70"/>
        <v>1</v>
      </c>
      <c r="I69" s="8">
        <f t="shared" si="78"/>
        <v>552</v>
      </c>
      <c r="J69" s="3">
        <f t="shared" si="79"/>
        <v>5621</v>
      </c>
      <c r="K69" s="37">
        <f t="shared" si="80"/>
        <v>146</v>
      </c>
      <c r="L69" s="8">
        <f t="shared" si="81"/>
        <v>-1</v>
      </c>
      <c r="M69" s="3">
        <f t="shared" si="74"/>
        <v>-10</v>
      </c>
      <c r="N69" s="37">
        <f t="shared" si="82"/>
        <v>-1</v>
      </c>
      <c r="P69" s="71">
        <f t="shared" si="71"/>
        <v>5.8486217018935932E-5</v>
      </c>
      <c r="Q69" s="70">
        <f t="shared" si="72"/>
        <v>1.4151654279890136</v>
      </c>
      <c r="R69" s="70">
        <f t="shared" si="73"/>
        <v>-9803.3973568282054</v>
      </c>
      <c r="S69" s="11">
        <f t="shared" si="36"/>
        <v>5621</v>
      </c>
      <c r="T69" s="145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5"/>
        <v>5820</v>
      </c>
      <c r="E70" s="2">
        <f t="shared" si="76"/>
        <v>148</v>
      </c>
      <c r="F70" s="24">
        <f t="shared" si="77"/>
        <v>232.8</v>
      </c>
      <c r="G70" s="92">
        <f t="shared" si="83"/>
        <v>2.1559556050956123E-3</v>
      </c>
      <c r="H70" s="56">
        <f t="shared" si="70"/>
        <v>1</v>
      </c>
      <c r="I70" s="7">
        <f t="shared" si="78"/>
        <v>551</v>
      </c>
      <c r="J70" s="2">
        <f t="shared" si="79"/>
        <v>5611</v>
      </c>
      <c r="K70" s="34">
        <f t="shared" si="80"/>
        <v>146</v>
      </c>
      <c r="L70" s="7">
        <f t="shared" si="81"/>
        <v>-1</v>
      </c>
      <c r="M70" s="2">
        <f t="shared" si="74"/>
        <v>-10</v>
      </c>
      <c r="N70" s="34">
        <f t="shared" si="82"/>
        <v>0</v>
      </c>
      <c r="P70" s="39">
        <f t="shared" si="71"/>
        <v>5.8486217018935932E-5</v>
      </c>
      <c r="Q70" s="38">
        <f t="shared" si="72"/>
        <v>1.4158260539265997</v>
      </c>
      <c r="R70" s="38">
        <f t="shared" si="73"/>
        <v>-9785.9876651982504</v>
      </c>
      <c r="S70" s="12">
        <f t="shared" si="36"/>
        <v>5611</v>
      </c>
      <c r="T70" s="167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5"/>
        <v>5820</v>
      </c>
      <c r="E71" s="3">
        <f t="shared" si="76"/>
        <v>148</v>
      </c>
      <c r="F71" s="23">
        <f t="shared" si="77"/>
        <v>232.8</v>
      </c>
      <c r="G71" s="91">
        <f t="shared" si="83"/>
        <v>2.1559556050956123E-3</v>
      </c>
      <c r="H71" s="55">
        <f t="shared" si="70"/>
        <v>1</v>
      </c>
      <c r="I71" s="8">
        <f t="shared" si="78"/>
        <v>550</v>
      </c>
      <c r="J71" s="3">
        <f t="shared" si="79"/>
        <v>5601</v>
      </c>
      <c r="K71" s="37">
        <f t="shared" si="80"/>
        <v>146</v>
      </c>
      <c r="L71" s="8">
        <f t="shared" si="81"/>
        <v>-1</v>
      </c>
      <c r="M71" s="3">
        <f t="shared" si="74"/>
        <v>-10</v>
      </c>
      <c r="N71" s="37">
        <f t="shared" si="82"/>
        <v>0</v>
      </c>
      <c r="P71" s="71">
        <f t="shared" si="71"/>
        <v>5.8486217018935932E-5</v>
      </c>
      <c r="Q71" s="70">
        <f t="shared" si="72"/>
        <v>1.4164633528924684</v>
      </c>
      <c r="R71" s="70">
        <f t="shared" si="73"/>
        <v>-9768.5779735682936</v>
      </c>
      <c r="S71" s="11">
        <f t="shared" si="36"/>
        <v>5601</v>
      </c>
      <c r="T71" s="145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5"/>
        <v>5820</v>
      </c>
      <c r="E72" s="2">
        <f t="shared" si="76"/>
        <v>148</v>
      </c>
      <c r="F72" s="24">
        <f t="shared" si="77"/>
        <v>232.8</v>
      </c>
      <c r="G72" s="92">
        <f t="shared" si="83"/>
        <v>2.1559556050956123E-3</v>
      </c>
      <c r="H72" s="56">
        <f t="shared" ref="H72:H103" si="84">D72/D71</f>
        <v>1</v>
      </c>
      <c r="I72" s="7">
        <f t="shared" si="78"/>
        <v>550</v>
      </c>
      <c r="J72" s="2">
        <f t="shared" si="79"/>
        <v>5590</v>
      </c>
      <c r="K72" s="34">
        <f t="shared" si="80"/>
        <v>146</v>
      </c>
      <c r="L72" s="7">
        <f t="shared" si="81"/>
        <v>0</v>
      </c>
      <c r="M72" s="2">
        <f t="shared" si="74"/>
        <v>-11</v>
      </c>
      <c r="N72" s="34">
        <f t="shared" si="82"/>
        <v>0</v>
      </c>
      <c r="P72" s="39">
        <f t="shared" si="71"/>
        <v>5.8486217018935932E-5</v>
      </c>
      <c r="Q72" s="38">
        <f t="shared" si="72"/>
        <v>1.4171006518583371</v>
      </c>
      <c r="R72" s="38">
        <f t="shared" si="73"/>
        <v>-9751.1682819383368</v>
      </c>
      <c r="S72" s="12">
        <f t="shared" si="36"/>
        <v>5590</v>
      </c>
      <c r="T72" s="167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5"/>
        <v>5820</v>
      </c>
      <c r="E73" s="3">
        <f t="shared" si="76"/>
        <v>148</v>
      </c>
      <c r="F73" s="23">
        <f t="shared" si="77"/>
        <v>232.8</v>
      </c>
      <c r="G73" s="91">
        <f t="shared" si="83"/>
        <v>2.1559556050956123E-3</v>
      </c>
      <c r="H73" s="55">
        <f t="shared" si="84"/>
        <v>1</v>
      </c>
      <c r="I73" s="8">
        <f t="shared" si="78"/>
        <v>549</v>
      </c>
      <c r="J73" s="3">
        <f t="shared" si="79"/>
        <v>5579</v>
      </c>
      <c r="K73" s="37">
        <f t="shared" si="80"/>
        <v>145</v>
      </c>
      <c r="L73" s="8">
        <f t="shared" si="81"/>
        <v>-1</v>
      </c>
      <c r="M73" s="3">
        <f t="shared" si="74"/>
        <v>-11</v>
      </c>
      <c r="N73" s="37">
        <f t="shared" si="82"/>
        <v>-1</v>
      </c>
      <c r="P73" s="71">
        <f t="shared" si="71"/>
        <v>5.8486217018935932E-5</v>
      </c>
      <c r="Q73" s="70">
        <f t="shared" si="72"/>
        <v>1.4177379508242058</v>
      </c>
      <c r="R73" s="70">
        <f t="shared" si="73"/>
        <v>-9732.0176211453854</v>
      </c>
      <c r="S73" s="11">
        <f t="shared" si="36"/>
        <v>5579</v>
      </c>
      <c r="T73" s="145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5"/>
        <v>5820</v>
      </c>
      <c r="E74" s="2">
        <f t="shared" si="76"/>
        <v>148</v>
      </c>
      <c r="F74" s="24">
        <f t="shared" si="77"/>
        <v>232.8</v>
      </c>
      <c r="G74" s="92">
        <f t="shared" si="83"/>
        <v>2.1559556050956123E-3</v>
      </c>
      <c r="H74" s="56">
        <f t="shared" si="84"/>
        <v>1</v>
      </c>
      <c r="I74" s="7">
        <f t="shared" si="78"/>
        <v>548</v>
      </c>
      <c r="J74" s="2">
        <f t="shared" si="79"/>
        <v>5568</v>
      </c>
      <c r="K74" s="34">
        <f t="shared" si="80"/>
        <v>145</v>
      </c>
      <c r="L74" s="7">
        <f t="shared" si="81"/>
        <v>-1</v>
      </c>
      <c r="M74" s="2">
        <f t="shared" si="74"/>
        <v>-11</v>
      </c>
      <c r="N74" s="34">
        <f t="shared" si="82"/>
        <v>0</v>
      </c>
      <c r="P74" s="39">
        <f t="shared" si="71"/>
        <v>5.8486217018935932E-5</v>
      </c>
      <c r="Q74" s="38">
        <f t="shared" si="72"/>
        <v>1.418456513031416</v>
      </c>
      <c r="R74" s="38">
        <f t="shared" si="73"/>
        <v>-9712.866960352434</v>
      </c>
      <c r="S74" s="12">
        <f t="shared" si="36"/>
        <v>5568</v>
      </c>
      <c r="T74" s="167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5"/>
        <v>5820</v>
      </c>
      <c r="E75" s="3">
        <f t="shared" si="76"/>
        <v>148</v>
      </c>
      <c r="F75" s="23">
        <f t="shared" si="77"/>
        <v>232.8</v>
      </c>
      <c r="G75" s="91">
        <f t="shared" si="83"/>
        <v>2.1559556050956123E-3</v>
      </c>
      <c r="H75" s="55">
        <f t="shared" si="84"/>
        <v>1</v>
      </c>
      <c r="I75" s="8">
        <f t="shared" si="78"/>
        <v>548</v>
      </c>
      <c r="J75" s="3">
        <f t="shared" si="79"/>
        <v>5557</v>
      </c>
      <c r="K75" s="37">
        <f t="shared" si="80"/>
        <v>145</v>
      </c>
      <c r="L75" s="8">
        <f t="shared" si="81"/>
        <v>0</v>
      </c>
      <c r="M75" s="3">
        <f t="shared" si="74"/>
        <v>-11</v>
      </c>
      <c r="N75" s="37">
        <f t="shared" si="82"/>
        <v>0</v>
      </c>
      <c r="P75" s="71">
        <f t="shared" si="71"/>
        <v>5.8486217018935932E-5</v>
      </c>
      <c r="Q75" s="70">
        <f t="shared" si="72"/>
        <v>1.4191517482669092</v>
      </c>
      <c r="R75" s="70">
        <f t="shared" si="73"/>
        <v>-9693.7162995594826</v>
      </c>
      <c r="S75" s="11">
        <f t="shared" si="36"/>
        <v>5557</v>
      </c>
      <c r="T75" s="145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5"/>
        <v>5820</v>
      </c>
      <c r="E76" s="2">
        <f t="shared" si="76"/>
        <v>148</v>
      </c>
      <c r="F76" s="24">
        <f t="shared" si="77"/>
        <v>232.8</v>
      </c>
      <c r="G76" s="92">
        <f t="shared" si="83"/>
        <v>2.1559556050956123E-3</v>
      </c>
      <c r="H76" s="56">
        <f t="shared" si="84"/>
        <v>1</v>
      </c>
      <c r="I76" s="7">
        <f t="shared" si="78"/>
        <v>548</v>
      </c>
      <c r="J76" s="2">
        <f t="shared" si="79"/>
        <v>5546</v>
      </c>
      <c r="K76" s="34">
        <f t="shared" si="80"/>
        <v>145</v>
      </c>
      <c r="L76" s="7">
        <f t="shared" si="81"/>
        <v>0</v>
      </c>
      <c r="M76" s="2">
        <f t="shared" si="74"/>
        <v>-11</v>
      </c>
      <c r="N76" s="34">
        <f t="shared" si="82"/>
        <v>0</v>
      </c>
      <c r="P76" s="39">
        <f t="shared" si="71"/>
        <v>5.8486217018935932E-5</v>
      </c>
      <c r="Q76" s="38">
        <f t="shared" si="72"/>
        <v>1.4197890472327779</v>
      </c>
      <c r="R76" s="38">
        <f t="shared" si="73"/>
        <v>-9674.5656387665313</v>
      </c>
      <c r="S76" s="12">
        <f t="shared" si="36"/>
        <v>5546</v>
      </c>
      <c r="T76" s="167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5"/>
        <v>5820</v>
      </c>
      <c r="E77" s="3">
        <f t="shared" si="76"/>
        <v>148</v>
      </c>
      <c r="F77" s="23">
        <f t="shared" si="77"/>
        <v>232.8</v>
      </c>
      <c r="G77" s="91">
        <f t="shared" si="83"/>
        <v>2.1559556050956123E-3</v>
      </c>
      <c r="H77" s="55">
        <f t="shared" si="84"/>
        <v>1</v>
      </c>
      <c r="I77" s="8">
        <f t="shared" si="78"/>
        <v>548</v>
      </c>
      <c r="J77" s="3">
        <f t="shared" si="79"/>
        <v>5535</v>
      </c>
      <c r="K77" s="37">
        <f t="shared" si="80"/>
        <v>144</v>
      </c>
      <c r="L77" s="8">
        <f t="shared" si="81"/>
        <v>0</v>
      </c>
      <c r="M77" s="3">
        <f t="shared" si="74"/>
        <v>-11</v>
      </c>
      <c r="N77" s="37">
        <f t="shared" si="82"/>
        <v>-1</v>
      </c>
      <c r="P77" s="71">
        <f t="shared" si="71"/>
        <v>5.8486217018935932E-5</v>
      </c>
      <c r="Q77" s="70">
        <f t="shared" si="72"/>
        <v>1.4204263461986466</v>
      </c>
      <c r="R77" s="70">
        <f t="shared" si="73"/>
        <v>-9655.4149779735799</v>
      </c>
      <c r="S77" s="11">
        <f t="shared" si="36"/>
        <v>5535</v>
      </c>
      <c r="T77" s="145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5"/>
        <v>5820</v>
      </c>
      <c r="E78" s="2">
        <f t="shared" si="76"/>
        <v>148</v>
      </c>
      <c r="F78" s="24">
        <f t="shared" si="77"/>
        <v>232.8</v>
      </c>
      <c r="G78" s="92">
        <f t="shared" si="83"/>
        <v>2.1559556050956123E-3</v>
      </c>
      <c r="H78" s="56">
        <f t="shared" si="84"/>
        <v>1</v>
      </c>
      <c r="I78" s="7">
        <f t="shared" si="78"/>
        <v>548</v>
      </c>
      <c r="J78" s="2">
        <f t="shared" si="79"/>
        <v>5524</v>
      </c>
      <c r="K78" s="34">
        <f t="shared" si="80"/>
        <v>144</v>
      </c>
      <c r="L78" s="7">
        <f t="shared" si="81"/>
        <v>0</v>
      </c>
      <c r="M78" s="2">
        <f t="shared" si="74"/>
        <v>-11</v>
      </c>
      <c r="N78" s="34">
        <f t="shared" si="82"/>
        <v>0</v>
      </c>
      <c r="P78" s="39">
        <f t="shared" si="71"/>
        <v>5.8486217018935932E-5</v>
      </c>
      <c r="Q78" s="38">
        <f t="shared" si="72"/>
        <v>1.4210869721362327</v>
      </c>
      <c r="R78" s="38">
        <f t="shared" si="73"/>
        <v>-9636.2643171806285</v>
      </c>
      <c r="S78" s="12">
        <f t="shared" si="36"/>
        <v>5524</v>
      </c>
      <c r="T78" s="167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5"/>
        <v>5820</v>
      </c>
      <c r="E79" s="3">
        <f t="shared" si="76"/>
        <v>148</v>
      </c>
      <c r="F79" s="23">
        <f t="shared" si="77"/>
        <v>232.8</v>
      </c>
      <c r="G79" s="91">
        <f t="shared" si="83"/>
        <v>2.1559556050956123E-3</v>
      </c>
      <c r="H79" s="55">
        <f t="shared" si="84"/>
        <v>1</v>
      </c>
      <c r="I79" s="8">
        <f t="shared" si="78"/>
        <v>548</v>
      </c>
      <c r="J79" s="3">
        <f t="shared" si="79"/>
        <v>5513</v>
      </c>
      <c r="K79" s="37">
        <f t="shared" si="80"/>
        <v>144</v>
      </c>
      <c r="L79" s="8">
        <f t="shared" si="81"/>
        <v>0</v>
      </c>
      <c r="M79" s="3">
        <f t="shared" si="74"/>
        <v>-11</v>
      </c>
      <c r="N79" s="37">
        <f t="shared" si="82"/>
        <v>0</v>
      </c>
      <c r="P79" s="71">
        <f t="shared" si="71"/>
        <v>5.8486217018935932E-5</v>
      </c>
      <c r="Q79" s="70">
        <f t="shared" si="72"/>
        <v>1.4217242711021014</v>
      </c>
      <c r="R79" s="70">
        <f t="shared" si="73"/>
        <v>-9617.1136563876771</v>
      </c>
      <c r="S79" s="11">
        <f t="shared" si="36"/>
        <v>5513</v>
      </c>
      <c r="T79" s="145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5"/>
        <v>5820</v>
      </c>
      <c r="E80" s="2">
        <f t="shared" si="76"/>
        <v>148</v>
      </c>
      <c r="F80" s="24">
        <f t="shared" si="77"/>
        <v>232.8</v>
      </c>
      <c r="G80" s="92">
        <f t="shared" si="83"/>
        <v>2.1559556050956123E-3</v>
      </c>
      <c r="H80" s="56">
        <f t="shared" si="84"/>
        <v>1</v>
      </c>
      <c r="I80" s="7">
        <f t="shared" si="78"/>
        <v>547</v>
      </c>
      <c r="J80" s="2">
        <f t="shared" si="79"/>
        <v>5502</v>
      </c>
      <c r="K80" s="34">
        <f t="shared" si="80"/>
        <v>143</v>
      </c>
      <c r="L80" s="7">
        <f t="shared" si="81"/>
        <v>-1</v>
      </c>
      <c r="M80" s="2">
        <f t="shared" si="74"/>
        <v>-11</v>
      </c>
      <c r="N80" s="34">
        <f t="shared" si="82"/>
        <v>-1</v>
      </c>
      <c r="P80" s="39">
        <f t="shared" si="71"/>
        <v>5.8486217018935932E-5</v>
      </c>
      <c r="Q80" s="38">
        <f t="shared" si="72"/>
        <v>1.4223615700679701</v>
      </c>
      <c r="R80" s="38">
        <f t="shared" si="73"/>
        <v>-9597.9629955947257</v>
      </c>
      <c r="S80" s="12">
        <f t="shared" si="36"/>
        <v>5502</v>
      </c>
      <c r="T80" s="167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5"/>
        <v>5820</v>
      </c>
      <c r="E81" s="3">
        <f t="shared" si="76"/>
        <v>148</v>
      </c>
      <c r="F81" s="23">
        <f t="shared" si="77"/>
        <v>232.8</v>
      </c>
      <c r="G81" s="91">
        <f t="shared" si="83"/>
        <v>2.1559556050956123E-3</v>
      </c>
      <c r="H81" s="55">
        <f t="shared" si="84"/>
        <v>1</v>
      </c>
      <c r="I81" s="8">
        <f t="shared" si="78"/>
        <v>547</v>
      </c>
      <c r="J81" s="3">
        <f t="shared" si="79"/>
        <v>5491</v>
      </c>
      <c r="K81" s="37">
        <f t="shared" si="80"/>
        <v>143</v>
      </c>
      <c r="L81" s="8">
        <f t="shared" si="81"/>
        <v>0</v>
      </c>
      <c r="M81" s="3">
        <f t="shared" si="74"/>
        <v>-11</v>
      </c>
      <c r="N81" s="37">
        <f t="shared" si="82"/>
        <v>0</v>
      </c>
      <c r="P81" s="71">
        <f t="shared" ref="P81:P112" si="85">Y$4*((1+W$4-X$4)*(1+W$4+Z$4)-X$4)</f>
        <v>5.8486217018935932E-5</v>
      </c>
      <c r="Q81" s="70">
        <f t="shared" ref="Q81:Q112" si="86">(1+W$4-X$4)*(1+W$4+Z$4)-Y$4*((Z$4*K80)+((I80+J80)*(1+W$4+Z$4)))</f>
        <v>1.4230801322751803</v>
      </c>
      <c r="R81" s="70">
        <f t="shared" ref="R81:R112" si="87">-J80*(1+W$4+Z$4)</f>
        <v>-9578.8123348017743</v>
      </c>
      <c r="S81" s="11">
        <f t="shared" si="36"/>
        <v>5491</v>
      </c>
      <c r="T81" s="145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5"/>
        <v>5820</v>
      </c>
      <c r="E82" s="2">
        <f t="shared" si="76"/>
        <v>148</v>
      </c>
      <c r="F82" s="24">
        <f t="shared" si="77"/>
        <v>232.8</v>
      </c>
      <c r="G82" s="92">
        <f t="shared" si="83"/>
        <v>2.1559556050956123E-3</v>
      </c>
      <c r="H82" s="56">
        <f t="shared" si="84"/>
        <v>1</v>
      </c>
      <c r="I82" s="7">
        <f t="shared" si="78"/>
        <v>547</v>
      </c>
      <c r="J82" s="2">
        <f t="shared" si="79"/>
        <v>5480</v>
      </c>
      <c r="K82" s="34">
        <f t="shared" si="80"/>
        <v>143</v>
      </c>
      <c r="L82" s="7">
        <f t="shared" si="81"/>
        <v>0</v>
      </c>
      <c r="M82" s="2">
        <f t="shared" si="74"/>
        <v>-11</v>
      </c>
      <c r="N82" s="34">
        <f t="shared" si="82"/>
        <v>0</v>
      </c>
      <c r="P82" s="39">
        <f t="shared" si="85"/>
        <v>5.8486217018935932E-5</v>
      </c>
      <c r="Q82" s="38">
        <f t="shared" si="86"/>
        <v>1.423717431241049</v>
      </c>
      <c r="R82" s="38">
        <f t="shared" si="87"/>
        <v>-9559.6616740088211</v>
      </c>
      <c r="S82" s="12">
        <f t="shared" si="36"/>
        <v>5480</v>
      </c>
      <c r="T82" s="167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5"/>
        <v>5820</v>
      </c>
      <c r="E83" s="3">
        <f t="shared" si="76"/>
        <v>148</v>
      </c>
      <c r="F83" s="23">
        <f t="shared" si="77"/>
        <v>232.8</v>
      </c>
      <c r="G83" s="91">
        <f t="shared" si="83"/>
        <v>2.1559556050956123E-3</v>
      </c>
      <c r="H83" s="55">
        <f t="shared" si="84"/>
        <v>1</v>
      </c>
      <c r="I83" s="8">
        <f t="shared" si="78"/>
        <v>547</v>
      </c>
      <c r="J83" s="3">
        <f t="shared" si="79"/>
        <v>5469</v>
      </c>
      <c r="K83" s="37">
        <f t="shared" si="80"/>
        <v>143</v>
      </c>
      <c r="L83" s="8">
        <f t="shared" si="81"/>
        <v>0</v>
      </c>
      <c r="M83" s="3">
        <f t="shared" si="74"/>
        <v>-11</v>
      </c>
      <c r="N83" s="37">
        <f t="shared" si="82"/>
        <v>0</v>
      </c>
      <c r="P83" s="71">
        <f t="shared" si="85"/>
        <v>5.8486217018935932E-5</v>
      </c>
      <c r="Q83" s="70">
        <f t="shared" si="86"/>
        <v>1.4243547302069177</v>
      </c>
      <c r="R83" s="70">
        <f t="shared" si="87"/>
        <v>-9540.5110132158698</v>
      </c>
      <c r="S83" s="11">
        <f t="shared" si="36"/>
        <v>5469</v>
      </c>
      <c r="T83" s="145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5"/>
        <v>5820</v>
      </c>
      <c r="E84" s="2">
        <f t="shared" si="76"/>
        <v>148</v>
      </c>
      <c r="F84" s="24">
        <f t="shared" si="77"/>
        <v>232.8</v>
      </c>
      <c r="G84" s="92">
        <f t="shared" si="83"/>
        <v>2.1559556050956123E-3</v>
      </c>
      <c r="H84" s="56">
        <f t="shared" si="84"/>
        <v>1</v>
      </c>
      <c r="I84" s="7">
        <f t="shared" si="78"/>
        <v>547</v>
      </c>
      <c r="J84" s="2">
        <f t="shared" si="79"/>
        <v>5458</v>
      </c>
      <c r="K84" s="34">
        <f t="shared" si="80"/>
        <v>142</v>
      </c>
      <c r="L84" s="7">
        <f t="shared" si="81"/>
        <v>0</v>
      </c>
      <c r="M84" s="2">
        <f t="shared" si="74"/>
        <v>-11</v>
      </c>
      <c r="N84" s="34">
        <f t="shared" si="82"/>
        <v>-1</v>
      </c>
      <c r="P84" s="39">
        <f t="shared" si="85"/>
        <v>5.8486217018935932E-5</v>
      </c>
      <c r="Q84" s="38">
        <f t="shared" si="86"/>
        <v>1.4249920291727864</v>
      </c>
      <c r="R84" s="38">
        <f t="shared" si="87"/>
        <v>-9521.3603524229184</v>
      </c>
      <c r="S84" s="12">
        <f t="shared" si="36"/>
        <v>5458</v>
      </c>
      <c r="T84" s="167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5"/>
        <v>5820</v>
      </c>
      <c r="E85" s="3">
        <f t="shared" si="76"/>
        <v>148</v>
      </c>
      <c r="F85" s="23">
        <f t="shared" si="77"/>
        <v>232.8</v>
      </c>
      <c r="G85" s="91">
        <f t="shared" si="83"/>
        <v>2.1559556050956123E-3</v>
      </c>
      <c r="H85" s="55">
        <f t="shared" si="84"/>
        <v>1</v>
      </c>
      <c r="I85" s="8">
        <f t="shared" si="78"/>
        <v>547</v>
      </c>
      <c r="J85" s="3">
        <f t="shared" si="79"/>
        <v>5447</v>
      </c>
      <c r="K85" s="37">
        <f t="shared" si="80"/>
        <v>142</v>
      </c>
      <c r="L85" s="8">
        <f t="shared" si="81"/>
        <v>0</v>
      </c>
      <c r="M85" s="3">
        <f t="shared" si="74"/>
        <v>-11</v>
      </c>
      <c r="N85" s="37">
        <f t="shared" si="82"/>
        <v>0</v>
      </c>
      <c r="P85" s="71">
        <f t="shared" si="85"/>
        <v>5.8486217018935932E-5</v>
      </c>
      <c r="Q85" s="70">
        <f t="shared" si="86"/>
        <v>1.4256526551103725</v>
      </c>
      <c r="R85" s="70">
        <f t="shared" si="87"/>
        <v>-9502.209691629967</v>
      </c>
      <c r="S85" s="11">
        <f t="shared" si="36"/>
        <v>5447</v>
      </c>
      <c r="T85" s="145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5"/>
        <v>5820</v>
      </c>
      <c r="E86" s="2">
        <f t="shared" si="76"/>
        <v>148</v>
      </c>
      <c r="F86" s="24">
        <f t="shared" si="77"/>
        <v>232.8</v>
      </c>
      <c r="G86" s="92">
        <f t="shared" si="83"/>
        <v>2.1559556050956123E-3</v>
      </c>
      <c r="H86" s="56">
        <f t="shared" si="84"/>
        <v>1</v>
      </c>
      <c r="I86" s="7">
        <f t="shared" si="78"/>
        <v>547</v>
      </c>
      <c r="J86" s="2">
        <f t="shared" si="79"/>
        <v>5436</v>
      </c>
      <c r="K86" s="34">
        <f t="shared" si="80"/>
        <v>142</v>
      </c>
      <c r="L86" s="7">
        <f t="shared" si="81"/>
        <v>0</v>
      </c>
      <c r="M86" s="2">
        <f t="shared" si="74"/>
        <v>-11</v>
      </c>
      <c r="N86" s="34">
        <f t="shared" si="82"/>
        <v>0</v>
      </c>
      <c r="P86" s="39">
        <f t="shared" si="85"/>
        <v>5.8486217018935932E-5</v>
      </c>
      <c r="Q86" s="38">
        <f t="shared" si="86"/>
        <v>1.4262899540762413</v>
      </c>
      <c r="R86" s="38">
        <f t="shared" si="87"/>
        <v>-9483.0590308370156</v>
      </c>
      <c r="S86" s="12">
        <f t="shared" si="36"/>
        <v>5436</v>
      </c>
      <c r="T86" s="167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5"/>
        <v>5820</v>
      </c>
      <c r="E87" s="3">
        <f t="shared" si="76"/>
        <v>148</v>
      </c>
      <c r="F87" s="23">
        <f t="shared" si="77"/>
        <v>232.8</v>
      </c>
      <c r="G87" s="91">
        <f t="shared" si="83"/>
        <v>2.1559556050956123E-3</v>
      </c>
      <c r="H87" s="55">
        <f t="shared" si="84"/>
        <v>1</v>
      </c>
      <c r="I87" s="8">
        <f t="shared" si="78"/>
        <v>547</v>
      </c>
      <c r="J87" s="3">
        <f t="shared" si="79"/>
        <v>5425</v>
      </c>
      <c r="K87" s="37">
        <f t="shared" si="80"/>
        <v>141</v>
      </c>
      <c r="L87" s="8">
        <f t="shared" si="81"/>
        <v>0</v>
      </c>
      <c r="M87" s="3">
        <f t="shared" si="74"/>
        <v>-11</v>
      </c>
      <c r="N87" s="37">
        <f t="shared" si="82"/>
        <v>-1</v>
      </c>
      <c r="P87" s="71">
        <f t="shared" si="85"/>
        <v>5.8486217018935932E-5</v>
      </c>
      <c r="Q87" s="70">
        <f t="shared" si="86"/>
        <v>1.42692725304211</v>
      </c>
      <c r="R87" s="70">
        <f t="shared" si="87"/>
        <v>-9463.9083700440642</v>
      </c>
      <c r="S87" s="11">
        <f t="shared" si="36"/>
        <v>5425</v>
      </c>
      <c r="T87" s="145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5"/>
        <v>5820</v>
      </c>
      <c r="E88" s="2">
        <f t="shared" si="76"/>
        <v>148</v>
      </c>
      <c r="F88" s="24">
        <f t="shared" si="77"/>
        <v>232.8</v>
      </c>
      <c r="G88" s="92">
        <f t="shared" si="83"/>
        <v>2.1559556050956123E-3</v>
      </c>
      <c r="H88" s="56">
        <f t="shared" si="84"/>
        <v>1</v>
      </c>
      <c r="I88" s="7">
        <f t="shared" si="78"/>
        <v>547</v>
      </c>
      <c r="J88" s="2">
        <f t="shared" si="79"/>
        <v>5414</v>
      </c>
      <c r="K88" s="34">
        <f t="shared" si="80"/>
        <v>141</v>
      </c>
      <c r="L88" s="7">
        <f t="shared" si="81"/>
        <v>0</v>
      </c>
      <c r="M88" s="2">
        <f t="shared" si="74"/>
        <v>-11</v>
      </c>
      <c r="N88" s="34">
        <f t="shared" si="82"/>
        <v>0</v>
      </c>
      <c r="P88" s="39">
        <f t="shared" si="85"/>
        <v>5.8486217018935932E-5</v>
      </c>
      <c r="Q88" s="38">
        <f t="shared" si="86"/>
        <v>1.4275878789796959</v>
      </c>
      <c r="R88" s="38">
        <f t="shared" si="87"/>
        <v>-9444.7577092511128</v>
      </c>
      <c r="S88" s="12">
        <f t="shared" si="36"/>
        <v>5414</v>
      </c>
      <c r="T88" s="167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5"/>
        <v>5820</v>
      </c>
      <c r="E89" s="3">
        <f t="shared" si="76"/>
        <v>148</v>
      </c>
      <c r="F89" s="23">
        <f t="shared" si="77"/>
        <v>232.8</v>
      </c>
      <c r="G89" s="91">
        <f t="shared" si="83"/>
        <v>2.1559556050956123E-3</v>
      </c>
      <c r="H89" s="55">
        <f t="shared" si="84"/>
        <v>1</v>
      </c>
      <c r="I89" s="8">
        <f t="shared" si="78"/>
        <v>547</v>
      </c>
      <c r="J89" s="3">
        <f t="shared" si="79"/>
        <v>5403</v>
      </c>
      <c r="K89" s="37">
        <f t="shared" si="80"/>
        <v>141</v>
      </c>
      <c r="L89" s="8">
        <f t="shared" si="81"/>
        <v>0</v>
      </c>
      <c r="M89" s="3">
        <f t="shared" ref="M89:M120" si="88">J89-J88</f>
        <v>-11</v>
      </c>
      <c r="N89" s="37">
        <f t="shared" si="82"/>
        <v>0</v>
      </c>
      <c r="P89" s="71">
        <f t="shared" si="85"/>
        <v>5.8486217018935932E-5</v>
      </c>
      <c r="Q89" s="70">
        <f t="shared" si="86"/>
        <v>1.4282251779455646</v>
      </c>
      <c r="R89" s="70">
        <f t="shared" si="87"/>
        <v>-9425.6070484581614</v>
      </c>
      <c r="S89" s="11">
        <f t="shared" si="36"/>
        <v>5403</v>
      </c>
      <c r="T89" s="145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5"/>
        <v>5820</v>
      </c>
      <c r="E90" s="2">
        <f t="shared" si="76"/>
        <v>148</v>
      </c>
      <c r="F90" s="24">
        <f t="shared" si="77"/>
        <v>232.8</v>
      </c>
      <c r="G90" s="92">
        <f t="shared" si="83"/>
        <v>2.1559556050956123E-3</v>
      </c>
      <c r="H90" s="56">
        <f t="shared" si="84"/>
        <v>1</v>
      </c>
      <c r="I90" s="7">
        <f t="shared" si="78"/>
        <v>547</v>
      </c>
      <c r="J90" s="2">
        <f t="shared" si="79"/>
        <v>5392</v>
      </c>
      <c r="K90" s="34">
        <f t="shared" si="80"/>
        <v>141</v>
      </c>
      <c r="L90" s="7">
        <f t="shared" si="81"/>
        <v>0</v>
      </c>
      <c r="M90" s="2">
        <f t="shared" si="88"/>
        <v>-11</v>
      </c>
      <c r="N90" s="34">
        <f t="shared" si="82"/>
        <v>0</v>
      </c>
      <c r="P90" s="39">
        <f t="shared" si="85"/>
        <v>5.8486217018935932E-5</v>
      </c>
      <c r="Q90" s="38">
        <f t="shared" si="86"/>
        <v>1.4288624769114331</v>
      </c>
      <c r="R90" s="38">
        <f t="shared" si="87"/>
        <v>-9406.4563876652101</v>
      </c>
      <c r="S90" s="12">
        <f t="shared" si="36"/>
        <v>5392</v>
      </c>
      <c r="T90" s="167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9">D90+IF(M91&gt;0,M91,0)</f>
        <v>5820</v>
      </c>
      <c r="E91" s="3">
        <f t="shared" ref="E91:E122" si="90">E90+IF(N91&gt;0,N91,0)</f>
        <v>148</v>
      </c>
      <c r="F91" s="23">
        <f t="shared" ref="F91:F122" si="91">D91*W$4</f>
        <v>232.8</v>
      </c>
      <c r="G91" s="91">
        <f t="shared" si="83"/>
        <v>2.1559556050956123E-3</v>
      </c>
      <c r="H91" s="55">
        <f t="shared" si="84"/>
        <v>1</v>
      </c>
      <c r="I91" s="8">
        <f t="shared" ref="I91:I122" si="92">INT((Z$4*K91+I90)/(1+Y$4*J91))</f>
        <v>547</v>
      </c>
      <c r="J91" s="3">
        <f t="shared" ref="J91:J122" si="93">S91</f>
        <v>5381</v>
      </c>
      <c r="K91" s="37">
        <f t="shared" ref="K91:K122" si="94">INT((X$4*J91+K90)/(1+W$4+Z$4))</f>
        <v>140</v>
      </c>
      <c r="L91" s="8">
        <f t="shared" ref="L91:L122" si="95">I91-I90</f>
        <v>0</v>
      </c>
      <c r="M91" s="3">
        <f t="shared" si="88"/>
        <v>-11</v>
      </c>
      <c r="N91" s="37">
        <f t="shared" ref="N91:N122" si="96">K91-K90</f>
        <v>-1</v>
      </c>
      <c r="P91" s="71">
        <f t="shared" si="85"/>
        <v>5.8486217018935932E-5</v>
      </c>
      <c r="Q91" s="70">
        <f t="shared" si="86"/>
        <v>1.4294997758773018</v>
      </c>
      <c r="R91" s="70">
        <f t="shared" si="87"/>
        <v>-9387.3057268722587</v>
      </c>
      <c r="S91" s="11">
        <f t="shared" si="36"/>
        <v>5381</v>
      </c>
      <c r="T91" s="145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9"/>
        <v>5820</v>
      </c>
      <c r="E92" s="2">
        <f t="shared" si="90"/>
        <v>148</v>
      </c>
      <c r="F92" s="24">
        <f t="shared" si="91"/>
        <v>232.8</v>
      </c>
      <c r="G92" s="92">
        <f t="shared" si="83"/>
        <v>2.1559556050956123E-3</v>
      </c>
      <c r="H92" s="56">
        <f t="shared" si="84"/>
        <v>1</v>
      </c>
      <c r="I92" s="7">
        <f t="shared" si="92"/>
        <v>547</v>
      </c>
      <c r="J92" s="2">
        <f t="shared" si="93"/>
        <v>5370</v>
      </c>
      <c r="K92" s="34">
        <f t="shared" si="94"/>
        <v>140</v>
      </c>
      <c r="L92" s="7">
        <f t="shared" si="95"/>
        <v>0</v>
      </c>
      <c r="M92" s="2">
        <f t="shared" si="88"/>
        <v>-11</v>
      </c>
      <c r="N92" s="34">
        <f t="shared" si="96"/>
        <v>0</v>
      </c>
      <c r="P92" s="39">
        <f t="shared" si="85"/>
        <v>5.8486217018935932E-5</v>
      </c>
      <c r="Q92" s="38">
        <f t="shared" si="86"/>
        <v>1.4301604018148879</v>
      </c>
      <c r="R92" s="38">
        <f t="shared" si="87"/>
        <v>-9368.1550660793055</v>
      </c>
      <c r="S92" s="12">
        <f t="shared" ref="S92:S155" si="97">INT(((-Q92+SQRT((Q92^2)-(4*P92*R92)))/(2*P92)))</f>
        <v>5370</v>
      </c>
      <c r="T92" s="167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9"/>
        <v>5820</v>
      </c>
      <c r="E93" s="3">
        <f t="shared" si="90"/>
        <v>148</v>
      </c>
      <c r="F93" s="23">
        <f t="shared" si="91"/>
        <v>232.8</v>
      </c>
      <c r="G93" s="91">
        <f t="shared" si="83"/>
        <v>2.1559556050956123E-3</v>
      </c>
      <c r="H93" s="55">
        <f t="shared" si="84"/>
        <v>1</v>
      </c>
      <c r="I93" s="8">
        <f t="shared" si="92"/>
        <v>547</v>
      </c>
      <c r="J93" s="3">
        <f t="shared" si="93"/>
        <v>5359</v>
      </c>
      <c r="K93" s="37">
        <f t="shared" si="94"/>
        <v>140</v>
      </c>
      <c r="L93" s="8">
        <f t="shared" si="95"/>
        <v>0</v>
      </c>
      <c r="M93" s="3">
        <f t="shared" si="88"/>
        <v>-11</v>
      </c>
      <c r="N93" s="37">
        <f t="shared" si="96"/>
        <v>0</v>
      </c>
      <c r="P93" s="71">
        <f t="shared" si="85"/>
        <v>5.8486217018935932E-5</v>
      </c>
      <c r="Q93" s="70">
        <f t="shared" si="86"/>
        <v>1.4307977007807566</v>
      </c>
      <c r="R93" s="70">
        <f t="shared" si="87"/>
        <v>-9349.0044052863541</v>
      </c>
      <c r="S93" s="11">
        <f t="shared" si="97"/>
        <v>5359</v>
      </c>
      <c r="T93" s="145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9"/>
        <v>5820</v>
      </c>
      <c r="E94" s="2">
        <f t="shared" si="90"/>
        <v>148</v>
      </c>
      <c r="F94" s="24">
        <f t="shared" si="91"/>
        <v>232.8</v>
      </c>
      <c r="G94" s="92">
        <f t="shared" si="83"/>
        <v>2.1559556050956123E-3</v>
      </c>
      <c r="H94" s="56">
        <f t="shared" si="84"/>
        <v>1</v>
      </c>
      <c r="I94" s="7">
        <f t="shared" si="92"/>
        <v>547</v>
      </c>
      <c r="J94" s="2">
        <f t="shared" si="93"/>
        <v>5348</v>
      </c>
      <c r="K94" s="34">
        <f t="shared" si="94"/>
        <v>139</v>
      </c>
      <c r="L94" s="7">
        <f t="shared" si="95"/>
        <v>0</v>
      </c>
      <c r="M94" s="2">
        <f t="shared" si="88"/>
        <v>-11</v>
      </c>
      <c r="N94" s="34">
        <f t="shared" si="96"/>
        <v>-1</v>
      </c>
      <c r="P94" s="39">
        <f t="shared" si="85"/>
        <v>5.8486217018935932E-5</v>
      </c>
      <c r="Q94" s="38">
        <f t="shared" si="86"/>
        <v>1.4314349997466254</v>
      </c>
      <c r="R94" s="38">
        <f t="shared" si="87"/>
        <v>-9329.8537444934027</v>
      </c>
      <c r="S94" s="12">
        <f t="shared" si="97"/>
        <v>5348</v>
      </c>
      <c r="T94" s="167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9"/>
        <v>5820</v>
      </c>
      <c r="E95" s="3">
        <f t="shared" si="90"/>
        <v>148</v>
      </c>
      <c r="F95" s="23">
        <f t="shared" si="91"/>
        <v>232.8</v>
      </c>
      <c r="G95" s="91">
        <f t="shared" si="83"/>
        <v>2.1559556050956123E-3</v>
      </c>
      <c r="H95" s="55">
        <f t="shared" si="84"/>
        <v>1</v>
      </c>
      <c r="I95" s="8">
        <f t="shared" si="92"/>
        <v>547</v>
      </c>
      <c r="J95" s="3">
        <f t="shared" si="93"/>
        <v>5337</v>
      </c>
      <c r="K95" s="37">
        <f t="shared" si="94"/>
        <v>139</v>
      </c>
      <c r="L95" s="8">
        <f t="shared" si="95"/>
        <v>0</v>
      </c>
      <c r="M95" s="3">
        <f t="shared" si="88"/>
        <v>-11</v>
      </c>
      <c r="N95" s="37">
        <f t="shared" si="96"/>
        <v>0</v>
      </c>
      <c r="P95" s="71">
        <f t="shared" si="85"/>
        <v>5.8486217018935932E-5</v>
      </c>
      <c r="Q95" s="70">
        <f t="shared" si="86"/>
        <v>1.4320956256842112</v>
      </c>
      <c r="R95" s="70">
        <f t="shared" si="87"/>
        <v>-9310.7030837004513</v>
      </c>
      <c r="S95" s="11">
        <f t="shared" si="97"/>
        <v>5337</v>
      </c>
      <c r="T95" s="145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9"/>
        <v>5820</v>
      </c>
      <c r="E96" s="2">
        <f t="shared" si="90"/>
        <v>148</v>
      </c>
      <c r="F96" s="24">
        <f t="shared" si="91"/>
        <v>232.8</v>
      </c>
      <c r="G96" s="92">
        <f t="shared" si="83"/>
        <v>2.1559556050956123E-3</v>
      </c>
      <c r="H96" s="56">
        <f t="shared" si="84"/>
        <v>1</v>
      </c>
      <c r="I96" s="7">
        <f t="shared" si="92"/>
        <v>547</v>
      </c>
      <c r="J96" s="2">
        <f t="shared" si="93"/>
        <v>5326</v>
      </c>
      <c r="K96" s="34">
        <f t="shared" si="94"/>
        <v>139</v>
      </c>
      <c r="L96" s="7">
        <f t="shared" si="95"/>
        <v>0</v>
      </c>
      <c r="M96" s="2">
        <f t="shared" si="88"/>
        <v>-11</v>
      </c>
      <c r="N96" s="34">
        <f t="shared" si="96"/>
        <v>0</v>
      </c>
      <c r="P96" s="39">
        <f t="shared" si="85"/>
        <v>5.8486217018935932E-5</v>
      </c>
      <c r="Q96" s="38">
        <f t="shared" si="86"/>
        <v>1.43273292465008</v>
      </c>
      <c r="R96" s="38">
        <f t="shared" si="87"/>
        <v>-9291.5524229074999</v>
      </c>
      <c r="S96" s="12">
        <f t="shared" si="97"/>
        <v>5326</v>
      </c>
      <c r="T96" s="167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9"/>
        <v>5820</v>
      </c>
      <c r="E97" s="3">
        <f t="shared" si="90"/>
        <v>148</v>
      </c>
      <c r="F97" s="23">
        <f t="shared" si="91"/>
        <v>232.8</v>
      </c>
      <c r="G97" s="91">
        <f t="shared" si="83"/>
        <v>2.1559556050956123E-3</v>
      </c>
      <c r="H97" s="55">
        <f t="shared" si="84"/>
        <v>1</v>
      </c>
      <c r="I97" s="8">
        <f t="shared" si="92"/>
        <v>546</v>
      </c>
      <c r="J97" s="3">
        <f t="shared" si="93"/>
        <v>5315</v>
      </c>
      <c r="K97" s="37">
        <f t="shared" si="94"/>
        <v>138</v>
      </c>
      <c r="L97" s="8">
        <f t="shared" si="95"/>
        <v>-1</v>
      </c>
      <c r="M97" s="3">
        <f t="shared" si="88"/>
        <v>-11</v>
      </c>
      <c r="N97" s="37">
        <f t="shared" si="96"/>
        <v>-1</v>
      </c>
      <c r="P97" s="71">
        <f t="shared" si="85"/>
        <v>5.8486217018935932E-5</v>
      </c>
      <c r="Q97" s="70">
        <f t="shared" si="86"/>
        <v>1.4333702236159487</v>
      </c>
      <c r="R97" s="70">
        <f t="shared" si="87"/>
        <v>-9272.4017621145485</v>
      </c>
      <c r="S97" s="11">
        <f t="shared" si="97"/>
        <v>5315</v>
      </c>
      <c r="T97" s="145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9"/>
        <v>5820</v>
      </c>
      <c r="E98" s="2">
        <f t="shared" si="90"/>
        <v>148</v>
      </c>
      <c r="F98" s="24">
        <f t="shared" si="91"/>
        <v>232.8</v>
      </c>
      <c r="G98" s="92">
        <f t="shared" si="83"/>
        <v>2.1559556050956123E-3</v>
      </c>
      <c r="H98" s="56">
        <f t="shared" si="84"/>
        <v>1</v>
      </c>
      <c r="I98" s="7">
        <f t="shared" si="92"/>
        <v>546</v>
      </c>
      <c r="J98" s="2">
        <f t="shared" si="93"/>
        <v>5304</v>
      </c>
      <c r="K98" s="34">
        <f t="shared" si="94"/>
        <v>138</v>
      </c>
      <c r="L98" s="7">
        <f t="shared" si="95"/>
        <v>0</v>
      </c>
      <c r="M98" s="2">
        <f t="shared" si="88"/>
        <v>-11</v>
      </c>
      <c r="N98" s="34">
        <f t="shared" si="96"/>
        <v>0</v>
      </c>
      <c r="P98" s="39">
        <f t="shared" si="85"/>
        <v>5.8486217018935932E-5</v>
      </c>
      <c r="Q98" s="38">
        <f t="shared" si="86"/>
        <v>1.434088785823159</v>
      </c>
      <c r="R98" s="38">
        <f t="shared" si="87"/>
        <v>-9253.2511013215972</v>
      </c>
      <c r="S98" s="12">
        <f t="shared" si="97"/>
        <v>5304</v>
      </c>
      <c r="T98" s="167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9"/>
        <v>5820</v>
      </c>
      <c r="E99" s="3">
        <f t="shared" si="90"/>
        <v>148</v>
      </c>
      <c r="F99" s="23">
        <f t="shared" si="91"/>
        <v>232.8</v>
      </c>
      <c r="G99" s="91">
        <f t="shared" si="83"/>
        <v>2.1559556050956123E-3</v>
      </c>
      <c r="H99" s="55">
        <f t="shared" si="84"/>
        <v>1</v>
      </c>
      <c r="I99" s="8">
        <f t="shared" si="92"/>
        <v>546</v>
      </c>
      <c r="J99" s="3">
        <f t="shared" si="93"/>
        <v>5293</v>
      </c>
      <c r="K99" s="37">
        <f t="shared" si="94"/>
        <v>138</v>
      </c>
      <c r="L99" s="8">
        <f t="shared" si="95"/>
        <v>0</v>
      </c>
      <c r="M99" s="3">
        <f t="shared" si="88"/>
        <v>-11</v>
      </c>
      <c r="N99" s="37">
        <f t="shared" si="96"/>
        <v>0</v>
      </c>
      <c r="P99" s="71">
        <f t="shared" si="85"/>
        <v>5.8486217018935932E-5</v>
      </c>
      <c r="Q99" s="70">
        <f t="shared" si="86"/>
        <v>1.4347260847890277</v>
      </c>
      <c r="R99" s="70">
        <f t="shared" si="87"/>
        <v>-9234.1004405286458</v>
      </c>
      <c r="S99" s="11">
        <f t="shared" si="97"/>
        <v>5293</v>
      </c>
      <c r="T99" s="145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9"/>
        <v>5820</v>
      </c>
      <c r="E100" s="2">
        <f t="shared" si="90"/>
        <v>148</v>
      </c>
      <c r="F100" s="24">
        <f t="shared" si="91"/>
        <v>232.8</v>
      </c>
      <c r="G100" s="92">
        <f t="shared" ref="G100:G131" si="98">D100/U$3</f>
        <v>2.1559556050956123E-3</v>
      </c>
      <c r="H100" s="56">
        <f t="shared" si="84"/>
        <v>1</v>
      </c>
      <c r="I100" s="7">
        <f t="shared" si="92"/>
        <v>546</v>
      </c>
      <c r="J100" s="2">
        <f t="shared" si="93"/>
        <v>5282</v>
      </c>
      <c r="K100" s="34">
        <f t="shared" si="94"/>
        <v>138</v>
      </c>
      <c r="L100" s="7">
        <f t="shared" si="95"/>
        <v>0</v>
      </c>
      <c r="M100" s="2">
        <f t="shared" si="88"/>
        <v>-11</v>
      </c>
      <c r="N100" s="34">
        <f t="shared" si="96"/>
        <v>0</v>
      </c>
      <c r="P100" s="39">
        <f t="shared" si="85"/>
        <v>5.8486217018935932E-5</v>
      </c>
      <c r="Q100" s="38">
        <f t="shared" si="86"/>
        <v>1.4353633837548965</v>
      </c>
      <c r="R100" s="38">
        <f t="shared" si="87"/>
        <v>-9214.9497797356944</v>
      </c>
      <c r="S100" s="12">
        <f t="shared" si="97"/>
        <v>5282</v>
      </c>
      <c r="T100" s="167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9"/>
        <v>5820</v>
      </c>
      <c r="E101" s="3">
        <f t="shared" si="90"/>
        <v>148</v>
      </c>
      <c r="F101" s="23">
        <f t="shared" si="91"/>
        <v>232.8</v>
      </c>
      <c r="G101" s="91">
        <f t="shared" si="98"/>
        <v>2.1559556050956123E-3</v>
      </c>
      <c r="H101" s="55">
        <f t="shared" si="84"/>
        <v>1</v>
      </c>
      <c r="I101" s="8">
        <f t="shared" si="92"/>
        <v>546</v>
      </c>
      <c r="J101" s="3">
        <f t="shared" si="93"/>
        <v>5271</v>
      </c>
      <c r="K101" s="37">
        <f t="shared" si="94"/>
        <v>137</v>
      </c>
      <c r="L101" s="8">
        <f t="shared" si="95"/>
        <v>0</v>
      </c>
      <c r="M101" s="3">
        <f t="shared" si="88"/>
        <v>-11</v>
      </c>
      <c r="N101" s="37">
        <f t="shared" si="96"/>
        <v>-1</v>
      </c>
      <c r="P101" s="71">
        <f t="shared" si="85"/>
        <v>5.8486217018935932E-5</v>
      </c>
      <c r="Q101" s="70">
        <f t="shared" si="86"/>
        <v>1.4360006827207652</v>
      </c>
      <c r="R101" s="70">
        <f t="shared" si="87"/>
        <v>-9195.799118942743</v>
      </c>
      <c r="S101" s="11">
        <f t="shared" si="97"/>
        <v>5271</v>
      </c>
      <c r="T101" s="145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9"/>
        <v>5820</v>
      </c>
      <c r="E102" s="2">
        <f t="shared" si="90"/>
        <v>148</v>
      </c>
      <c r="F102" s="24">
        <f t="shared" si="91"/>
        <v>232.8</v>
      </c>
      <c r="G102" s="92">
        <f t="shared" si="98"/>
        <v>2.1559556050956123E-3</v>
      </c>
      <c r="H102" s="56">
        <f t="shared" si="84"/>
        <v>1</v>
      </c>
      <c r="I102" s="7">
        <f t="shared" si="92"/>
        <v>546</v>
      </c>
      <c r="J102" s="2">
        <f t="shared" si="93"/>
        <v>5260</v>
      </c>
      <c r="K102" s="34">
        <f t="shared" si="94"/>
        <v>137</v>
      </c>
      <c r="L102" s="7">
        <f t="shared" si="95"/>
        <v>0</v>
      </c>
      <c r="M102" s="2">
        <f t="shared" si="88"/>
        <v>-11</v>
      </c>
      <c r="N102" s="34">
        <f t="shared" si="96"/>
        <v>0</v>
      </c>
      <c r="P102" s="39">
        <f t="shared" si="85"/>
        <v>5.8486217018935932E-5</v>
      </c>
      <c r="Q102" s="38">
        <f t="shared" si="86"/>
        <v>1.4366613086583511</v>
      </c>
      <c r="R102" s="38">
        <f t="shared" si="87"/>
        <v>-9176.6484581497898</v>
      </c>
      <c r="S102" s="12">
        <f t="shared" si="97"/>
        <v>5260</v>
      </c>
      <c r="T102" s="167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9"/>
        <v>5820</v>
      </c>
      <c r="E103" s="3">
        <f t="shared" si="90"/>
        <v>148</v>
      </c>
      <c r="F103" s="23">
        <f t="shared" si="91"/>
        <v>232.8</v>
      </c>
      <c r="G103" s="91">
        <f t="shared" si="98"/>
        <v>2.1559556050956123E-3</v>
      </c>
      <c r="H103" s="55">
        <f t="shared" si="84"/>
        <v>1</v>
      </c>
      <c r="I103" s="8">
        <f t="shared" si="92"/>
        <v>546</v>
      </c>
      <c r="J103" s="3">
        <f t="shared" si="93"/>
        <v>5249</v>
      </c>
      <c r="K103" s="37">
        <f t="shared" si="94"/>
        <v>137</v>
      </c>
      <c r="L103" s="8">
        <f t="shared" si="95"/>
        <v>0</v>
      </c>
      <c r="M103" s="3">
        <f t="shared" si="88"/>
        <v>-11</v>
      </c>
      <c r="N103" s="37">
        <f t="shared" si="96"/>
        <v>0</v>
      </c>
      <c r="P103" s="71">
        <f t="shared" si="85"/>
        <v>5.8486217018935932E-5</v>
      </c>
      <c r="Q103" s="70">
        <f t="shared" si="86"/>
        <v>1.4372986076242198</v>
      </c>
      <c r="R103" s="70">
        <f t="shared" si="87"/>
        <v>-9157.4977973568384</v>
      </c>
      <c r="S103" s="11">
        <f t="shared" si="97"/>
        <v>5249</v>
      </c>
      <c r="T103" s="145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9"/>
        <v>5820</v>
      </c>
      <c r="E104" s="2">
        <f t="shared" si="90"/>
        <v>148</v>
      </c>
      <c r="F104" s="24">
        <f t="shared" si="91"/>
        <v>232.8</v>
      </c>
      <c r="G104" s="92">
        <f t="shared" si="98"/>
        <v>2.1559556050956123E-3</v>
      </c>
      <c r="H104" s="56">
        <f t="shared" ref="H104:H135" si="99">D104/D103</f>
        <v>1</v>
      </c>
      <c r="I104" s="7">
        <f t="shared" si="92"/>
        <v>546</v>
      </c>
      <c r="J104" s="2">
        <f t="shared" si="93"/>
        <v>5238</v>
      </c>
      <c r="K104" s="34">
        <f t="shared" si="94"/>
        <v>136</v>
      </c>
      <c r="L104" s="7">
        <f t="shared" si="95"/>
        <v>0</v>
      </c>
      <c r="M104" s="2">
        <f t="shared" si="88"/>
        <v>-11</v>
      </c>
      <c r="N104" s="34">
        <f t="shared" si="96"/>
        <v>-1</v>
      </c>
      <c r="P104" s="39">
        <f t="shared" si="85"/>
        <v>5.8486217018935932E-5</v>
      </c>
      <c r="Q104" s="38">
        <f t="shared" si="86"/>
        <v>1.4379359065900885</v>
      </c>
      <c r="R104" s="38">
        <f t="shared" si="87"/>
        <v>-9138.347136563887</v>
      </c>
      <c r="S104" s="12">
        <f t="shared" si="97"/>
        <v>5238</v>
      </c>
      <c r="T104" s="167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9"/>
        <v>5820</v>
      </c>
      <c r="E105" s="3">
        <f t="shared" si="90"/>
        <v>148</v>
      </c>
      <c r="F105" s="23">
        <f t="shared" si="91"/>
        <v>232.8</v>
      </c>
      <c r="G105" s="91">
        <f t="shared" si="98"/>
        <v>2.1559556050956123E-3</v>
      </c>
      <c r="H105" s="55">
        <f t="shared" si="99"/>
        <v>1</v>
      </c>
      <c r="I105" s="8">
        <f t="shared" si="92"/>
        <v>546</v>
      </c>
      <c r="J105" s="3">
        <f t="shared" si="93"/>
        <v>5227</v>
      </c>
      <c r="K105" s="37">
        <f t="shared" si="94"/>
        <v>136</v>
      </c>
      <c r="L105" s="8">
        <f t="shared" si="95"/>
        <v>0</v>
      </c>
      <c r="M105" s="3">
        <f t="shared" si="88"/>
        <v>-11</v>
      </c>
      <c r="N105" s="37">
        <f t="shared" si="96"/>
        <v>0</v>
      </c>
      <c r="P105" s="71">
        <f t="shared" si="85"/>
        <v>5.8486217018935932E-5</v>
      </c>
      <c r="Q105" s="70">
        <f t="shared" si="86"/>
        <v>1.4385965325276744</v>
      </c>
      <c r="R105" s="70">
        <f t="shared" si="87"/>
        <v>-9119.1964757709356</v>
      </c>
      <c r="S105" s="11">
        <f t="shared" si="97"/>
        <v>5227</v>
      </c>
      <c r="T105" s="145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9"/>
        <v>5820</v>
      </c>
      <c r="E106" s="2">
        <f t="shared" si="90"/>
        <v>148</v>
      </c>
      <c r="F106" s="24">
        <f t="shared" si="91"/>
        <v>232.8</v>
      </c>
      <c r="G106" s="92">
        <f t="shared" si="98"/>
        <v>2.1559556050956123E-3</v>
      </c>
      <c r="H106" s="56">
        <f t="shared" si="99"/>
        <v>1</v>
      </c>
      <c r="I106" s="7">
        <f t="shared" si="92"/>
        <v>546</v>
      </c>
      <c r="J106" s="2">
        <f t="shared" si="93"/>
        <v>5216</v>
      </c>
      <c r="K106" s="34">
        <f t="shared" si="94"/>
        <v>136</v>
      </c>
      <c r="L106" s="7">
        <f t="shared" si="95"/>
        <v>0</v>
      </c>
      <c r="M106" s="2">
        <f t="shared" si="88"/>
        <v>-11</v>
      </c>
      <c r="N106" s="34">
        <f t="shared" si="96"/>
        <v>0</v>
      </c>
      <c r="P106" s="39">
        <f t="shared" si="85"/>
        <v>5.8486217018935932E-5</v>
      </c>
      <c r="Q106" s="38">
        <f t="shared" si="86"/>
        <v>1.4392338314935431</v>
      </c>
      <c r="R106" s="38">
        <f t="shared" si="87"/>
        <v>-9100.0458149779843</v>
      </c>
      <c r="S106" s="12">
        <f t="shared" si="97"/>
        <v>5216</v>
      </c>
      <c r="T106" s="167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9"/>
        <v>5820</v>
      </c>
      <c r="E107" s="3">
        <f t="shared" si="90"/>
        <v>148</v>
      </c>
      <c r="F107" s="23">
        <f t="shared" si="91"/>
        <v>232.8</v>
      </c>
      <c r="G107" s="91">
        <f t="shared" si="98"/>
        <v>2.1559556050956123E-3</v>
      </c>
      <c r="H107" s="55">
        <f t="shared" si="99"/>
        <v>1</v>
      </c>
      <c r="I107" s="8">
        <f t="shared" si="92"/>
        <v>546</v>
      </c>
      <c r="J107" s="3">
        <f t="shared" si="93"/>
        <v>5205</v>
      </c>
      <c r="K107" s="37">
        <f t="shared" si="94"/>
        <v>136</v>
      </c>
      <c r="L107" s="8">
        <f t="shared" si="95"/>
        <v>0</v>
      </c>
      <c r="M107" s="3">
        <f t="shared" si="88"/>
        <v>-11</v>
      </c>
      <c r="N107" s="37">
        <f t="shared" si="96"/>
        <v>0</v>
      </c>
      <c r="P107" s="71">
        <f t="shared" si="85"/>
        <v>5.8486217018935932E-5</v>
      </c>
      <c r="Q107" s="70">
        <f t="shared" si="86"/>
        <v>1.4398711304594118</v>
      </c>
      <c r="R107" s="70">
        <f t="shared" si="87"/>
        <v>-9080.8951541850329</v>
      </c>
      <c r="S107" s="11">
        <f t="shared" si="97"/>
        <v>5205</v>
      </c>
      <c r="T107" s="145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9"/>
        <v>5820</v>
      </c>
      <c r="E108" s="2">
        <f t="shared" si="90"/>
        <v>148</v>
      </c>
      <c r="F108" s="24">
        <f t="shared" si="91"/>
        <v>232.8</v>
      </c>
      <c r="G108" s="92">
        <f t="shared" si="98"/>
        <v>2.1559556050956123E-3</v>
      </c>
      <c r="H108" s="56">
        <f t="shared" si="99"/>
        <v>1</v>
      </c>
      <c r="I108" s="7">
        <f t="shared" si="92"/>
        <v>546</v>
      </c>
      <c r="J108" s="2">
        <f t="shared" si="93"/>
        <v>5194</v>
      </c>
      <c r="K108" s="34">
        <f t="shared" si="94"/>
        <v>135</v>
      </c>
      <c r="L108" s="7">
        <f t="shared" si="95"/>
        <v>0</v>
      </c>
      <c r="M108" s="2">
        <f t="shared" si="88"/>
        <v>-11</v>
      </c>
      <c r="N108" s="34">
        <f t="shared" si="96"/>
        <v>-1</v>
      </c>
      <c r="P108" s="39">
        <f t="shared" si="85"/>
        <v>5.8486217018935932E-5</v>
      </c>
      <c r="Q108" s="38">
        <f t="shared" si="86"/>
        <v>1.4405084294252806</v>
      </c>
      <c r="R108" s="38">
        <f t="shared" si="87"/>
        <v>-9061.7444933920815</v>
      </c>
      <c r="S108" s="12">
        <f t="shared" si="97"/>
        <v>5194</v>
      </c>
      <c r="T108" s="167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9"/>
        <v>5820</v>
      </c>
      <c r="E109" s="3">
        <f t="shared" si="90"/>
        <v>148</v>
      </c>
      <c r="F109" s="23">
        <f t="shared" si="91"/>
        <v>232.8</v>
      </c>
      <c r="G109" s="91">
        <f t="shared" si="98"/>
        <v>2.1559556050956123E-3</v>
      </c>
      <c r="H109" s="55">
        <f t="shared" si="99"/>
        <v>1</v>
      </c>
      <c r="I109" s="8">
        <f t="shared" si="92"/>
        <v>546</v>
      </c>
      <c r="J109" s="3">
        <f t="shared" si="93"/>
        <v>5183</v>
      </c>
      <c r="K109" s="37">
        <f t="shared" si="94"/>
        <v>135</v>
      </c>
      <c r="L109" s="8">
        <f t="shared" si="95"/>
        <v>0</v>
      </c>
      <c r="M109" s="3">
        <f t="shared" si="88"/>
        <v>-11</v>
      </c>
      <c r="N109" s="37">
        <f t="shared" si="96"/>
        <v>0</v>
      </c>
      <c r="P109" s="71">
        <f t="shared" si="85"/>
        <v>5.8486217018935932E-5</v>
      </c>
      <c r="Q109" s="70">
        <f t="shared" si="86"/>
        <v>1.4411690553628664</v>
      </c>
      <c r="R109" s="70">
        <f t="shared" si="87"/>
        <v>-9042.5938325991301</v>
      </c>
      <c r="S109" s="11">
        <f t="shared" si="97"/>
        <v>5183</v>
      </c>
      <c r="T109" s="145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9"/>
        <v>5820</v>
      </c>
      <c r="E110" s="2">
        <f t="shared" si="90"/>
        <v>148</v>
      </c>
      <c r="F110" s="24">
        <f t="shared" si="91"/>
        <v>232.8</v>
      </c>
      <c r="G110" s="92">
        <f t="shared" si="98"/>
        <v>2.1559556050956123E-3</v>
      </c>
      <c r="H110" s="56">
        <f t="shared" si="99"/>
        <v>1</v>
      </c>
      <c r="I110" s="7">
        <f t="shared" si="92"/>
        <v>546</v>
      </c>
      <c r="J110" s="2">
        <f t="shared" si="93"/>
        <v>5172</v>
      </c>
      <c r="K110" s="34">
        <f t="shared" si="94"/>
        <v>135</v>
      </c>
      <c r="L110" s="7">
        <f t="shared" si="95"/>
        <v>0</v>
      </c>
      <c r="M110" s="2">
        <f t="shared" si="88"/>
        <v>-11</v>
      </c>
      <c r="N110" s="34">
        <f t="shared" si="96"/>
        <v>0</v>
      </c>
      <c r="P110" s="39">
        <f t="shared" si="85"/>
        <v>5.8486217018935932E-5</v>
      </c>
      <c r="Q110" s="38">
        <f t="shared" si="86"/>
        <v>1.4418063543287352</v>
      </c>
      <c r="R110" s="38">
        <f t="shared" si="87"/>
        <v>-9023.4431718061787</v>
      </c>
      <c r="S110" s="12">
        <f t="shared" si="97"/>
        <v>5172</v>
      </c>
      <c r="T110" s="167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9"/>
        <v>5820</v>
      </c>
      <c r="E111" s="3">
        <f t="shared" si="90"/>
        <v>148</v>
      </c>
      <c r="F111" s="23">
        <f t="shared" si="91"/>
        <v>232.8</v>
      </c>
      <c r="G111" s="91">
        <f t="shared" si="98"/>
        <v>2.1559556050956123E-3</v>
      </c>
      <c r="H111" s="55">
        <f t="shared" si="99"/>
        <v>1</v>
      </c>
      <c r="I111" s="8">
        <f t="shared" si="92"/>
        <v>546</v>
      </c>
      <c r="J111" s="3">
        <f t="shared" si="93"/>
        <v>5161</v>
      </c>
      <c r="K111" s="37">
        <f t="shared" si="94"/>
        <v>134</v>
      </c>
      <c r="L111" s="8">
        <f t="shared" si="95"/>
        <v>0</v>
      </c>
      <c r="M111" s="3">
        <f t="shared" si="88"/>
        <v>-11</v>
      </c>
      <c r="N111" s="37">
        <f t="shared" si="96"/>
        <v>-1</v>
      </c>
      <c r="P111" s="71">
        <f t="shared" si="85"/>
        <v>5.8486217018935932E-5</v>
      </c>
      <c r="Q111" s="70">
        <f t="shared" si="86"/>
        <v>1.4424436532946039</v>
      </c>
      <c r="R111" s="70">
        <f t="shared" si="87"/>
        <v>-9004.2925110132273</v>
      </c>
      <c r="S111" s="11">
        <f t="shared" si="97"/>
        <v>5161</v>
      </c>
      <c r="T111" s="145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9"/>
        <v>5820</v>
      </c>
      <c r="E112" s="2">
        <f t="shared" si="90"/>
        <v>148</v>
      </c>
      <c r="F112" s="24">
        <f t="shared" si="91"/>
        <v>232.8</v>
      </c>
      <c r="G112" s="92">
        <f t="shared" si="98"/>
        <v>2.1559556050956123E-3</v>
      </c>
      <c r="H112" s="56">
        <f t="shared" si="99"/>
        <v>1</v>
      </c>
      <c r="I112" s="7">
        <f t="shared" si="92"/>
        <v>546</v>
      </c>
      <c r="J112" s="2">
        <f t="shared" si="93"/>
        <v>5150</v>
      </c>
      <c r="K112" s="34">
        <f t="shared" si="94"/>
        <v>134</v>
      </c>
      <c r="L112" s="7">
        <f t="shared" si="95"/>
        <v>0</v>
      </c>
      <c r="M112" s="2">
        <f t="shared" si="88"/>
        <v>-11</v>
      </c>
      <c r="N112" s="34">
        <f t="shared" si="96"/>
        <v>0</v>
      </c>
      <c r="P112" s="39">
        <f t="shared" si="85"/>
        <v>5.8486217018935932E-5</v>
      </c>
      <c r="Q112" s="38">
        <f t="shared" si="86"/>
        <v>1.4431042792321898</v>
      </c>
      <c r="R112" s="38">
        <f t="shared" si="87"/>
        <v>-8985.1418502202741</v>
      </c>
      <c r="S112" s="12">
        <f t="shared" si="97"/>
        <v>5150</v>
      </c>
      <c r="T112" s="167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9"/>
        <v>5820</v>
      </c>
      <c r="E113" s="3">
        <f t="shared" si="90"/>
        <v>148</v>
      </c>
      <c r="F113" s="23">
        <f t="shared" si="91"/>
        <v>232.8</v>
      </c>
      <c r="G113" s="91">
        <f t="shared" si="98"/>
        <v>2.1559556050956123E-3</v>
      </c>
      <c r="H113" s="55">
        <f t="shared" si="99"/>
        <v>1</v>
      </c>
      <c r="I113" s="8">
        <f t="shared" si="92"/>
        <v>546</v>
      </c>
      <c r="J113" s="3">
        <f t="shared" si="93"/>
        <v>5139</v>
      </c>
      <c r="K113" s="37">
        <f t="shared" si="94"/>
        <v>134</v>
      </c>
      <c r="L113" s="8">
        <f t="shared" si="95"/>
        <v>0</v>
      </c>
      <c r="M113" s="3">
        <f t="shared" si="88"/>
        <v>-11</v>
      </c>
      <c r="N113" s="37">
        <f t="shared" si="96"/>
        <v>0</v>
      </c>
      <c r="P113" s="71">
        <f t="shared" ref="P113:P144" si="100">Y$4*((1+W$4-X$4)*(1+W$4+Z$4)-X$4)</f>
        <v>5.8486217018935932E-5</v>
      </c>
      <c r="Q113" s="70">
        <f t="shared" ref="Q113:Q144" si="101">(1+W$4-X$4)*(1+W$4+Z$4)-Y$4*((Z$4*K112)+((I112+J112)*(1+W$4+Z$4)))</f>
        <v>1.4437415781980585</v>
      </c>
      <c r="R113" s="70">
        <f t="shared" ref="R113:R144" si="102">-J112*(1+W$4+Z$4)</f>
        <v>-8965.9911894273228</v>
      </c>
      <c r="S113" s="11">
        <f t="shared" si="97"/>
        <v>5139</v>
      </c>
      <c r="T113" s="145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9"/>
        <v>5820</v>
      </c>
      <c r="E114" s="2">
        <f t="shared" si="90"/>
        <v>148</v>
      </c>
      <c r="F114" s="24">
        <f t="shared" si="91"/>
        <v>232.8</v>
      </c>
      <c r="G114" s="92">
        <f t="shared" si="98"/>
        <v>2.1559556050956123E-3</v>
      </c>
      <c r="H114" s="56">
        <f t="shared" si="99"/>
        <v>1</v>
      </c>
      <c r="I114" s="7">
        <f t="shared" si="92"/>
        <v>546</v>
      </c>
      <c r="J114" s="2">
        <f t="shared" si="93"/>
        <v>5129</v>
      </c>
      <c r="K114" s="34">
        <f t="shared" si="94"/>
        <v>134</v>
      </c>
      <c r="L114" s="7">
        <f t="shared" si="95"/>
        <v>0</v>
      </c>
      <c r="M114" s="2">
        <f t="shared" si="88"/>
        <v>-10</v>
      </c>
      <c r="N114" s="34">
        <f t="shared" si="96"/>
        <v>0</v>
      </c>
      <c r="P114" s="39">
        <f t="shared" si="100"/>
        <v>5.8486217018935932E-5</v>
      </c>
      <c r="Q114" s="38">
        <f t="shared" si="101"/>
        <v>1.4443788771639272</v>
      </c>
      <c r="R114" s="38">
        <f t="shared" si="102"/>
        <v>-8946.8405286343714</v>
      </c>
      <c r="S114" s="12">
        <f t="shared" si="97"/>
        <v>5129</v>
      </c>
      <c r="T114" s="167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9"/>
        <v>5820</v>
      </c>
      <c r="E115" s="3">
        <f t="shared" si="90"/>
        <v>148</v>
      </c>
      <c r="F115" s="23">
        <f t="shared" si="91"/>
        <v>232.8</v>
      </c>
      <c r="G115" s="91">
        <f t="shared" si="98"/>
        <v>2.1559556050956123E-3</v>
      </c>
      <c r="H115" s="55">
        <f t="shared" si="99"/>
        <v>1</v>
      </c>
      <c r="I115" s="8">
        <f t="shared" si="92"/>
        <v>546</v>
      </c>
      <c r="J115" s="3">
        <f t="shared" si="93"/>
        <v>5119</v>
      </c>
      <c r="K115" s="37">
        <f t="shared" si="94"/>
        <v>133</v>
      </c>
      <c r="L115" s="8">
        <f t="shared" si="95"/>
        <v>0</v>
      </c>
      <c r="M115" s="3">
        <f t="shared" si="88"/>
        <v>-10</v>
      </c>
      <c r="N115" s="37">
        <f t="shared" si="96"/>
        <v>-1</v>
      </c>
      <c r="P115" s="71">
        <f t="shared" si="100"/>
        <v>5.8486217018935932E-5</v>
      </c>
      <c r="Q115" s="70">
        <f t="shared" si="101"/>
        <v>1.4449582398601715</v>
      </c>
      <c r="R115" s="70">
        <f t="shared" si="102"/>
        <v>-8929.4308370044164</v>
      </c>
      <c r="S115" s="11">
        <f t="shared" si="97"/>
        <v>5119</v>
      </c>
      <c r="T115" s="145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9"/>
        <v>5820</v>
      </c>
      <c r="E116" s="2">
        <f t="shared" si="90"/>
        <v>148</v>
      </c>
      <c r="F116" s="24">
        <f t="shared" si="91"/>
        <v>232.8</v>
      </c>
      <c r="G116" s="92">
        <f t="shared" si="98"/>
        <v>2.1559556050956123E-3</v>
      </c>
      <c r="H116" s="56">
        <f t="shared" si="99"/>
        <v>1</v>
      </c>
      <c r="I116" s="7">
        <f t="shared" si="92"/>
        <v>546</v>
      </c>
      <c r="J116" s="2">
        <f t="shared" si="93"/>
        <v>5109</v>
      </c>
      <c r="K116" s="34">
        <f t="shared" si="94"/>
        <v>133</v>
      </c>
      <c r="L116" s="7">
        <f t="shared" si="95"/>
        <v>0</v>
      </c>
      <c r="M116" s="2">
        <f t="shared" si="88"/>
        <v>-10</v>
      </c>
      <c r="N116" s="34">
        <f t="shared" si="96"/>
        <v>0</v>
      </c>
      <c r="P116" s="39">
        <f t="shared" si="100"/>
        <v>5.8486217018935932E-5</v>
      </c>
      <c r="Q116" s="38">
        <f t="shared" si="101"/>
        <v>1.4455609295281331</v>
      </c>
      <c r="R116" s="38">
        <f t="shared" si="102"/>
        <v>-8912.0211453744596</v>
      </c>
      <c r="S116" s="12">
        <f t="shared" si="97"/>
        <v>5109</v>
      </c>
      <c r="T116" s="167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9"/>
        <v>5820</v>
      </c>
      <c r="E117" s="3">
        <f t="shared" si="90"/>
        <v>148</v>
      </c>
      <c r="F117" s="23">
        <f t="shared" si="91"/>
        <v>232.8</v>
      </c>
      <c r="G117" s="91">
        <f t="shared" si="98"/>
        <v>2.1559556050956123E-3</v>
      </c>
      <c r="H117" s="55">
        <f t="shared" si="99"/>
        <v>1</v>
      </c>
      <c r="I117" s="8">
        <f t="shared" si="92"/>
        <v>546</v>
      </c>
      <c r="J117" s="3">
        <f t="shared" si="93"/>
        <v>5099</v>
      </c>
      <c r="K117" s="37">
        <f t="shared" si="94"/>
        <v>133</v>
      </c>
      <c r="L117" s="8">
        <f t="shared" si="95"/>
        <v>0</v>
      </c>
      <c r="M117" s="3">
        <f t="shared" si="88"/>
        <v>-10</v>
      </c>
      <c r="N117" s="37">
        <f t="shared" si="96"/>
        <v>0</v>
      </c>
      <c r="P117" s="71">
        <f t="shared" si="100"/>
        <v>5.8486217018935932E-5</v>
      </c>
      <c r="Q117" s="70">
        <f t="shared" si="101"/>
        <v>1.4461402922243773</v>
      </c>
      <c r="R117" s="70">
        <f t="shared" si="102"/>
        <v>-8894.6114537445046</v>
      </c>
      <c r="S117" s="11">
        <f t="shared" si="97"/>
        <v>5099</v>
      </c>
      <c r="T117" s="145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9"/>
        <v>5820</v>
      </c>
      <c r="E118" s="2">
        <f t="shared" si="90"/>
        <v>148</v>
      </c>
      <c r="F118" s="24">
        <f t="shared" si="91"/>
        <v>232.8</v>
      </c>
      <c r="G118" s="92">
        <f t="shared" si="98"/>
        <v>2.1559556050956123E-3</v>
      </c>
      <c r="H118" s="56">
        <f t="shared" si="99"/>
        <v>1</v>
      </c>
      <c r="I118" s="7">
        <f t="shared" si="92"/>
        <v>546</v>
      </c>
      <c r="J118" s="2">
        <f t="shared" si="93"/>
        <v>5089</v>
      </c>
      <c r="K118" s="34">
        <f t="shared" si="94"/>
        <v>133</v>
      </c>
      <c r="L118" s="7">
        <f t="shared" si="95"/>
        <v>0</v>
      </c>
      <c r="M118" s="2">
        <f t="shared" si="88"/>
        <v>-10</v>
      </c>
      <c r="N118" s="34">
        <f t="shared" si="96"/>
        <v>0</v>
      </c>
      <c r="P118" s="39">
        <f t="shared" si="100"/>
        <v>5.8486217018935932E-5</v>
      </c>
      <c r="Q118" s="38">
        <f t="shared" si="101"/>
        <v>1.4467196549206216</v>
      </c>
      <c r="R118" s="38">
        <f t="shared" si="102"/>
        <v>-8877.2017621145478</v>
      </c>
      <c r="S118" s="12">
        <f t="shared" si="97"/>
        <v>5089</v>
      </c>
      <c r="T118" s="167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9"/>
        <v>5820</v>
      </c>
      <c r="E119" s="3">
        <f t="shared" si="90"/>
        <v>148</v>
      </c>
      <c r="F119" s="23">
        <f t="shared" si="91"/>
        <v>232.8</v>
      </c>
      <c r="G119" s="91">
        <f t="shared" si="98"/>
        <v>2.1559556050956123E-3</v>
      </c>
      <c r="H119" s="55">
        <f t="shared" si="99"/>
        <v>1</v>
      </c>
      <c r="I119" s="8">
        <f t="shared" si="92"/>
        <v>546</v>
      </c>
      <c r="J119" s="3">
        <f t="shared" si="93"/>
        <v>5079</v>
      </c>
      <c r="K119" s="37">
        <f t="shared" si="94"/>
        <v>132</v>
      </c>
      <c r="L119" s="8">
        <f t="shared" si="95"/>
        <v>0</v>
      </c>
      <c r="M119" s="3">
        <f t="shared" si="88"/>
        <v>-10</v>
      </c>
      <c r="N119" s="37">
        <f t="shared" si="96"/>
        <v>-1</v>
      </c>
      <c r="P119" s="71">
        <f t="shared" si="100"/>
        <v>5.8486217018935932E-5</v>
      </c>
      <c r="Q119" s="70">
        <f t="shared" si="101"/>
        <v>1.4472990176168659</v>
      </c>
      <c r="R119" s="70">
        <f t="shared" si="102"/>
        <v>-8859.7920704845928</v>
      </c>
      <c r="S119" s="11">
        <f t="shared" si="97"/>
        <v>5079</v>
      </c>
      <c r="T119" s="145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9"/>
        <v>5820</v>
      </c>
      <c r="E120" s="2">
        <f t="shared" si="90"/>
        <v>148</v>
      </c>
      <c r="F120" s="24">
        <f t="shared" si="91"/>
        <v>232.8</v>
      </c>
      <c r="G120" s="92">
        <f t="shared" si="98"/>
        <v>2.1559556050956123E-3</v>
      </c>
      <c r="H120" s="56">
        <f t="shared" si="99"/>
        <v>1</v>
      </c>
      <c r="I120" s="7">
        <f t="shared" si="92"/>
        <v>546</v>
      </c>
      <c r="J120" s="2">
        <f t="shared" si="93"/>
        <v>5069</v>
      </c>
      <c r="K120" s="34">
        <f t="shared" si="94"/>
        <v>132</v>
      </c>
      <c r="L120" s="7">
        <f t="shared" si="95"/>
        <v>0</v>
      </c>
      <c r="M120" s="2">
        <f t="shared" si="88"/>
        <v>-10</v>
      </c>
      <c r="N120" s="34">
        <f t="shared" si="96"/>
        <v>0</v>
      </c>
      <c r="P120" s="39">
        <f t="shared" si="100"/>
        <v>5.8486217018935932E-5</v>
      </c>
      <c r="Q120" s="38">
        <f t="shared" si="101"/>
        <v>1.4479017072848275</v>
      </c>
      <c r="R120" s="38">
        <f t="shared" si="102"/>
        <v>-8842.382378854636</v>
      </c>
      <c r="S120" s="12">
        <f t="shared" si="97"/>
        <v>5069</v>
      </c>
      <c r="T120" s="167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9"/>
        <v>5820</v>
      </c>
      <c r="E121" s="3">
        <f t="shared" si="90"/>
        <v>148</v>
      </c>
      <c r="F121" s="23">
        <f t="shared" si="91"/>
        <v>232.8</v>
      </c>
      <c r="G121" s="91">
        <f t="shared" si="98"/>
        <v>2.1559556050956123E-3</v>
      </c>
      <c r="H121" s="55">
        <f t="shared" si="99"/>
        <v>1</v>
      </c>
      <c r="I121" s="8">
        <f t="shared" si="92"/>
        <v>546</v>
      </c>
      <c r="J121" s="3">
        <f t="shared" si="93"/>
        <v>5059</v>
      </c>
      <c r="K121" s="37">
        <f t="shared" si="94"/>
        <v>132</v>
      </c>
      <c r="L121" s="8">
        <f t="shared" si="95"/>
        <v>0</v>
      </c>
      <c r="M121" s="3">
        <f t="shared" ref="M121:M152" si="103">J121-J120</f>
        <v>-10</v>
      </c>
      <c r="N121" s="37">
        <f t="shared" si="96"/>
        <v>0</v>
      </c>
      <c r="P121" s="71">
        <f t="shared" si="100"/>
        <v>5.8486217018935932E-5</v>
      </c>
      <c r="Q121" s="70">
        <f t="shared" si="101"/>
        <v>1.4484810699810717</v>
      </c>
      <c r="R121" s="70">
        <f t="shared" si="102"/>
        <v>-8824.9726872246792</v>
      </c>
      <c r="S121" s="11">
        <f t="shared" si="97"/>
        <v>5059</v>
      </c>
      <c r="T121" s="145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9"/>
        <v>5820</v>
      </c>
      <c r="E122" s="2">
        <f t="shared" si="90"/>
        <v>148</v>
      </c>
      <c r="F122" s="24">
        <f t="shared" si="91"/>
        <v>232.8</v>
      </c>
      <c r="G122" s="92">
        <f t="shared" si="98"/>
        <v>2.1559556050956123E-3</v>
      </c>
      <c r="H122" s="56">
        <f t="shared" si="99"/>
        <v>1</v>
      </c>
      <c r="I122" s="7">
        <f t="shared" si="92"/>
        <v>546</v>
      </c>
      <c r="J122" s="2">
        <f t="shared" si="93"/>
        <v>5049</v>
      </c>
      <c r="K122" s="34">
        <f t="shared" si="94"/>
        <v>132</v>
      </c>
      <c r="L122" s="7">
        <f t="shared" si="95"/>
        <v>0</v>
      </c>
      <c r="M122" s="2">
        <f t="shared" si="103"/>
        <v>-10</v>
      </c>
      <c r="N122" s="34">
        <f t="shared" si="96"/>
        <v>0</v>
      </c>
      <c r="P122" s="39">
        <f t="shared" si="100"/>
        <v>5.8486217018935932E-5</v>
      </c>
      <c r="Q122" s="38">
        <f t="shared" si="101"/>
        <v>1.449060432677316</v>
      </c>
      <c r="R122" s="38">
        <f t="shared" si="102"/>
        <v>-8807.5629955947243</v>
      </c>
      <c r="S122" s="12">
        <f t="shared" si="97"/>
        <v>5049</v>
      </c>
      <c r="T122" s="167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4">D122+IF(M123&gt;0,M123,0)</f>
        <v>5820</v>
      </c>
      <c r="E123" s="3">
        <f t="shared" ref="E123:E154" si="105">E122+IF(N123&gt;0,N123,0)</f>
        <v>148</v>
      </c>
      <c r="F123" s="23">
        <f t="shared" ref="F123:F154" si="106">D123*W$4</f>
        <v>232.8</v>
      </c>
      <c r="G123" s="91">
        <f t="shared" si="98"/>
        <v>2.1559556050956123E-3</v>
      </c>
      <c r="H123" s="55">
        <f t="shared" si="99"/>
        <v>1</v>
      </c>
      <c r="I123" s="8">
        <f t="shared" ref="I123:I154" si="107">INT((Z$4*K123+I122)/(1+Y$4*J123))</f>
        <v>546</v>
      </c>
      <c r="J123" s="3">
        <f t="shared" ref="J123:J154" si="108">S123</f>
        <v>5039</v>
      </c>
      <c r="K123" s="37">
        <f t="shared" ref="K123:K154" si="109">INT((X$4*J123+K122)/(1+W$4+Z$4))</f>
        <v>131</v>
      </c>
      <c r="L123" s="8">
        <f t="shared" ref="L123:L154" si="110">I123-I122</f>
        <v>0</v>
      </c>
      <c r="M123" s="3">
        <f t="shared" si="103"/>
        <v>-10</v>
      </c>
      <c r="N123" s="37">
        <f t="shared" ref="N123:N154" si="111">K123-K122</f>
        <v>-1</v>
      </c>
      <c r="P123" s="71">
        <f t="shared" si="100"/>
        <v>5.8486217018935932E-5</v>
      </c>
      <c r="Q123" s="70">
        <f t="shared" si="101"/>
        <v>1.4496397953735602</v>
      </c>
      <c r="R123" s="70">
        <f t="shared" si="102"/>
        <v>-8790.1533039647675</v>
      </c>
      <c r="S123" s="11">
        <f t="shared" si="97"/>
        <v>5039</v>
      </c>
      <c r="T123" s="145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4"/>
        <v>5820</v>
      </c>
      <c r="E124" s="2">
        <f t="shared" si="105"/>
        <v>148</v>
      </c>
      <c r="F124" s="24">
        <f t="shared" si="106"/>
        <v>232.8</v>
      </c>
      <c r="G124" s="92">
        <f t="shared" si="98"/>
        <v>2.1559556050956123E-3</v>
      </c>
      <c r="H124" s="56">
        <f t="shared" si="99"/>
        <v>1</v>
      </c>
      <c r="I124" s="7">
        <f t="shared" si="107"/>
        <v>546</v>
      </c>
      <c r="J124" s="2">
        <f t="shared" si="108"/>
        <v>5029</v>
      </c>
      <c r="K124" s="34">
        <f t="shared" si="109"/>
        <v>131</v>
      </c>
      <c r="L124" s="7">
        <f t="shared" si="110"/>
        <v>0</v>
      </c>
      <c r="M124" s="2">
        <f t="shared" si="103"/>
        <v>-10</v>
      </c>
      <c r="N124" s="34">
        <f t="shared" si="111"/>
        <v>0</v>
      </c>
      <c r="P124" s="39">
        <f t="shared" si="100"/>
        <v>5.8486217018935932E-5</v>
      </c>
      <c r="Q124" s="38">
        <f t="shared" si="101"/>
        <v>1.4502424850415219</v>
      </c>
      <c r="R124" s="38">
        <f t="shared" si="102"/>
        <v>-8772.7436123348125</v>
      </c>
      <c r="S124" s="12">
        <f t="shared" si="97"/>
        <v>5029</v>
      </c>
      <c r="T124" s="167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4"/>
        <v>5820</v>
      </c>
      <c r="E125" s="3">
        <f t="shared" si="105"/>
        <v>148</v>
      </c>
      <c r="F125" s="23">
        <f t="shared" si="106"/>
        <v>232.8</v>
      </c>
      <c r="G125" s="91">
        <f t="shared" si="98"/>
        <v>2.1559556050956123E-3</v>
      </c>
      <c r="H125" s="55">
        <f t="shared" si="99"/>
        <v>1</v>
      </c>
      <c r="I125" s="8">
        <f t="shared" si="107"/>
        <v>546</v>
      </c>
      <c r="J125" s="3">
        <f t="shared" si="108"/>
        <v>5019</v>
      </c>
      <c r="K125" s="37">
        <f t="shared" si="109"/>
        <v>131</v>
      </c>
      <c r="L125" s="8">
        <f t="shared" si="110"/>
        <v>0</v>
      </c>
      <c r="M125" s="3">
        <f t="shared" si="103"/>
        <v>-10</v>
      </c>
      <c r="N125" s="37">
        <f t="shared" si="111"/>
        <v>0</v>
      </c>
      <c r="P125" s="71">
        <f t="shared" si="100"/>
        <v>5.8486217018935932E-5</v>
      </c>
      <c r="Q125" s="70">
        <f t="shared" si="101"/>
        <v>1.4508218477377661</v>
      </c>
      <c r="R125" s="70">
        <f t="shared" si="102"/>
        <v>-8755.3339207048557</v>
      </c>
      <c r="S125" s="11">
        <f t="shared" si="97"/>
        <v>5019</v>
      </c>
      <c r="T125" s="145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4"/>
        <v>5820</v>
      </c>
      <c r="E126" s="2">
        <f t="shared" si="105"/>
        <v>148</v>
      </c>
      <c r="F126" s="24">
        <f t="shared" si="106"/>
        <v>232.8</v>
      </c>
      <c r="G126" s="92">
        <f t="shared" si="98"/>
        <v>2.1559556050956123E-3</v>
      </c>
      <c r="H126" s="56">
        <f t="shared" si="99"/>
        <v>1</v>
      </c>
      <c r="I126" s="7">
        <f t="shared" si="107"/>
        <v>546</v>
      </c>
      <c r="J126" s="2">
        <f t="shared" si="108"/>
        <v>5009</v>
      </c>
      <c r="K126" s="34">
        <f t="shared" si="109"/>
        <v>130</v>
      </c>
      <c r="L126" s="7">
        <f t="shared" si="110"/>
        <v>0</v>
      </c>
      <c r="M126" s="2">
        <f t="shared" si="103"/>
        <v>-10</v>
      </c>
      <c r="N126" s="34">
        <f t="shared" si="111"/>
        <v>-1</v>
      </c>
      <c r="P126" s="39">
        <f t="shared" si="100"/>
        <v>5.8486217018935932E-5</v>
      </c>
      <c r="Q126" s="38">
        <f t="shared" si="101"/>
        <v>1.4514012104340104</v>
      </c>
      <c r="R126" s="38">
        <f t="shared" si="102"/>
        <v>-8737.9242290749007</v>
      </c>
      <c r="S126" s="12">
        <f t="shared" si="97"/>
        <v>5009</v>
      </c>
      <c r="T126" s="167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4"/>
        <v>5820</v>
      </c>
      <c r="E127" s="3">
        <f t="shared" si="105"/>
        <v>148</v>
      </c>
      <c r="F127" s="23">
        <f t="shared" si="106"/>
        <v>232.8</v>
      </c>
      <c r="G127" s="91">
        <f t="shared" si="98"/>
        <v>2.1559556050956123E-3</v>
      </c>
      <c r="H127" s="55">
        <f t="shared" si="99"/>
        <v>1</v>
      </c>
      <c r="I127" s="8">
        <f t="shared" si="107"/>
        <v>546</v>
      </c>
      <c r="J127" s="3">
        <f t="shared" si="108"/>
        <v>4999</v>
      </c>
      <c r="K127" s="37">
        <f t="shared" si="109"/>
        <v>130</v>
      </c>
      <c r="L127" s="8">
        <f t="shared" si="110"/>
        <v>0</v>
      </c>
      <c r="M127" s="3">
        <f t="shared" si="103"/>
        <v>-10</v>
      </c>
      <c r="N127" s="37">
        <f t="shared" si="111"/>
        <v>0</v>
      </c>
      <c r="P127" s="71">
        <f t="shared" si="100"/>
        <v>5.8486217018935932E-5</v>
      </c>
      <c r="Q127" s="70">
        <f t="shared" si="101"/>
        <v>1.4520039001019718</v>
      </c>
      <c r="R127" s="70">
        <f t="shared" si="102"/>
        <v>-8720.5145374449439</v>
      </c>
      <c r="S127" s="11">
        <f t="shared" si="97"/>
        <v>4999</v>
      </c>
      <c r="T127" s="145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4"/>
        <v>5820</v>
      </c>
      <c r="E128" s="2">
        <f t="shared" si="105"/>
        <v>148</v>
      </c>
      <c r="F128" s="24">
        <f t="shared" si="106"/>
        <v>232.8</v>
      </c>
      <c r="G128" s="92">
        <f t="shared" si="98"/>
        <v>2.1559556050956123E-3</v>
      </c>
      <c r="H128" s="56">
        <f t="shared" si="99"/>
        <v>1</v>
      </c>
      <c r="I128" s="7">
        <f t="shared" si="107"/>
        <v>546</v>
      </c>
      <c r="J128" s="2">
        <f t="shared" si="108"/>
        <v>4989</v>
      </c>
      <c r="K128" s="34">
        <f t="shared" si="109"/>
        <v>130</v>
      </c>
      <c r="L128" s="7">
        <f t="shared" si="110"/>
        <v>0</v>
      </c>
      <c r="M128" s="2">
        <f t="shared" si="103"/>
        <v>-10</v>
      </c>
      <c r="N128" s="34">
        <f t="shared" si="111"/>
        <v>0</v>
      </c>
      <c r="P128" s="39">
        <f t="shared" si="100"/>
        <v>5.8486217018935932E-5</v>
      </c>
      <c r="Q128" s="38">
        <f t="shared" si="101"/>
        <v>1.4525832627982163</v>
      </c>
      <c r="R128" s="38">
        <f t="shared" si="102"/>
        <v>-8703.1048458149889</v>
      </c>
      <c r="S128" s="12">
        <f t="shared" si="97"/>
        <v>4989</v>
      </c>
      <c r="T128" s="167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4"/>
        <v>5820</v>
      </c>
      <c r="E129" s="3">
        <f t="shared" si="105"/>
        <v>148</v>
      </c>
      <c r="F129" s="23">
        <f t="shared" si="106"/>
        <v>232.8</v>
      </c>
      <c r="G129" s="91">
        <f t="shared" si="98"/>
        <v>2.1559556050956123E-3</v>
      </c>
      <c r="H129" s="55">
        <f t="shared" si="99"/>
        <v>1</v>
      </c>
      <c r="I129" s="8">
        <f t="shared" si="107"/>
        <v>546</v>
      </c>
      <c r="J129" s="3">
        <f t="shared" si="108"/>
        <v>4979</v>
      </c>
      <c r="K129" s="37">
        <f t="shared" si="109"/>
        <v>130</v>
      </c>
      <c r="L129" s="8">
        <f t="shared" si="110"/>
        <v>0</v>
      </c>
      <c r="M129" s="3">
        <f t="shared" si="103"/>
        <v>-10</v>
      </c>
      <c r="N129" s="37">
        <f t="shared" si="111"/>
        <v>0</v>
      </c>
      <c r="P129" s="71">
        <f t="shared" si="100"/>
        <v>5.8486217018935932E-5</v>
      </c>
      <c r="Q129" s="70">
        <f t="shared" si="101"/>
        <v>1.4531626254944605</v>
      </c>
      <c r="R129" s="70">
        <f t="shared" si="102"/>
        <v>-8685.6951541850322</v>
      </c>
      <c r="S129" s="11">
        <f t="shared" si="97"/>
        <v>4979</v>
      </c>
      <c r="T129" s="145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4"/>
        <v>5820</v>
      </c>
      <c r="E130" s="2">
        <f t="shared" si="105"/>
        <v>148</v>
      </c>
      <c r="F130" s="24">
        <f t="shared" si="106"/>
        <v>232.8</v>
      </c>
      <c r="G130" s="92">
        <f t="shared" si="98"/>
        <v>2.1559556050956123E-3</v>
      </c>
      <c r="H130" s="56">
        <f t="shared" si="99"/>
        <v>1</v>
      </c>
      <c r="I130" s="7">
        <f t="shared" si="107"/>
        <v>546</v>
      </c>
      <c r="J130" s="2">
        <f t="shared" si="108"/>
        <v>4969</v>
      </c>
      <c r="K130" s="34">
        <f t="shared" si="109"/>
        <v>129</v>
      </c>
      <c r="L130" s="7">
        <f t="shared" si="110"/>
        <v>0</v>
      </c>
      <c r="M130" s="2">
        <f t="shared" si="103"/>
        <v>-10</v>
      </c>
      <c r="N130" s="34">
        <f t="shared" si="111"/>
        <v>-1</v>
      </c>
      <c r="P130" s="39">
        <f t="shared" si="100"/>
        <v>5.8486217018935932E-5</v>
      </c>
      <c r="Q130" s="38">
        <f t="shared" si="101"/>
        <v>1.4537419881907048</v>
      </c>
      <c r="R130" s="38">
        <f t="shared" si="102"/>
        <v>-8668.2854625550772</v>
      </c>
      <c r="S130" s="12">
        <f t="shared" si="97"/>
        <v>4969</v>
      </c>
      <c r="T130" s="167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4"/>
        <v>5820</v>
      </c>
      <c r="E131" s="3">
        <f t="shared" si="105"/>
        <v>148</v>
      </c>
      <c r="F131" s="23">
        <f t="shared" si="106"/>
        <v>232.8</v>
      </c>
      <c r="G131" s="91">
        <f t="shared" si="98"/>
        <v>2.1559556050956123E-3</v>
      </c>
      <c r="H131" s="55">
        <f t="shared" si="99"/>
        <v>1</v>
      </c>
      <c r="I131" s="8">
        <f t="shared" si="107"/>
        <v>546</v>
      </c>
      <c r="J131" s="3">
        <f t="shared" si="108"/>
        <v>4959</v>
      </c>
      <c r="K131" s="37">
        <f t="shared" si="109"/>
        <v>129</v>
      </c>
      <c r="L131" s="8">
        <f t="shared" si="110"/>
        <v>0</v>
      </c>
      <c r="M131" s="3">
        <f t="shared" si="103"/>
        <v>-10</v>
      </c>
      <c r="N131" s="37">
        <f t="shared" si="111"/>
        <v>0</v>
      </c>
      <c r="P131" s="71">
        <f t="shared" si="100"/>
        <v>5.8486217018935932E-5</v>
      </c>
      <c r="Q131" s="70">
        <f t="shared" si="101"/>
        <v>1.4543446778586662</v>
      </c>
      <c r="R131" s="70">
        <f t="shared" si="102"/>
        <v>-8650.8757709251204</v>
      </c>
      <c r="S131" s="11">
        <f t="shared" si="97"/>
        <v>4959</v>
      </c>
      <c r="T131" s="145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4"/>
        <v>5820</v>
      </c>
      <c r="E132" s="2">
        <f t="shared" si="105"/>
        <v>148</v>
      </c>
      <c r="F132" s="24">
        <f t="shared" si="106"/>
        <v>232.8</v>
      </c>
      <c r="G132" s="92">
        <f t="shared" ref="G132:G163" si="112">D132/U$3</f>
        <v>2.1559556050956123E-3</v>
      </c>
      <c r="H132" s="56">
        <f t="shared" si="99"/>
        <v>1</v>
      </c>
      <c r="I132" s="7">
        <f t="shared" si="107"/>
        <v>546</v>
      </c>
      <c r="J132" s="2">
        <f t="shared" si="108"/>
        <v>4949</v>
      </c>
      <c r="K132" s="34">
        <f t="shared" si="109"/>
        <v>129</v>
      </c>
      <c r="L132" s="7">
        <f t="shared" si="110"/>
        <v>0</v>
      </c>
      <c r="M132" s="2">
        <f t="shared" si="103"/>
        <v>-10</v>
      </c>
      <c r="N132" s="34">
        <f t="shared" si="111"/>
        <v>0</v>
      </c>
      <c r="P132" s="39">
        <f t="shared" si="100"/>
        <v>5.8486217018935932E-5</v>
      </c>
      <c r="Q132" s="38">
        <f t="shared" si="101"/>
        <v>1.4549240405549106</v>
      </c>
      <c r="R132" s="38">
        <f t="shared" si="102"/>
        <v>-8633.4660792951636</v>
      </c>
      <c r="S132" s="12">
        <f t="shared" si="97"/>
        <v>4949</v>
      </c>
      <c r="T132" s="167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4"/>
        <v>5820</v>
      </c>
      <c r="E133" s="3">
        <f t="shared" si="105"/>
        <v>148</v>
      </c>
      <c r="F133" s="23">
        <f t="shared" si="106"/>
        <v>232.8</v>
      </c>
      <c r="G133" s="91">
        <f t="shared" si="112"/>
        <v>2.1559556050956123E-3</v>
      </c>
      <c r="H133" s="55">
        <f t="shared" si="99"/>
        <v>1</v>
      </c>
      <c r="I133" s="8">
        <f t="shared" si="107"/>
        <v>546</v>
      </c>
      <c r="J133" s="3">
        <f t="shared" si="108"/>
        <v>4939</v>
      </c>
      <c r="K133" s="37">
        <f t="shared" si="109"/>
        <v>129</v>
      </c>
      <c r="L133" s="8">
        <f t="shared" si="110"/>
        <v>0</v>
      </c>
      <c r="M133" s="3">
        <f t="shared" si="103"/>
        <v>-10</v>
      </c>
      <c r="N133" s="37">
        <f t="shared" si="111"/>
        <v>0</v>
      </c>
      <c r="P133" s="71">
        <f t="shared" si="100"/>
        <v>5.8486217018935932E-5</v>
      </c>
      <c r="Q133" s="70">
        <f t="shared" si="101"/>
        <v>1.4555034032511547</v>
      </c>
      <c r="R133" s="70">
        <f t="shared" si="102"/>
        <v>-8616.0563876652086</v>
      </c>
      <c r="S133" s="11">
        <f t="shared" si="97"/>
        <v>4939</v>
      </c>
      <c r="T133" s="145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4"/>
        <v>5820</v>
      </c>
      <c r="E134" s="2">
        <f t="shared" si="105"/>
        <v>148</v>
      </c>
      <c r="F134" s="24">
        <f t="shared" si="106"/>
        <v>232.8</v>
      </c>
      <c r="G134" s="92">
        <f t="shared" si="112"/>
        <v>2.1559556050956123E-3</v>
      </c>
      <c r="H134" s="56">
        <f t="shared" si="99"/>
        <v>1</v>
      </c>
      <c r="I134" s="7">
        <f t="shared" si="107"/>
        <v>546</v>
      </c>
      <c r="J134" s="2">
        <f t="shared" si="108"/>
        <v>4929</v>
      </c>
      <c r="K134" s="34">
        <f t="shared" si="109"/>
        <v>128</v>
      </c>
      <c r="L134" s="7">
        <f t="shared" si="110"/>
        <v>0</v>
      </c>
      <c r="M134" s="2">
        <f t="shared" si="103"/>
        <v>-10</v>
      </c>
      <c r="N134" s="34">
        <f t="shared" si="111"/>
        <v>-1</v>
      </c>
      <c r="P134" s="39">
        <f t="shared" si="100"/>
        <v>5.8486217018935932E-5</v>
      </c>
      <c r="Q134" s="38">
        <f t="shared" si="101"/>
        <v>1.4560827659473992</v>
      </c>
      <c r="R134" s="38">
        <f t="shared" si="102"/>
        <v>-8598.6466960352518</v>
      </c>
      <c r="S134" s="12">
        <f t="shared" si="97"/>
        <v>4929</v>
      </c>
      <c r="T134" s="167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4"/>
        <v>5820</v>
      </c>
      <c r="E135" s="3">
        <f t="shared" si="105"/>
        <v>148</v>
      </c>
      <c r="F135" s="23">
        <f t="shared" si="106"/>
        <v>232.8</v>
      </c>
      <c r="G135" s="91">
        <f t="shared" si="112"/>
        <v>2.1559556050956123E-3</v>
      </c>
      <c r="H135" s="55">
        <f t="shared" si="99"/>
        <v>1</v>
      </c>
      <c r="I135" s="8">
        <f t="shared" si="107"/>
        <v>546</v>
      </c>
      <c r="J135" s="3">
        <f t="shared" si="108"/>
        <v>4919</v>
      </c>
      <c r="K135" s="37">
        <f t="shared" si="109"/>
        <v>128</v>
      </c>
      <c r="L135" s="8">
        <f t="shared" si="110"/>
        <v>0</v>
      </c>
      <c r="M135" s="3">
        <f t="shared" si="103"/>
        <v>-10</v>
      </c>
      <c r="N135" s="37">
        <f t="shared" si="111"/>
        <v>0</v>
      </c>
      <c r="P135" s="71">
        <f t="shared" si="100"/>
        <v>5.8486217018935932E-5</v>
      </c>
      <c r="Q135" s="70">
        <f t="shared" si="101"/>
        <v>1.4566854556153606</v>
      </c>
      <c r="R135" s="70">
        <f t="shared" si="102"/>
        <v>-8581.2370044052968</v>
      </c>
      <c r="S135" s="11">
        <f t="shared" si="97"/>
        <v>4919</v>
      </c>
      <c r="T135" s="145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4"/>
        <v>5820</v>
      </c>
      <c r="E136" s="2">
        <f t="shared" si="105"/>
        <v>148</v>
      </c>
      <c r="F136" s="24">
        <f t="shared" si="106"/>
        <v>232.8</v>
      </c>
      <c r="G136" s="92">
        <f t="shared" si="112"/>
        <v>2.1559556050956123E-3</v>
      </c>
      <c r="H136" s="56">
        <f t="shared" ref="H136:H167" si="113">D136/D135</f>
        <v>1</v>
      </c>
      <c r="I136" s="7">
        <f t="shared" si="107"/>
        <v>546</v>
      </c>
      <c r="J136" s="2">
        <f t="shared" si="108"/>
        <v>4909</v>
      </c>
      <c r="K136" s="34">
        <f t="shared" si="109"/>
        <v>128</v>
      </c>
      <c r="L136" s="7">
        <f t="shared" si="110"/>
        <v>0</v>
      </c>
      <c r="M136" s="2">
        <f t="shared" si="103"/>
        <v>-10</v>
      </c>
      <c r="N136" s="34">
        <f t="shared" si="111"/>
        <v>0</v>
      </c>
      <c r="P136" s="39">
        <f t="shared" si="100"/>
        <v>5.8486217018935932E-5</v>
      </c>
      <c r="Q136" s="38">
        <f t="shared" si="101"/>
        <v>1.4572648183116048</v>
      </c>
      <c r="R136" s="38">
        <f t="shared" si="102"/>
        <v>-8563.82731277534</v>
      </c>
      <c r="S136" s="12">
        <f t="shared" si="97"/>
        <v>4909</v>
      </c>
      <c r="T136" s="167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4"/>
        <v>5820</v>
      </c>
      <c r="E137" s="3">
        <f t="shared" si="105"/>
        <v>148</v>
      </c>
      <c r="F137" s="23">
        <f t="shared" si="106"/>
        <v>232.8</v>
      </c>
      <c r="G137" s="91">
        <f t="shared" si="112"/>
        <v>2.1559556050956123E-3</v>
      </c>
      <c r="H137" s="55">
        <f t="shared" si="113"/>
        <v>1</v>
      </c>
      <c r="I137" s="8">
        <f t="shared" si="107"/>
        <v>546</v>
      </c>
      <c r="J137" s="3">
        <f t="shared" si="108"/>
        <v>4899</v>
      </c>
      <c r="K137" s="37">
        <f t="shared" si="109"/>
        <v>128</v>
      </c>
      <c r="L137" s="8">
        <f t="shared" si="110"/>
        <v>0</v>
      </c>
      <c r="M137" s="3">
        <f t="shared" si="103"/>
        <v>-10</v>
      </c>
      <c r="N137" s="37">
        <f t="shared" si="111"/>
        <v>0</v>
      </c>
      <c r="P137" s="71">
        <f t="shared" si="100"/>
        <v>5.8486217018935932E-5</v>
      </c>
      <c r="Q137" s="70">
        <f t="shared" si="101"/>
        <v>1.4578441810078493</v>
      </c>
      <c r="R137" s="70">
        <f t="shared" si="102"/>
        <v>-8546.4176211453851</v>
      </c>
      <c r="S137" s="11">
        <f t="shared" si="97"/>
        <v>4899</v>
      </c>
      <c r="T137" s="145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4"/>
        <v>5820</v>
      </c>
      <c r="E138" s="2">
        <f t="shared" si="105"/>
        <v>148</v>
      </c>
      <c r="F138" s="24">
        <f t="shared" si="106"/>
        <v>232.8</v>
      </c>
      <c r="G138" s="92">
        <f t="shared" si="112"/>
        <v>2.1559556050956123E-3</v>
      </c>
      <c r="H138" s="56">
        <f t="shared" si="113"/>
        <v>1</v>
      </c>
      <c r="I138" s="7">
        <f t="shared" si="107"/>
        <v>546</v>
      </c>
      <c r="J138" s="2">
        <f t="shared" si="108"/>
        <v>4889</v>
      </c>
      <c r="K138" s="34">
        <f t="shared" si="109"/>
        <v>127</v>
      </c>
      <c r="L138" s="7">
        <f t="shared" si="110"/>
        <v>0</v>
      </c>
      <c r="M138" s="2">
        <f t="shared" si="103"/>
        <v>-10</v>
      </c>
      <c r="N138" s="34">
        <f t="shared" si="111"/>
        <v>-1</v>
      </c>
      <c r="P138" s="39">
        <f t="shared" si="100"/>
        <v>5.8486217018935932E-5</v>
      </c>
      <c r="Q138" s="38">
        <f t="shared" si="101"/>
        <v>1.4584235437040936</v>
      </c>
      <c r="R138" s="38">
        <f t="shared" si="102"/>
        <v>-8529.0079295154283</v>
      </c>
      <c r="S138" s="12">
        <f t="shared" si="97"/>
        <v>4889</v>
      </c>
      <c r="T138" s="167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4"/>
        <v>5820</v>
      </c>
      <c r="E139" s="3">
        <f t="shared" si="105"/>
        <v>148</v>
      </c>
      <c r="F139" s="23">
        <f t="shared" si="106"/>
        <v>232.8</v>
      </c>
      <c r="G139" s="91">
        <f t="shared" si="112"/>
        <v>2.1559556050956123E-3</v>
      </c>
      <c r="H139" s="55">
        <f t="shared" si="113"/>
        <v>1</v>
      </c>
      <c r="I139" s="8">
        <f t="shared" si="107"/>
        <v>546</v>
      </c>
      <c r="J139" s="3">
        <f t="shared" si="108"/>
        <v>4879</v>
      </c>
      <c r="K139" s="37">
        <f t="shared" si="109"/>
        <v>127</v>
      </c>
      <c r="L139" s="8">
        <f t="shared" si="110"/>
        <v>0</v>
      </c>
      <c r="M139" s="3">
        <f t="shared" si="103"/>
        <v>-10</v>
      </c>
      <c r="N139" s="37">
        <f t="shared" si="111"/>
        <v>0</v>
      </c>
      <c r="P139" s="71">
        <f t="shared" si="100"/>
        <v>5.8486217018935932E-5</v>
      </c>
      <c r="Q139" s="70">
        <f t="shared" si="101"/>
        <v>1.4590262333720549</v>
      </c>
      <c r="R139" s="70">
        <f t="shared" si="102"/>
        <v>-8511.5982378854733</v>
      </c>
      <c r="S139" s="11">
        <f t="shared" si="97"/>
        <v>4879</v>
      </c>
      <c r="T139" s="145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4"/>
        <v>5820</v>
      </c>
      <c r="E140" s="2">
        <f t="shared" si="105"/>
        <v>148</v>
      </c>
      <c r="F140" s="24">
        <f t="shared" si="106"/>
        <v>232.8</v>
      </c>
      <c r="G140" s="92">
        <f t="shared" si="112"/>
        <v>2.1559556050956123E-3</v>
      </c>
      <c r="H140" s="56">
        <f t="shared" si="113"/>
        <v>1</v>
      </c>
      <c r="I140" s="7">
        <f t="shared" si="107"/>
        <v>546</v>
      </c>
      <c r="J140" s="2">
        <f t="shared" si="108"/>
        <v>4869</v>
      </c>
      <c r="K140" s="34">
        <f t="shared" si="109"/>
        <v>127</v>
      </c>
      <c r="L140" s="7">
        <f t="shared" si="110"/>
        <v>0</v>
      </c>
      <c r="M140" s="2">
        <f t="shared" si="103"/>
        <v>-10</v>
      </c>
      <c r="N140" s="34">
        <f t="shared" si="111"/>
        <v>0</v>
      </c>
      <c r="P140" s="39">
        <f t="shared" si="100"/>
        <v>5.8486217018935932E-5</v>
      </c>
      <c r="Q140" s="38">
        <f t="shared" si="101"/>
        <v>1.4596055960682992</v>
      </c>
      <c r="R140" s="38">
        <f t="shared" si="102"/>
        <v>-8494.1885462555165</v>
      </c>
      <c r="S140" s="12">
        <f t="shared" si="97"/>
        <v>4869</v>
      </c>
      <c r="T140" s="167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4"/>
        <v>5820</v>
      </c>
      <c r="E141" s="3">
        <f t="shared" si="105"/>
        <v>148</v>
      </c>
      <c r="F141" s="23">
        <f t="shared" si="106"/>
        <v>232.8</v>
      </c>
      <c r="G141" s="91">
        <f t="shared" si="112"/>
        <v>2.1559556050956123E-3</v>
      </c>
      <c r="H141" s="55">
        <f t="shared" si="113"/>
        <v>1</v>
      </c>
      <c r="I141" s="8">
        <f t="shared" si="107"/>
        <v>546</v>
      </c>
      <c r="J141" s="3">
        <f t="shared" si="108"/>
        <v>4859</v>
      </c>
      <c r="K141" s="37">
        <f t="shared" si="109"/>
        <v>127</v>
      </c>
      <c r="L141" s="8">
        <f t="shared" si="110"/>
        <v>0</v>
      </c>
      <c r="M141" s="3">
        <f t="shared" si="103"/>
        <v>-10</v>
      </c>
      <c r="N141" s="37">
        <f t="shared" si="111"/>
        <v>0</v>
      </c>
      <c r="P141" s="71">
        <f t="shared" si="100"/>
        <v>5.8486217018935932E-5</v>
      </c>
      <c r="Q141" s="70">
        <f t="shared" si="101"/>
        <v>1.4601849587645435</v>
      </c>
      <c r="R141" s="70">
        <f t="shared" si="102"/>
        <v>-8476.7788546255615</v>
      </c>
      <c r="S141" s="11">
        <f t="shared" si="97"/>
        <v>4859</v>
      </c>
      <c r="T141" s="145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4"/>
        <v>5820</v>
      </c>
      <c r="E142" s="2">
        <f t="shared" si="105"/>
        <v>148</v>
      </c>
      <c r="F142" s="24">
        <f t="shared" si="106"/>
        <v>232.8</v>
      </c>
      <c r="G142" s="92">
        <f t="shared" si="112"/>
        <v>2.1559556050956123E-3</v>
      </c>
      <c r="H142" s="56">
        <f t="shared" si="113"/>
        <v>1</v>
      </c>
      <c r="I142" s="7">
        <f t="shared" si="107"/>
        <v>546</v>
      </c>
      <c r="J142" s="2">
        <f t="shared" si="108"/>
        <v>4849</v>
      </c>
      <c r="K142" s="34">
        <f t="shared" si="109"/>
        <v>126</v>
      </c>
      <c r="L142" s="7">
        <f t="shared" si="110"/>
        <v>0</v>
      </c>
      <c r="M142" s="2">
        <f t="shared" si="103"/>
        <v>-10</v>
      </c>
      <c r="N142" s="34">
        <f t="shared" si="111"/>
        <v>-1</v>
      </c>
      <c r="P142" s="39">
        <f t="shared" si="100"/>
        <v>5.8486217018935932E-5</v>
      </c>
      <c r="Q142" s="38">
        <f t="shared" si="101"/>
        <v>1.4607643214607877</v>
      </c>
      <c r="R142" s="38">
        <f t="shared" si="102"/>
        <v>-8459.3691629956047</v>
      </c>
      <c r="S142" s="12">
        <f t="shared" si="97"/>
        <v>4849</v>
      </c>
      <c r="T142" s="167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4"/>
        <v>5820</v>
      </c>
      <c r="E143" s="3">
        <f t="shared" si="105"/>
        <v>148</v>
      </c>
      <c r="F143" s="23">
        <f t="shared" si="106"/>
        <v>232.8</v>
      </c>
      <c r="G143" s="91">
        <f t="shared" si="112"/>
        <v>2.1559556050956123E-3</v>
      </c>
      <c r="H143" s="55">
        <f t="shared" si="113"/>
        <v>1</v>
      </c>
      <c r="I143" s="8">
        <f t="shared" si="107"/>
        <v>546</v>
      </c>
      <c r="J143" s="3">
        <f t="shared" si="108"/>
        <v>4839</v>
      </c>
      <c r="K143" s="37">
        <f t="shared" si="109"/>
        <v>126</v>
      </c>
      <c r="L143" s="8">
        <f t="shared" si="110"/>
        <v>0</v>
      </c>
      <c r="M143" s="3">
        <f t="shared" si="103"/>
        <v>-10</v>
      </c>
      <c r="N143" s="37">
        <f t="shared" si="111"/>
        <v>0</v>
      </c>
      <c r="P143" s="71">
        <f t="shared" si="100"/>
        <v>5.8486217018935932E-5</v>
      </c>
      <c r="Q143" s="70">
        <f t="shared" si="101"/>
        <v>1.4613670111287493</v>
      </c>
      <c r="R143" s="70">
        <f t="shared" si="102"/>
        <v>-8441.9594713656479</v>
      </c>
      <c r="S143" s="11">
        <f t="shared" si="97"/>
        <v>4839</v>
      </c>
      <c r="T143" s="145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4"/>
        <v>5820</v>
      </c>
      <c r="E144" s="2">
        <f t="shared" si="105"/>
        <v>148</v>
      </c>
      <c r="F144" s="24">
        <f t="shared" si="106"/>
        <v>232.8</v>
      </c>
      <c r="G144" s="92">
        <f t="shared" si="112"/>
        <v>2.1559556050956123E-3</v>
      </c>
      <c r="H144" s="56">
        <f t="shared" si="113"/>
        <v>1</v>
      </c>
      <c r="I144" s="7">
        <f t="shared" si="107"/>
        <v>546</v>
      </c>
      <c r="J144" s="2">
        <f t="shared" si="108"/>
        <v>4829</v>
      </c>
      <c r="K144" s="34">
        <f t="shared" si="109"/>
        <v>126</v>
      </c>
      <c r="L144" s="7">
        <f t="shared" si="110"/>
        <v>0</v>
      </c>
      <c r="M144" s="2">
        <f t="shared" si="103"/>
        <v>-10</v>
      </c>
      <c r="N144" s="34">
        <f t="shared" si="111"/>
        <v>0</v>
      </c>
      <c r="P144" s="39">
        <f t="shared" si="100"/>
        <v>5.8486217018935932E-5</v>
      </c>
      <c r="Q144" s="38">
        <f t="shared" si="101"/>
        <v>1.4619463738249936</v>
      </c>
      <c r="R144" s="38">
        <f t="shared" si="102"/>
        <v>-8424.5497797356929</v>
      </c>
      <c r="S144" s="12">
        <f t="shared" si="97"/>
        <v>4829</v>
      </c>
      <c r="T144" s="167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4"/>
        <v>5820</v>
      </c>
      <c r="E145" s="3">
        <f t="shared" si="105"/>
        <v>148</v>
      </c>
      <c r="F145" s="23">
        <f t="shared" si="106"/>
        <v>232.8</v>
      </c>
      <c r="G145" s="91">
        <f t="shared" si="112"/>
        <v>2.1559556050956123E-3</v>
      </c>
      <c r="H145" s="55">
        <f t="shared" si="113"/>
        <v>1</v>
      </c>
      <c r="I145" s="8">
        <f t="shared" si="107"/>
        <v>546</v>
      </c>
      <c r="J145" s="3">
        <f t="shared" si="108"/>
        <v>4819</v>
      </c>
      <c r="K145" s="37">
        <f t="shared" si="109"/>
        <v>126</v>
      </c>
      <c r="L145" s="8">
        <f t="shared" si="110"/>
        <v>0</v>
      </c>
      <c r="M145" s="3">
        <f t="shared" si="103"/>
        <v>-10</v>
      </c>
      <c r="N145" s="37">
        <f t="shared" si="111"/>
        <v>0</v>
      </c>
      <c r="P145" s="71">
        <f t="shared" ref="P145:P176" si="114">Y$4*((1+W$4-X$4)*(1+W$4+Z$4)-X$4)</f>
        <v>5.8486217018935932E-5</v>
      </c>
      <c r="Q145" s="70">
        <f t="shared" ref="Q145:Q176" si="115">(1+W$4-X$4)*(1+W$4+Z$4)-Y$4*((Z$4*K144)+((I144+J144)*(1+W$4+Z$4)))</f>
        <v>1.4625257365212379</v>
      </c>
      <c r="R145" s="70">
        <f t="shared" ref="R145:R176" si="116">-J144*(1+W$4+Z$4)</f>
        <v>-8407.1400881057361</v>
      </c>
      <c r="S145" s="11">
        <f t="shared" si="97"/>
        <v>4819</v>
      </c>
      <c r="T145" s="145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4"/>
        <v>5820</v>
      </c>
      <c r="E146" s="2">
        <f t="shared" si="105"/>
        <v>148</v>
      </c>
      <c r="F146" s="24">
        <f t="shared" si="106"/>
        <v>232.8</v>
      </c>
      <c r="G146" s="92">
        <f t="shared" si="112"/>
        <v>2.1559556050956123E-3</v>
      </c>
      <c r="H146" s="56">
        <f t="shared" si="113"/>
        <v>1</v>
      </c>
      <c r="I146" s="7">
        <f t="shared" si="107"/>
        <v>546</v>
      </c>
      <c r="J146" s="2">
        <f t="shared" si="108"/>
        <v>4809</v>
      </c>
      <c r="K146" s="34">
        <f t="shared" si="109"/>
        <v>125</v>
      </c>
      <c r="L146" s="7">
        <f t="shared" si="110"/>
        <v>0</v>
      </c>
      <c r="M146" s="2">
        <f t="shared" si="103"/>
        <v>-10</v>
      </c>
      <c r="N146" s="34">
        <f t="shared" si="111"/>
        <v>-1</v>
      </c>
      <c r="P146" s="39">
        <f t="shared" si="114"/>
        <v>5.8486217018935932E-5</v>
      </c>
      <c r="Q146" s="38">
        <f t="shared" si="115"/>
        <v>1.4631050992174821</v>
      </c>
      <c r="R146" s="38">
        <f t="shared" si="116"/>
        <v>-8389.7303964757812</v>
      </c>
      <c r="S146" s="12">
        <f t="shared" si="97"/>
        <v>4809</v>
      </c>
      <c r="T146" s="167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4"/>
        <v>5820</v>
      </c>
      <c r="E147" s="3">
        <f t="shared" si="105"/>
        <v>148</v>
      </c>
      <c r="F147" s="23">
        <f t="shared" si="106"/>
        <v>232.8</v>
      </c>
      <c r="G147" s="91">
        <f t="shared" si="112"/>
        <v>2.1559556050956123E-3</v>
      </c>
      <c r="H147" s="55">
        <f t="shared" si="113"/>
        <v>1</v>
      </c>
      <c r="I147" s="8">
        <f t="shared" si="107"/>
        <v>546</v>
      </c>
      <c r="J147" s="3">
        <f t="shared" si="108"/>
        <v>4799</v>
      </c>
      <c r="K147" s="37">
        <f t="shared" si="109"/>
        <v>125</v>
      </c>
      <c r="L147" s="8">
        <f t="shared" si="110"/>
        <v>0</v>
      </c>
      <c r="M147" s="3">
        <f t="shared" si="103"/>
        <v>-10</v>
      </c>
      <c r="N147" s="37">
        <f t="shared" si="111"/>
        <v>0</v>
      </c>
      <c r="P147" s="71">
        <f t="shared" si="114"/>
        <v>5.8486217018935932E-5</v>
      </c>
      <c r="Q147" s="70">
        <f t="shared" si="115"/>
        <v>1.4637077888854435</v>
      </c>
      <c r="R147" s="70">
        <f t="shared" si="116"/>
        <v>-8372.3207048458244</v>
      </c>
      <c r="S147" s="11">
        <f t="shared" si="97"/>
        <v>4799</v>
      </c>
      <c r="T147" s="145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4"/>
        <v>5820</v>
      </c>
      <c r="E148" s="2">
        <f t="shared" si="105"/>
        <v>148</v>
      </c>
      <c r="F148" s="24">
        <f t="shared" si="106"/>
        <v>232.8</v>
      </c>
      <c r="G148" s="92">
        <f t="shared" si="112"/>
        <v>2.1559556050956123E-3</v>
      </c>
      <c r="H148" s="56">
        <f t="shared" si="113"/>
        <v>1</v>
      </c>
      <c r="I148" s="7">
        <f t="shared" si="107"/>
        <v>546</v>
      </c>
      <c r="J148" s="2">
        <f t="shared" si="108"/>
        <v>4789</v>
      </c>
      <c r="K148" s="34">
        <f t="shared" si="109"/>
        <v>125</v>
      </c>
      <c r="L148" s="7">
        <f t="shared" si="110"/>
        <v>0</v>
      </c>
      <c r="M148" s="2">
        <f t="shared" si="103"/>
        <v>-10</v>
      </c>
      <c r="N148" s="34">
        <f t="shared" si="111"/>
        <v>0</v>
      </c>
      <c r="P148" s="39">
        <f t="shared" si="114"/>
        <v>5.8486217018935932E-5</v>
      </c>
      <c r="Q148" s="38">
        <f t="shared" si="115"/>
        <v>1.4642871515816878</v>
      </c>
      <c r="R148" s="38">
        <f t="shared" si="116"/>
        <v>-8354.9110132158694</v>
      </c>
      <c r="S148" s="12">
        <f t="shared" si="97"/>
        <v>4789</v>
      </c>
      <c r="T148" s="167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4"/>
        <v>5820</v>
      </c>
      <c r="E149" s="3">
        <f t="shared" si="105"/>
        <v>148</v>
      </c>
      <c r="F149" s="23">
        <f t="shared" si="106"/>
        <v>232.8</v>
      </c>
      <c r="G149" s="91">
        <f t="shared" si="112"/>
        <v>2.1559556050956123E-3</v>
      </c>
      <c r="H149" s="55">
        <f t="shared" si="113"/>
        <v>1</v>
      </c>
      <c r="I149" s="8">
        <f t="shared" si="107"/>
        <v>546</v>
      </c>
      <c r="J149" s="3">
        <f t="shared" si="108"/>
        <v>4779</v>
      </c>
      <c r="K149" s="37">
        <f t="shared" si="109"/>
        <v>124</v>
      </c>
      <c r="L149" s="8">
        <f t="shared" si="110"/>
        <v>0</v>
      </c>
      <c r="M149" s="3">
        <f t="shared" si="103"/>
        <v>-10</v>
      </c>
      <c r="N149" s="37">
        <f t="shared" si="111"/>
        <v>-1</v>
      </c>
      <c r="P149" s="71">
        <f t="shared" si="114"/>
        <v>5.8486217018935932E-5</v>
      </c>
      <c r="Q149" s="70">
        <f t="shared" si="115"/>
        <v>1.4648665142779322</v>
      </c>
      <c r="R149" s="70">
        <f t="shared" si="116"/>
        <v>-8337.5013215859126</v>
      </c>
      <c r="S149" s="11">
        <f t="shared" si="97"/>
        <v>4779</v>
      </c>
      <c r="T149" s="145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4"/>
        <v>5820</v>
      </c>
      <c r="E150" s="2">
        <f t="shared" si="105"/>
        <v>148</v>
      </c>
      <c r="F150" s="24">
        <f t="shared" si="106"/>
        <v>232.8</v>
      </c>
      <c r="G150" s="92">
        <f t="shared" si="112"/>
        <v>2.1559556050956123E-3</v>
      </c>
      <c r="H150" s="56">
        <f t="shared" si="113"/>
        <v>1</v>
      </c>
      <c r="I150" s="7">
        <f t="shared" si="107"/>
        <v>546</v>
      </c>
      <c r="J150" s="2">
        <f t="shared" si="108"/>
        <v>4769</v>
      </c>
      <c r="K150" s="34">
        <f t="shared" si="109"/>
        <v>124</v>
      </c>
      <c r="L150" s="7">
        <f t="shared" si="110"/>
        <v>0</v>
      </c>
      <c r="M150" s="2">
        <f t="shared" si="103"/>
        <v>-10</v>
      </c>
      <c r="N150" s="34">
        <f t="shared" si="111"/>
        <v>0</v>
      </c>
      <c r="P150" s="39">
        <f t="shared" si="114"/>
        <v>5.8486217018935932E-5</v>
      </c>
      <c r="Q150" s="38">
        <f t="shared" si="115"/>
        <v>1.4654692039458936</v>
      </c>
      <c r="R150" s="38">
        <f t="shared" si="116"/>
        <v>-8320.0916299559576</v>
      </c>
      <c r="S150" s="12">
        <f t="shared" si="97"/>
        <v>4769</v>
      </c>
      <c r="T150" s="167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4"/>
        <v>5820</v>
      </c>
      <c r="E151" s="3">
        <f t="shared" si="105"/>
        <v>148</v>
      </c>
      <c r="F151" s="23">
        <f t="shared" si="106"/>
        <v>232.8</v>
      </c>
      <c r="G151" s="91">
        <f t="shared" si="112"/>
        <v>2.1559556050956123E-3</v>
      </c>
      <c r="H151" s="55">
        <f t="shared" si="113"/>
        <v>1</v>
      </c>
      <c r="I151" s="8">
        <f t="shared" si="107"/>
        <v>546</v>
      </c>
      <c r="J151" s="3">
        <f t="shared" si="108"/>
        <v>4759</v>
      </c>
      <c r="K151" s="37">
        <f t="shared" si="109"/>
        <v>124</v>
      </c>
      <c r="L151" s="8">
        <f t="shared" si="110"/>
        <v>0</v>
      </c>
      <c r="M151" s="3">
        <f t="shared" si="103"/>
        <v>-10</v>
      </c>
      <c r="N151" s="37">
        <f t="shared" si="111"/>
        <v>0</v>
      </c>
      <c r="P151" s="71">
        <f t="shared" si="114"/>
        <v>5.8486217018935932E-5</v>
      </c>
      <c r="Q151" s="70">
        <f t="shared" si="115"/>
        <v>1.4660485666421379</v>
      </c>
      <c r="R151" s="70">
        <f t="shared" si="116"/>
        <v>-8302.6819383260008</v>
      </c>
      <c r="S151" s="11">
        <f t="shared" si="97"/>
        <v>4759</v>
      </c>
      <c r="T151" s="145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4"/>
        <v>5820</v>
      </c>
      <c r="E152" s="2">
        <f t="shared" si="105"/>
        <v>148</v>
      </c>
      <c r="F152" s="24">
        <f t="shared" si="106"/>
        <v>232.8</v>
      </c>
      <c r="G152" s="92">
        <f t="shared" si="112"/>
        <v>2.1559556050956123E-3</v>
      </c>
      <c r="H152" s="56">
        <f t="shared" si="113"/>
        <v>1</v>
      </c>
      <c r="I152" s="7">
        <f t="shared" si="107"/>
        <v>546</v>
      </c>
      <c r="J152" s="2">
        <f t="shared" si="108"/>
        <v>4749</v>
      </c>
      <c r="K152" s="34">
        <f t="shared" si="109"/>
        <v>124</v>
      </c>
      <c r="L152" s="7">
        <f t="shared" si="110"/>
        <v>0</v>
      </c>
      <c r="M152" s="2">
        <f t="shared" si="103"/>
        <v>-10</v>
      </c>
      <c r="N152" s="34">
        <f t="shared" si="111"/>
        <v>0</v>
      </c>
      <c r="P152" s="39">
        <f t="shared" si="114"/>
        <v>5.8486217018935932E-5</v>
      </c>
      <c r="Q152" s="38">
        <f t="shared" si="115"/>
        <v>1.4666279293383822</v>
      </c>
      <c r="R152" s="38">
        <f t="shared" si="116"/>
        <v>-8285.2722466960458</v>
      </c>
      <c r="S152" s="12">
        <f t="shared" si="97"/>
        <v>4749</v>
      </c>
      <c r="T152" s="167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4"/>
        <v>5820</v>
      </c>
      <c r="E153" s="3">
        <f t="shared" si="105"/>
        <v>148</v>
      </c>
      <c r="F153" s="23">
        <f t="shared" si="106"/>
        <v>232.8</v>
      </c>
      <c r="G153" s="91">
        <f t="shared" si="112"/>
        <v>2.1559556050956123E-3</v>
      </c>
      <c r="H153" s="55">
        <f t="shared" si="113"/>
        <v>1</v>
      </c>
      <c r="I153" s="8">
        <f t="shared" si="107"/>
        <v>546</v>
      </c>
      <c r="J153" s="3">
        <f t="shared" si="108"/>
        <v>4739</v>
      </c>
      <c r="K153" s="37">
        <f t="shared" si="109"/>
        <v>123</v>
      </c>
      <c r="L153" s="8">
        <f t="shared" si="110"/>
        <v>0</v>
      </c>
      <c r="M153" s="3">
        <f t="shared" ref="M153:M184" si="117">J153-J152</f>
        <v>-10</v>
      </c>
      <c r="N153" s="37">
        <f t="shared" si="111"/>
        <v>-1</v>
      </c>
      <c r="P153" s="71">
        <f t="shared" si="114"/>
        <v>5.8486217018935932E-5</v>
      </c>
      <c r="Q153" s="70">
        <f t="shared" si="115"/>
        <v>1.4672072920346264</v>
      </c>
      <c r="R153" s="70">
        <f t="shared" si="116"/>
        <v>-8267.862555066089</v>
      </c>
      <c r="S153" s="11">
        <f t="shared" si="97"/>
        <v>4739</v>
      </c>
      <c r="T153" s="145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4"/>
        <v>5820</v>
      </c>
      <c r="E154" s="2">
        <f t="shared" si="105"/>
        <v>148</v>
      </c>
      <c r="F154" s="24">
        <f t="shared" si="106"/>
        <v>232.8</v>
      </c>
      <c r="G154" s="92">
        <f t="shared" si="112"/>
        <v>2.1559556050956123E-3</v>
      </c>
      <c r="H154" s="56">
        <f t="shared" si="113"/>
        <v>1</v>
      </c>
      <c r="I154" s="7">
        <f t="shared" si="107"/>
        <v>546</v>
      </c>
      <c r="J154" s="2">
        <f t="shared" si="108"/>
        <v>4729</v>
      </c>
      <c r="K154" s="34">
        <f t="shared" si="109"/>
        <v>123</v>
      </c>
      <c r="L154" s="7">
        <f t="shared" si="110"/>
        <v>0</v>
      </c>
      <c r="M154" s="2">
        <f t="shared" si="117"/>
        <v>-10</v>
      </c>
      <c r="N154" s="34">
        <f t="shared" si="111"/>
        <v>0</v>
      </c>
      <c r="P154" s="39">
        <f t="shared" si="114"/>
        <v>5.8486217018935932E-5</v>
      </c>
      <c r="Q154" s="38">
        <f t="shared" si="115"/>
        <v>1.467809981702588</v>
      </c>
      <c r="R154" s="38">
        <f t="shared" si="116"/>
        <v>-8250.4528634361341</v>
      </c>
      <c r="S154" s="12">
        <f t="shared" si="97"/>
        <v>4729</v>
      </c>
      <c r="T154" s="167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8">D154+IF(M155&gt;0,M155,0)</f>
        <v>5820</v>
      </c>
      <c r="E155" s="3">
        <f t="shared" ref="E155:E186" si="119">E154+IF(N155&gt;0,N155,0)</f>
        <v>148</v>
      </c>
      <c r="F155" s="23">
        <f t="shared" ref="F155:F186" si="120">D155*W$4</f>
        <v>232.8</v>
      </c>
      <c r="G155" s="91">
        <f t="shared" si="112"/>
        <v>2.1559556050956123E-3</v>
      </c>
      <c r="H155" s="55">
        <f t="shared" si="113"/>
        <v>1</v>
      </c>
      <c r="I155" s="8">
        <f t="shared" ref="I155:I186" si="121">INT((Z$4*K155+I154)/(1+Y$4*J155))</f>
        <v>546</v>
      </c>
      <c r="J155" s="3">
        <f t="shared" ref="J155:J186" si="122">S155</f>
        <v>4719</v>
      </c>
      <c r="K155" s="37">
        <f t="shared" ref="K155:K186" si="123">INT((X$4*J155+K154)/(1+W$4+Z$4))</f>
        <v>123</v>
      </c>
      <c r="L155" s="8">
        <f t="shared" ref="L155:L186" si="124">I155-I154</f>
        <v>0</v>
      </c>
      <c r="M155" s="3">
        <f t="shared" si="117"/>
        <v>-10</v>
      </c>
      <c r="N155" s="37">
        <f t="shared" ref="N155:N186" si="125">K155-K154</f>
        <v>0</v>
      </c>
      <c r="P155" s="71">
        <f t="shared" si="114"/>
        <v>5.8486217018935932E-5</v>
      </c>
      <c r="Q155" s="70">
        <f t="shared" si="115"/>
        <v>1.4683893443988323</v>
      </c>
      <c r="R155" s="70">
        <f t="shared" si="116"/>
        <v>-8233.0431718061773</v>
      </c>
      <c r="S155" s="11">
        <f t="shared" si="97"/>
        <v>4719</v>
      </c>
      <c r="T155" s="145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8"/>
        <v>5820</v>
      </c>
      <c r="E156" s="2">
        <f t="shared" si="119"/>
        <v>148</v>
      </c>
      <c r="F156" s="24">
        <f t="shared" si="120"/>
        <v>232.8</v>
      </c>
      <c r="G156" s="92">
        <f t="shared" si="112"/>
        <v>2.1559556050956123E-3</v>
      </c>
      <c r="H156" s="56">
        <f t="shared" si="113"/>
        <v>1</v>
      </c>
      <c r="I156" s="7">
        <f t="shared" si="121"/>
        <v>546</v>
      </c>
      <c r="J156" s="2">
        <f t="shared" si="122"/>
        <v>4709</v>
      </c>
      <c r="K156" s="34">
        <f t="shared" si="123"/>
        <v>123</v>
      </c>
      <c r="L156" s="7">
        <f t="shared" si="124"/>
        <v>0</v>
      </c>
      <c r="M156" s="2">
        <f t="shared" si="117"/>
        <v>-10</v>
      </c>
      <c r="N156" s="34">
        <f t="shared" si="125"/>
        <v>0</v>
      </c>
      <c r="P156" s="39">
        <f t="shared" si="114"/>
        <v>5.8486217018935932E-5</v>
      </c>
      <c r="Q156" s="38">
        <f t="shared" si="115"/>
        <v>1.4689687070950765</v>
      </c>
      <c r="R156" s="38">
        <f t="shared" si="116"/>
        <v>-8215.6334801762205</v>
      </c>
      <c r="S156" s="12">
        <f t="shared" ref="S156:S198" si="126">INT(((-Q156+SQRT((Q156^2)-(4*P156*R156)))/(2*P156)))</f>
        <v>4709</v>
      </c>
      <c r="T156" s="167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8"/>
        <v>5820</v>
      </c>
      <c r="E157" s="3">
        <f t="shared" si="119"/>
        <v>148</v>
      </c>
      <c r="F157" s="23">
        <f t="shared" si="120"/>
        <v>232.8</v>
      </c>
      <c r="G157" s="91">
        <f t="shared" si="112"/>
        <v>2.1559556050956123E-3</v>
      </c>
      <c r="H157" s="55">
        <f t="shared" si="113"/>
        <v>1</v>
      </c>
      <c r="I157" s="8">
        <f t="shared" si="121"/>
        <v>546</v>
      </c>
      <c r="J157" s="3">
        <f t="shared" si="122"/>
        <v>4699</v>
      </c>
      <c r="K157" s="37">
        <f t="shared" si="123"/>
        <v>122</v>
      </c>
      <c r="L157" s="8">
        <f t="shared" si="124"/>
        <v>0</v>
      </c>
      <c r="M157" s="3">
        <f t="shared" si="117"/>
        <v>-10</v>
      </c>
      <c r="N157" s="37">
        <f t="shared" si="125"/>
        <v>-1</v>
      </c>
      <c r="P157" s="71">
        <f t="shared" si="114"/>
        <v>5.8486217018935932E-5</v>
      </c>
      <c r="Q157" s="70">
        <f t="shared" si="115"/>
        <v>1.4695480697913208</v>
      </c>
      <c r="R157" s="70">
        <f t="shared" si="116"/>
        <v>-8198.2237885462655</v>
      </c>
      <c r="S157" s="11">
        <f t="shared" si="126"/>
        <v>4699</v>
      </c>
      <c r="T157" s="145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8"/>
        <v>5820</v>
      </c>
      <c r="E158" s="2">
        <f t="shared" si="119"/>
        <v>148</v>
      </c>
      <c r="F158" s="24">
        <f t="shared" si="120"/>
        <v>232.8</v>
      </c>
      <c r="G158" s="92">
        <f t="shared" si="112"/>
        <v>2.1559556050956123E-3</v>
      </c>
      <c r="H158" s="56">
        <f t="shared" si="113"/>
        <v>1</v>
      </c>
      <c r="I158" s="7">
        <f t="shared" si="121"/>
        <v>546</v>
      </c>
      <c r="J158" s="2">
        <f t="shared" si="122"/>
        <v>4689</v>
      </c>
      <c r="K158" s="34">
        <f t="shared" si="123"/>
        <v>122</v>
      </c>
      <c r="L158" s="7">
        <f t="shared" si="124"/>
        <v>0</v>
      </c>
      <c r="M158" s="2">
        <f t="shared" si="117"/>
        <v>-10</v>
      </c>
      <c r="N158" s="34">
        <f t="shared" si="125"/>
        <v>0</v>
      </c>
      <c r="P158" s="39">
        <f t="shared" si="114"/>
        <v>5.8486217018935932E-5</v>
      </c>
      <c r="Q158" s="38">
        <f t="shared" si="115"/>
        <v>1.4701507594592824</v>
      </c>
      <c r="R158" s="38">
        <f t="shared" si="116"/>
        <v>-8180.8140969163096</v>
      </c>
      <c r="S158" s="12">
        <f t="shared" si="126"/>
        <v>4689</v>
      </c>
      <c r="T158" s="167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8"/>
        <v>5820</v>
      </c>
      <c r="E159" s="3">
        <f t="shared" si="119"/>
        <v>148</v>
      </c>
      <c r="F159" s="23">
        <f t="shared" si="120"/>
        <v>232.8</v>
      </c>
      <c r="G159" s="91">
        <f t="shared" si="112"/>
        <v>2.1559556050956123E-3</v>
      </c>
      <c r="H159" s="55">
        <f t="shared" si="113"/>
        <v>1</v>
      </c>
      <c r="I159" s="8">
        <f t="shared" si="121"/>
        <v>546</v>
      </c>
      <c r="J159" s="3">
        <f t="shared" si="122"/>
        <v>4679</v>
      </c>
      <c r="K159" s="37">
        <f t="shared" si="123"/>
        <v>122</v>
      </c>
      <c r="L159" s="8">
        <f t="shared" si="124"/>
        <v>0</v>
      </c>
      <c r="M159" s="3">
        <f t="shared" si="117"/>
        <v>-10</v>
      </c>
      <c r="N159" s="37">
        <f t="shared" si="125"/>
        <v>0</v>
      </c>
      <c r="P159" s="71">
        <f t="shared" si="114"/>
        <v>5.8486217018935932E-5</v>
      </c>
      <c r="Q159" s="70">
        <f t="shared" si="115"/>
        <v>1.4707301221555267</v>
      </c>
      <c r="R159" s="70">
        <f t="shared" si="116"/>
        <v>-8163.4044052863537</v>
      </c>
      <c r="S159" s="11">
        <f t="shared" si="126"/>
        <v>4679</v>
      </c>
      <c r="T159" s="145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8"/>
        <v>5820</v>
      </c>
      <c r="E160" s="2">
        <f t="shared" si="119"/>
        <v>148</v>
      </c>
      <c r="F160" s="24">
        <f t="shared" si="120"/>
        <v>232.8</v>
      </c>
      <c r="G160" s="92">
        <f t="shared" si="112"/>
        <v>2.1559556050956123E-3</v>
      </c>
      <c r="H160" s="56">
        <f t="shared" si="113"/>
        <v>1</v>
      </c>
      <c r="I160" s="7">
        <f t="shared" si="121"/>
        <v>546</v>
      </c>
      <c r="J160" s="2">
        <f t="shared" si="122"/>
        <v>4669</v>
      </c>
      <c r="K160" s="34">
        <f t="shared" si="123"/>
        <v>122</v>
      </c>
      <c r="L160" s="7">
        <f t="shared" si="124"/>
        <v>0</v>
      </c>
      <c r="M160" s="2">
        <f t="shared" si="117"/>
        <v>-10</v>
      </c>
      <c r="N160" s="34">
        <f t="shared" si="125"/>
        <v>0</v>
      </c>
      <c r="P160" s="39">
        <f t="shared" si="114"/>
        <v>5.8486217018935932E-5</v>
      </c>
      <c r="Q160" s="38">
        <f t="shared" si="115"/>
        <v>1.4713094848517709</v>
      </c>
      <c r="R160" s="38">
        <f t="shared" si="116"/>
        <v>-8145.9947136563969</v>
      </c>
      <c r="S160" s="12">
        <f t="shared" si="126"/>
        <v>4669</v>
      </c>
      <c r="T160" s="167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8"/>
        <v>5820</v>
      </c>
      <c r="E161" s="3">
        <f t="shared" si="119"/>
        <v>148</v>
      </c>
      <c r="F161" s="23">
        <f t="shared" si="120"/>
        <v>232.8</v>
      </c>
      <c r="G161" s="91">
        <f t="shared" si="112"/>
        <v>2.1559556050956123E-3</v>
      </c>
      <c r="H161" s="55">
        <f t="shared" si="113"/>
        <v>1</v>
      </c>
      <c r="I161" s="8">
        <f t="shared" si="121"/>
        <v>546</v>
      </c>
      <c r="J161" s="3">
        <f t="shared" si="122"/>
        <v>4659</v>
      </c>
      <c r="K161" s="37">
        <f t="shared" si="123"/>
        <v>121</v>
      </c>
      <c r="L161" s="8">
        <f t="shared" si="124"/>
        <v>0</v>
      </c>
      <c r="M161" s="3">
        <f t="shared" si="117"/>
        <v>-10</v>
      </c>
      <c r="N161" s="37">
        <f t="shared" si="125"/>
        <v>-1</v>
      </c>
      <c r="P161" s="71">
        <f t="shared" si="114"/>
        <v>5.8486217018935932E-5</v>
      </c>
      <c r="Q161" s="70">
        <f t="shared" si="115"/>
        <v>1.4718888475480152</v>
      </c>
      <c r="R161" s="70">
        <f t="shared" si="116"/>
        <v>-8128.585022026441</v>
      </c>
      <c r="S161" s="11">
        <f t="shared" si="126"/>
        <v>4659</v>
      </c>
      <c r="T161" s="145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8"/>
        <v>5820</v>
      </c>
      <c r="E162" s="2">
        <f t="shared" si="119"/>
        <v>148</v>
      </c>
      <c r="F162" s="24">
        <f t="shared" si="120"/>
        <v>232.8</v>
      </c>
      <c r="G162" s="92">
        <f t="shared" si="112"/>
        <v>2.1559556050956123E-3</v>
      </c>
      <c r="H162" s="56">
        <f t="shared" si="113"/>
        <v>1</v>
      </c>
      <c r="I162" s="7">
        <f t="shared" si="121"/>
        <v>546</v>
      </c>
      <c r="J162" s="2">
        <f t="shared" si="122"/>
        <v>4649</v>
      </c>
      <c r="K162" s="34">
        <f t="shared" si="123"/>
        <v>121</v>
      </c>
      <c r="L162" s="7">
        <f t="shared" si="124"/>
        <v>0</v>
      </c>
      <c r="M162" s="2">
        <f t="shared" si="117"/>
        <v>-10</v>
      </c>
      <c r="N162" s="34">
        <f t="shared" si="125"/>
        <v>0</v>
      </c>
      <c r="P162" s="39">
        <f t="shared" si="114"/>
        <v>5.8486217018935932E-5</v>
      </c>
      <c r="Q162" s="38">
        <f t="shared" si="115"/>
        <v>1.4724915372159768</v>
      </c>
      <c r="R162" s="38">
        <f t="shared" si="116"/>
        <v>-8111.1753303964852</v>
      </c>
      <c r="S162" s="12">
        <f t="shared" si="126"/>
        <v>4649</v>
      </c>
      <c r="T162" s="167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8"/>
        <v>5820</v>
      </c>
      <c r="E163" s="3">
        <f t="shared" si="119"/>
        <v>148</v>
      </c>
      <c r="F163" s="23">
        <f t="shared" si="120"/>
        <v>232.8</v>
      </c>
      <c r="G163" s="91">
        <f t="shared" si="112"/>
        <v>2.1559556050956123E-3</v>
      </c>
      <c r="H163" s="55">
        <f t="shared" si="113"/>
        <v>1</v>
      </c>
      <c r="I163" s="8">
        <f t="shared" si="121"/>
        <v>546</v>
      </c>
      <c r="J163" s="3">
        <f t="shared" si="122"/>
        <v>4639</v>
      </c>
      <c r="K163" s="37">
        <f t="shared" si="123"/>
        <v>121</v>
      </c>
      <c r="L163" s="8">
        <f t="shared" si="124"/>
        <v>0</v>
      </c>
      <c r="M163" s="3">
        <f t="shared" si="117"/>
        <v>-10</v>
      </c>
      <c r="N163" s="37">
        <f t="shared" si="125"/>
        <v>0</v>
      </c>
      <c r="P163" s="71">
        <f t="shared" si="114"/>
        <v>5.8486217018935932E-5</v>
      </c>
      <c r="Q163" s="70">
        <f t="shared" si="115"/>
        <v>1.4730708999122211</v>
      </c>
      <c r="R163" s="70">
        <f t="shared" si="116"/>
        <v>-8093.7656387665293</v>
      </c>
      <c r="S163" s="11">
        <f t="shared" si="126"/>
        <v>4639</v>
      </c>
      <c r="T163" s="145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8"/>
        <v>5820</v>
      </c>
      <c r="E164" s="2">
        <f t="shared" si="119"/>
        <v>148</v>
      </c>
      <c r="F164" s="24">
        <f t="shared" si="120"/>
        <v>232.8</v>
      </c>
      <c r="G164" s="92">
        <f t="shared" ref="G164:G198" si="127">D164/U$3</f>
        <v>2.1559556050956123E-3</v>
      </c>
      <c r="H164" s="56">
        <f t="shared" si="113"/>
        <v>1</v>
      </c>
      <c r="I164" s="7">
        <f t="shared" si="121"/>
        <v>546</v>
      </c>
      <c r="J164" s="2">
        <f t="shared" si="122"/>
        <v>4629</v>
      </c>
      <c r="K164" s="34">
        <f t="shared" si="123"/>
        <v>121</v>
      </c>
      <c r="L164" s="7">
        <f t="shared" si="124"/>
        <v>0</v>
      </c>
      <c r="M164" s="2">
        <f t="shared" si="117"/>
        <v>-10</v>
      </c>
      <c r="N164" s="34">
        <f t="shared" si="125"/>
        <v>0</v>
      </c>
      <c r="P164" s="39">
        <f t="shared" si="114"/>
        <v>5.8486217018935932E-5</v>
      </c>
      <c r="Q164" s="38">
        <f t="shared" si="115"/>
        <v>1.4736502626084653</v>
      </c>
      <c r="R164" s="38">
        <f t="shared" si="116"/>
        <v>-8076.3559471365734</v>
      </c>
      <c r="S164" s="12">
        <f t="shared" si="126"/>
        <v>4629</v>
      </c>
      <c r="T164" s="167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8"/>
        <v>5820</v>
      </c>
      <c r="E165" s="3">
        <f t="shared" si="119"/>
        <v>148</v>
      </c>
      <c r="F165" s="23">
        <f t="shared" si="120"/>
        <v>232.8</v>
      </c>
      <c r="G165" s="91">
        <f t="shared" si="127"/>
        <v>2.1559556050956123E-3</v>
      </c>
      <c r="H165" s="55">
        <f t="shared" si="113"/>
        <v>1</v>
      </c>
      <c r="I165" s="8">
        <f t="shared" si="121"/>
        <v>546</v>
      </c>
      <c r="J165" s="3">
        <f t="shared" si="122"/>
        <v>4619</v>
      </c>
      <c r="K165" s="37">
        <f t="shared" si="123"/>
        <v>120</v>
      </c>
      <c r="L165" s="8">
        <f t="shared" si="124"/>
        <v>0</v>
      </c>
      <c r="M165" s="3">
        <f t="shared" si="117"/>
        <v>-10</v>
      </c>
      <c r="N165" s="37">
        <f t="shared" si="125"/>
        <v>-1</v>
      </c>
      <c r="P165" s="71">
        <f t="shared" si="114"/>
        <v>5.8486217018935932E-5</v>
      </c>
      <c r="Q165" s="70">
        <f t="shared" si="115"/>
        <v>1.4742296253047096</v>
      </c>
      <c r="R165" s="70">
        <f t="shared" si="116"/>
        <v>-8058.9462555066175</v>
      </c>
      <c r="S165" s="11">
        <f t="shared" si="126"/>
        <v>4619</v>
      </c>
      <c r="T165" s="145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8"/>
        <v>5820</v>
      </c>
      <c r="E166" s="2">
        <f t="shared" si="119"/>
        <v>148</v>
      </c>
      <c r="F166" s="24">
        <f t="shared" si="120"/>
        <v>232.8</v>
      </c>
      <c r="G166" s="92">
        <f t="shared" si="127"/>
        <v>2.1559556050956123E-3</v>
      </c>
      <c r="H166" s="56">
        <f t="shared" si="113"/>
        <v>1</v>
      </c>
      <c r="I166" s="7">
        <f t="shared" si="121"/>
        <v>546</v>
      </c>
      <c r="J166" s="2">
        <f t="shared" si="122"/>
        <v>4609</v>
      </c>
      <c r="K166" s="34">
        <f t="shared" si="123"/>
        <v>120</v>
      </c>
      <c r="L166" s="7">
        <f t="shared" si="124"/>
        <v>0</v>
      </c>
      <c r="M166" s="2">
        <f t="shared" si="117"/>
        <v>-10</v>
      </c>
      <c r="N166" s="34">
        <f t="shared" si="125"/>
        <v>0</v>
      </c>
      <c r="P166" s="39">
        <f t="shared" si="114"/>
        <v>5.8486217018935932E-5</v>
      </c>
      <c r="Q166" s="38">
        <f t="shared" si="115"/>
        <v>1.4748323149726712</v>
      </c>
      <c r="R166" s="38">
        <f t="shared" si="116"/>
        <v>-8041.5365638766616</v>
      </c>
      <c r="S166" s="12">
        <f t="shared" si="126"/>
        <v>4609</v>
      </c>
      <c r="T166" s="167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8"/>
        <v>5820</v>
      </c>
      <c r="E167" s="3">
        <f t="shared" si="119"/>
        <v>148</v>
      </c>
      <c r="F167" s="23">
        <f t="shared" si="120"/>
        <v>232.8</v>
      </c>
      <c r="G167" s="91">
        <f t="shared" si="127"/>
        <v>2.1559556050956123E-3</v>
      </c>
      <c r="H167" s="55">
        <f t="shared" si="113"/>
        <v>1</v>
      </c>
      <c r="I167" s="8">
        <f t="shared" si="121"/>
        <v>546</v>
      </c>
      <c r="J167" s="3">
        <f t="shared" si="122"/>
        <v>4599</v>
      </c>
      <c r="K167" s="37">
        <f t="shared" si="123"/>
        <v>120</v>
      </c>
      <c r="L167" s="8">
        <f t="shared" si="124"/>
        <v>0</v>
      </c>
      <c r="M167" s="3">
        <f t="shared" si="117"/>
        <v>-10</v>
      </c>
      <c r="N167" s="37">
        <f t="shared" si="125"/>
        <v>0</v>
      </c>
      <c r="P167" s="71">
        <f t="shared" si="114"/>
        <v>5.8486217018935932E-5</v>
      </c>
      <c r="Q167" s="70">
        <f t="shared" si="115"/>
        <v>1.4754116776689155</v>
      </c>
      <c r="R167" s="70">
        <f t="shared" si="116"/>
        <v>-8024.1268722467057</v>
      </c>
      <c r="S167" s="11">
        <f t="shared" si="126"/>
        <v>4599</v>
      </c>
      <c r="T167" s="145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8"/>
        <v>5820</v>
      </c>
      <c r="E168" s="2">
        <f t="shared" si="119"/>
        <v>148</v>
      </c>
      <c r="F168" s="24">
        <f t="shared" si="120"/>
        <v>232.8</v>
      </c>
      <c r="G168" s="92">
        <f t="shared" si="127"/>
        <v>2.1559556050956123E-3</v>
      </c>
      <c r="H168" s="56">
        <f t="shared" ref="H168:H190" si="128">D168/D167</f>
        <v>1</v>
      </c>
      <c r="I168" s="7">
        <f t="shared" si="121"/>
        <v>546</v>
      </c>
      <c r="J168" s="2">
        <f t="shared" si="122"/>
        <v>4589</v>
      </c>
      <c r="K168" s="34">
        <f t="shared" si="123"/>
        <v>120</v>
      </c>
      <c r="L168" s="7">
        <f t="shared" si="124"/>
        <v>0</v>
      </c>
      <c r="M168" s="2">
        <f t="shared" si="117"/>
        <v>-10</v>
      </c>
      <c r="N168" s="34">
        <f t="shared" si="125"/>
        <v>0</v>
      </c>
      <c r="P168" s="39">
        <f t="shared" si="114"/>
        <v>5.8486217018935932E-5</v>
      </c>
      <c r="Q168" s="38">
        <f t="shared" si="115"/>
        <v>1.4759910403651597</v>
      </c>
      <c r="R168" s="38">
        <f t="shared" si="116"/>
        <v>-8006.7171806167498</v>
      </c>
      <c r="S168" s="12">
        <f t="shared" si="126"/>
        <v>4589</v>
      </c>
      <c r="T168" s="167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8"/>
        <v>5820</v>
      </c>
      <c r="E169" s="3">
        <f t="shared" si="119"/>
        <v>148</v>
      </c>
      <c r="F169" s="23">
        <f t="shared" si="120"/>
        <v>232.8</v>
      </c>
      <c r="G169" s="91">
        <f t="shared" si="127"/>
        <v>2.1559556050956123E-3</v>
      </c>
      <c r="H169" s="55">
        <f t="shared" si="128"/>
        <v>1</v>
      </c>
      <c r="I169" s="8">
        <f t="shared" si="121"/>
        <v>546</v>
      </c>
      <c r="J169" s="3">
        <f t="shared" si="122"/>
        <v>4579</v>
      </c>
      <c r="K169" s="37">
        <f t="shared" si="123"/>
        <v>119</v>
      </c>
      <c r="L169" s="8">
        <f t="shared" si="124"/>
        <v>0</v>
      </c>
      <c r="M169" s="3">
        <f t="shared" si="117"/>
        <v>-10</v>
      </c>
      <c r="N169" s="37">
        <f t="shared" si="125"/>
        <v>-1</v>
      </c>
      <c r="P169" s="71">
        <f t="shared" si="114"/>
        <v>5.8486217018935932E-5</v>
      </c>
      <c r="Q169" s="70">
        <f t="shared" si="115"/>
        <v>1.476570403061404</v>
      </c>
      <c r="R169" s="70">
        <f t="shared" si="116"/>
        <v>-7989.3074889867939</v>
      </c>
      <c r="S169" s="11">
        <f t="shared" si="126"/>
        <v>4579</v>
      </c>
      <c r="T169" s="145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8"/>
        <v>5820</v>
      </c>
      <c r="E170" s="2">
        <f t="shared" si="119"/>
        <v>148</v>
      </c>
      <c r="F170" s="24">
        <f t="shared" si="120"/>
        <v>232.8</v>
      </c>
      <c r="G170" s="92">
        <f t="shared" si="127"/>
        <v>2.1559556050956123E-3</v>
      </c>
      <c r="H170" s="56">
        <f t="shared" si="128"/>
        <v>1</v>
      </c>
      <c r="I170" s="7">
        <f t="shared" si="121"/>
        <v>546</v>
      </c>
      <c r="J170" s="2">
        <f t="shared" si="122"/>
        <v>4569</v>
      </c>
      <c r="K170" s="34">
        <f t="shared" si="123"/>
        <v>119</v>
      </c>
      <c r="L170" s="7">
        <f t="shared" si="124"/>
        <v>0</v>
      </c>
      <c r="M170" s="2">
        <f t="shared" si="117"/>
        <v>-10</v>
      </c>
      <c r="N170" s="34">
        <f t="shared" si="125"/>
        <v>0</v>
      </c>
      <c r="P170" s="39">
        <f t="shared" si="114"/>
        <v>5.8486217018935932E-5</v>
      </c>
      <c r="Q170" s="38">
        <f t="shared" si="115"/>
        <v>1.4771730927293654</v>
      </c>
      <c r="R170" s="38">
        <f t="shared" si="116"/>
        <v>-7971.8977973568381</v>
      </c>
      <c r="S170" s="12">
        <f t="shared" si="126"/>
        <v>4569</v>
      </c>
      <c r="T170" s="167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8"/>
        <v>5820</v>
      </c>
      <c r="E171" s="3">
        <f t="shared" si="119"/>
        <v>148</v>
      </c>
      <c r="F171" s="23">
        <f t="shared" si="120"/>
        <v>232.8</v>
      </c>
      <c r="G171" s="91">
        <f t="shared" si="127"/>
        <v>2.1559556050956123E-3</v>
      </c>
      <c r="H171" s="55">
        <f t="shared" si="128"/>
        <v>1</v>
      </c>
      <c r="I171" s="8">
        <f t="shared" si="121"/>
        <v>546</v>
      </c>
      <c r="J171" s="3">
        <f t="shared" si="122"/>
        <v>4559</v>
      </c>
      <c r="K171" s="37">
        <f t="shared" si="123"/>
        <v>119</v>
      </c>
      <c r="L171" s="8">
        <f t="shared" si="124"/>
        <v>0</v>
      </c>
      <c r="M171" s="3">
        <f t="shared" si="117"/>
        <v>-10</v>
      </c>
      <c r="N171" s="37">
        <f t="shared" si="125"/>
        <v>0</v>
      </c>
      <c r="P171" s="71">
        <f t="shared" si="114"/>
        <v>5.8486217018935932E-5</v>
      </c>
      <c r="Q171" s="70">
        <f t="shared" si="115"/>
        <v>1.4777524554256098</v>
      </c>
      <c r="R171" s="70">
        <f t="shared" si="116"/>
        <v>-7954.4881057268822</v>
      </c>
      <c r="S171" s="11">
        <f t="shared" si="126"/>
        <v>4559</v>
      </c>
      <c r="T171" s="145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8"/>
        <v>5820</v>
      </c>
      <c r="E172" s="2">
        <f t="shared" si="119"/>
        <v>148</v>
      </c>
      <c r="F172" s="24">
        <f t="shared" si="120"/>
        <v>232.8</v>
      </c>
      <c r="G172" s="92">
        <f t="shared" si="127"/>
        <v>2.1559556050956123E-3</v>
      </c>
      <c r="H172" s="56">
        <f t="shared" si="128"/>
        <v>1</v>
      </c>
      <c r="I172" s="7">
        <f t="shared" si="121"/>
        <v>546</v>
      </c>
      <c r="J172" s="2">
        <f t="shared" si="122"/>
        <v>4549</v>
      </c>
      <c r="K172" s="34">
        <f t="shared" si="123"/>
        <v>118</v>
      </c>
      <c r="L172" s="7">
        <f t="shared" si="124"/>
        <v>0</v>
      </c>
      <c r="M172" s="2">
        <f t="shared" si="117"/>
        <v>-10</v>
      </c>
      <c r="N172" s="34">
        <f t="shared" si="125"/>
        <v>-1</v>
      </c>
      <c r="P172" s="39">
        <f t="shared" si="114"/>
        <v>5.8486217018935932E-5</v>
      </c>
      <c r="Q172" s="38">
        <f t="shared" si="115"/>
        <v>1.4783318181218541</v>
      </c>
      <c r="R172" s="38">
        <f t="shared" si="116"/>
        <v>-7937.0784140969254</v>
      </c>
      <c r="S172" s="12">
        <f t="shared" si="126"/>
        <v>4549</v>
      </c>
      <c r="T172" s="167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8"/>
        <v>5820</v>
      </c>
      <c r="E173" s="3">
        <f t="shared" si="119"/>
        <v>148</v>
      </c>
      <c r="F173" s="23">
        <f t="shared" si="120"/>
        <v>232.8</v>
      </c>
      <c r="G173" s="91">
        <f t="shared" si="127"/>
        <v>2.1559556050956123E-3</v>
      </c>
      <c r="H173" s="55">
        <f t="shared" si="128"/>
        <v>1</v>
      </c>
      <c r="I173" s="8">
        <f t="shared" si="121"/>
        <v>546</v>
      </c>
      <c r="J173" s="3">
        <f t="shared" si="122"/>
        <v>4539</v>
      </c>
      <c r="K173" s="37">
        <f t="shared" si="123"/>
        <v>118</v>
      </c>
      <c r="L173" s="8">
        <f t="shared" si="124"/>
        <v>0</v>
      </c>
      <c r="M173" s="3">
        <f t="shared" si="117"/>
        <v>-10</v>
      </c>
      <c r="N173" s="37">
        <f t="shared" si="125"/>
        <v>0</v>
      </c>
      <c r="P173" s="71">
        <f t="shared" si="114"/>
        <v>5.8486217018935932E-5</v>
      </c>
      <c r="Q173" s="70">
        <f t="shared" si="115"/>
        <v>1.4789345077898155</v>
      </c>
      <c r="R173" s="70">
        <f t="shared" si="116"/>
        <v>-7919.6687224669695</v>
      </c>
      <c r="S173" s="11">
        <f t="shared" si="126"/>
        <v>4539</v>
      </c>
      <c r="T173" s="145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8"/>
        <v>5820</v>
      </c>
      <c r="E174" s="2">
        <f t="shared" si="119"/>
        <v>148</v>
      </c>
      <c r="F174" s="24">
        <f t="shared" si="120"/>
        <v>232.8</v>
      </c>
      <c r="G174" s="92">
        <f t="shared" si="127"/>
        <v>2.1559556050956123E-3</v>
      </c>
      <c r="H174" s="56">
        <f t="shared" si="128"/>
        <v>1</v>
      </c>
      <c r="I174" s="7">
        <f t="shared" si="121"/>
        <v>546</v>
      </c>
      <c r="J174" s="2">
        <f t="shared" si="122"/>
        <v>4529</v>
      </c>
      <c r="K174" s="34">
        <f t="shared" si="123"/>
        <v>118</v>
      </c>
      <c r="L174" s="7">
        <f t="shared" si="124"/>
        <v>0</v>
      </c>
      <c r="M174" s="2">
        <f t="shared" si="117"/>
        <v>-10</v>
      </c>
      <c r="N174" s="34">
        <f t="shared" si="125"/>
        <v>0</v>
      </c>
      <c r="P174" s="39">
        <f t="shared" si="114"/>
        <v>5.8486217018935932E-5</v>
      </c>
      <c r="Q174" s="38">
        <f t="shared" si="115"/>
        <v>1.4795138704860598</v>
      </c>
      <c r="R174" s="38">
        <f t="shared" si="116"/>
        <v>-7902.2590308370136</v>
      </c>
      <c r="S174" s="12">
        <f t="shared" si="126"/>
        <v>4529</v>
      </c>
      <c r="T174" s="167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8"/>
        <v>5820</v>
      </c>
      <c r="E175" s="3">
        <f t="shared" si="119"/>
        <v>148</v>
      </c>
      <c r="F175" s="23">
        <f t="shared" si="120"/>
        <v>232.8</v>
      </c>
      <c r="G175" s="91">
        <f t="shared" si="127"/>
        <v>2.1559556050956123E-3</v>
      </c>
      <c r="H175" s="55">
        <f t="shared" si="128"/>
        <v>1</v>
      </c>
      <c r="I175" s="8">
        <f t="shared" si="121"/>
        <v>546</v>
      </c>
      <c r="J175" s="3">
        <f t="shared" si="122"/>
        <v>4519</v>
      </c>
      <c r="K175" s="37">
        <f t="shared" si="123"/>
        <v>118</v>
      </c>
      <c r="L175" s="8">
        <f t="shared" si="124"/>
        <v>0</v>
      </c>
      <c r="M175" s="3">
        <f t="shared" si="117"/>
        <v>-10</v>
      </c>
      <c r="N175" s="37">
        <f t="shared" si="125"/>
        <v>0</v>
      </c>
      <c r="P175" s="71">
        <f t="shared" si="114"/>
        <v>5.8486217018935932E-5</v>
      </c>
      <c r="Q175" s="70">
        <f t="shared" si="115"/>
        <v>1.480093233182304</v>
      </c>
      <c r="R175" s="70">
        <f t="shared" si="116"/>
        <v>-7884.8493392070577</v>
      </c>
      <c r="S175" s="11">
        <f t="shared" si="126"/>
        <v>4519</v>
      </c>
      <c r="T175" s="145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8"/>
        <v>5820</v>
      </c>
      <c r="E176" s="2">
        <f t="shared" si="119"/>
        <v>148</v>
      </c>
      <c r="F176" s="24">
        <f t="shared" si="120"/>
        <v>232.8</v>
      </c>
      <c r="G176" s="92">
        <f t="shared" si="127"/>
        <v>2.1559556050956123E-3</v>
      </c>
      <c r="H176" s="56">
        <f t="shared" si="128"/>
        <v>1</v>
      </c>
      <c r="I176" s="7">
        <f t="shared" si="121"/>
        <v>546</v>
      </c>
      <c r="J176" s="2">
        <f t="shared" si="122"/>
        <v>4509</v>
      </c>
      <c r="K176" s="34">
        <f t="shared" si="123"/>
        <v>117</v>
      </c>
      <c r="L176" s="7">
        <f t="shared" si="124"/>
        <v>0</v>
      </c>
      <c r="M176" s="2">
        <f t="shared" si="117"/>
        <v>-10</v>
      </c>
      <c r="N176" s="34">
        <f t="shared" si="125"/>
        <v>-1</v>
      </c>
      <c r="P176" s="39">
        <f t="shared" si="114"/>
        <v>5.8486217018935932E-5</v>
      </c>
      <c r="Q176" s="38">
        <f t="shared" si="115"/>
        <v>1.4806725958785485</v>
      </c>
      <c r="R176" s="38">
        <f t="shared" si="116"/>
        <v>-7867.4396475771018</v>
      </c>
      <c r="S176" s="12">
        <f t="shared" si="126"/>
        <v>4509</v>
      </c>
      <c r="T176" s="167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8"/>
        <v>5820</v>
      </c>
      <c r="E177" s="3">
        <f t="shared" si="119"/>
        <v>148</v>
      </c>
      <c r="F177" s="23">
        <f t="shared" si="120"/>
        <v>232.8</v>
      </c>
      <c r="G177" s="91">
        <f t="shared" si="127"/>
        <v>2.1559556050956123E-3</v>
      </c>
      <c r="H177" s="55">
        <f t="shared" si="128"/>
        <v>1</v>
      </c>
      <c r="I177" s="8">
        <f t="shared" si="121"/>
        <v>546</v>
      </c>
      <c r="J177" s="3">
        <f t="shared" si="122"/>
        <v>4499</v>
      </c>
      <c r="K177" s="37">
        <f t="shared" si="123"/>
        <v>117</v>
      </c>
      <c r="L177" s="8">
        <f t="shared" si="124"/>
        <v>0</v>
      </c>
      <c r="M177" s="3">
        <f t="shared" si="117"/>
        <v>-10</v>
      </c>
      <c r="N177" s="37">
        <f t="shared" si="125"/>
        <v>0</v>
      </c>
      <c r="P177" s="71">
        <f t="shared" ref="P177:P204" si="129">Y$4*((1+W$4-X$4)*(1+W$4+Z$4)-X$4)</f>
        <v>5.8486217018935932E-5</v>
      </c>
      <c r="Q177" s="70">
        <f t="shared" ref="Q177:Q204" si="130">(1+W$4-X$4)*(1+W$4+Z$4)-Y$4*((Z$4*K176)+((I176+J176)*(1+W$4+Z$4)))</f>
        <v>1.4812752855465099</v>
      </c>
      <c r="R177" s="70">
        <f t="shared" ref="R177:R204" si="131">-J176*(1+W$4+Z$4)</f>
        <v>-7850.0299559471459</v>
      </c>
      <c r="S177" s="11">
        <f t="shared" si="126"/>
        <v>4499</v>
      </c>
      <c r="T177" s="145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8"/>
        <v>5820</v>
      </c>
      <c r="E178" s="2">
        <f t="shared" si="119"/>
        <v>148</v>
      </c>
      <c r="F178" s="24">
        <f t="shared" si="120"/>
        <v>232.8</v>
      </c>
      <c r="G178" s="92">
        <f t="shared" si="127"/>
        <v>2.1559556050956123E-3</v>
      </c>
      <c r="H178" s="56">
        <f t="shared" si="128"/>
        <v>1</v>
      </c>
      <c r="I178" s="7">
        <f t="shared" si="121"/>
        <v>546</v>
      </c>
      <c r="J178" s="2">
        <f t="shared" si="122"/>
        <v>4490</v>
      </c>
      <c r="K178" s="34">
        <f t="shared" si="123"/>
        <v>117</v>
      </c>
      <c r="L178" s="7">
        <f t="shared" si="124"/>
        <v>0</v>
      </c>
      <c r="M178" s="2">
        <f t="shared" si="117"/>
        <v>-9</v>
      </c>
      <c r="N178" s="34">
        <f t="shared" si="125"/>
        <v>0</v>
      </c>
      <c r="P178" s="39">
        <f t="shared" si="129"/>
        <v>5.8486217018935932E-5</v>
      </c>
      <c r="Q178" s="38">
        <f t="shared" si="130"/>
        <v>1.4818546482427541</v>
      </c>
      <c r="R178" s="38">
        <f t="shared" si="131"/>
        <v>-7832.62026431719</v>
      </c>
      <c r="S178" s="12">
        <f t="shared" si="126"/>
        <v>4490</v>
      </c>
      <c r="T178" s="167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8"/>
        <v>5820</v>
      </c>
      <c r="E179" s="3">
        <f t="shared" si="119"/>
        <v>148</v>
      </c>
      <c r="F179" s="23">
        <f t="shared" si="120"/>
        <v>232.8</v>
      </c>
      <c r="G179" s="91">
        <f t="shared" si="127"/>
        <v>2.1559556050956123E-3</v>
      </c>
      <c r="H179" s="55">
        <f t="shared" si="128"/>
        <v>1</v>
      </c>
      <c r="I179" s="8">
        <f t="shared" si="121"/>
        <v>546</v>
      </c>
      <c r="J179" s="3">
        <f t="shared" si="122"/>
        <v>4481</v>
      </c>
      <c r="K179" s="37">
        <f t="shared" si="123"/>
        <v>117</v>
      </c>
      <c r="L179" s="8">
        <f t="shared" si="124"/>
        <v>0</v>
      </c>
      <c r="M179" s="3">
        <f t="shared" si="117"/>
        <v>-9</v>
      </c>
      <c r="N179" s="37">
        <f t="shared" si="125"/>
        <v>0</v>
      </c>
      <c r="P179" s="71">
        <f t="shared" si="129"/>
        <v>5.8486217018935932E-5</v>
      </c>
      <c r="Q179" s="70">
        <f t="shared" si="130"/>
        <v>1.4823760746693739</v>
      </c>
      <c r="R179" s="70">
        <f t="shared" si="131"/>
        <v>-7816.9515418502297</v>
      </c>
      <c r="S179" s="11">
        <f t="shared" si="126"/>
        <v>4481</v>
      </c>
      <c r="T179" s="145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8"/>
        <v>5820</v>
      </c>
      <c r="E180" s="2">
        <f t="shared" si="119"/>
        <v>148</v>
      </c>
      <c r="F180" s="24">
        <f t="shared" si="120"/>
        <v>232.8</v>
      </c>
      <c r="G180" s="92">
        <f t="shared" si="127"/>
        <v>2.1559556050956123E-3</v>
      </c>
      <c r="H180" s="56">
        <f t="shared" si="128"/>
        <v>1</v>
      </c>
      <c r="I180" s="7">
        <f t="shared" si="121"/>
        <v>546</v>
      </c>
      <c r="J180" s="2">
        <f t="shared" si="122"/>
        <v>4472</v>
      </c>
      <c r="K180" s="34">
        <f t="shared" si="123"/>
        <v>116</v>
      </c>
      <c r="L180" s="7">
        <f t="shared" si="124"/>
        <v>0</v>
      </c>
      <c r="M180" s="2">
        <f t="shared" si="117"/>
        <v>-9</v>
      </c>
      <c r="N180" s="34">
        <f t="shared" si="125"/>
        <v>-1</v>
      </c>
      <c r="P180" s="39">
        <f t="shared" si="129"/>
        <v>5.8486217018935932E-5</v>
      </c>
      <c r="Q180" s="38">
        <f t="shared" si="130"/>
        <v>1.4828975010959939</v>
      </c>
      <c r="R180" s="38">
        <f t="shared" si="131"/>
        <v>-7801.2828193832693</v>
      </c>
      <c r="S180" s="12">
        <f t="shared" si="126"/>
        <v>4472</v>
      </c>
      <c r="T180" s="167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8"/>
        <v>5820</v>
      </c>
      <c r="E181" s="3">
        <f t="shared" si="119"/>
        <v>148</v>
      </c>
      <c r="F181" s="23">
        <f t="shared" si="120"/>
        <v>232.8</v>
      </c>
      <c r="G181" s="91">
        <f t="shared" si="127"/>
        <v>2.1559556050956123E-3</v>
      </c>
      <c r="H181" s="55">
        <f t="shared" si="128"/>
        <v>1</v>
      </c>
      <c r="I181" s="8">
        <f t="shared" si="121"/>
        <v>546</v>
      </c>
      <c r="J181" s="3">
        <f t="shared" si="122"/>
        <v>4463</v>
      </c>
      <c r="K181" s="37">
        <f t="shared" si="123"/>
        <v>116</v>
      </c>
      <c r="L181" s="8">
        <f t="shared" si="124"/>
        <v>0</v>
      </c>
      <c r="M181" s="3">
        <f t="shared" si="117"/>
        <v>-9</v>
      </c>
      <c r="N181" s="37">
        <f t="shared" si="125"/>
        <v>0</v>
      </c>
      <c r="P181" s="71">
        <f t="shared" si="129"/>
        <v>5.8486217018935932E-5</v>
      </c>
      <c r="Q181" s="70">
        <f t="shared" si="130"/>
        <v>1.4834422544943309</v>
      </c>
      <c r="R181" s="70">
        <f t="shared" si="131"/>
        <v>-7785.6140969163089</v>
      </c>
      <c r="S181" s="11">
        <f t="shared" si="126"/>
        <v>4463</v>
      </c>
      <c r="T181" s="145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8"/>
        <v>5820</v>
      </c>
      <c r="E182" s="2">
        <f t="shared" si="119"/>
        <v>148</v>
      </c>
      <c r="F182" s="24">
        <f t="shared" si="120"/>
        <v>232.8</v>
      </c>
      <c r="G182" s="92">
        <f t="shared" si="127"/>
        <v>2.1559556050956123E-3</v>
      </c>
      <c r="H182" s="56">
        <f t="shared" si="128"/>
        <v>1</v>
      </c>
      <c r="I182" s="7">
        <f t="shared" si="121"/>
        <v>546</v>
      </c>
      <c r="J182" s="2">
        <f t="shared" si="122"/>
        <v>4454</v>
      </c>
      <c r="K182" s="34">
        <f t="shared" si="123"/>
        <v>116</v>
      </c>
      <c r="L182" s="7">
        <f t="shared" si="124"/>
        <v>0</v>
      </c>
      <c r="M182" s="2">
        <f t="shared" si="117"/>
        <v>-9</v>
      </c>
      <c r="N182" s="34">
        <f t="shared" si="125"/>
        <v>0</v>
      </c>
      <c r="P182" s="39">
        <f t="shared" si="129"/>
        <v>5.8486217018935932E-5</v>
      </c>
      <c r="Q182" s="38">
        <f t="shared" si="130"/>
        <v>1.4839636809209509</v>
      </c>
      <c r="R182" s="38">
        <f t="shared" si="131"/>
        <v>-7769.9453744493485</v>
      </c>
      <c r="S182" s="12">
        <f t="shared" si="126"/>
        <v>4454</v>
      </c>
      <c r="T182" s="167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8"/>
        <v>5820</v>
      </c>
      <c r="E183" s="3">
        <f t="shared" si="119"/>
        <v>148</v>
      </c>
      <c r="F183" s="23">
        <f t="shared" si="120"/>
        <v>232.8</v>
      </c>
      <c r="G183" s="91">
        <f t="shared" si="127"/>
        <v>2.1559556050956123E-3</v>
      </c>
      <c r="H183" s="55">
        <f t="shared" si="128"/>
        <v>1</v>
      </c>
      <c r="I183" s="8">
        <f t="shared" si="121"/>
        <v>546</v>
      </c>
      <c r="J183" s="3">
        <f t="shared" si="122"/>
        <v>4445</v>
      </c>
      <c r="K183" s="37">
        <f t="shared" si="123"/>
        <v>116</v>
      </c>
      <c r="L183" s="8">
        <f t="shared" si="124"/>
        <v>0</v>
      </c>
      <c r="M183" s="3">
        <f t="shared" si="117"/>
        <v>-9</v>
      </c>
      <c r="N183" s="37">
        <f t="shared" si="125"/>
        <v>0</v>
      </c>
      <c r="P183" s="71">
        <f t="shared" si="129"/>
        <v>5.8486217018935932E-5</v>
      </c>
      <c r="Q183" s="70">
        <f t="shared" si="130"/>
        <v>1.4844851073475707</v>
      </c>
      <c r="R183" s="70">
        <f t="shared" si="131"/>
        <v>-7754.2766519823881</v>
      </c>
      <c r="S183" s="11">
        <f t="shared" si="126"/>
        <v>4445</v>
      </c>
      <c r="T183" s="145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8"/>
        <v>5820</v>
      </c>
      <c r="E184" s="2">
        <f t="shared" si="119"/>
        <v>148</v>
      </c>
      <c r="F184" s="24">
        <f t="shared" si="120"/>
        <v>232.8</v>
      </c>
      <c r="G184" s="92">
        <f t="shared" si="127"/>
        <v>2.1559556050956123E-3</v>
      </c>
      <c r="H184" s="56">
        <f t="shared" si="128"/>
        <v>1</v>
      </c>
      <c r="I184" s="7">
        <f t="shared" si="121"/>
        <v>546</v>
      </c>
      <c r="J184" s="2">
        <f t="shared" si="122"/>
        <v>4436</v>
      </c>
      <c r="K184" s="34">
        <f t="shared" si="123"/>
        <v>116</v>
      </c>
      <c r="L184" s="7">
        <f t="shared" si="124"/>
        <v>0</v>
      </c>
      <c r="M184" s="2">
        <f t="shared" si="117"/>
        <v>-9</v>
      </c>
      <c r="N184" s="34">
        <f t="shared" si="125"/>
        <v>0</v>
      </c>
      <c r="P184" s="39">
        <f t="shared" si="129"/>
        <v>5.8486217018935932E-5</v>
      </c>
      <c r="Q184" s="38">
        <f t="shared" si="130"/>
        <v>1.4850065337741905</v>
      </c>
      <c r="R184" s="38">
        <f t="shared" si="131"/>
        <v>-7738.6079295154277</v>
      </c>
      <c r="S184" s="12">
        <f t="shared" si="126"/>
        <v>4436</v>
      </c>
      <c r="T184" s="167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8"/>
        <v>5820</v>
      </c>
      <c r="E185" s="3">
        <f t="shared" si="119"/>
        <v>148</v>
      </c>
      <c r="F185" s="23">
        <f t="shared" si="120"/>
        <v>232.8</v>
      </c>
      <c r="G185" s="91">
        <f t="shared" si="127"/>
        <v>2.1559556050956123E-3</v>
      </c>
      <c r="H185" s="55">
        <f t="shared" si="128"/>
        <v>1</v>
      </c>
      <c r="I185" s="8">
        <f t="shared" si="121"/>
        <v>546</v>
      </c>
      <c r="J185" s="3">
        <f t="shared" si="122"/>
        <v>4427</v>
      </c>
      <c r="K185" s="37">
        <f t="shared" si="123"/>
        <v>115</v>
      </c>
      <c r="L185" s="8">
        <f t="shared" si="124"/>
        <v>0</v>
      </c>
      <c r="M185" s="3">
        <f t="shared" ref="M185:M198" si="132">J185-J184</f>
        <v>-9</v>
      </c>
      <c r="N185" s="37">
        <f t="shared" si="125"/>
        <v>-1</v>
      </c>
      <c r="P185" s="71">
        <f t="shared" si="129"/>
        <v>5.8486217018935932E-5</v>
      </c>
      <c r="Q185" s="70">
        <f t="shared" si="130"/>
        <v>1.4855279602008102</v>
      </c>
      <c r="R185" s="70">
        <f t="shared" si="131"/>
        <v>-7722.9392070484673</v>
      </c>
      <c r="S185" s="11">
        <f t="shared" si="126"/>
        <v>4427</v>
      </c>
      <c r="T185" s="145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8"/>
        <v>5820</v>
      </c>
      <c r="E186" s="2">
        <f t="shared" si="119"/>
        <v>148</v>
      </c>
      <c r="F186" s="24">
        <f t="shared" si="120"/>
        <v>232.8</v>
      </c>
      <c r="G186" s="92">
        <f t="shared" si="127"/>
        <v>2.1559556050956123E-3</v>
      </c>
      <c r="H186" s="56">
        <f t="shared" si="128"/>
        <v>1</v>
      </c>
      <c r="I186" s="7">
        <f t="shared" si="121"/>
        <v>546</v>
      </c>
      <c r="J186" s="2">
        <f t="shared" si="122"/>
        <v>4418</v>
      </c>
      <c r="K186" s="34">
        <f t="shared" si="123"/>
        <v>115</v>
      </c>
      <c r="L186" s="7">
        <f t="shared" si="124"/>
        <v>0</v>
      </c>
      <c r="M186" s="2">
        <f t="shared" si="132"/>
        <v>-9</v>
      </c>
      <c r="N186" s="34">
        <f t="shared" si="125"/>
        <v>0</v>
      </c>
      <c r="P186" s="39">
        <f t="shared" si="129"/>
        <v>5.8486217018935932E-5</v>
      </c>
      <c r="Q186" s="38">
        <f t="shared" si="130"/>
        <v>1.4860727135991474</v>
      </c>
      <c r="R186" s="38">
        <f t="shared" si="131"/>
        <v>-7707.2704845815069</v>
      </c>
      <c r="S186" s="12">
        <f t="shared" si="126"/>
        <v>4418</v>
      </c>
      <c r="T186" s="167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3">D186+IF(M187&gt;0,M187,0)</f>
        <v>5820</v>
      </c>
      <c r="E187" s="3">
        <f t="shared" ref="E187:E198" si="134">E186+IF(N187&gt;0,N187,0)</f>
        <v>148</v>
      </c>
      <c r="F187" s="23">
        <f t="shared" ref="F187:F204" si="135">D187*W$4</f>
        <v>232.8</v>
      </c>
      <c r="G187" s="91">
        <f t="shared" si="127"/>
        <v>2.1559556050956123E-3</v>
      </c>
      <c r="H187" s="55">
        <f t="shared" si="128"/>
        <v>1</v>
      </c>
      <c r="I187" s="8">
        <f t="shared" ref="I187:I204" si="136">INT((Z$4*K187+I186)/(1+Y$4*J187))</f>
        <v>546</v>
      </c>
      <c r="J187" s="3">
        <f t="shared" ref="J187:J198" si="137">S187</f>
        <v>4409</v>
      </c>
      <c r="K187" s="37">
        <f t="shared" ref="K187:K204" si="138">INT((X$4*J187+K186)/(1+W$4+Z$4))</f>
        <v>115</v>
      </c>
      <c r="L187" s="8">
        <f t="shared" ref="L187:L198" si="139">I187-I186</f>
        <v>0</v>
      </c>
      <c r="M187" s="3">
        <f t="shared" si="132"/>
        <v>-9</v>
      </c>
      <c r="N187" s="37">
        <f t="shared" ref="N187:N198" si="140">K187-K186</f>
        <v>0</v>
      </c>
      <c r="P187" s="71">
        <f t="shared" si="129"/>
        <v>5.8486217018935932E-5</v>
      </c>
      <c r="Q187" s="70">
        <f t="shared" si="130"/>
        <v>1.4865941400257672</v>
      </c>
      <c r="R187" s="70">
        <f t="shared" si="131"/>
        <v>-7691.6017621145465</v>
      </c>
      <c r="S187" s="11">
        <f t="shared" si="126"/>
        <v>4409</v>
      </c>
      <c r="T187" s="145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3"/>
        <v>5820</v>
      </c>
      <c r="E188" s="2">
        <f t="shared" si="134"/>
        <v>148</v>
      </c>
      <c r="F188" s="24">
        <f t="shared" si="135"/>
        <v>232.8</v>
      </c>
      <c r="G188" s="92">
        <f t="shared" si="127"/>
        <v>2.1559556050956123E-3</v>
      </c>
      <c r="H188" s="56">
        <f t="shared" si="128"/>
        <v>1</v>
      </c>
      <c r="I188" s="7">
        <f t="shared" si="136"/>
        <v>546</v>
      </c>
      <c r="J188" s="2">
        <f t="shared" si="137"/>
        <v>4400</v>
      </c>
      <c r="K188" s="34">
        <f t="shared" si="138"/>
        <v>115</v>
      </c>
      <c r="L188" s="7">
        <f t="shared" si="139"/>
        <v>0</v>
      </c>
      <c r="M188" s="2">
        <f t="shared" si="132"/>
        <v>-9</v>
      </c>
      <c r="N188" s="34">
        <f t="shared" si="140"/>
        <v>0</v>
      </c>
      <c r="P188" s="39">
        <f t="shared" si="129"/>
        <v>5.8486217018935932E-5</v>
      </c>
      <c r="Q188" s="38">
        <f t="shared" si="130"/>
        <v>1.4871155664523872</v>
      </c>
      <c r="R188" s="38">
        <f t="shared" si="131"/>
        <v>-7675.9330396475862</v>
      </c>
      <c r="S188" s="12">
        <f t="shared" si="126"/>
        <v>4400</v>
      </c>
      <c r="T188" s="167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3"/>
        <v>5820</v>
      </c>
      <c r="E189" s="3">
        <f t="shared" si="134"/>
        <v>148</v>
      </c>
      <c r="F189" s="23">
        <f t="shared" si="135"/>
        <v>232.8</v>
      </c>
      <c r="G189" s="91">
        <f t="shared" si="127"/>
        <v>2.1559556050956123E-3</v>
      </c>
      <c r="H189" s="55">
        <f t="shared" si="128"/>
        <v>1</v>
      </c>
      <c r="I189" s="8">
        <f t="shared" si="136"/>
        <v>546</v>
      </c>
      <c r="J189" s="3">
        <f t="shared" si="137"/>
        <v>4391</v>
      </c>
      <c r="K189" s="37">
        <f t="shared" si="138"/>
        <v>114</v>
      </c>
      <c r="L189" s="8">
        <f t="shared" si="139"/>
        <v>0</v>
      </c>
      <c r="M189" s="3">
        <f t="shared" si="132"/>
        <v>-9</v>
      </c>
      <c r="N189" s="37">
        <f t="shared" si="140"/>
        <v>-1</v>
      </c>
      <c r="P189" s="71">
        <f t="shared" si="129"/>
        <v>5.8486217018935932E-5</v>
      </c>
      <c r="Q189" s="70">
        <f t="shared" si="130"/>
        <v>1.487636992879007</v>
      </c>
      <c r="R189" s="70">
        <f t="shared" si="131"/>
        <v>-7660.2643171806258</v>
      </c>
      <c r="S189" s="11">
        <f t="shared" si="126"/>
        <v>4391</v>
      </c>
      <c r="T189" s="145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3"/>
        <v>5820</v>
      </c>
      <c r="E190" s="2">
        <f t="shared" si="134"/>
        <v>148</v>
      </c>
      <c r="F190" s="24">
        <f t="shared" si="135"/>
        <v>232.8</v>
      </c>
      <c r="G190" s="92">
        <f t="shared" si="127"/>
        <v>2.1559556050956123E-3</v>
      </c>
      <c r="H190" s="56">
        <f t="shared" si="128"/>
        <v>1</v>
      </c>
      <c r="I190" s="7">
        <f t="shared" si="136"/>
        <v>546</v>
      </c>
      <c r="J190" s="2">
        <f t="shared" si="137"/>
        <v>4382</v>
      </c>
      <c r="K190" s="34">
        <f t="shared" si="138"/>
        <v>114</v>
      </c>
      <c r="L190" s="7">
        <f t="shared" si="139"/>
        <v>0</v>
      </c>
      <c r="M190" s="2">
        <f t="shared" si="132"/>
        <v>-9</v>
      </c>
      <c r="N190" s="34">
        <f t="shared" si="140"/>
        <v>0</v>
      </c>
      <c r="P190" s="39">
        <f t="shared" si="129"/>
        <v>5.8486217018935932E-5</v>
      </c>
      <c r="Q190" s="38">
        <f t="shared" si="130"/>
        <v>1.4881817462773441</v>
      </c>
      <c r="R190" s="38">
        <f t="shared" si="131"/>
        <v>-7644.5955947136654</v>
      </c>
      <c r="S190" s="12">
        <f t="shared" si="126"/>
        <v>4382</v>
      </c>
      <c r="T190" s="167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3"/>
        <v>5820</v>
      </c>
      <c r="E191" s="3">
        <f t="shared" si="134"/>
        <v>148</v>
      </c>
      <c r="F191" s="23">
        <f t="shared" si="135"/>
        <v>232.8</v>
      </c>
      <c r="G191" s="91">
        <f t="shared" si="127"/>
        <v>2.1559556050956123E-3</v>
      </c>
      <c r="H191" s="55">
        <f t="shared" ref="H191:H198" si="141">D191/D190</f>
        <v>1</v>
      </c>
      <c r="I191" s="8">
        <f t="shared" si="136"/>
        <v>546</v>
      </c>
      <c r="J191" s="3">
        <f t="shared" si="137"/>
        <v>4373</v>
      </c>
      <c r="K191" s="37">
        <f t="shared" si="138"/>
        <v>114</v>
      </c>
      <c r="L191" s="8">
        <f t="shared" si="139"/>
        <v>0</v>
      </c>
      <c r="M191" s="3">
        <f t="shared" si="132"/>
        <v>-9</v>
      </c>
      <c r="N191" s="37">
        <f t="shared" si="140"/>
        <v>0</v>
      </c>
      <c r="P191" s="71">
        <f t="shared" si="129"/>
        <v>5.8486217018935932E-5</v>
      </c>
      <c r="Q191" s="70">
        <f t="shared" si="130"/>
        <v>1.4887031727039639</v>
      </c>
      <c r="R191" s="70">
        <f t="shared" si="131"/>
        <v>-7628.926872246705</v>
      </c>
      <c r="S191" s="11">
        <f t="shared" si="126"/>
        <v>4373</v>
      </c>
      <c r="T191" s="145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3"/>
        <v>5820</v>
      </c>
      <c r="E192" s="2">
        <f t="shared" si="134"/>
        <v>148</v>
      </c>
      <c r="F192" s="24">
        <f t="shared" si="135"/>
        <v>232.8</v>
      </c>
      <c r="G192" s="92">
        <f t="shared" si="127"/>
        <v>2.1559556050956123E-3</v>
      </c>
      <c r="H192" s="56">
        <f t="shared" si="141"/>
        <v>1</v>
      </c>
      <c r="I192" s="7">
        <f t="shared" si="136"/>
        <v>546</v>
      </c>
      <c r="J192" s="2">
        <f t="shared" si="137"/>
        <v>4364</v>
      </c>
      <c r="K192" s="34">
        <f t="shared" si="138"/>
        <v>114</v>
      </c>
      <c r="L192" s="7">
        <f t="shared" si="139"/>
        <v>0</v>
      </c>
      <c r="M192" s="2">
        <f t="shared" si="132"/>
        <v>-9</v>
      </c>
      <c r="N192" s="34">
        <f t="shared" si="140"/>
        <v>0</v>
      </c>
      <c r="P192" s="39">
        <f t="shared" si="129"/>
        <v>5.8486217018935932E-5</v>
      </c>
      <c r="Q192" s="38">
        <f t="shared" si="130"/>
        <v>1.4892245991305839</v>
      </c>
      <c r="R192" s="38">
        <f t="shared" si="131"/>
        <v>-7613.2581497797446</v>
      </c>
      <c r="S192" s="12">
        <f t="shared" si="126"/>
        <v>4364</v>
      </c>
      <c r="T192" s="167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3"/>
        <v>5820</v>
      </c>
      <c r="E193" s="3">
        <f t="shared" si="134"/>
        <v>148</v>
      </c>
      <c r="F193" s="23">
        <f t="shared" si="135"/>
        <v>232.8</v>
      </c>
      <c r="G193" s="91">
        <f t="shared" si="127"/>
        <v>2.1559556050956123E-3</v>
      </c>
      <c r="H193" s="55">
        <f t="shared" si="141"/>
        <v>1</v>
      </c>
      <c r="I193" s="8">
        <f t="shared" si="136"/>
        <v>546</v>
      </c>
      <c r="J193" s="3">
        <f t="shared" si="137"/>
        <v>4355</v>
      </c>
      <c r="K193" s="37">
        <f t="shared" si="138"/>
        <v>113</v>
      </c>
      <c r="L193" s="8">
        <f t="shared" si="139"/>
        <v>0</v>
      </c>
      <c r="M193" s="3">
        <f t="shared" si="132"/>
        <v>-9</v>
      </c>
      <c r="N193" s="37">
        <f t="shared" si="140"/>
        <v>-1</v>
      </c>
      <c r="P193" s="71">
        <f t="shared" si="129"/>
        <v>5.8486217018935932E-5</v>
      </c>
      <c r="Q193" s="70">
        <f t="shared" si="130"/>
        <v>1.4897460255572037</v>
      </c>
      <c r="R193" s="70">
        <f t="shared" si="131"/>
        <v>-7597.5894273127842</v>
      </c>
      <c r="S193" s="11">
        <f t="shared" si="126"/>
        <v>4355</v>
      </c>
      <c r="T193" s="145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3"/>
        <v>5820</v>
      </c>
      <c r="E194" s="2">
        <f t="shared" si="134"/>
        <v>148</v>
      </c>
      <c r="F194" s="24">
        <f t="shared" si="135"/>
        <v>232.8</v>
      </c>
      <c r="G194" s="92">
        <f t="shared" si="127"/>
        <v>2.1559556050956123E-3</v>
      </c>
      <c r="H194" s="56">
        <f t="shared" si="141"/>
        <v>1</v>
      </c>
      <c r="I194" s="7">
        <f t="shared" si="136"/>
        <v>546</v>
      </c>
      <c r="J194" s="2">
        <f t="shared" si="137"/>
        <v>4346</v>
      </c>
      <c r="K194" s="34">
        <f t="shared" si="138"/>
        <v>113</v>
      </c>
      <c r="L194" s="7">
        <f t="shared" si="139"/>
        <v>0</v>
      </c>
      <c r="M194" s="2">
        <f t="shared" si="132"/>
        <v>-9</v>
      </c>
      <c r="N194" s="34">
        <f t="shared" si="140"/>
        <v>0</v>
      </c>
      <c r="P194" s="39">
        <f t="shared" si="129"/>
        <v>5.8486217018935932E-5</v>
      </c>
      <c r="Q194" s="38">
        <f t="shared" si="130"/>
        <v>1.4902907789555406</v>
      </c>
      <c r="R194" s="38">
        <f t="shared" si="131"/>
        <v>-7581.9207048458238</v>
      </c>
      <c r="S194" s="12">
        <f t="shared" si="126"/>
        <v>4346</v>
      </c>
      <c r="T194" s="167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3"/>
        <v>5820</v>
      </c>
      <c r="E195" s="3">
        <f t="shared" si="134"/>
        <v>148</v>
      </c>
      <c r="F195" s="23">
        <f t="shared" si="135"/>
        <v>232.8</v>
      </c>
      <c r="G195" s="91">
        <f t="shared" si="127"/>
        <v>2.1559556050956123E-3</v>
      </c>
      <c r="H195" s="55">
        <f t="shared" si="141"/>
        <v>1</v>
      </c>
      <c r="I195" s="8">
        <f t="shared" si="136"/>
        <v>546</v>
      </c>
      <c r="J195" s="3">
        <f t="shared" si="137"/>
        <v>4337</v>
      </c>
      <c r="K195" s="37">
        <f t="shared" si="138"/>
        <v>113</v>
      </c>
      <c r="L195" s="8">
        <f t="shared" si="139"/>
        <v>0</v>
      </c>
      <c r="M195" s="3">
        <f t="shared" si="132"/>
        <v>-9</v>
      </c>
      <c r="N195" s="37">
        <f t="shared" si="140"/>
        <v>0</v>
      </c>
      <c r="P195" s="71">
        <f t="shared" si="129"/>
        <v>5.8486217018935932E-5</v>
      </c>
      <c r="Q195" s="70">
        <f t="shared" si="130"/>
        <v>1.4908122053821606</v>
      </c>
      <c r="R195" s="70">
        <f t="shared" si="131"/>
        <v>-7566.2519823788634</v>
      </c>
      <c r="S195" s="11">
        <f t="shared" si="126"/>
        <v>4337</v>
      </c>
      <c r="T195" s="145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3"/>
        <v>5820</v>
      </c>
      <c r="E196" s="2">
        <f t="shared" si="134"/>
        <v>148</v>
      </c>
      <c r="F196" s="24">
        <f t="shared" si="135"/>
        <v>232.8</v>
      </c>
      <c r="G196" s="92">
        <f t="shared" si="127"/>
        <v>2.1559556050956123E-3</v>
      </c>
      <c r="H196" s="56">
        <f t="shared" si="141"/>
        <v>1</v>
      </c>
      <c r="I196" s="7">
        <f t="shared" si="136"/>
        <v>546</v>
      </c>
      <c r="J196" s="2">
        <f t="shared" si="137"/>
        <v>4328</v>
      </c>
      <c r="K196" s="34">
        <f t="shared" si="138"/>
        <v>113</v>
      </c>
      <c r="L196" s="7">
        <f t="shared" si="139"/>
        <v>0</v>
      </c>
      <c r="M196" s="2">
        <f t="shared" si="132"/>
        <v>-9</v>
      </c>
      <c r="N196" s="34">
        <f t="shared" si="140"/>
        <v>0</v>
      </c>
      <c r="P196" s="39">
        <f t="shared" si="129"/>
        <v>5.8486217018935932E-5</v>
      </c>
      <c r="Q196" s="38">
        <f t="shared" si="130"/>
        <v>1.4913336318087804</v>
      </c>
      <c r="R196" s="38">
        <f t="shared" si="131"/>
        <v>-7550.583259911903</v>
      </c>
      <c r="S196" s="12">
        <f t="shared" si="126"/>
        <v>4328</v>
      </c>
      <c r="T196" s="167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3"/>
        <v>5820</v>
      </c>
      <c r="E197" s="3">
        <f t="shared" si="134"/>
        <v>148</v>
      </c>
      <c r="F197" s="23">
        <f t="shared" si="135"/>
        <v>232.8</v>
      </c>
      <c r="G197" s="91">
        <f t="shared" si="127"/>
        <v>2.1559556050956123E-3</v>
      </c>
      <c r="H197" s="55">
        <f t="shared" si="141"/>
        <v>1</v>
      </c>
      <c r="I197" s="8">
        <f t="shared" si="136"/>
        <v>546</v>
      </c>
      <c r="J197" s="3">
        <f t="shared" si="137"/>
        <v>4319</v>
      </c>
      <c r="K197" s="37">
        <f t="shared" si="138"/>
        <v>112</v>
      </c>
      <c r="L197" s="8">
        <f t="shared" si="139"/>
        <v>0</v>
      </c>
      <c r="M197" s="3">
        <f t="shared" si="132"/>
        <v>-9</v>
      </c>
      <c r="N197" s="37">
        <f t="shared" si="140"/>
        <v>-1</v>
      </c>
      <c r="P197" s="71">
        <f t="shared" si="129"/>
        <v>5.8486217018935932E-5</v>
      </c>
      <c r="Q197" s="70">
        <f t="shared" si="130"/>
        <v>1.4918550582354002</v>
      </c>
      <c r="R197" s="70">
        <f t="shared" si="131"/>
        <v>-7534.9145374449427</v>
      </c>
      <c r="S197" s="11">
        <f t="shared" si="126"/>
        <v>4319</v>
      </c>
      <c r="T197" s="145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3"/>
        <v>5820</v>
      </c>
      <c r="E198" s="47">
        <f t="shared" si="134"/>
        <v>148</v>
      </c>
      <c r="F198" s="94">
        <f t="shared" si="135"/>
        <v>232.8</v>
      </c>
      <c r="G198" s="93">
        <f t="shared" si="127"/>
        <v>2.1559556050956123E-3</v>
      </c>
      <c r="H198" s="57">
        <f t="shared" si="141"/>
        <v>1</v>
      </c>
      <c r="I198" s="30">
        <f t="shared" si="136"/>
        <v>546</v>
      </c>
      <c r="J198" s="47">
        <f t="shared" si="137"/>
        <v>4310</v>
      </c>
      <c r="K198" s="88">
        <f t="shared" si="138"/>
        <v>112</v>
      </c>
      <c r="L198" s="30">
        <f t="shared" si="139"/>
        <v>0</v>
      </c>
      <c r="M198" s="47">
        <f t="shared" si="132"/>
        <v>-9</v>
      </c>
      <c r="N198" s="88">
        <f t="shared" si="140"/>
        <v>0</v>
      </c>
      <c r="P198" s="39">
        <f t="shared" si="129"/>
        <v>5.8486217018935932E-5</v>
      </c>
      <c r="Q198" s="38">
        <f t="shared" si="130"/>
        <v>1.4923998116337374</v>
      </c>
      <c r="R198" s="38">
        <f t="shared" si="131"/>
        <v>-7519.2458149779823</v>
      </c>
      <c r="S198" s="12">
        <f t="shared" si="126"/>
        <v>4310</v>
      </c>
      <c r="T198" s="167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2">D198+IF(M199&gt;0,M199,0)</f>
        <v>5820</v>
      </c>
      <c r="E199" s="3">
        <f t="shared" ref="E199:E202" si="143">E198+IF(N199&gt;0,N199,0)</f>
        <v>148</v>
      </c>
      <c r="F199" s="23">
        <f t="shared" si="135"/>
        <v>232.8</v>
      </c>
      <c r="G199" s="91">
        <f t="shared" ref="G199:G202" si="144">D199/U$3</f>
        <v>2.1559556050956123E-3</v>
      </c>
      <c r="H199" s="55">
        <f t="shared" ref="H199:H203" si="145">D199/D198</f>
        <v>1</v>
      </c>
      <c r="I199" s="8">
        <f t="shared" si="136"/>
        <v>546</v>
      </c>
      <c r="J199" s="3">
        <f t="shared" ref="J199:J202" si="146">S199</f>
        <v>4301</v>
      </c>
      <c r="K199" s="37">
        <f t="shared" si="138"/>
        <v>112</v>
      </c>
      <c r="L199" s="8">
        <f t="shared" ref="L199:L202" si="147">I199-I198</f>
        <v>0</v>
      </c>
      <c r="M199" s="3">
        <f t="shared" ref="M199:M202" si="148">J199-J198</f>
        <v>-9</v>
      </c>
      <c r="N199" s="37">
        <f t="shared" ref="N199:N202" si="149">K199-K198</f>
        <v>0</v>
      </c>
      <c r="P199" s="71">
        <f t="shared" si="129"/>
        <v>5.8486217018935932E-5</v>
      </c>
      <c r="Q199" s="70">
        <f t="shared" si="130"/>
        <v>1.4929212380603571</v>
      </c>
      <c r="R199" s="70">
        <f t="shared" si="131"/>
        <v>-7503.5770925110219</v>
      </c>
      <c r="S199" s="11">
        <f t="shared" ref="S199:S203" si="150">INT(((-Q199+SQRT((Q199^2)-(4*P199*R199)))/(2*P199)))</f>
        <v>4301</v>
      </c>
      <c r="T199" s="145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2"/>
        <v>5820</v>
      </c>
      <c r="E200" s="2">
        <f t="shared" si="143"/>
        <v>148</v>
      </c>
      <c r="F200" s="24">
        <f t="shared" si="135"/>
        <v>232.8</v>
      </c>
      <c r="G200" s="92">
        <f t="shared" si="144"/>
        <v>2.1559556050956123E-3</v>
      </c>
      <c r="H200" s="56">
        <f t="shared" si="145"/>
        <v>1</v>
      </c>
      <c r="I200" s="7">
        <f t="shared" si="136"/>
        <v>546</v>
      </c>
      <c r="J200" s="2">
        <f t="shared" si="146"/>
        <v>4292</v>
      </c>
      <c r="K200" s="34">
        <f t="shared" si="138"/>
        <v>112</v>
      </c>
      <c r="L200" s="7">
        <f t="shared" si="147"/>
        <v>0</v>
      </c>
      <c r="M200" s="2">
        <f t="shared" si="148"/>
        <v>-9</v>
      </c>
      <c r="N200" s="34">
        <f t="shared" si="149"/>
        <v>0</v>
      </c>
      <c r="P200" s="39">
        <f t="shared" si="129"/>
        <v>5.8486217018935932E-5</v>
      </c>
      <c r="Q200" s="38">
        <f t="shared" si="130"/>
        <v>1.4934426644869769</v>
      </c>
      <c r="R200" s="38">
        <f t="shared" si="131"/>
        <v>-7487.9083700440615</v>
      </c>
      <c r="S200" s="12">
        <f t="shared" si="150"/>
        <v>4292</v>
      </c>
      <c r="T200" s="167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2"/>
        <v>5820</v>
      </c>
      <c r="E201" s="3">
        <f t="shared" si="143"/>
        <v>148</v>
      </c>
      <c r="F201" s="23">
        <f t="shared" si="135"/>
        <v>232.8</v>
      </c>
      <c r="G201" s="91">
        <f t="shared" si="144"/>
        <v>2.1559556050956123E-3</v>
      </c>
      <c r="H201" s="55">
        <f t="shared" si="145"/>
        <v>1</v>
      </c>
      <c r="I201" s="8">
        <f t="shared" si="136"/>
        <v>546</v>
      </c>
      <c r="J201" s="3">
        <f t="shared" si="146"/>
        <v>4283</v>
      </c>
      <c r="K201" s="37">
        <f t="shared" si="138"/>
        <v>112</v>
      </c>
      <c r="L201" s="8">
        <f t="shared" si="147"/>
        <v>0</v>
      </c>
      <c r="M201" s="3">
        <f t="shared" si="148"/>
        <v>-9</v>
      </c>
      <c r="N201" s="37">
        <f t="shared" si="149"/>
        <v>0</v>
      </c>
      <c r="P201" s="71">
        <f t="shared" si="129"/>
        <v>5.8486217018935932E-5</v>
      </c>
      <c r="Q201" s="70">
        <f t="shared" si="130"/>
        <v>1.4939640909135969</v>
      </c>
      <c r="R201" s="70">
        <f t="shared" si="131"/>
        <v>-7472.2396475771011</v>
      </c>
      <c r="S201" s="11">
        <f t="shared" si="150"/>
        <v>4283</v>
      </c>
      <c r="T201" s="145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2"/>
        <v>5820</v>
      </c>
      <c r="E202" s="2">
        <f t="shared" si="143"/>
        <v>148</v>
      </c>
      <c r="F202" s="24">
        <f t="shared" si="135"/>
        <v>232.8</v>
      </c>
      <c r="G202" s="92">
        <f t="shared" si="144"/>
        <v>2.1559556050956123E-3</v>
      </c>
      <c r="H202" s="56">
        <f t="shared" si="145"/>
        <v>1</v>
      </c>
      <c r="I202" s="7">
        <f t="shared" si="136"/>
        <v>546</v>
      </c>
      <c r="J202" s="2">
        <f t="shared" si="146"/>
        <v>4274</v>
      </c>
      <c r="K202" s="34">
        <f t="shared" si="138"/>
        <v>111</v>
      </c>
      <c r="L202" s="7">
        <f t="shared" si="147"/>
        <v>0</v>
      </c>
      <c r="M202" s="2">
        <f t="shared" si="148"/>
        <v>-9</v>
      </c>
      <c r="N202" s="34">
        <f t="shared" si="149"/>
        <v>-1</v>
      </c>
      <c r="P202" s="39">
        <f t="shared" si="129"/>
        <v>5.8486217018935932E-5</v>
      </c>
      <c r="Q202" s="38">
        <f t="shared" si="130"/>
        <v>1.4944855173402167</v>
      </c>
      <c r="R202" s="38">
        <f t="shared" si="131"/>
        <v>-7456.5709251101407</v>
      </c>
      <c r="S202" s="12">
        <f t="shared" si="150"/>
        <v>4274</v>
      </c>
      <c r="T202" s="167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5820</v>
      </c>
      <c r="E203" s="3">
        <f>E202+IF(N203&gt;0,N203,0)</f>
        <v>148</v>
      </c>
      <c r="F203" s="23">
        <f t="shared" si="135"/>
        <v>232.8</v>
      </c>
      <c r="G203" s="91">
        <f>D203/U$3</f>
        <v>2.1559556050956123E-3</v>
      </c>
      <c r="H203" s="55">
        <f t="shared" si="145"/>
        <v>1</v>
      </c>
      <c r="I203" s="8">
        <f t="shared" si="136"/>
        <v>546</v>
      </c>
      <c r="J203" s="3">
        <f>S203</f>
        <v>4265</v>
      </c>
      <c r="K203" s="37">
        <f t="shared" si="138"/>
        <v>111</v>
      </c>
      <c r="L203" s="8">
        <f>I203-I202</f>
        <v>0</v>
      </c>
      <c r="M203" s="3">
        <f>J203-J202</f>
        <v>-9</v>
      </c>
      <c r="N203" s="37">
        <f>K203-K202</f>
        <v>0</v>
      </c>
      <c r="P203" s="71">
        <f t="shared" si="129"/>
        <v>5.8486217018935932E-5</v>
      </c>
      <c r="Q203" s="70">
        <f t="shared" si="130"/>
        <v>1.4950302707385539</v>
      </c>
      <c r="R203" s="70">
        <f t="shared" si="131"/>
        <v>-7440.9022026431803</v>
      </c>
      <c r="S203" s="11">
        <f t="shared" si="150"/>
        <v>4265</v>
      </c>
      <c r="T203" s="145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1">D203+IF(M204&gt;0,M204,0)</f>
        <v>5820</v>
      </c>
      <c r="E204" s="61">
        <f t="shared" ref="E204" si="152">E203+IF(N204&gt;0,N204,0)</f>
        <v>148</v>
      </c>
      <c r="F204" s="130">
        <f t="shared" si="135"/>
        <v>232.8</v>
      </c>
      <c r="G204" s="132">
        <f t="shared" ref="G204" si="153">D204/U$3</f>
        <v>2.1559556050956123E-3</v>
      </c>
      <c r="H204" s="134">
        <f t="shared" ref="H204" si="154">D204/D203</f>
        <v>1</v>
      </c>
      <c r="I204" s="53">
        <f t="shared" si="136"/>
        <v>546</v>
      </c>
      <c r="J204" s="61">
        <f t="shared" ref="J204" si="155">S204</f>
        <v>4256</v>
      </c>
      <c r="K204" s="62">
        <f t="shared" si="138"/>
        <v>111</v>
      </c>
      <c r="L204" s="53">
        <f t="shared" ref="L204" si="156">I204-I203</f>
        <v>0</v>
      </c>
      <c r="M204" s="61">
        <f t="shared" ref="M204" si="157">J204-J203</f>
        <v>-9</v>
      </c>
      <c r="N204" s="62">
        <f t="shared" ref="N204" si="158">K204-K203</f>
        <v>0</v>
      </c>
      <c r="P204" s="140">
        <f t="shared" si="129"/>
        <v>5.8486217018935932E-5</v>
      </c>
      <c r="Q204" s="141">
        <f t="shared" si="130"/>
        <v>1.4955516971651737</v>
      </c>
      <c r="R204" s="141">
        <f t="shared" si="131"/>
        <v>-7425.2334801762199</v>
      </c>
      <c r="S204" s="147">
        <f t="shared" ref="S204" si="159">INT(((-Q204+SQRT((Q204^2)-(4*P204*R204)))/(2*P204)))</f>
        <v>4256</v>
      </c>
      <c r="T204" s="146"/>
      <c r="U204" s="142"/>
      <c r="V204" s="143"/>
      <c r="W204" s="142"/>
      <c r="X204" s="144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2020-03-28T17:58:41Z</dcterms:modified>
</cp:coreProperties>
</file>