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56F4123-0425-4468-A91A-4D08A69235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D31" i="1" l="1"/>
  <c r="K31" i="1"/>
  <c r="I31" i="1"/>
  <c r="W4" i="1" l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8" i="1"/>
  <c r="P167" i="1"/>
  <c r="P138" i="1"/>
  <c r="P173" i="1"/>
  <c r="P154" i="1"/>
  <c r="P48" i="1"/>
  <c r="P150" i="1"/>
  <c r="P69" i="1"/>
  <c r="P31" i="1"/>
  <c r="P125" i="1"/>
  <c r="P120" i="1"/>
  <c r="P152" i="1"/>
  <c r="P98" i="1"/>
  <c r="P53" i="1"/>
  <c r="P142" i="1"/>
  <c r="P60" i="1"/>
  <c r="P51" i="1"/>
  <c r="P122" i="1"/>
  <c r="P112" i="1"/>
  <c r="P90" i="1"/>
  <c r="P58" i="1"/>
  <c r="P88" i="1"/>
  <c r="P182" i="1"/>
  <c r="P67" i="1"/>
  <c r="P73" i="1"/>
  <c r="P155" i="1"/>
  <c r="P110" i="1"/>
  <c r="P188" i="1"/>
  <c r="P134" i="1"/>
  <c r="P145" i="1"/>
  <c r="P163" i="1"/>
  <c r="P78" i="1"/>
  <c r="P26" i="1"/>
  <c r="P179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32" i="1" l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S25" i="1" s="1"/>
  <c r="U25" i="1" s="1"/>
  <c r="V25" i="1" s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S19" i="1" s="1"/>
  <c r="U19" i="1" s="1"/>
  <c r="V19" i="1" s="1"/>
  <c r="Q18" i="1"/>
  <c r="S18" i="1" s="1"/>
  <c r="U18" i="1" s="1"/>
  <c r="V18" i="1" s="1"/>
  <c r="Q24" i="1"/>
  <c r="S24" i="1" s="1"/>
  <c r="U24" i="1" s="1"/>
  <c r="V24" i="1" s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0" i="1"/>
  <c r="U20" i="1" s="1"/>
  <c r="V20" i="1" s="1"/>
  <c r="S22" i="1" l="1"/>
  <c r="U22" i="1" s="1"/>
  <c r="V22" i="1" s="1"/>
  <c r="S28" i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s="1"/>
  <c r="X20" i="1" s="1"/>
  <c r="X21" i="1" s="1"/>
  <c r="X22" i="1" s="1"/>
  <c r="U28" i="1"/>
  <c r="V28" i="1" s="1"/>
  <c r="X23" i="1" l="1"/>
  <c r="X24" i="1" s="1"/>
  <c r="X25" i="1" s="1"/>
  <c r="X26" i="1" s="1"/>
  <c r="X27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X28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F112" i="1"/>
  <c r="G112" i="1"/>
  <c r="H112" i="1"/>
  <c r="I112" i="1" l="1"/>
  <c r="L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F113" i="1"/>
  <c r="G113" i="1"/>
  <c r="N113" i="1" l="1"/>
  <c r="E113" i="1" s="1"/>
  <c r="Q114" i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F141" i="1"/>
  <c r="G141" i="1"/>
  <c r="M142" i="1" l="1"/>
  <c r="D142" i="1" s="1"/>
  <c r="G142" i="1" s="1"/>
  <c r="R143" i="1"/>
  <c r="I142" i="1"/>
  <c r="L142" i="1" s="1"/>
  <c r="N142" i="1"/>
  <c r="E142" i="1" s="1"/>
  <c r="H142" i="1" l="1"/>
  <c r="F142" i="1"/>
  <c r="Q143" i="1"/>
  <c r="S143" i="1" s="1"/>
  <c r="J143" i="1" s="1"/>
  <c r="R144" i="1" s="1"/>
  <c r="K143" i="1" l="1"/>
  <c r="N143" i="1" s="1"/>
  <c r="E143" i="1" s="1"/>
  <c r="M143" i="1"/>
  <c r="D143" i="1" s="1"/>
  <c r="G143" i="1" s="1"/>
  <c r="F143" i="1" l="1"/>
  <c r="H143" i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F144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F168" i="1"/>
  <c r="K169" i="1" l="1"/>
  <c r="I169" i="1" s="1"/>
  <c r="L169" i="1" s="1"/>
  <c r="R170" i="1"/>
  <c r="H169" i="1"/>
  <c r="F169" i="1"/>
  <c r="G169" i="1"/>
  <c r="N169" i="1" l="1"/>
  <c r="E169" i="1" s="1"/>
  <c r="Q170" i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F182" i="1"/>
  <c r="G182" i="1"/>
  <c r="K183" i="1" l="1"/>
  <c r="I183" i="1" s="1"/>
  <c r="R184" i="1"/>
  <c r="F183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R200" i="1" s="1"/>
  <c r="K199" i="1" l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s="1"/>
  <c r="K201" i="1" l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R203" i="1" s="1"/>
  <c r="K202" i="1" l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<sst xmlns="http://schemas.openxmlformats.org/spreadsheetml/2006/main" count="44" uniqueCount="40">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</sst>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3080</c:v>
                </c:pt>
                <c:pt idx="29" formatCode="0">
                  <c:v>3386</c:v>
                </c:pt>
                <c:pt idx="30" formatCode="0">
                  <c:v>3684</c:v>
                </c:pt>
                <c:pt idx="31" formatCode="0">
                  <c:v>3969</c:v>
                </c:pt>
                <c:pt idx="32" formatCode="0">
                  <c:v>4236</c:v>
                </c:pt>
                <c:pt idx="33" formatCode="0">
                  <c:v>4482</c:v>
                </c:pt>
                <c:pt idx="34" formatCode="0">
                  <c:v>4706</c:v>
                </c:pt>
                <c:pt idx="35" formatCode="0">
                  <c:v>4906</c:v>
                </c:pt>
                <c:pt idx="36" formatCode="0">
                  <c:v>5083</c:v>
                </c:pt>
                <c:pt idx="37" formatCode="0">
                  <c:v>5238</c:v>
                </c:pt>
                <c:pt idx="38" formatCode="0">
                  <c:v>5373</c:v>
                </c:pt>
                <c:pt idx="39" formatCode="0">
                  <c:v>5489</c:v>
                </c:pt>
                <c:pt idx="40" formatCode="0">
                  <c:v>5588</c:v>
                </c:pt>
                <c:pt idx="41" formatCode="0">
                  <c:v>5672</c:v>
                </c:pt>
                <c:pt idx="42" formatCode="0">
                  <c:v>5743</c:v>
                </c:pt>
                <c:pt idx="43" formatCode="0">
                  <c:v>5803</c:v>
                </c:pt>
                <c:pt idx="44" formatCode="0">
                  <c:v>5853</c:v>
                </c:pt>
                <c:pt idx="45" formatCode="0">
                  <c:v>5895</c:v>
                </c:pt>
                <c:pt idx="46" formatCode="0">
                  <c:v>5929</c:v>
                </c:pt>
                <c:pt idx="47" formatCode="0">
                  <c:v>5957</c:v>
                </c:pt>
                <c:pt idx="48" formatCode="0">
                  <c:v>5980</c:v>
                </c:pt>
                <c:pt idx="49">
                  <c:v>5999</c:v>
                </c:pt>
                <c:pt idx="50">
                  <c:v>6015</c:v>
                </c:pt>
                <c:pt idx="51">
                  <c:v>6028</c:v>
                </c:pt>
                <c:pt idx="52">
                  <c:v>6038</c:v>
                </c:pt>
                <c:pt idx="53">
                  <c:v>6046</c:v>
                </c:pt>
                <c:pt idx="54">
                  <c:v>6052</c:v>
                </c:pt>
                <c:pt idx="55">
                  <c:v>6057</c:v>
                </c:pt>
                <c:pt idx="56">
                  <c:v>6060</c:v>
                </c:pt>
                <c:pt idx="57">
                  <c:v>6062</c:v>
                </c:pt>
                <c:pt idx="58">
                  <c:v>6064</c:v>
                </c:pt>
                <c:pt idx="59">
                  <c:v>6065</c:v>
                </c:pt>
                <c:pt idx="60">
                  <c:v>6065</c:v>
                </c:pt>
                <c:pt idx="61">
                  <c:v>6065</c:v>
                </c:pt>
                <c:pt idx="62">
                  <c:v>6065</c:v>
                </c:pt>
                <c:pt idx="63">
                  <c:v>6065</c:v>
                </c:pt>
                <c:pt idx="64">
                  <c:v>6065</c:v>
                </c:pt>
                <c:pt idx="65">
                  <c:v>6065</c:v>
                </c:pt>
                <c:pt idx="66">
                  <c:v>6065</c:v>
                </c:pt>
                <c:pt idx="67">
                  <c:v>6065</c:v>
                </c:pt>
                <c:pt idx="68">
                  <c:v>6065</c:v>
                </c:pt>
                <c:pt idx="69">
                  <c:v>6065</c:v>
                </c:pt>
                <c:pt idx="70">
                  <c:v>6065</c:v>
                </c:pt>
                <c:pt idx="71">
                  <c:v>6065</c:v>
                </c:pt>
                <c:pt idx="72">
                  <c:v>6065</c:v>
                </c:pt>
                <c:pt idx="73">
                  <c:v>6065</c:v>
                </c:pt>
                <c:pt idx="74">
                  <c:v>6065</c:v>
                </c:pt>
                <c:pt idx="75">
                  <c:v>6065</c:v>
                </c:pt>
                <c:pt idx="76">
                  <c:v>6065</c:v>
                </c:pt>
                <c:pt idx="77">
                  <c:v>6065</c:v>
                </c:pt>
                <c:pt idx="78">
                  <c:v>6065</c:v>
                </c:pt>
                <c:pt idx="79">
                  <c:v>6065</c:v>
                </c:pt>
                <c:pt idx="80">
                  <c:v>6065</c:v>
                </c:pt>
                <c:pt idx="81">
                  <c:v>6065</c:v>
                </c:pt>
                <c:pt idx="82">
                  <c:v>6065</c:v>
                </c:pt>
                <c:pt idx="83">
                  <c:v>6065</c:v>
                </c:pt>
                <c:pt idx="84">
                  <c:v>6065</c:v>
                </c:pt>
                <c:pt idx="85">
                  <c:v>6065</c:v>
                </c:pt>
                <c:pt idx="86">
                  <c:v>6065</c:v>
                </c:pt>
                <c:pt idx="87">
                  <c:v>6065</c:v>
                </c:pt>
                <c:pt idx="88">
                  <c:v>6065</c:v>
                </c:pt>
                <c:pt idx="89">
                  <c:v>6065</c:v>
                </c:pt>
                <c:pt idx="90">
                  <c:v>6065</c:v>
                </c:pt>
                <c:pt idx="91">
                  <c:v>6065</c:v>
                </c:pt>
                <c:pt idx="92">
                  <c:v>6065</c:v>
                </c:pt>
                <c:pt idx="93">
                  <c:v>6065</c:v>
                </c:pt>
                <c:pt idx="94">
                  <c:v>6065</c:v>
                </c:pt>
                <c:pt idx="95">
                  <c:v>6065</c:v>
                </c:pt>
                <c:pt idx="96">
                  <c:v>6065</c:v>
                </c:pt>
                <c:pt idx="97">
                  <c:v>6065</c:v>
                </c:pt>
                <c:pt idx="98">
                  <c:v>6065</c:v>
                </c:pt>
                <c:pt idx="99">
                  <c:v>6065</c:v>
                </c:pt>
                <c:pt idx="100">
                  <c:v>6065</c:v>
                </c:pt>
                <c:pt idx="101">
                  <c:v>6065</c:v>
                </c:pt>
                <c:pt idx="102">
                  <c:v>6065</c:v>
                </c:pt>
                <c:pt idx="103">
                  <c:v>6065</c:v>
                </c:pt>
                <c:pt idx="104">
                  <c:v>6065</c:v>
                </c:pt>
                <c:pt idx="105">
                  <c:v>6065</c:v>
                </c:pt>
                <c:pt idx="106">
                  <c:v>6065</c:v>
                </c:pt>
                <c:pt idx="107">
                  <c:v>6065</c:v>
                </c:pt>
                <c:pt idx="108">
                  <c:v>6065</c:v>
                </c:pt>
                <c:pt idx="109">
                  <c:v>6065</c:v>
                </c:pt>
                <c:pt idx="110">
                  <c:v>6065</c:v>
                </c:pt>
                <c:pt idx="111">
                  <c:v>6065</c:v>
                </c:pt>
                <c:pt idx="112">
                  <c:v>6065</c:v>
                </c:pt>
                <c:pt idx="113">
                  <c:v>6065</c:v>
                </c:pt>
                <c:pt idx="114">
                  <c:v>6065</c:v>
                </c:pt>
                <c:pt idx="115">
                  <c:v>6065</c:v>
                </c:pt>
                <c:pt idx="116">
                  <c:v>6065</c:v>
                </c:pt>
                <c:pt idx="117">
                  <c:v>6065</c:v>
                </c:pt>
                <c:pt idx="118">
                  <c:v>6065</c:v>
                </c:pt>
                <c:pt idx="119">
                  <c:v>6065</c:v>
                </c:pt>
                <c:pt idx="120">
                  <c:v>6065</c:v>
                </c:pt>
                <c:pt idx="121">
                  <c:v>6065</c:v>
                </c:pt>
                <c:pt idx="122">
                  <c:v>6065</c:v>
                </c:pt>
                <c:pt idx="123">
                  <c:v>6065</c:v>
                </c:pt>
                <c:pt idx="124">
                  <c:v>6065</c:v>
                </c:pt>
                <c:pt idx="125">
                  <c:v>6065</c:v>
                </c:pt>
                <c:pt idx="126">
                  <c:v>6065</c:v>
                </c:pt>
                <c:pt idx="127">
                  <c:v>6065</c:v>
                </c:pt>
                <c:pt idx="128">
                  <c:v>6065</c:v>
                </c:pt>
                <c:pt idx="129">
                  <c:v>6065</c:v>
                </c:pt>
                <c:pt idx="130">
                  <c:v>6065</c:v>
                </c:pt>
                <c:pt idx="131">
                  <c:v>6065</c:v>
                </c:pt>
                <c:pt idx="132">
                  <c:v>6065</c:v>
                </c:pt>
                <c:pt idx="133">
                  <c:v>6065</c:v>
                </c:pt>
                <c:pt idx="134">
                  <c:v>6065</c:v>
                </c:pt>
                <c:pt idx="135">
                  <c:v>6065</c:v>
                </c:pt>
                <c:pt idx="136">
                  <c:v>6065</c:v>
                </c:pt>
                <c:pt idx="137">
                  <c:v>6065</c:v>
                </c:pt>
                <c:pt idx="138">
                  <c:v>6065</c:v>
                </c:pt>
                <c:pt idx="139">
                  <c:v>6065</c:v>
                </c:pt>
                <c:pt idx="140">
                  <c:v>6065</c:v>
                </c:pt>
                <c:pt idx="141">
                  <c:v>6065</c:v>
                </c:pt>
                <c:pt idx="142">
                  <c:v>6065</c:v>
                </c:pt>
                <c:pt idx="143">
                  <c:v>6065</c:v>
                </c:pt>
                <c:pt idx="144">
                  <c:v>6065</c:v>
                </c:pt>
                <c:pt idx="145">
                  <c:v>6065</c:v>
                </c:pt>
                <c:pt idx="146">
                  <c:v>6065</c:v>
                </c:pt>
                <c:pt idx="147">
                  <c:v>6065</c:v>
                </c:pt>
                <c:pt idx="148">
                  <c:v>6065</c:v>
                </c:pt>
                <c:pt idx="149">
                  <c:v>6065</c:v>
                </c:pt>
                <c:pt idx="150">
                  <c:v>6065</c:v>
                </c:pt>
                <c:pt idx="151">
                  <c:v>6065</c:v>
                </c:pt>
                <c:pt idx="152">
                  <c:v>6065</c:v>
                </c:pt>
                <c:pt idx="153">
                  <c:v>6065</c:v>
                </c:pt>
                <c:pt idx="154">
                  <c:v>6065</c:v>
                </c:pt>
                <c:pt idx="155">
                  <c:v>6065</c:v>
                </c:pt>
                <c:pt idx="156">
                  <c:v>6065</c:v>
                </c:pt>
                <c:pt idx="157">
                  <c:v>6065</c:v>
                </c:pt>
                <c:pt idx="158">
                  <c:v>6065</c:v>
                </c:pt>
                <c:pt idx="159">
                  <c:v>6065</c:v>
                </c:pt>
                <c:pt idx="160">
                  <c:v>6065</c:v>
                </c:pt>
                <c:pt idx="161">
                  <c:v>6065</c:v>
                </c:pt>
                <c:pt idx="162">
                  <c:v>6065</c:v>
                </c:pt>
                <c:pt idx="163">
                  <c:v>6065</c:v>
                </c:pt>
                <c:pt idx="164">
                  <c:v>6065</c:v>
                </c:pt>
                <c:pt idx="165">
                  <c:v>6065</c:v>
                </c:pt>
                <c:pt idx="166">
                  <c:v>6065</c:v>
                </c:pt>
                <c:pt idx="167">
                  <c:v>6065</c:v>
                </c:pt>
                <c:pt idx="168">
                  <c:v>6065</c:v>
                </c:pt>
                <c:pt idx="169">
                  <c:v>6065</c:v>
                </c:pt>
                <c:pt idx="170">
                  <c:v>6065</c:v>
                </c:pt>
                <c:pt idx="171">
                  <c:v>6065</c:v>
                </c:pt>
                <c:pt idx="172">
                  <c:v>6065</c:v>
                </c:pt>
                <c:pt idx="173">
                  <c:v>6065</c:v>
                </c:pt>
                <c:pt idx="174">
                  <c:v>6065</c:v>
                </c:pt>
                <c:pt idx="175">
                  <c:v>6065</c:v>
                </c:pt>
                <c:pt idx="176">
                  <c:v>6065</c:v>
                </c:pt>
                <c:pt idx="177">
                  <c:v>6065</c:v>
                </c:pt>
                <c:pt idx="178">
                  <c:v>6065</c:v>
                </c:pt>
                <c:pt idx="179">
                  <c:v>6065</c:v>
                </c:pt>
                <c:pt idx="180">
                  <c:v>6065</c:v>
                </c:pt>
                <c:pt idx="181">
                  <c:v>6065</c:v>
                </c:pt>
                <c:pt idx="182">
                  <c:v>6065</c:v>
                </c:pt>
                <c:pt idx="183">
                  <c:v>6065</c:v>
                </c:pt>
                <c:pt idx="184">
                  <c:v>6065</c:v>
                </c:pt>
                <c:pt idx="185">
                  <c:v>6065</c:v>
                </c:pt>
                <c:pt idx="186">
                  <c:v>6065</c:v>
                </c:pt>
                <c:pt idx="187">
                  <c:v>6065</c:v>
                </c:pt>
                <c:pt idx="188">
                  <c:v>6065</c:v>
                </c:pt>
                <c:pt idx="189">
                  <c:v>6065</c:v>
                </c:pt>
                <c:pt idx="190">
                  <c:v>6065</c:v>
                </c:pt>
                <c:pt idx="191">
                  <c:v>6065</c:v>
                </c:pt>
                <c:pt idx="192">
                  <c:v>6065</c:v>
                </c:pt>
                <c:pt idx="193">
                  <c:v>6065</c:v>
                </c:pt>
                <c:pt idx="194">
                  <c:v>6065</c:v>
                </c:pt>
                <c:pt idx="195">
                  <c:v>6065</c:v>
                </c:pt>
                <c:pt idx="196">
                  <c:v>6065</c:v>
                </c:pt>
                <c:pt idx="197">
                  <c:v>6065</c:v>
                </c:pt>
                <c:pt idx="198">
                  <c:v>6065</c:v>
                </c:pt>
                <c:pt idx="199">
                  <c:v>6065</c:v>
                </c:pt>
                <c:pt idx="200">
                  <c:v>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2935</c:v>
                </c:pt>
                <c:pt idx="29" formatCode="0">
                  <c:v>3241</c:v>
                </c:pt>
                <c:pt idx="30" formatCode="0">
                  <c:v>3539</c:v>
                </c:pt>
                <c:pt idx="31" formatCode="0">
                  <c:v>3824</c:v>
                </c:pt>
                <c:pt idx="32" formatCode="0">
                  <c:v>4091</c:v>
                </c:pt>
                <c:pt idx="33" formatCode="0">
                  <c:v>4337</c:v>
                </c:pt>
                <c:pt idx="34" formatCode="0">
                  <c:v>4561</c:v>
                </c:pt>
                <c:pt idx="35" formatCode="0">
                  <c:v>4761</c:v>
                </c:pt>
                <c:pt idx="36" formatCode="0">
                  <c:v>4938</c:v>
                </c:pt>
                <c:pt idx="37" formatCode="0">
                  <c:v>5093</c:v>
                </c:pt>
                <c:pt idx="38" formatCode="0">
                  <c:v>5228</c:v>
                </c:pt>
                <c:pt idx="39" formatCode="0">
                  <c:v>5344</c:v>
                </c:pt>
                <c:pt idx="40" formatCode="0">
                  <c:v>5443</c:v>
                </c:pt>
                <c:pt idx="41" formatCode="0">
                  <c:v>5527</c:v>
                </c:pt>
                <c:pt idx="42" formatCode="0">
                  <c:v>5598</c:v>
                </c:pt>
                <c:pt idx="43" formatCode="0">
                  <c:v>5658</c:v>
                </c:pt>
                <c:pt idx="44" formatCode="0">
                  <c:v>5708</c:v>
                </c:pt>
                <c:pt idx="45" formatCode="0">
                  <c:v>5750</c:v>
                </c:pt>
                <c:pt idx="46" formatCode="0">
                  <c:v>5784</c:v>
                </c:pt>
                <c:pt idx="47" formatCode="0">
                  <c:v>5812</c:v>
                </c:pt>
                <c:pt idx="48" formatCode="0">
                  <c:v>5835</c:v>
                </c:pt>
                <c:pt idx="49">
                  <c:v>5854</c:v>
                </c:pt>
                <c:pt idx="50">
                  <c:v>5870</c:v>
                </c:pt>
                <c:pt idx="51">
                  <c:v>5883</c:v>
                </c:pt>
                <c:pt idx="52">
                  <c:v>5893</c:v>
                </c:pt>
                <c:pt idx="53">
                  <c:v>5901</c:v>
                </c:pt>
                <c:pt idx="54">
                  <c:v>5907</c:v>
                </c:pt>
                <c:pt idx="55">
                  <c:v>5912</c:v>
                </c:pt>
                <c:pt idx="56">
                  <c:v>5915</c:v>
                </c:pt>
                <c:pt idx="57">
                  <c:v>5917</c:v>
                </c:pt>
                <c:pt idx="58">
                  <c:v>5919</c:v>
                </c:pt>
                <c:pt idx="59">
                  <c:v>5920</c:v>
                </c:pt>
                <c:pt idx="60">
                  <c:v>5920</c:v>
                </c:pt>
                <c:pt idx="61">
                  <c:v>5920</c:v>
                </c:pt>
                <c:pt idx="62">
                  <c:v>5919</c:v>
                </c:pt>
                <c:pt idx="63">
                  <c:v>5918</c:v>
                </c:pt>
                <c:pt idx="64">
                  <c:v>5917</c:v>
                </c:pt>
                <c:pt idx="65">
                  <c:v>5916</c:v>
                </c:pt>
                <c:pt idx="66">
                  <c:v>5914</c:v>
                </c:pt>
                <c:pt idx="67">
                  <c:v>5912</c:v>
                </c:pt>
                <c:pt idx="68">
                  <c:v>5910</c:v>
                </c:pt>
                <c:pt idx="69">
                  <c:v>5908</c:v>
                </c:pt>
                <c:pt idx="70">
                  <c:v>5906</c:v>
                </c:pt>
                <c:pt idx="71">
                  <c:v>5904</c:v>
                </c:pt>
                <c:pt idx="72">
                  <c:v>5902</c:v>
                </c:pt>
                <c:pt idx="73">
                  <c:v>5900</c:v>
                </c:pt>
                <c:pt idx="74">
                  <c:v>5898</c:v>
                </c:pt>
                <c:pt idx="75">
                  <c:v>5896</c:v>
                </c:pt>
                <c:pt idx="76">
                  <c:v>5894</c:v>
                </c:pt>
                <c:pt idx="77">
                  <c:v>5892</c:v>
                </c:pt>
                <c:pt idx="78">
                  <c:v>5890</c:v>
                </c:pt>
                <c:pt idx="79">
                  <c:v>5888</c:v>
                </c:pt>
                <c:pt idx="80">
                  <c:v>5886</c:v>
                </c:pt>
                <c:pt idx="81">
                  <c:v>5884</c:v>
                </c:pt>
                <c:pt idx="82">
                  <c:v>5882</c:v>
                </c:pt>
                <c:pt idx="83">
                  <c:v>5880</c:v>
                </c:pt>
                <c:pt idx="84">
                  <c:v>5878</c:v>
                </c:pt>
                <c:pt idx="85">
                  <c:v>5876</c:v>
                </c:pt>
                <c:pt idx="86">
                  <c:v>5874</c:v>
                </c:pt>
                <c:pt idx="87">
                  <c:v>5872</c:v>
                </c:pt>
                <c:pt idx="88">
                  <c:v>5870</c:v>
                </c:pt>
                <c:pt idx="89">
                  <c:v>5868</c:v>
                </c:pt>
                <c:pt idx="90">
                  <c:v>5866</c:v>
                </c:pt>
                <c:pt idx="91">
                  <c:v>5864</c:v>
                </c:pt>
                <c:pt idx="92">
                  <c:v>5862</c:v>
                </c:pt>
                <c:pt idx="93">
                  <c:v>5860</c:v>
                </c:pt>
                <c:pt idx="94">
                  <c:v>5858</c:v>
                </c:pt>
                <c:pt idx="95">
                  <c:v>5856</c:v>
                </c:pt>
                <c:pt idx="96">
                  <c:v>5854</c:v>
                </c:pt>
                <c:pt idx="97">
                  <c:v>5852</c:v>
                </c:pt>
                <c:pt idx="98">
                  <c:v>5850</c:v>
                </c:pt>
                <c:pt idx="99">
                  <c:v>5848</c:v>
                </c:pt>
                <c:pt idx="100">
                  <c:v>5846</c:v>
                </c:pt>
                <c:pt idx="101">
                  <c:v>5844</c:v>
                </c:pt>
                <c:pt idx="102">
                  <c:v>5842</c:v>
                </c:pt>
                <c:pt idx="103">
                  <c:v>5840</c:v>
                </c:pt>
                <c:pt idx="104">
                  <c:v>5838</c:v>
                </c:pt>
                <c:pt idx="105">
                  <c:v>5836</c:v>
                </c:pt>
                <c:pt idx="106">
                  <c:v>5834</c:v>
                </c:pt>
                <c:pt idx="107">
                  <c:v>5832</c:v>
                </c:pt>
                <c:pt idx="108">
                  <c:v>5830</c:v>
                </c:pt>
                <c:pt idx="109">
                  <c:v>5828</c:v>
                </c:pt>
                <c:pt idx="110">
                  <c:v>5826</c:v>
                </c:pt>
                <c:pt idx="111">
                  <c:v>5824</c:v>
                </c:pt>
                <c:pt idx="112">
                  <c:v>5822</c:v>
                </c:pt>
                <c:pt idx="113">
                  <c:v>5820</c:v>
                </c:pt>
                <c:pt idx="114">
                  <c:v>5818</c:v>
                </c:pt>
                <c:pt idx="115">
                  <c:v>5816</c:v>
                </c:pt>
                <c:pt idx="116">
                  <c:v>5814</c:v>
                </c:pt>
                <c:pt idx="117">
                  <c:v>5812</c:v>
                </c:pt>
                <c:pt idx="118">
                  <c:v>5810</c:v>
                </c:pt>
                <c:pt idx="119">
                  <c:v>5808</c:v>
                </c:pt>
                <c:pt idx="120">
                  <c:v>5806</c:v>
                </c:pt>
                <c:pt idx="121">
                  <c:v>5804</c:v>
                </c:pt>
                <c:pt idx="122">
                  <c:v>5802</c:v>
                </c:pt>
                <c:pt idx="123">
                  <c:v>5800</c:v>
                </c:pt>
                <c:pt idx="124">
                  <c:v>5798</c:v>
                </c:pt>
                <c:pt idx="125">
                  <c:v>5796</c:v>
                </c:pt>
                <c:pt idx="126">
                  <c:v>5794</c:v>
                </c:pt>
                <c:pt idx="127">
                  <c:v>5792</c:v>
                </c:pt>
                <c:pt idx="128">
                  <c:v>5790</c:v>
                </c:pt>
                <c:pt idx="129">
                  <c:v>5788</c:v>
                </c:pt>
                <c:pt idx="130">
                  <c:v>5786</c:v>
                </c:pt>
                <c:pt idx="131">
                  <c:v>5784</c:v>
                </c:pt>
                <c:pt idx="132">
                  <c:v>5782</c:v>
                </c:pt>
                <c:pt idx="133">
                  <c:v>5780</c:v>
                </c:pt>
                <c:pt idx="134">
                  <c:v>5778</c:v>
                </c:pt>
                <c:pt idx="135">
                  <c:v>5776</c:v>
                </c:pt>
                <c:pt idx="136">
                  <c:v>5774</c:v>
                </c:pt>
                <c:pt idx="137">
                  <c:v>5772</c:v>
                </c:pt>
                <c:pt idx="138">
                  <c:v>5770</c:v>
                </c:pt>
                <c:pt idx="139">
                  <c:v>5768</c:v>
                </c:pt>
                <c:pt idx="140">
                  <c:v>5766</c:v>
                </c:pt>
                <c:pt idx="141">
                  <c:v>5764</c:v>
                </c:pt>
                <c:pt idx="142">
                  <c:v>5762</c:v>
                </c:pt>
                <c:pt idx="143">
                  <c:v>5760</c:v>
                </c:pt>
                <c:pt idx="144">
                  <c:v>5758</c:v>
                </c:pt>
                <c:pt idx="145">
                  <c:v>5756</c:v>
                </c:pt>
                <c:pt idx="146">
                  <c:v>5754</c:v>
                </c:pt>
                <c:pt idx="147">
                  <c:v>5752</c:v>
                </c:pt>
                <c:pt idx="148">
                  <c:v>5750</c:v>
                </c:pt>
                <c:pt idx="149">
                  <c:v>5748</c:v>
                </c:pt>
                <c:pt idx="150">
                  <c:v>5746</c:v>
                </c:pt>
                <c:pt idx="151">
                  <c:v>5744</c:v>
                </c:pt>
                <c:pt idx="152">
                  <c:v>5742</c:v>
                </c:pt>
                <c:pt idx="153">
                  <c:v>5740</c:v>
                </c:pt>
                <c:pt idx="154">
                  <c:v>5738</c:v>
                </c:pt>
                <c:pt idx="155">
                  <c:v>5736</c:v>
                </c:pt>
                <c:pt idx="156">
                  <c:v>5734</c:v>
                </c:pt>
                <c:pt idx="157">
                  <c:v>5732</c:v>
                </c:pt>
                <c:pt idx="158">
                  <c:v>5730</c:v>
                </c:pt>
                <c:pt idx="159">
                  <c:v>5728</c:v>
                </c:pt>
                <c:pt idx="160">
                  <c:v>5726</c:v>
                </c:pt>
                <c:pt idx="161">
                  <c:v>5724</c:v>
                </c:pt>
                <c:pt idx="162">
                  <c:v>5722</c:v>
                </c:pt>
                <c:pt idx="163">
                  <c:v>5720</c:v>
                </c:pt>
                <c:pt idx="164">
                  <c:v>5718</c:v>
                </c:pt>
                <c:pt idx="165">
                  <c:v>5716</c:v>
                </c:pt>
                <c:pt idx="166">
                  <c:v>5714</c:v>
                </c:pt>
                <c:pt idx="167">
                  <c:v>5712</c:v>
                </c:pt>
                <c:pt idx="168">
                  <c:v>5710</c:v>
                </c:pt>
                <c:pt idx="169">
                  <c:v>5708</c:v>
                </c:pt>
                <c:pt idx="170">
                  <c:v>5706</c:v>
                </c:pt>
                <c:pt idx="171">
                  <c:v>5704</c:v>
                </c:pt>
                <c:pt idx="172">
                  <c:v>5702</c:v>
                </c:pt>
                <c:pt idx="173">
                  <c:v>5700</c:v>
                </c:pt>
                <c:pt idx="174">
                  <c:v>5698</c:v>
                </c:pt>
                <c:pt idx="175">
                  <c:v>5696</c:v>
                </c:pt>
                <c:pt idx="176">
                  <c:v>5694</c:v>
                </c:pt>
                <c:pt idx="177">
                  <c:v>5692</c:v>
                </c:pt>
                <c:pt idx="178">
                  <c:v>5690</c:v>
                </c:pt>
                <c:pt idx="179">
                  <c:v>5688</c:v>
                </c:pt>
                <c:pt idx="180">
                  <c:v>5686</c:v>
                </c:pt>
                <c:pt idx="181">
                  <c:v>5684</c:v>
                </c:pt>
                <c:pt idx="182">
                  <c:v>5682</c:v>
                </c:pt>
                <c:pt idx="183">
                  <c:v>5680</c:v>
                </c:pt>
                <c:pt idx="184">
                  <c:v>5678</c:v>
                </c:pt>
                <c:pt idx="185">
                  <c:v>5676</c:v>
                </c:pt>
                <c:pt idx="186">
                  <c:v>5674</c:v>
                </c:pt>
                <c:pt idx="187">
                  <c:v>5672</c:v>
                </c:pt>
                <c:pt idx="188">
                  <c:v>5670</c:v>
                </c:pt>
                <c:pt idx="189">
                  <c:v>5668</c:v>
                </c:pt>
                <c:pt idx="190">
                  <c:v>5666</c:v>
                </c:pt>
                <c:pt idx="191">
                  <c:v>5664</c:v>
                </c:pt>
                <c:pt idx="192">
                  <c:v>5662</c:v>
                </c:pt>
                <c:pt idx="193">
                  <c:v>5660</c:v>
                </c:pt>
                <c:pt idx="194">
                  <c:v>5658</c:v>
                </c:pt>
                <c:pt idx="195">
                  <c:v>5656</c:v>
                </c:pt>
                <c:pt idx="196">
                  <c:v>5654</c:v>
                </c:pt>
                <c:pt idx="197">
                  <c:v>5652</c:v>
                </c:pt>
                <c:pt idx="198">
                  <c:v>5650</c:v>
                </c:pt>
                <c:pt idx="199">
                  <c:v>5648</c:v>
                </c:pt>
                <c:pt idx="200">
                  <c:v>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140</c:v>
                </c:pt>
                <c:pt idx="1">
                  <c:v>168</c:v>
                </c:pt>
                <c:pt idx="2">
                  <c:v>235</c:v>
                </c:pt>
                <c:pt idx="3">
                  <c:v>297</c:v>
                </c:pt>
                <c:pt idx="4">
                  <c:v>353</c:v>
                </c:pt>
                <c:pt idx="5">
                  <c:v>411</c:v>
                </c:pt>
                <c:pt idx="6">
                  <c:v>546</c:v>
                </c:pt>
                <c:pt idx="7">
                  <c:v>693</c:v>
                </c:pt>
                <c:pt idx="8">
                  <c:v>874</c:v>
                </c:pt>
                <c:pt idx="9">
                  <c:v>1065</c:v>
                </c:pt>
                <c:pt idx="10" formatCode="0">
                  <c:v>1389</c:v>
                </c:pt>
                <c:pt idx="11">
                  <c:v>1616</c:v>
                </c:pt>
                <c:pt idx="12">
                  <c:v>1861</c:v>
                </c:pt>
                <c:pt idx="13">
                  <c:v>2112</c:v>
                </c:pt>
                <c:pt idx="14">
                  <c:v>2510</c:v>
                </c:pt>
                <c:pt idx="15">
                  <c:v>2935</c:v>
                </c:pt>
                <c:pt idx="16">
                  <c:v>3241</c:v>
                </c:pt>
                <c:pt idx="17">
                  <c:v>3539</c:v>
                </c:pt>
                <c:pt idx="18">
                  <c:v>3824</c:v>
                </c:pt>
                <c:pt idx="19">
                  <c:v>4091</c:v>
                </c:pt>
                <c:pt idx="20">
                  <c:v>4337</c:v>
                </c:pt>
                <c:pt idx="21">
                  <c:v>4561</c:v>
                </c:pt>
                <c:pt idx="22">
                  <c:v>4761</c:v>
                </c:pt>
                <c:pt idx="23">
                  <c:v>4938</c:v>
                </c:pt>
                <c:pt idx="24">
                  <c:v>5093</c:v>
                </c:pt>
                <c:pt idx="25">
                  <c:v>5228</c:v>
                </c:pt>
                <c:pt idx="26">
                  <c:v>5344</c:v>
                </c:pt>
                <c:pt idx="27">
                  <c:v>5443</c:v>
                </c:pt>
                <c:pt idx="28">
                  <c:v>5527</c:v>
                </c:pt>
                <c:pt idx="29">
                  <c:v>5598</c:v>
                </c:pt>
                <c:pt idx="30">
                  <c:v>5658</c:v>
                </c:pt>
                <c:pt idx="31">
                  <c:v>5708</c:v>
                </c:pt>
                <c:pt idx="32">
                  <c:v>5750</c:v>
                </c:pt>
                <c:pt idx="33">
                  <c:v>5784</c:v>
                </c:pt>
                <c:pt idx="34">
                  <c:v>5812</c:v>
                </c:pt>
                <c:pt idx="35">
                  <c:v>5835</c:v>
                </c:pt>
                <c:pt idx="36">
                  <c:v>5854</c:v>
                </c:pt>
                <c:pt idx="37">
                  <c:v>5870</c:v>
                </c:pt>
                <c:pt idx="38">
                  <c:v>5883</c:v>
                </c:pt>
                <c:pt idx="39">
                  <c:v>5893</c:v>
                </c:pt>
                <c:pt idx="40">
                  <c:v>5901</c:v>
                </c:pt>
                <c:pt idx="41">
                  <c:v>5907</c:v>
                </c:pt>
                <c:pt idx="42">
                  <c:v>5912</c:v>
                </c:pt>
                <c:pt idx="43">
                  <c:v>5915</c:v>
                </c:pt>
                <c:pt idx="44">
                  <c:v>5917</c:v>
                </c:pt>
                <c:pt idx="45">
                  <c:v>5919</c:v>
                </c:pt>
                <c:pt idx="46">
                  <c:v>5920</c:v>
                </c:pt>
                <c:pt idx="47">
                  <c:v>5920</c:v>
                </c:pt>
                <c:pt idx="48">
                  <c:v>5920</c:v>
                </c:pt>
                <c:pt idx="49">
                  <c:v>5919</c:v>
                </c:pt>
                <c:pt idx="50">
                  <c:v>5918</c:v>
                </c:pt>
                <c:pt idx="51">
                  <c:v>5917</c:v>
                </c:pt>
                <c:pt idx="52">
                  <c:v>5916</c:v>
                </c:pt>
                <c:pt idx="53">
                  <c:v>5914</c:v>
                </c:pt>
                <c:pt idx="54">
                  <c:v>5912</c:v>
                </c:pt>
                <c:pt idx="55">
                  <c:v>5910</c:v>
                </c:pt>
                <c:pt idx="56">
                  <c:v>5908</c:v>
                </c:pt>
                <c:pt idx="57">
                  <c:v>5906</c:v>
                </c:pt>
                <c:pt idx="58">
                  <c:v>5904</c:v>
                </c:pt>
                <c:pt idx="59">
                  <c:v>5902</c:v>
                </c:pt>
                <c:pt idx="60">
                  <c:v>5900</c:v>
                </c:pt>
                <c:pt idx="61">
                  <c:v>5898</c:v>
                </c:pt>
                <c:pt idx="62">
                  <c:v>5896</c:v>
                </c:pt>
                <c:pt idx="63">
                  <c:v>5894</c:v>
                </c:pt>
                <c:pt idx="64">
                  <c:v>5892</c:v>
                </c:pt>
                <c:pt idx="65">
                  <c:v>5890</c:v>
                </c:pt>
                <c:pt idx="66">
                  <c:v>5888</c:v>
                </c:pt>
                <c:pt idx="67">
                  <c:v>5886</c:v>
                </c:pt>
                <c:pt idx="68">
                  <c:v>5884</c:v>
                </c:pt>
                <c:pt idx="69">
                  <c:v>5882</c:v>
                </c:pt>
                <c:pt idx="70">
                  <c:v>5880</c:v>
                </c:pt>
                <c:pt idx="71">
                  <c:v>5878</c:v>
                </c:pt>
                <c:pt idx="72">
                  <c:v>5876</c:v>
                </c:pt>
                <c:pt idx="73">
                  <c:v>5874</c:v>
                </c:pt>
                <c:pt idx="74">
                  <c:v>5872</c:v>
                </c:pt>
                <c:pt idx="75">
                  <c:v>5870</c:v>
                </c:pt>
                <c:pt idx="76">
                  <c:v>5868</c:v>
                </c:pt>
                <c:pt idx="77">
                  <c:v>5866</c:v>
                </c:pt>
                <c:pt idx="78">
                  <c:v>5864</c:v>
                </c:pt>
                <c:pt idx="79">
                  <c:v>5862</c:v>
                </c:pt>
                <c:pt idx="80">
                  <c:v>5860</c:v>
                </c:pt>
                <c:pt idx="81">
                  <c:v>5858</c:v>
                </c:pt>
                <c:pt idx="82">
                  <c:v>5856</c:v>
                </c:pt>
                <c:pt idx="83">
                  <c:v>5854</c:v>
                </c:pt>
                <c:pt idx="84">
                  <c:v>5852</c:v>
                </c:pt>
                <c:pt idx="85">
                  <c:v>5850</c:v>
                </c:pt>
                <c:pt idx="86">
                  <c:v>5848</c:v>
                </c:pt>
                <c:pt idx="87">
                  <c:v>5846</c:v>
                </c:pt>
                <c:pt idx="88">
                  <c:v>5844</c:v>
                </c:pt>
                <c:pt idx="89">
                  <c:v>5842</c:v>
                </c:pt>
                <c:pt idx="90">
                  <c:v>5840</c:v>
                </c:pt>
                <c:pt idx="91">
                  <c:v>5838</c:v>
                </c:pt>
                <c:pt idx="92">
                  <c:v>5836</c:v>
                </c:pt>
                <c:pt idx="93">
                  <c:v>5834</c:v>
                </c:pt>
                <c:pt idx="94">
                  <c:v>5832</c:v>
                </c:pt>
                <c:pt idx="95">
                  <c:v>5830</c:v>
                </c:pt>
                <c:pt idx="96">
                  <c:v>5828</c:v>
                </c:pt>
                <c:pt idx="97">
                  <c:v>5826</c:v>
                </c:pt>
                <c:pt idx="98">
                  <c:v>5824</c:v>
                </c:pt>
                <c:pt idx="99">
                  <c:v>5822</c:v>
                </c:pt>
                <c:pt idx="100">
                  <c:v>5820</c:v>
                </c:pt>
                <c:pt idx="101">
                  <c:v>5818</c:v>
                </c:pt>
                <c:pt idx="102">
                  <c:v>5816</c:v>
                </c:pt>
                <c:pt idx="103">
                  <c:v>5814</c:v>
                </c:pt>
                <c:pt idx="104">
                  <c:v>5812</c:v>
                </c:pt>
                <c:pt idx="105">
                  <c:v>5810</c:v>
                </c:pt>
                <c:pt idx="106">
                  <c:v>5808</c:v>
                </c:pt>
                <c:pt idx="107">
                  <c:v>5806</c:v>
                </c:pt>
                <c:pt idx="108">
                  <c:v>5804</c:v>
                </c:pt>
                <c:pt idx="109">
                  <c:v>5802</c:v>
                </c:pt>
                <c:pt idx="110">
                  <c:v>5800</c:v>
                </c:pt>
                <c:pt idx="111">
                  <c:v>5798</c:v>
                </c:pt>
                <c:pt idx="112">
                  <c:v>5796</c:v>
                </c:pt>
                <c:pt idx="113">
                  <c:v>5794</c:v>
                </c:pt>
                <c:pt idx="114">
                  <c:v>5792</c:v>
                </c:pt>
                <c:pt idx="115">
                  <c:v>5790</c:v>
                </c:pt>
                <c:pt idx="116">
                  <c:v>5788</c:v>
                </c:pt>
                <c:pt idx="117">
                  <c:v>5786</c:v>
                </c:pt>
                <c:pt idx="118">
                  <c:v>5784</c:v>
                </c:pt>
                <c:pt idx="119">
                  <c:v>5782</c:v>
                </c:pt>
                <c:pt idx="120">
                  <c:v>5780</c:v>
                </c:pt>
                <c:pt idx="121">
                  <c:v>5778</c:v>
                </c:pt>
                <c:pt idx="122">
                  <c:v>5776</c:v>
                </c:pt>
                <c:pt idx="123">
                  <c:v>5774</c:v>
                </c:pt>
                <c:pt idx="124">
                  <c:v>5772</c:v>
                </c:pt>
                <c:pt idx="125">
                  <c:v>5770</c:v>
                </c:pt>
                <c:pt idx="126">
                  <c:v>5768</c:v>
                </c:pt>
                <c:pt idx="127">
                  <c:v>5766</c:v>
                </c:pt>
                <c:pt idx="128">
                  <c:v>5764</c:v>
                </c:pt>
                <c:pt idx="129">
                  <c:v>5762</c:v>
                </c:pt>
                <c:pt idx="130">
                  <c:v>5760</c:v>
                </c:pt>
                <c:pt idx="131">
                  <c:v>5758</c:v>
                </c:pt>
                <c:pt idx="132">
                  <c:v>5756</c:v>
                </c:pt>
                <c:pt idx="133">
                  <c:v>5754</c:v>
                </c:pt>
                <c:pt idx="134">
                  <c:v>5752</c:v>
                </c:pt>
                <c:pt idx="135">
                  <c:v>5750</c:v>
                </c:pt>
                <c:pt idx="136">
                  <c:v>5748</c:v>
                </c:pt>
                <c:pt idx="137">
                  <c:v>5746</c:v>
                </c:pt>
                <c:pt idx="138">
                  <c:v>5744</c:v>
                </c:pt>
                <c:pt idx="139">
                  <c:v>5742</c:v>
                </c:pt>
                <c:pt idx="140">
                  <c:v>5740</c:v>
                </c:pt>
                <c:pt idx="141">
                  <c:v>5738</c:v>
                </c:pt>
                <c:pt idx="142">
                  <c:v>5736</c:v>
                </c:pt>
                <c:pt idx="143">
                  <c:v>5734</c:v>
                </c:pt>
                <c:pt idx="144">
                  <c:v>5732</c:v>
                </c:pt>
                <c:pt idx="145">
                  <c:v>5730</c:v>
                </c:pt>
                <c:pt idx="146">
                  <c:v>5728</c:v>
                </c:pt>
                <c:pt idx="147">
                  <c:v>5726</c:v>
                </c:pt>
                <c:pt idx="148">
                  <c:v>5724</c:v>
                </c:pt>
                <c:pt idx="149">
                  <c:v>5722</c:v>
                </c:pt>
                <c:pt idx="150">
                  <c:v>5720</c:v>
                </c:pt>
                <c:pt idx="151">
                  <c:v>5718</c:v>
                </c:pt>
                <c:pt idx="152">
                  <c:v>5716</c:v>
                </c:pt>
                <c:pt idx="153">
                  <c:v>5714</c:v>
                </c:pt>
                <c:pt idx="154">
                  <c:v>5712</c:v>
                </c:pt>
                <c:pt idx="155">
                  <c:v>5710</c:v>
                </c:pt>
                <c:pt idx="156">
                  <c:v>5708</c:v>
                </c:pt>
                <c:pt idx="157">
                  <c:v>5706</c:v>
                </c:pt>
                <c:pt idx="158">
                  <c:v>5704</c:v>
                </c:pt>
                <c:pt idx="159">
                  <c:v>5702</c:v>
                </c:pt>
                <c:pt idx="160">
                  <c:v>5700</c:v>
                </c:pt>
                <c:pt idx="161">
                  <c:v>5698</c:v>
                </c:pt>
                <c:pt idx="162">
                  <c:v>5696</c:v>
                </c:pt>
                <c:pt idx="163">
                  <c:v>5694</c:v>
                </c:pt>
                <c:pt idx="164">
                  <c:v>5692</c:v>
                </c:pt>
                <c:pt idx="165">
                  <c:v>5690</c:v>
                </c:pt>
                <c:pt idx="166">
                  <c:v>5688</c:v>
                </c:pt>
                <c:pt idx="167">
                  <c:v>5686</c:v>
                </c:pt>
                <c:pt idx="168">
                  <c:v>5684</c:v>
                </c:pt>
                <c:pt idx="169">
                  <c:v>5682</c:v>
                </c:pt>
                <c:pt idx="170">
                  <c:v>5680</c:v>
                </c:pt>
                <c:pt idx="171">
                  <c:v>5678</c:v>
                </c:pt>
                <c:pt idx="172">
                  <c:v>5676</c:v>
                </c:pt>
                <c:pt idx="173">
                  <c:v>5674</c:v>
                </c:pt>
                <c:pt idx="174">
                  <c:v>5672</c:v>
                </c:pt>
                <c:pt idx="175">
                  <c:v>5670</c:v>
                </c:pt>
                <c:pt idx="176">
                  <c:v>5668</c:v>
                </c:pt>
                <c:pt idx="177">
                  <c:v>5666</c:v>
                </c:pt>
                <c:pt idx="178">
                  <c:v>5664</c:v>
                </c:pt>
                <c:pt idx="179">
                  <c:v>5662</c:v>
                </c:pt>
                <c:pt idx="180">
                  <c:v>5660</c:v>
                </c:pt>
                <c:pt idx="181">
                  <c:v>5658</c:v>
                </c:pt>
                <c:pt idx="182">
                  <c:v>5656</c:v>
                </c:pt>
                <c:pt idx="183">
                  <c:v>5654</c:v>
                </c:pt>
                <c:pt idx="184">
                  <c:v>5652</c:v>
                </c:pt>
                <c:pt idx="185">
                  <c:v>5650</c:v>
                </c:pt>
                <c:pt idx="186">
                  <c:v>5648</c:v>
                </c:pt>
                <c:pt idx="187">
                  <c:v>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L179" zoomScale="85" zoomScaleNormal="85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26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27</v>
      </c>
      <c r="Q4" s="175"/>
      <c r="R4" s="175"/>
      <c r="S4" s="175"/>
      <c r="T4" s="176"/>
      <c r="U4" s="65">
        <f>1084.3*1000</f>
        <v>1084300</v>
      </c>
      <c r="W4" s="41">
        <f>4/100</f>
        <v>0.04</v>
      </c>
      <c r="X4" s="42">
        <f>(S13+T13+U13+W4*(Q13+R13))/(2*Q13)</f>
        <v>2.0167008898015048E-2</v>
      </c>
      <c r="Y4" s="42">
        <f>(T13+Q13*(W4-X4))/(P13*Q13)</f>
        <v>3.3325969703542924E-5</v>
      </c>
      <c r="Z4" s="43">
        <f>(S13 + Y4*P13*Q13)/R13</f>
        <v>0.58931677018633544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28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34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35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36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29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SUM(I17:I31)/15</f>
        <v>5760.5333333333338</v>
      </c>
      <c r="Q13" s="21">
        <f t="shared" ref="Q13:U13" si="8">SUM(J17:J31)/15</f>
        <v>974</v>
      </c>
      <c r="R13" s="21">
        <f t="shared" si="8"/>
        <v>21.466666666666665</v>
      </c>
      <c r="S13" s="21">
        <f t="shared" si="8"/>
        <v>-174.33333333333334</v>
      </c>
      <c r="T13" s="21">
        <f t="shared" si="8"/>
        <v>167.66666666666666</v>
      </c>
      <c r="U13" s="29">
        <f t="shared" si="8"/>
        <v>6.1333333333333337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5.4703379076682006E-5</v>
      </c>
      <c r="Q17" s="67">
        <f t="shared" ref="Q17:Q31" si="10">(1+W$4-X$4)*(1+W$4+Z$4)-Y$4*((Z$4*K16)+((I16+J16)*(1+W$4+Z$4)))</f>
        <v>1.2940794135147426</v>
      </c>
      <c r="R17" s="67">
        <f t="shared" ref="R17:R31" si="11">-J16*(1+W$4+Z$4)</f>
        <v>-182.48347826086956</v>
      </c>
      <c r="S17" s="143">
        <f t="shared" ref="S17:S26" si="12">INT((-Q17+SQRT((Q17^2)-(4*P17*R17)))/(2*P17))</f>
        <v>140</v>
      </c>
      <c r="T17" s="32">
        <f t="shared" ref="T17:T26" si="13">J17</f>
        <v>135</v>
      </c>
      <c r="U17" s="50">
        <f t="shared" ref="U17:U31" si="14">S17-T17</f>
        <v>5</v>
      </c>
      <c r="V17" s="99">
        <f t="shared" ref="V17:V31" si="15">U17/T17</f>
        <v>3.7037037037037035E-2</v>
      </c>
      <c r="W17" s="33">
        <f>U17</f>
        <v>5</v>
      </c>
      <c r="X17" s="72">
        <f>V17</f>
        <v>3.7037037037037035E-2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5.4703379076682006E-5</v>
      </c>
      <c r="Q18" s="38">
        <f t="shared" si="10"/>
        <v>1.294188010637384</v>
      </c>
      <c r="R18" s="38">
        <f t="shared" si="11"/>
        <v>-219.95776397515527</v>
      </c>
      <c r="S18" s="144">
        <f t="shared" si="12"/>
        <v>168</v>
      </c>
      <c r="T18" s="7">
        <f t="shared" si="13"/>
        <v>189</v>
      </c>
      <c r="U18" s="2">
        <f t="shared" si="14"/>
        <v>-21</v>
      </c>
      <c r="V18" s="100">
        <f t="shared" si="15"/>
        <v>-0.1111111111111111</v>
      </c>
      <c r="W18" s="25">
        <f t="shared" ref="W18:W31" si="16">W17+U18</f>
        <v>-16</v>
      </c>
      <c r="X18" s="73">
        <f t="shared" ref="X18:X31" si="17">V18+X17</f>
        <v>-7.407407407407407E-2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5.4703379076682006E-5</v>
      </c>
      <c r="Q19" s="70">
        <f t="shared" si="10"/>
        <v>1.2942769682071964</v>
      </c>
      <c r="R19" s="70">
        <f t="shared" si="11"/>
        <v>-307.94086956521738</v>
      </c>
      <c r="S19" s="145">
        <f t="shared" si="12"/>
        <v>235</v>
      </c>
      <c r="T19" s="8">
        <f t="shared" si="13"/>
        <v>239</v>
      </c>
      <c r="U19" s="3">
        <f t="shared" si="14"/>
        <v>-4</v>
      </c>
      <c r="V19" s="101">
        <f t="shared" si="15"/>
        <v>-1.6736401673640166E-2</v>
      </c>
      <c r="W19" s="13">
        <f t="shared" si="16"/>
        <v>-20</v>
      </c>
      <c r="X19" s="74">
        <f t="shared" si="17"/>
        <v>-9.0810475747714239E-2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5.4703379076682006E-5</v>
      </c>
      <c r="Q20" s="38">
        <f t="shared" si="10"/>
        <v>1.2943855653298377</v>
      </c>
      <c r="R20" s="38">
        <f t="shared" si="11"/>
        <v>-389.40670807453415</v>
      </c>
      <c r="S20" s="144">
        <f t="shared" si="12"/>
        <v>297</v>
      </c>
      <c r="T20" s="7">
        <f t="shared" si="13"/>
        <v>285</v>
      </c>
      <c r="U20" s="2">
        <f t="shared" si="14"/>
        <v>12</v>
      </c>
      <c r="V20" s="100">
        <f t="shared" si="15"/>
        <v>4.2105263157894736E-2</v>
      </c>
      <c r="W20" s="25">
        <f t="shared" si="16"/>
        <v>-8</v>
      </c>
      <c r="X20" s="73">
        <f t="shared" si="17"/>
        <v>-4.8705212589819503E-2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5.4703379076682006E-5</v>
      </c>
      <c r="Q21" s="70">
        <f t="shared" si="10"/>
        <v>1.2943855653298377</v>
      </c>
      <c r="R21" s="70">
        <f t="shared" si="11"/>
        <v>-464.35527950310558</v>
      </c>
      <c r="S21" s="145">
        <f t="shared" si="12"/>
        <v>353</v>
      </c>
      <c r="T21" s="8">
        <f t="shared" si="13"/>
        <v>333</v>
      </c>
      <c r="U21" s="3">
        <f t="shared" si="14"/>
        <v>20</v>
      </c>
      <c r="V21" s="101">
        <f t="shared" si="15"/>
        <v>6.006006006006006E-2</v>
      </c>
      <c r="W21" s="13">
        <f t="shared" si="16"/>
        <v>12</v>
      </c>
      <c r="X21" s="74">
        <f t="shared" si="17"/>
        <v>1.1354847470240556E-2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5.4703379076682006E-5</v>
      </c>
      <c r="Q22" s="38">
        <f t="shared" si="10"/>
        <v>1.2944941624524793</v>
      </c>
      <c r="R22" s="38">
        <f t="shared" si="11"/>
        <v>-542.56248447204962</v>
      </c>
      <c r="S22" s="144">
        <f t="shared" si="12"/>
        <v>411</v>
      </c>
      <c r="T22" s="7">
        <f t="shared" si="13"/>
        <v>444</v>
      </c>
      <c r="U22" s="2">
        <f t="shared" si="14"/>
        <v>-33</v>
      </c>
      <c r="V22" s="100">
        <f t="shared" si="15"/>
        <v>-7.4324324324324328E-2</v>
      </c>
      <c r="W22" s="25">
        <f t="shared" si="16"/>
        <v>-21</v>
      </c>
      <c r="X22" s="73">
        <f t="shared" si="17"/>
        <v>-6.2969476854083772E-2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5.4703379076682006E-5</v>
      </c>
      <c r="Q23" s="70">
        <f t="shared" si="10"/>
        <v>1.2946027595751206</v>
      </c>
      <c r="R23" s="70">
        <f t="shared" si="11"/>
        <v>-723.4166459627329</v>
      </c>
      <c r="S23" s="145">
        <f t="shared" si="12"/>
        <v>546</v>
      </c>
      <c r="T23" s="8">
        <f t="shared" si="13"/>
        <v>567</v>
      </c>
      <c r="U23" s="3">
        <f t="shared" si="14"/>
        <v>-21</v>
      </c>
      <c r="V23" s="101">
        <f t="shared" si="15"/>
        <v>-3.7037037037037035E-2</v>
      </c>
      <c r="W23" s="13">
        <f t="shared" si="16"/>
        <v>-42</v>
      </c>
      <c r="X23" s="74">
        <f t="shared" si="17"/>
        <v>-0.10000651389112081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5.4703379076682006E-5</v>
      </c>
      <c r="Q24" s="38">
        <f t="shared" si="10"/>
        <v>1.294691717144933</v>
      </c>
      <c r="R24" s="38">
        <f t="shared" si="11"/>
        <v>-923.82260869565221</v>
      </c>
      <c r="S24" s="144">
        <f t="shared" si="12"/>
        <v>693</v>
      </c>
      <c r="T24" s="7">
        <f t="shared" si="13"/>
        <v>721</v>
      </c>
      <c r="U24" s="2">
        <f t="shared" si="14"/>
        <v>-28</v>
      </c>
      <c r="V24" s="100">
        <f t="shared" si="15"/>
        <v>-3.8834951456310676E-2</v>
      </c>
      <c r="W24" s="25">
        <f t="shared" si="16"/>
        <v>-70</v>
      </c>
      <c r="X24" s="73">
        <f t="shared" si="17"/>
        <v>-0.13884146534743147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5.4703379076682006E-5</v>
      </c>
      <c r="Q25" s="70">
        <f t="shared" si="10"/>
        <v>1.2953236603279525</v>
      </c>
      <c r="R25" s="70">
        <f t="shared" si="11"/>
        <v>-1174.7373913043477</v>
      </c>
      <c r="S25" s="145">
        <f t="shared" si="12"/>
        <v>874</v>
      </c>
      <c r="T25" s="8">
        <f t="shared" si="13"/>
        <v>885</v>
      </c>
      <c r="U25" s="3">
        <f t="shared" si="14"/>
        <v>-11</v>
      </c>
      <c r="V25" s="101">
        <f t="shared" si="15"/>
        <v>-1.2429378531073447E-2</v>
      </c>
      <c r="W25" s="13">
        <f t="shared" si="16"/>
        <v>-81</v>
      </c>
      <c r="X25" s="74">
        <f t="shared" si="17"/>
        <v>-0.15127084387850492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5.4703379076682006E-5</v>
      </c>
      <c r="Q26" s="38">
        <f t="shared" si="10"/>
        <v>1.2953444590449452</v>
      </c>
      <c r="R26" s="38">
        <f t="shared" si="11"/>
        <v>-1441.9453416149067</v>
      </c>
      <c r="S26" s="144">
        <f t="shared" si="12"/>
        <v>1065</v>
      </c>
      <c r="T26" s="7">
        <f t="shared" si="13"/>
        <v>1170</v>
      </c>
      <c r="U26" s="2">
        <f t="shared" si="14"/>
        <v>-105</v>
      </c>
      <c r="V26" s="100">
        <f t="shared" si="15"/>
        <v>-8.9743589743589744E-2</v>
      </c>
      <c r="W26" s="25">
        <f t="shared" si="16"/>
        <v>-186</v>
      </c>
      <c r="X26" s="73">
        <f t="shared" si="17"/>
        <v>-0.24101443362209468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5.4703379076682006E-5</v>
      </c>
      <c r="Q27" s="70">
        <f t="shared" si="10"/>
        <v>1.2958285259996649</v>
      </c>
      <c r="R27" s="70">
        <f t="shared" si="11"/>
        <v>-1906.3006211180123</v>
      </c>
      <c r="S27" s="146">
        <f>INT(((-Q27+SQRT((Q27^2)-(4*P27*R27)))/(2*P27)))</f>
        <v>1389</v>
      </c>
      <c r="T27" s="8">
        <v>1374</v>
      </c>
      <c r="U27" s="3">
        <f t="shared" si="14"/>
        <v>15</v>
      </c>
      <c r="V27" s="101">
        <f t="shared" si="15"/>
        <v>1.0917030567685589E-2</v>
      </c>
      <c r="W27" s="3">
        <f t="shared" si="16"/>
        <v>-171</v>
      </c>
      <c r="X27" s="74">
        <f t="shared" si="17"/>
        <v>-0.23009740305440909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5.4703379076682006E-5</v>
      </c>
      <c r="Q28" s="38">
        <f t="shared" si="10"/>
        <v>1.2961543173675891</v>
      </c>
      <c r="R28" s="38">
        <f t="shared" si="11"/>
        <v>-2238.6812422360249</v>
      </c>
      <c r="S28" s="144">
        <f>INT(((-Q28+SQRT((Q28^2)-(4*P28*R28)))/(2*P28)))</f>
        <v>1616</v>
      </c>
      <c r="T28" s="119">
        <v>1598</v>
      </c>
      <c r="U28" s="116">
        <f t="shared" si="14"/>
        <v>18</v>
      </c>
      <c r="V28" s="117">
        <f t="shared" si="15"/>
        <v>1.1264080100125156E-2</v>
      </c>
      <c r="W28" s="116">
        <f t="shared" si="16"/>
        <v>-153</v>
      </c>
      <c r="X28" s="118">
        <f t="shared" si="17"/>
        <v>-0.21883332295428393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5.4703379076682006E-5</v>
      </c>
      <c r="Q29" s="70">
        <f t="shared" si="10"/>
        <v>1.2969052570317463</v>
      </c>
      <c r="R29" s="70">
        <f t="shared" si="11"/>
        <v>-2603.648198757764</v>
      </c>
      <c r="S29" s="145">
        <f>INT(((-Q29+SQRT((Q29^2)-(4*P29*R29)))/(2*P29)))</f>
        <v>1861</v>
      </c>
      <c r="T29" s="128">
        <v>1832</v>
      </c>
      <c r="U29" s="14">
        <f t="shared" si="14"/>
        <v>29</v>
      </c>
      <c r="V29" s="101">
        <f t="shared" si="15"/>
        <v>1.5829694323144104E-2</v>
      </c>
      <c r="W29" s="14">
        <f t="shared" si="16"/>
        <v>-124</v>
      </c>
      <c r="X29" s="74">
        <f t="shared" si="17"/>
        <v>-0.20300362863113983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5.4703379076682006E-5</v>
      </c>
      <c r="Q30" s="38">
        <f t="shared" si="10"/>
        <v>1.2971247696053565</v>
      </c>
      <c r="R30" s="38">
        <f t="shared" si="11"/>
        <v>-2984.9083229813664</v>
      </c>
      <c r="S30" s="144">
        <f>INT(((-Q30+SQRT((Q30^2)-(4*P30*R30)))/(2*P30)))</f>
        <v>2112</v>
      </c>
      <c r="T30" s="131">
        <f>J30</f>
        <v>2211</v>
      </c>
      <c r="U30" s="102">
        <f t="shared" si="14"/>
        <v>-99</v>
      </c>
      <c r="V30" s="100">
        <f t="shared" si="15"/>
        <v>-4.4776119402985072E-2</v>
      </c>
      <c r="W30" s="102">
        <f t="shared" si="16"/>
        <v>-223</v>
      </c>
      <c r="X30" s="73">
        <f t="shared" si="17"/>
        <v>-0.24777974803412489</v>
      </c>
    </row>
    <row r="31" spans="2:24" ht="15.75" thickBot="1" x14ac:dyDescent="0.3">
      <c r="B31" s="153">
        <v>27</v>
      </c>
      <c r="C31" s="156">
        <v>43918</v>
      </c>
      <c r="D31" s="160">
        <f>J31+F31+E31</f>
        <v>2772</v>
      </c>
      <c r="E31" s="154">
        <v>95</v>
      </c>
      <c r="F31" s="155">
        <v>50</v>
      </c>
      <c r="G31" s="158">
        <f t="shared" si="2"/>
        <v>1.0268572057259514E-3</v>
      </c>
      <c r="H31" s="157">
        <f t="shared" si="7"/>
        <v>1.193798449612403</v>
      </c>
      <c r="I31" s="161">
        <f t="shared" si="42"/>
        <v>4041</v>
      </c>
      <c r="J31" s="154">
        <v>2627</v>
      </c>
      <c r="K31" s="155">
        <f t="shared" si="43"/>
        <v>95</v>
      </c>
      <c r="L31" s="159">
        <f t="shared" ref="L31:L58" si="47">I31-I30</f>
        <v>-428</v>
      </c>
      <c r="M31" s="154">
        <f t="shared" si="19"/>
        <v>416</v>
      </c>
      <c r="N31" s="155">
        <f t="shared" ref="N31:N58" si="48">K31-K30</f>
        <v>28</v>
      </c>
      <c r="P31" s="138">
        <f t="shared" si="9"/>
        <v>5.4703379076682006E-5</v>
      </c>
      <c r="Q31" s="139">
        <f t="shared" si="10"/>
        <v>1.2976007555299072</v>
      </c>
      <c r="R31" s="139">
        <f t="shared" si="11"/>
        <v>-3602.4193788819875</v>
      </c>
      <c r="S31" s="147">
        <f>INT(((-Q31+SQRT((Q31^2)-(4*P31*R31)))/(2*P31)))</f>
        <v>2510</v>
      </c>
      <c r="T31" s="148">
        <v>2627</v>
      </c>
      <c r="U31" s="140">
        <f t="shared" si="14"/>
        <v>-117</v>
      </c>
      <c r="V31" s="141">
        <f t="shared" si="15"/>
        <v>-4.4537495241720591E-2</v>
      </c>
      <c r="W31" s="140">
        <f t="shared" si="16"/>
        <v>-340</v>
      </c>
      <c r="X31" s="142">
        <f t="shared" si="17"/>
        <v>-0.29231724327584546</v>
      </c>
    </row>
    <row r="32" spans="2:24" x14ac:dyDescent="0.25">
      <c r="B32" s="76">
        <v>28</v>
      </c>
      <c r="C32" s="77">
        <v>43919</v>
      </c>
      <c r="D32" s="149">
        <f t="shared" ref="D32:D58" si="49">D31+IF(M32&gt;0,M32,0)</f>
        <v>3080</v>
      </c>
      <c r="E32" s="150">
        <f t="shared" ref="E32:E58" si="50">E31+IF(N32&gt;0,N32,0)</f>
        <v>95</v>
      </c>
      <c r="F32" s="151">
        <f t="shared" ref="F32:F58" si="51">D32*W$4</f>
        <v>123.2</v>
      </c>
      <c r="G32" s="90">
        <f t="shared" si="2"/>
        <v>1.1409524508066127E-3</v>
      </c>
      <c r="H32" s="79">
        <f t="shared" si="7"/>
        <v>1.1111111111111112</v>
      </c>
      <c r="I32" s="149">
        <f t="shared" ref="I32:I58" si="52">INT((Z$4*K32+I31)/(1+Y$4*J32))</f>
        <v>3731</v>
      </c>
      <c r="J32" s="152">
        <f t="shared" ref="J32:J58" si="53">S32</f>
        <v>2935</v>
      </c>
      <c r="K32" s="151">
        <f t="shared" ref="K32:K58" si="54">INT((X$4*J32+K31)/(1+W$4+Z$4))</f>
        <v>94</v>
      </c>
      <c r="L32" s="149">
        <f t="shared" si="47"/>
        <v>-310</v>
      </c>
      <c r="M32" s="152">
        <f t="shared" si="19"/>
        <v>308</v>
      </c>
      <c r="N32" s="151">
        <f t="shared" si="48"/>
        <v>-1</v>
      </c>
      <c r="P32" s="132">
        <f t="shared" ref="P32:P48" si="55">Y$4*((1+W$4-X$4)*(1+W$4+Z$4)-X$4)</f>
        <v>5.4703379076682006E-5</v>
      </c>
      <c r="Q32" s="133">
        <f t="shared" ref="Q32:Q48" si="56">(1+W$4-X$4)*(1+W$4+Z$4)-Y$4*((Z$4*K31)+((I31+J31)*(1+W$4+Z$4)))</f>
        <v>1.2977024307865432</v>
      </c>
      <c r="R32" s="133">
        <f t="shared" ref="R32:R48" si="57">-J31*(1+W$4+Z$4)</f>
        <v>-4280.2151552795031</v>
      </c>
      <c r="S32" s="87">
        <f t="shared" ref="S32:S91" si="58">INT(((-Q32+SQRT((Q32^2)-(4*P32*R32)))/(2*P32)))</f>
        <v>2935</v>
      </c>
      <c r="T32" s="134"/>
      <c r="U32" s="135"/>
      <c r="V32" s="136"/>
      <c r="W32" s="135"/>
      <c r="X32" s="137"/>
    </row>
    <row r="33" spans="2:30" x14ac:dyDescent="0.25">
      <c r="B33" s="8">
        <v>29</v>
      </c>
      <c r="C33" s="16">
        <v>43920</v>
      </c>
      <c r="D33" s="36">
        <f t="shared" si="49"/>
        <v>3386</v>
      </c>
      <c r="E33" s="22">
        <f t="shared" si="50"/>
        <v>98</v>
      </c>
      <c r="F33" s="26">
        <f t="shared" si="51"/>
        <v>135.44</v>
      </c>
      <c r="G33" s="91">
        <f t="shared" si="2"/>
        <v>1.2543068176724644E-3</v>
      </c>
      <c r="H33" s="58">
        <f t="shared" si="7"/>
        <v>1.0993506493506493</v>
      </c>
      <c r="I33" s="18">
        <f t="shared" si="52"/>
        <v>3418</v>
      </c>
      <c r="J33" s="22">
        <f t="shared" si="53"/>
        <v>3241</v>
      </c>
      <c r="K33" s="26">
        <f t="shared" si="54"/>
        <v>97</v>
      </c>
      <c r="L33" s="18">
        <f t="shared" si="47"/>
        <v>-313</v>
      </c>
      <c r="M33" s="22">
        <f t="shared" si="19"/>
        <v>306</v>
      </c>
      <c r="N33" s="26">
        <f t="shared" si="48"/>
        <v>3</v>
      </c>
      <c r="P33" s="71">
        <f t="shared" si="55"/>
        <v>5.4703379076682006E-5</v>
      </c>
      <c r="Q33" s="70">
        <f t="shared" si="56"/>
        <v>1.2978306674620135</v>
      </c>
      <c r="R33" s="70">
        <f t="shared" si="57"/>
        <v>-4782.0447204968941</v>
      </c>
      <c r="S33" s="11">
        <f t="shared" si="58"/>
        <v>3241</v>
      </c>
      <c r="T33" s="128"/>
      <c r="U33" s="14"/>
      <c r="V33" s="101"/>
      <c r="W33" s="14"/>
      <c r="X33" s="74"/>
    </row>
    <row r="34" spans="2:30" x14ac:dyDescent="0.25">
      <c r="B34" s="7">
        <v>30</v>
      </c>
      <c r="C34" s="17">
        <v>43921</v>
      </c>
      <c r="D34" s="35">
        <f t="shared" si="49"/>
        <v>3684</v>
      </c>
      <c r="E34" s="4">
        <f t="shared" si="50"/>
        <v>104</v>
      </c>
      <c r="F34" s="24">
        <f t="shared" si="51"/>
        <v>147.36000000000001</v>
      </c>
      <c r="G34" s="92">
        <f t="shared" si="2"/>
        <v>1.3646976716790782E-3</v>
      </c>
      <c r="H34" s="56">
        <f t="shared" si="7"/>
        <v>1.0880094506792675</v>
      </c>
      <c r="I34" s="35">
        <f t="shared" si="52"/>
        <v>3111</v>
      </c>
      <c r="J34" s="4">
        <f t="shared" si="53"/>
        <v>3539</v>
      </c>
      <c r="K34" s="24">
        <f t="shared" si="54"/>
        <v>103</v>
      </c>
      <c r="L34" s="35">
        <f t="shared" si="47"/>
        <v>-307</v>
      </c>
      <c r="M34" s="4">
        <f t="shared" si="19"/>
        <v>298</v>
      </c>
      <c r="N34" s="24">
        <f t="shared" si="48"/>
        <v>6</v>
      </c>
      <c r="P34" s="39">
        <f t="shared" si="55"/>
        <v>5.4703379076682006E-5</v>
      </c>
      <c r="Q34" s="38">
        <f t="shared" si="56"/>
        <v>1.2981518387327715</v>
      </c>
      <c r="R34" s="38">
        <f t="shared" si="57"/>
        <v>-5280.6156521739131</v>
      </c>
      <c r="S34" s="12">
        <f t="shared" si="58"/>
        <v>3539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49"/>
        <v>3969</v>
      </c>
      <c r="E35" s="22">
        <f t="shared" si="50"/>
        <v>111</v>
      </c>
      <c r="F35" s="26">
        <f t="shared" si="51"/>
        <v>158.76</v>
      </c>
      <c r="G35" s="91">
        <f t="shared" si="2"/>
        <v>1.4702728172894305E-3</v>
      </c>
      <c r="H35" s="58">
        <f t="shared" si="7"/>
        <v>1.0773615635179152</v>
      </c>
      <c r="I35" s="36">
        <f t="shared" si="52"/>
        <v>2816</v>
      </c>
      <c r="J35" s="13">
        <f t="shared" si="53"/>
        <v>3824</v>
      </c>
      <c r="K35" s="23">
        <f t="shared" si="54"/>
        <v>110</v>
      </c>
      <c r="L35" s="36">
        <f t="shared" si="47"/>
        <v>-295</v>
      </c>
      <c r="M35" s="13">
        <f t="shared" si="19"/>
        <v>285</v>
      </c>
      <c r="N35" s="23">
        <f t="shared" si="48"/>
        <v>7</v>
      </c>
      <c r="P35" s="71">
        <f t="shared" si="55"/>
        <v>5.4703379076682006E-5</v>
      </c>
      <c r="Q35" s="70">
        <f t="shared" si="56"/>
        <v>1.2985226884676837</v>
      </c>
      <c r="R35" s="70">
        <f t="shared" si="57"/>
        <v>-5766.1520496894409</v>
      </c>
      <c r="S35" s="11">
        <f t="shared" si="58"/>
        <v>3824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49"/>
        <v>4236</v>
      </c>
      <c r="E36" s="4">
        <f t="shared" si="50"/>
        <v>119</v>
      </c>
      <c r="F36" s="24">
        <f t="shared" si="51"/>
        <v>169.44</v>
      </c>
      <c r="G36" s="92">
        <f t="shared" ref="G36:G67" si="59">D36/U$3</f>
        <v>1.5691800589664971E-3</v>
      </c>
      <c r="H36" s="56">
        <f t="shared" si="7"/>
        <v>1.0672713529856388</v>
      </c>
      <c r="I36" s="35">
        <f t="shared" si="52"/>
        <v>2539</v>
      </c>
      <c r="J36" s="25">
        <f t="shared" si="53"/>
        <v>4091</v>
      </c>
      <c r="K36" s="24">
        <f t="shared" si="54"/>
        <v>118</v>
      </c>
      <c r="L36" s="35">
        <f t="shared" si="47"/>
        <v>-277</v>
      </c>
      <c r="M36" s="25">
        <f t="shared" si="19"/>
        <v>267</v>
      </c>
      <c r="N36" s="24">
        <f t="shared" si="48"/>
        <v>8</v>
      </c>
      <c r="P36" s="39">
        <f t="shared" si="55"/>
        <v>5.4703379076682006E-5</v>
      </c>
      <c r="Q36" s="38">
        <f t="shared" si="56"/>
        <v>1.2989281972110875</v>
      </c>
      <c r="R36" s="38">
        <f t="shared" si="57"/>
        <v>-6230.5073291925464</v>
      </c>
      <c r="S36" s="12">
        <f t="shared" si="58"/>
        <v>4091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49"/>
        <v>4482</v>
      </c>
      <c r="E37" s="22">
        <f t="shared" si="50"/>
        <v>127</v>
      </c>
      <c r="F37" s="26">
        <f t="shared" si="51"/>
        <v>179.28</v>
      </c>
      <c r="G37" s="91">
        <f t="shared" si="59"/>
        <v>1.6603080793880641E-3</v>
      </c>
      <c r="H37" s="58">
        <f t="shared" si="7"/>
        <v>1.0580736543909348</v>
      </c>
      <c r="I37" s="36">
        <f t="shared" si="52"/>
        <v>2283</v>
      </c>
      <c r="J37" s="13">
        <f t="shared" si="53"/>
        <v>4337</v>
      </c>
      <c r="K37" s="23">
        <f t="shared" si="54"/>
        <v>126</v>
      </c>
      <c r="L37" s="36">
        <f t="shared" si="47"/>
        <v>-256</v>
      </c>
      <c r="M37" s="13">
        <f t="shared" si="19"/>
        <v>246</v>
      </c>
      <c r="N37" s="23">
        <f t="shared" si="48"/>
        <v>8</v>
      </c>
      <c r="P37" s="71">
        <f t="shared" si="55"/>
        <v>5.4703379076682006E-5</v>
      </c>
      <c r="Q37" s="70">
        <f t="shared" si="56"/>
        <v>1.2993140664016625</v>
      </c>
      <c r="R37" s="70">
        <f t="shared" si="57"/>
        <v>-6665.5349068322976</v>
      </c>
      <c r="S37" s="11">
        <f t="shared" si="58"/>
        <v>4337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49"/>
        <v>4706</v>
      </c>
      <c r="E38" s="4">
        <f t="shared" si="50"/>
        <v>134</v>
      </c>
      <c r="F38" s="24">
        <f t="shared" si="51"/>
        <v>188.24</v>
      </c>
      <c r="G38" s="92">
        <f t="shared" si="59"/>
        <v>1.743286439446727E-3</v>
      </c>
      <c r="H38" s="56">
        <f t="shared" si="7"/>
        <v>1.0499776885319054</v>
      </c>
      <c r="I38" s="35">
        <f t="shared" si="52"/>
        <v>2049</v>
      </c>
      <c r="J38" s="25">
        <f t="shared" si="53"/>
        <v>4561</v>
      </c>
      <c r="K38" s="24">
        <f t="shared" si="54"/>
        <v>133</v>
      </c>
      <c r="L38" s="35">
        <f t="shared" si="47"/>
        <v>-234</v>
      </c>
      <c r="M38" s="25">
        <f t="shared" si="19"/>
        <v>224</v>
      </c>
      <c r="N38" s="24">
        <f t="shared" si="48"/>
        <v>7</v>
      </c>
      <c r="P38" s="39">
        <f t="shared" si="55"/>
        <v>5.4703379076682006E-5</v>
      </c>
      <c r="Q38" s="38">
        <f t="shared" si="56"/>
        <v>1.2996999355922374</v>
      </c>
      <c r="R38" s="38">
        <f t="shared" si="57"/>
        <v>-7066.3468322981362</v>
      </c>
      <c r="S38" s="12">
        <f t="shared" si="58"/>
        <v>4561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49"/>
        <v>4906</v>
      </c>
      <c r="E39" s="22">
        <f t="shared" si="50"/>
        <v>141</v>
      </c>
      <c r="F39" s="26">
        <f t="shared" si="51"/>
        <v>196.24</v>
      </c>
      <c r="G39" s="91">
        <f t="shared" si="59"/>
        <v>1.8173742609276758E-3</v>
      </c>
      <c r="H39" s="58">
        <f t="shared" si="7"/>
        <v>1.0424989375265619</v>
      </c>
      <c r="I39" s="18">
        <f t="shared" si="52"/>
        <v>1839</v>
      </c>
      <c r="J39" s="22">
        <f t="shared" si="53"/>
        <v>4761</v>
      </c>
      <c r="K39" s="26">
        <f t="shared" si="54"/>
        <v>140</v>
      </c>
      <c r="L39" s="18">
        <f t="shared" si="47"/>
        <v>-210</v>
      </c>
      <c r="M39" s="22">
        <f t="shared" si="19"/>
        <v>200</v>
      </c>
      <c r="N39" s="26">
        <f t="shared" si="48"/>
        <v>7</v>
      </c>
      <c r="P39" s="71">
        <f t="shared" si="55"/>
        <v>5.4703379076682006E-5</v>
      </c>
      <c r="Q39" s="70">
        <f t="shared" si="56"/>
        <v>1.3001054443356412</v>
      </c>
      <c r="R39" s="70">
        <f t="shared" si="57"/>
        <v>-7431.3137888198753</v>
      </c>
      <c r="S39" s="11">
        <f t="shared" si="58"/>
        <v>4761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49"/>
        <v>5083</v>
      </c>
      <c r="E40" s="4">
        <f t="shared" si="50"/>
        <v>148</v>
      </c>
      <c r="F40" s="24">
        <f t="shared" si="51"/>
        <v>203.32</v>
      </c>
      <c r="G40" s="92">
        <f t="shared" si="59"/>
        <v>1.8829419829383155E-3</v>
      </c>
      <c r="H40" s="56">
        <f t="shared" ref="H40:H71" si="60">D40/D39</f>
        <v>1.0360782715042804</v>
      </c>
      <c r="I40" s="35">
        <f t="shared" si="52"/>
        <v>1653</v>
      </c>
      <c r="J40" s="25">
        <f t="shared" si="53"/>
        <v>4938</v>
      </c>
      <c r="K40" s="24">
        <f t="shared" si="54"/>
        <v>147</v>
      </c>
      <c r="L40" s="35">
        <f t="shared" si="47"/>
        <v>-186</v>
      </c>
      <c r="M40" s="25">
        <f t="shared" si="19"/>
        <v>177</v>
      </c>
      <c r="N40" s="24">
        <f t="shared" si="48"/>
        <v>7</v>
      </c>
      <c r="P40" s="39">
        <f t="shared" si="55"/>
        <v>5.4703379076682006E-5</v>
      </c>
      <c r="Q40" s="38">
        <f t="shared" si="56"/>
        <v>1.3005109530790453</v>
      </c>
      <c r="R40" s="38">
        <f t="shared" si="57"/>
        <v>-7757.1771428571428</v>
      </c>
      <c r="S40" s="12">
        <f t="shared" si="58"/>
        <v>4938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49"/>
        <v>5238</v>
      </c>
      <c r="E41" s="22">
        <f t="shared" si="50"/>
        <v>154</v>
      </c>
      <c r="F41" s="26">
        <f t="shared" si="51"/>
        <v>209.52</v>
      </c>
      <c r="G41" s="91">
        <f t="shared" si="59"/>
        <v>1.9403600445860509E-3</v>
      </c>
      <c r="H41" s="58">
        <f t="shared" si="60"/>
        <v>1.0304938028723194</v>
      </c>
      <c r="I41" s="18">
        <f t="shared" si="52"/>
        <v>1490</v>
      </c>
      <c r="J41" s="22">
        <f t="shared" si="53"/>
        <v>5093</v>
      </c>
      <c r="K41" s="26">
        <f t="shared" si="54"/>
        <v>153</v>
      </c>
      <c r="L41" s="18">
        <f t="shared" si="47"/>
        <v>-163</v>
      </c>
      <c r="M41" s="22">
        <f t="shared" si="19"/>
        <v>155</v>
      </c>
      <c r="N41" s="26">
        <f t="shared" si="48"/>
        <v>6</v>
      </c>
      <c r="P41" s="71">
        <f t="shared" si="55"/>
        <v>5.4703379076682006E-5</v>
      </c>
      <c r="Q41" s="70">
        <f t="shared" si="56"/>
        <v>1.3008621632611284</v>
      </c>
      <c r="R41" s="70">
        <f t="shared" si="57"/>
        <v>-8045.5662111801239</v>
      </c>
      <c r="S41" s="11">
        <f t="shared" si="58"/>
        <v>5093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49"/>
        <v>5373</v>
      </c>
      <c r="E42" s="4">
        <f t="shared" si="50"/>
        <v>159</v>
      </c>
      <c r="F42" s="24">
        <f t="shared" si="51"/>
        <v>214.92000000000002</v>
      </c>
      <c r="G42" s="92">
        <f t="shared" si="59"/>
        <v>1.9903693240856915E-3</v>
      </c>
      <c r="H42" s="56">
        <f t="shared" si="60"/>
        <v>1.0257731958762886</v>
      </c>
      <c r="I42" s="35">
        <f t="shared" si="52"/>
        <v>1348</v>
      </c>
      <c r="J42" s="25">
        <f t="shared" si="53"/>
        <v>5228</v>
      </c>
      <c r="K42" s="24">
        <f t="shared" si="54"/>
        <v>158</v>
      </c>
      <c r="L42" s="35">
        <f t="shared" si="47"/>
        <v>-142</v>
      </c>
      <c r="M42" s="25">
        <f t="shared" si="19"/>
        <v>135</v>
      </c>
      <c r="N42" s="24">
        <f t="shared" si="48"/>
        <v>5</v>
      </c>
      <c r="P42" s="39">
        <f t="shared" si="55"/>
        <v>5.4703379076682006E-5</v>
      </c>
      <c r="Q42" s="38">
        <f t="shared" si="56"/>
        <v>1.30117871443472</v>
      </c>
      <c r="R42" s="38">
        <f t="shared" si="57"/>
        <v>-8298.1103105590064</v>
      </c>
      <c r="S42" s="12">
        <f t="shared" si="58"/>
        <v>5228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49"/>
        <v>5489</v>
      </c>
      <c r="E43" s="22">
        <f t="shared" si="50"/>
        <v>164</v>
      </c>
      <c r="F43" s="26">
        <f t="shared" si="51"/>
        <v>219.56</v>
      </c>
      <c r="G43" s="91">
        <f t="shared" si="59"/>
        <v>2.0333402605446417E-3</v>
      </c>
      <c r="H43" s="58">
        <f t="shared" si="60"/>
        <v>1.0215894286246046</v>
      </c>
      <c r="I43" s="18">
        <f t="shared" si="52"/>
        <v>1225</v>
      </c>
      <c r="J43" s="22">
        <f t="shared" si="53"/>
        <v>5344</v>
      </c>
      <c r="K43" s="26">
        <f t="shared" si="54"/>
        <v>163</v>
      </c>
      <c r="L43" s="18">
        <f t="shared" si="47"/>
        <v>-123</v>
      </c>
      <c r="M43" s="22">
        <f t="shared" si="19"/>
        <v>116</v>
      </c>
      <c r="N43" s="26">
        <f t="shared" si="48"/>
        <v>5</v>
      </c>
      <c r="P43" s="71">
        <f t="shared" si="55"/>
        <v>5.4703379076682006E-5</v>
      </c>
      <c r="Q43" s="70">
        <f t="shared" si="56"/>
        <v>1.3014606065998198</v>
      </c>
      <c r="R43" s="70">
        <f t="shared" si="57"/>
        <v>-8518.0680745341615</v>
      </c>
      <c r="S43" s="11">
        <f t="shared" si="58"/>
        <v>5344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49"/>
        <v>5588</v>
      </c>
      <c r="E44" s="4">
        <f t="shared" si="50"/>
        <v>168</v>
      </c>
      <c r="F44" s="24">
        <f t="shared" si="51"/>
        <v>223.52</v>
      </c>
      <c r="G44" s="92">
        <f t="shared" si="59"/>
        <v>2.0700137321777116E-3</v>
      </c>
      <c r="H44" s="56">
        <f t="shared" si="60"/>
        <v>1.0180360721442885</v>
      </c>
      <c r="I44" s="35">
        <f t="shared" si="52"/>
        <v>1120</v>
      </c>
      <c r="J44" s="25">
        <f t="shared" si="53"/>
        <v>5443</v>
      </c>
      <c r="K44" s="24">
        <f t="shared" si="54"/>
        <v>167</v>
      </c>
      <c r="L44" s="35">
        <f t="shared" si="47"/>
        <v>-105</v>
      </c>
      <c r="M44" s="25">
        <f t="shared" si="19"/>
        <v>99</v>
      </c>
      <c r="N44" s="24">
        <f t="shared" si="48"/>
        <v>4</v>
      </c>
      <c r="P44" s="39">
        <f t="shared" si="55"/>
        <v>5.4703379076682006E-5</v>
      </c>
      <c r="Q44" s="38">
        <f t="shared" si="56"/>
        <v>1.3017424987649195</v>
      </c>
      <c r="R44" s="38">
        <f t="shared" si="57"/>
        <v>-8707.0688198757762</v>
      </c>
      <c r="S44" s="12">
        <f t="shared" si="58"/>
        <v>5443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49"/>
        <v>5672</v>
      </c>
      <c r="E45" s="22">
        <f t="shared" si="50"/>
        <v>171</v>
      </c>
      <c r="F45" s="26">
        <f t="shared" si="51"/>
        <v>226.88</v>
      </c>
      <c r="G45" s="91">
        <f t="shared" si="59"/>
        <v>2.1011306171997098E-3</v>
      </c>
      <c r="H45" s="58">
        <f t="shared" si="60"/>
        <v>1.0150322118826056</v>
      </c>
      <c r="I45" s="36">
        <f t="shared" si="52"/>
        <v>1030</v>
      </c>
      <c r="J45" s="13">
        <f t="shared" si="53"/>
        <v>5527</v>
      </c>
      <c r="K45" s="23">
        <f t="shared" si="54"/>
        <v>170</v>
      </c>
      <c r="L45" s="36">
        <f t="shared" si="47"/>
        <v>-90</v>
      </c>
      <c r="M45" s="13">
        <f t="shared" si="19"/>
        <v>84</v>
      </c>
      <c r="N45" s="23">
        <f t="shared" si="48"/>
        <v>3</v>
      </c>
      <c r="P45" s="71">
        <f t="shared" si="55"/>
        <v>5.4703379076682006E-5</v>
      </c>
      <c r="Q45" s="70">
        <f t="shared" si="56"/>
        <v>1.3019897319215277</v>
      </c>
      <c r="R45" s="70">
        <f t="shared" si="57"/>
        <v>-8868.3711801242225</v>
      </c>
      <c r="S45" s="11">
        <f t="shared" si="58"/>
        <v>5527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49"/>
        <v>5743</v>
      </c>
      <c r="E46" s="4">
        <f t="shared" si="50"/>
        <v>174</v>
      </c>
      <c r="F46" s="24">
        <f t="shared" si="51"/>
        <v>229.72</v>
      </c>
      <c r="G46" s="92">
        <f t="shared" si="59"/>
        <v>2.1274317938254467E-3</v>
      </c>
      <c r="H46" s="56">
        <f t="shared" si="60"/>
        <v>1.0125176304654442</v>
      </c>
      <c r="I46" s="35">
        <f t="shared" si="52"/>
        <v>953</v>
      </c>
      <c r="J46" s="25">
        <f t="shared" si="53"/>
        <v>5598</v>
      </c>
      <c r="K46" s="24">
        <f t="shared" si="54"/>
        <v>173</v>
      </c>
      <c r="L46" s="35">
        <f t="shared" si="47"/>
        <v>-77</v>
      </c>
      <c r="M46" s="25">
        <f t="shared" si="19"/>
        <v>71</v>
      </c>
      <c r="N46" s="24">
        <f t="shared" si="48"/>
        <v>3</v>
      </c>
      <c r="P46" s="39">
        <f t="shared" si="55"/>
        <v>5.4703379076682006E-5</v>
      </c>
      <c r="Q46" s="38">
        <f t="shared" si="56"/>
        <v>1.3022566046309649</v>
      </c>
      <c r="R46" s="38">
        <f t="shared" si="57"/>
        <v>-9005.2337888198763</v>
      </c>
      <c r="S46" s="12">
        <f t="shared" si="58"/>
        <v>5598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49"/>
        <v>5803</v>
      </c>
      <c r="E47" s="22">
        <f t="shared" si="50"/>
        <v>177</v>
      </c>
      <c r="F47" s="26">
        <f t="shared" si="51"/>
        <v>232.12</v>
      </c>
      <c r="G47" s="91">
        <f t="shared" si="59"/>
        <v>2.1496581402697316E-3</v>
      </c>
      <c r="H47" s="58">
        <f t="shared" si="60"/>
        <v>1.0104475013059377</v>
      </c>
      <c r="I47" s="36">
        <f t="shared" si="52"/>
        <v>889</v>
      </c>
      <c r="J47" s="13">
        <f t="shared" si="53"/>
        <v>5658</v>
      </c>
      <c r="K47" s="23">
        <f t="shared" si="54"/>
        <v>176</v>
      </c>
      <c r="L47" s="36">
        <f t="shared" si="47"/>
        <v>-64</v>
      </c>
      <c r="M47" s="13">
        <f t="shared" si="19"/>
        <v>60</v>
      </c>
      <c r="N47" s="23">
        <f t="shared" si="48"/>
        <v>3</v>
      </c>
      <c r="P47" s="71">
        <f t="shared" si="55"/>
        <v>5.4703379076682006E-5</v>
      </c>
      <c r="Q47" s="70">
        <f t="shared" si="56"/>
        <v>1.3025234773404022</v>
      </c>
      <c r="R47" s="70">
        <f t="shared" si="57"/>
        <v>-9120.9152795031059</v>
      </c>
      <c r="S47" s="11">
        <f t="shared" si="58"/>
        <v>5658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49"/>
        <v>5853</v>
      </c>
      <c r="E48" s="4">
        <f t="shared" si="50"/>
        <v>179</v>
      </c>
      <c r="F48" s="24">
        <f t="shared" si="51"/>
        <v>234.12</v>
      </c>
      <c r="G48" s="92">
        <f t="shared" si="59"/>
        <v>2.1681800956399686E-3</v>
      </c>
      <c r="H48" s="56">
        <f t="shared" si="60"/>
        <v>1.0086162329829398</v>
      </c>
      <c r="I48" s="35">
        <f t="shared" si="52"/>
        <v>835</v>
      </c>
      <c r="J48" s="25">
        <f t="shared" si="53"/>
        <v>5708</v>
      </c>
      <c r="K48" s="24">
        <f t="shared" si="54"/>
        <v>178</v>
      </c>
      <c r="L48" s="35">
        <f t="shared" si="47"/>
        <v>-54</v>
      </c>
      <c r="M48" s="25">
        <f t="shared" si="19"/>
        <v>50</v>
      </c>
      <c r="N48" s="24">
        <f t="shared" si="48"/>
        <v>2</v>
      </c>
      <c r="P48" s="39">
        <f t="shared" si="55"/>
        <v>5.4703379076682006E-5</v>
      </c>
      <c r="Q48" s="38">
        <f t="shared" si="56"/>
        <v>1.3026817529271979</v>
      </c>
      <c r="R48" s="38">
        <f t="shared" si="57"/>
        <v>-9218.6742857142854</v>
      </c>
      <c r="S48" s="12">
        <f t="shared" si="58"/>
        <v>5708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49"/>
        <v>5895</v>
      </c>
      <c r="E49" s="22">
        <f t="shared" si="50"/>
        <v>181</v>
      </c>
      <c r="F49" s="26">
        <f t="shared" si="51"/>
        <v>235.8</v>
      </c>
      <c r="G49" s="91">
        <f t="shared" si="59"/>
        <v>2.183738538150968E-3</v>
      </c>
      <c r="H49" s="58">
        <f t="shared" si="60"/>
        <v>1.0071758072783188</v>
      </c>
      <c r="I49" s="18">
        <f t="shared" si="52"/>
        <v>789</v>
      </c>
      <c r="J49" s="22">
        <f t="shared" si="53"/>
        <v>5750</v>
      </c>
      <c r="K49" s="26">
        <f t="shared" si="54"/>
        <v>180</v>
      </c>
      <c r="L49" s="18">
        <f t="shared" si="47"/>
        <v>-46</v>
      </c>
      <c r="M49" s="22">
        <f t="shared" si="19"/>
        <v>42</v>
      </c>
      <c r="N49" s="26">
        <f t="shared" si="48"/>
        <v>2</v>
      </c>
      <c r="P49" s="71">
        <f t="shared" ref="P49:P80" si="61">Y$4*((1+W$4-X$4)*(1+W$4+Z$4)-X$4)</f>
        <v>5.4703379076682006E-5</v>
      </c>
      <c r="Q49" s="70">
        <f t="shared" ref="Q49:Q80" si="62">(1+W$4-X$4)*(1+W$4+Z$4)-Y$4*((Z$4*K48)+((I48+J48)*(1+W$4+Z$4)))</f>
        <v>1.3028596680668227</v>
      </c>
      <c r="R49" s="70">
        <f t="shared" ref="R49:R80" si="63">-J48*(1+W$4+Z$4)</f>
        <v>-9300.1401242236025</v>
      </c>
      <c r="S49" s="11">
        <f t="shared" si="58"/>
        <v>5750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49"/>
        <v>5929</v>
      </c>
      <c r="E50" s="4">
        <f t="shared" si="50"/>
        <v>183</v>
      </c>
      <c r="F50" s="24">
        <f t="shared" si="51"/>
        <v>237.16</v>
      </c>
      <c r="G50" s="92">
        <f t="shared" si="59"/>
        <v>2.1963334678027292E-3</v>
      </c>
      <c r="H50" s="56">
        <f t="shared" si="60"/>
        <v>1.0057675996607294</v>
      </c>
      <c r="I50" s="35">
        <f t="shared" si="52"/>
        <v>751</v>
      </c>
      <c r="J50" s="25">
        <f t="shared" si="53"/>
        <v>5784</v>
      </c>
      <c r="K50" s="24">
        <f t="shared" si="54"/>
        <v>182</v>
      </c>
      <c r="L50" s="35">
        <f t="shared" si="47"/>
        <v>-38</v>
      </c>
      <c r="M50" s="25">
        <f t="shared" si="19"/>
        <v>34</v>
      </c>
      <c r="N50" s="24">
        <f t="shared" si="48"/>
        <v>2</v>
      </c>
      <c r="P50" s="39">
        <f t="shared" si="61"/>
        <v>5.4703379076682006E-5</v>
      </c>
      <c r="Q50" s="38">
        <f t="shared" si="62"/>
        <v>1.3030375832064474</v>
      </c>
      <c r="R50" s="38">
        <f t="shared" si="63"/>
        <v>-9368.5714285714275</v>
      </c>
      <c r="S50" s="12">
        <f t="shared" si="58"/>
        <v>5784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49"/>
        <v>5957</v>
      </c>
      <c r="E51" s="22">
        <f t="shared" si="50"/>
        <v>184</v>
      </c>
      <c r="F51" s="26">
        <f t="shared" si="51"/>
        <v>238.28</v>
      </c>
      <c r="G51" s="91">
        <f t="shared" si="59"/>
        <v>2.2067057628100623E-3</v>
      </c>
      <c r="H51" s="58">
        <f t="shared" si="60"/>
        <v>1.0047225501770956</v>
      </c>
      <c r="I51" s="18">
        <f t="shared" si="52"/>
        <v>719</v>
      </c>
      <c r="J51" s="22">
        <f t="shared" si="53"/>
        <v>5812</v>
      </c>
      <c r="K51" s="26">
        <f t="shared" si="54"/>
        <v>183</v>
      </c>
      <c r="L51" s="18">
        <f t="shared" si="47"/>
        <v>-32</v>
      </c>
      <c r="M51" s="22">
        <f t="shared" si="19"/>
        <v>28</v>
      </c>
      <c r="N51" s="26">
        <f t="shared" si="48"/>
        <v>1</v>
      </c>
      <c r="P51" s="71">
        <f t="shared" si="61"/>
        <v>5.4703379076682006E-5</v>
      </c>
      <c r="Q51" s="70">
        <f t="shared" si="62"/>
        <v>1.3032154983460722</v>
      </c>
      <c r="R51" s="70">
        <f t="shared" si="63"/>
        <v>-9423.9681987577642</v>
      </c>
      <c r="S51" s="11">
        <f t="shared" si="58"/>
        <v>5812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49"/>
        <v>5980</v>
      </c>
      <c r="E52" s="4">
        <f t="shared" si="50"/>
        <v>185</v>
      </c>
      <c r="F52" s="24">
        <f t="shared" si="51"/>
        <v>239.20000000000002</v>
      </c>
      <c r="G52" s="92">
        <f t="shared" si="59"/>
        <v>2.2152258622803712E-3</v>
      </c>
      <c r="H52" s="56">
        <f t="shared" si="60"/>
        <v>1.0038610038610039</v>
      </c>
      <c r="I52" s="35">
        <f t="shared" si="52"/>
        <v>692</v>
      </c>
      <c r="J52" s="4">
        <f t="shared" si="53"/>
        <v>5835</v>
      </c>
      <c r="K52" s="24">
        <f t="shared" si="54"/>
        <v>184</v>
      </c>
      <c r="L52" s="35">
        <f t="shared" si="47"/>
        <v>-27</v>
      </c>
      <c r="M52" s="4">
        <f t="shared" si="19"/>
        <v>23</v>
      </c>
      <c r="N52" s="24">
        <f t="shared" si="48"/>
        <v>1</v>
      </c>
      <c r="P52" s="39">
        <f t="shared" si="61"/>
        <v>5.4703379076682006E-5</v>
      </c>
      <c r="Q52" s="38">
        <f t="shared" si="62"/>
        <v>1.3034130530385259</v>
      </c>
      <c r="R52" s="38">
        <f t="shared" si="63"/>
        <v>-9469.5890683229809</v>
      </c>
      <c r="S52" s="12">
        <f t="shared" si="58"/>
        <v>5835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49"/>
        <v>5999</v>
      </c>
      <c r="E53" s="3">
        <f t="shared" si="50"/>
        <v>186</v>
      </c>
      <c r="F53" s="23">
        <f t="shared" si="51"/>
        <v>239.96</v>
      </c>
      <c r="G53" s="91">
        <f t="shared" si="59"/>
        <v>2.2222642053210616E-3</v>
      </c>
      <c r="H53" s="55">
        <f t="shared" si="60"/>
        <v>1.0031772575250837</v>
      </c>
      <c r="I53" s="8">
        <f t="shared" si="52"/>
        <v>670</v>
      </c>
      <c r="J53" s="3">
        <f t="shared" si="53"/>
        <v>5854</v>
      </c>
      <c r="K53" s="37">
        <f t="shared" si="54"/>
        <v>185</v>
      </c>
      <c r="L53" s="8">
        <f t="shared" si="47"/>
        <v>-22</v>
      </c>
      <c r="M53" s="3">
        <f t="shared" si="19"/>
        <v>19</v>
      </c>
      <c r="N53" s="37">
        <f t="shared" si="48"/>
        <v>1</v>
      </c>
      <c r="P53" s="71">
        <f t="shared" si="61"/>
        <v>5.4703379076682006E-5</v>
      </c>
      <c r="Q53" s="70">
        <f t="shared" si="62"/>
        <v>1.3036106077309797</v>
      </c>
      <c r="R53" s="70">
        <f t="shared" si="63"/>
        <v>-9507.0633540372673</v>
      </c>
      <c r="S53" s="11">
        <f t="shared" si="58"/>
        <v>5854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49"/>
        <v>6015</v>
      </c>
      <c r="E54" s="2">
        <f t="shared" si="50"/>
        <v>187</v>
      </c>
      <c r="F54" s="24">
        <f t="shared" si="51"/>
        <v>240.6</v>
      </c>
      <c r="G54" s="92">
        <f t="shared" si="59"/>
        <v>2.2281912310395374E-3</v>
      </c>
      <c r="H54" s="56">
        <f t="shared" si="60"/>
        <v>1.0026671111851975</v>
      </c>
      <c r="I54" s="7">
        <f t="shared" si="52"/>
        <v>652</v>
      </c>
      <c r="J54" s="2">
        <f t="shared" si="53"/>
        <v>5870</v>
      </c>
      <c r="K54" s="34">
        <f t="shared" si="54"/>
        <v>186</v>
      </c>
      <c r="L54" s="7">
        <f t="shared" si="47"/>
        <v>-18</v>
      </c>
      <c r="M54" s="2">
        <f t="shared" si="19"/>
        <v>16</v>
      </c>
      <c r="N54" s="34">
        <f t="shared" si="48"/>
        <v>1</v>
      </c>
      <c r="P54" s="39">
        <f t="shared" si="61"/>
        <v>5.4703379076682006E-5</v>
      </c>
      <c r="Q54" s="38">
        <f t="shared" si="62"/>
        <v>1.3037538638621129</v>
      </c>
      <c r="R54" s="38">
        <f t="shared" si="63"/>
        <v>-9538.0203726708078</v>
      </c>
      <c r="S54" s="12">
        <f t="shared" si="58"/>
        <v>5870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49"/>
        <v>6028</v>
      </c>
      <c r="E55" s="3">
        <f t="shared" si="50"/>
        <v>187</v>
      </c>
      <c r="F55" s="23">
        <f t="shared" si="51"/>
        <v>241.12</v>
      </c>
      <c r="G55" s="91">
        <f t="shared" si="59"/>
        <v>2.2330069394357992E-3</v>
      </c>
      <c r="H55" s="55">
        <f t="shared" si="60"/>
        <v>1.0021612635078969</v>
      </c>
      <c r="I55" s="8">
        <f t="shared" si="52"/>
        <v>636</v>
      </c>
      <c r="J55" s="3">
        <f t="shared" si="53"/>
        <v>5883</v>
      </c>
      <c r="K55" s="37">
        <f t="shared" si="54"/>
        <v>186</v>
      </c>
      <c r="L55" s="8">
        <f t="shared" si="47"/>
        <v>-16</v>
      </c>
      <c r="M55" s="3">
        <f t="shared" si="19"/>
        <v>13</v>
      </c>
      <c r="N55" s="37">
        <f t="shared" si="48"/>
        <v>0</v>
      </c>
      <c r="P55" s="71">
        <f t="shared" si="61"/>
        <v>5.4703379076682006E-5</v>
      </c>
      <c r="Q55" s="70">
        <f t="shared" si="62"/>
        <v>1.3038428214319253</v>
      </c>
      <c r="R55" s="70">
        <f t="shared" si="63"/>
        <v>-9564.0894409937882</v>
      </c>
      <c r="S55" s="11">
        <f t="shared" si="58"/>
        <v>5883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49"/>
        <v>6038</v>
      </c>
      <c r="E56" s="2">
        <f t="shared" si="50"/>
        <v>188</v>
      </c>
      <c r="F56" s="24">
        <f t="shared" si="51"/>
        <v>241.52</v>
      </c>
      <c r="G56" s="92">
        <f t="shared" si="59"/>
        <v>2.2367113305098467E-3</v>
      </c>
      <c r="H56" s="56">
        <f t="shared" si="60"/>
        <v>1.0016589250165893</v>
      </c>
      <c r="I56" s="7">
        <f t="shared" si="52"/>
        <v>623</v>
      </c>
      <c r="J56" s="2">
        <f t="shared" si="53"/>
        <v>5893</v>
      </c>
      <c r="K56" s="34">
        <f t="shared" si="54"/>
        <v>187</v>
      </c>
      <c r="L56" s="7">
        <f t="shared" si="47"/>
        <v>-13</v>
      </c>
      <c r="M56" s="2">
        <f t="shared" si="19"/>
        <v>10</v>
      </c>
      <c r="N56" s="34">
        <f t="shared" si="48"/>
        <v>1</v>
      </c>
      <c r="P56" s="39">
        <f t="shared" si="61"/>
        <v>5.4703379076682006E-5</v>
      </c>
      <c r="Q56" s="38">
        <f t="shared" si="62"/>
        <v>1.3040057171158874</v>
      </c>
      <c r="R56" s="38">
        <f t="shared" si="63"/>
        <v>-9585.2705590062105</v>
      </c>
      <c r="S56" s="12">
        <f t="shared" si="58"/>
        <v>5893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49"/>
        <v>6046</v>
      </c>
      <c r="E57" s="3">
        <f t="shared" si="50"/>
        <v>188</v>
      </c>
      <c r="F57" s="23">
        <f t="shared" si="51"/>
        <v>241.84</v>
      </c>
      <c r="G57" s="91">
        <f t="shared" si="59"/>
        <v>2.2396748433690843E-3</v>
      </c>
      <c r="H57" s="55">
        <f t="shared" si="60"/>
        <v>1.001324942033786</v>
      </c>
      <c r="I57" s="8">
        <f t="shared" si="52"/>
        <v>612</v>
      </c>
      <c r="J57" s="3">
        <f t="shared" si="53"/>
        <v>5901</v>
      </c>
      <c r="K57" s="37">
        <f t="shared" si="54"/>
        <v>187</v>
      </c>
      <c r="L57" s="8">
        <f t="shared" si="47"/>
        <v>-11</v>
      </c>
      <c r="M57" s="3">
        <f t="shared" ref="M57:M88" si="64">J57-J56</f>
        <v>8</v>
      </c>
      <c r="N57" s="37">
        <f t="shared" si="48"/>
        <v>0</v>
      </c>
      <c r="P57" s="71">
        <f t="shared" si="61"/>
        <v>5.4703379076682006E-5</v>
      </c>
      <c r="Q57" s="70">
        <f t="shared" si="62"/>
        <v>1.3041489732470204</v>
      </c>
      <c r="R57" s="70">
        <f t="shared" si="63"/>
        <v>-9601.5637267080747</v>
      </c>
      <c r="S57" s="11">
        <f t="shared" si="58"/>
        <v>5901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49"/>
        <v>6052</v>
      </c>
      <c r="E58" s="2">
        <f t="shared" si="50"/>
        <v>188</v>
      </c>
      <c r="F58" s="24">
        <f t="shared" si="51"/>
        <v>242.08</v>
      </c>
      <c r="G58" s="92">
        <f t="shared" si="59"/>
        <v>2.241897478013513E-3</v>
      </c>
      <c r="H58" s="56">
        <f t="shared" si="60"/>
        <v>1.0009923916639101</v>
      </c>
      <c r="I58" s="7">
        <f t="shared" si="52"/>
        <v>603</v>
      </c>
      <c r="J58" s="2">
        <f t="shared" si="53"/>
        <v>5907</v>
      </c>
      <c r="K58" s="34">
        <f t="shared" si="54"/>
        <v>187</v>
      </c>
      <c r="L58" s="7">
        <f t="shared" si="47"/>
        <v>-9</v>
      </c>
      <c r="M58" s="2">
        <f t="shared" si="64"/>
        <v>6</v>
      </c>
      <c r="N58" s="34">
        <f t="shared" si="48"/>
        <v>0</v>
      </c>
      <c r="P58" s="39">
        <f t="shared" si="61"/>
        <v>5.4703379076682006E-5</v>
      </c>
      <c r="Q58" s="38">
        <f t="shared" si="62"/>
        <v>1.3043118689309825</v>
      </c>
      <c r="R58" s="38">
        <f t="shared" si="63"/>
        <v>-9614.5982608695649</v>
      </c>
      <c r="S58" s="12">
        <f t="shared" si="58"/>
        <v>5907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65">D58+IF(M59&gt;0,M59,0)</f>
        <v>6057</v>
      </c>
      <c r="E59" s="3">
        <f t="shared" ref="E59:E90" si="66">E58+IF(N59&gt;0,N59,0)</f>
        <v>188</v>
      </c>
      <c r="F59" s="23">
        <f t="shared" ref="F59:F90" si="67">D59*W$4</f>
        <v>242.28</v>
      </c>
      <c r="G59" s="91">
        <f t="shared" si="59"/>
        <v>2.2437496735505367E-3</v>
      </c>
      <c r="H59" s="55">
        <f t="shared" si="60"/>
        <v>1.0008261731658956</v>
      </c>
      <c r="I59" s="8">
        <f t="shared" ref="I59:I90" si="68">INT((Z$4*K59+I58)/(1+Y$4*J59))</f>
        <v>595</v>
      </c>
      <c r="J59" s="3">
        <f t="shared" ref="J59:J90" si="69">S59</f>
        <v>5912</v>
      </c>
      <c r="K59" s="37">
        <f t="shared" ref="K59:K90" si="70">INT((X$4*J59+K58)/(1+W$4+Z$4))</f>
        <v>187</v>
      </c>
      <c r="L59" s="8">
        <f t="shared" ref="L59:L90" si="71">I59-I58</f>
        <v>-8</v>
      </c>
      <c r="M59" s="3">
        <f t="shared" si="64"/>
        <v>5</v>
      </c>
      <c r="N59" s="37">
        <f t="shared" ref="N59:N90" si="72">K59-K58</f>
        <v>0</v>
      </c>
      <c r="P59" s="71">
        <f t="shared" si="61"/>
        <v>5.4703379076682006E-5</v>
      </c>
      <c r="Q59" s="70">
        <f t="shared" si="62"/>
        <v>1.3044747646149446</v>
      </c>
      <c r="R59" s="70">
        <f t="shared" si="63"/>
        <v>-9624.374161490683</v>
      </c>
      <c r="S59" s="11">
        <f t="shared" si="58"/>
        <v>5912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65"/>
        <v>6060</v>
      </c>
      <c r="E60" s="2">
        <f t="shared" si="66"/>
        <v>188</v>
      </c>
      <c r="F60" s="24">
        <f t="shared" si="67"/>
        <v>242.4</v>
      </c>
      <c r="G60" s="92">
        <f t="shared" si="59"/>
        <v>2.244860990872751E-3</v>
      </c>
      <c r="H60" s="56">
        <f t="shared" si="60"/>
        <v>1.0004952947003467</v>
      </c>
      <c r="I60" s="7">
        <f t="shared" si="68"/>
        <v>589</v>
      </c>
      <c r="J60" s="2">
        <f t="shared" si="69"/>
        <v>5915</v>
      </c>
      <c r="K60" s="34">
        <f t="shared" si="70"/>
        <v>187</v>
      </c>
      <c r="L60" s="7">
        <f t="shared" si="71"/>
        <v>-6</v>
      </c>
      <c r="M60" s="2">
        <f t="shared" si="64"/>
        <v>3</v>
      </c>
      <c r="N60" s="34">
        <f t="shared" si="72"/>
        <v>0</v>
      </c>
      <c r="P60" s="39">
        <f t="shared" si="61"/>
        <v>5.4703379076682006E-5</v>
      </c>
      <c r="Q60" s="38">
        <f t="shared" si="62"/>
        <v>1.3046376602989067</v>
      </c>
      <c r="R60" s="38">
        <f t="shared" si="63"/>
        <v>-9632.5207453416151</v>
      </c>
      <c r="S60" s="12">
        <f t="shared" si="58"/>
        <v>5915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65"/>
        <v>6062</v>
      </c>
      <c r="E61" s="3">
        <f t="shared" si="66"/>
        <v>189</v>
      </c>
      <c r="F61" s="23">
        <f t="shared" si="67"/>
        <v>242.48000000000002</v>
      </c>
      <c r="G61" s="91">
        <f t="shared" si="59"/>
        <v>2.2456018690875604E-3</v>
      </c>
      <c r="H61" s="55">
        <f t="shared" si="60"/>
        <v>1.0003300330033003</v>
      </c>
      <c r="I61" s="8">
        <f t="shared" si="68"/>
        <v>584</v>
      </c>
      <c r="J61" s="3">
        <f t="shared" si="69"/>
        <v>5917</v>
      </c>
      <c r="K61" s="37">
        <f t="shared" si="70"/>
        <v>188</v>
      </c>
      <c r="L61" s="8">
        <f t="shared" si="71"/>
        <v>-5</v>
      </c>
      <c r="M61" s="3">
        <f t="shared" si="64"/>
        <v>2</v>
      </c>
      <c r="N61" s="37">
        <f t="shared" si="72"/>
        <v>1</v>
      </c>
      <c r="P61" s="71">
        <f t="shared" si="61"/>
        <v>5.4703379076682006E-5</v>
      </c>
      <c r="Q61" s="70">
        <f t="shared" si="62"/>
        <v>1.3048005559828688</v>
      </c>
      <c r="R61" s="70">
        <f t="shared" si="63"/>
        <v>-9637.4086956521733</v>
      </c>
      <c r="S61" s="11">
        <f t="shared" si="58"/>
        <v>5917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65"/>
        <v>6064</v>
      </c>
      <c r="E62" s="2">
        <f t="shared" si="66"/>
        <v>189</v>
      </c>
      <c r="F62" s="24">
        <f t="shared" si="67"/>
        <v>242.56</v>
      </c>
      <c r="G62" s="92">
        <f t="shared" si="59"/>
        <v>2.2463427473023699E-3</v>
      </c>
      <c r="H62" s="56">
        <f t="shared" si="60"/>
        <v>1.000329924117453</v>
      </c>
      <c r="I62" s="7">
        <f t="shared" si="68"/>
        <v>580</v>
      </c>
      <c r="J62" s="2">
        <f t="shared" si="69"/>
        <v>5919</v>
      </c>
      <c r="K62" s="34">
        <f t="shared" si="70"/>
        <v>188</v>
      </c>
      <c r="L62" s="7">
        <f t="shared" si="71"/>
        <v>-4</v>
      </c>
      <c r="M62" s="2">
        <f t="shared" si="64"/>
        <v>2</v>
      </c>
      <c r="N62" s="34">
        <f t="shared" si="72"/>
        <v>0</v>
      </c>
      <c r="P62" s="39">
        <f t="shared" si="61"/>
        <v>5.4703379076682006E-5</v>
      </c>
      <c r="Q62" s="38">
        <f t="shared" si="62"/>
        <v>1.304943812114002</v>
      </c>
      <c r="R62" s="38">
        <f t="shared" si="63"/>
        <v>-9640.6673291925472</v>
      </c>
      <c r="S62" s="12">
        <f t="shared" si="58"/>
        <v>5919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65"/>
        <v>6065</v>
      </c>
      <c r="E63" s="3">
        <f t="shared" si="66"/>
        <v>189</v>
      </c>
      <c r="F63" s="23">
        <f t="shared" si="67"/>
        <v>242.6</v>
      </c>
      <c r="G63" s="91">
        <f t="shared" si="59"/>
        <v>2.2467131864097743E-3</v>
      </c>
      <c r="H63" s="55">
        <f t="shared" si="60"/>
        <v>1.000164907651715</v>
      </c>
      <c r="I63" s="8">
        <f t="shared" si="68"/>
        <v>576</v>
      </c>
      <c r="J63" s="3">
        <f t="shared" si="69"/>
        <v>5920</v>
      </c>
      <c r="K63" s="37">
        <f t="shared" si="70"/>
        <v>188</v>
      </c>
      <c r="L63" s="8">
        <f t="shared" si="71"/>
        <v>-4</v>
      </c>
      <c r="M63" s="3">
        <f t="shared" si="64"/>
        <v>1</v>
      </c>
      <c r="N63" s="37">
        <f t="shared" si="72"/>
        <v>0</v>
      </c>
      <c r="P63" s="71">
        <f t="shared" si="61"/>
        <v>5.4703379076682006E-5</v>
      </c>
      <c r="Q63" s="70">
        <f t="shared" si="62"/>
        <v>1.3050524092366433</v>
      </c>
      <c r="R63" s="70">
        <f t="shared" si="63"/>
        <v>-9643.9259627329193</v>
      </c>
      <c r="S63" s="11">
        <f t="shared" si="58"/>
        <v>5920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65"/>
        <v>6065</v>
      </c>
      <c r="E64" s="2">
        <f t="shared" si="66"/>
        <v>189</v>
      </c>
      <c r="F64" s="24">
        <f t="shared" si="67"/>
        <v>242.6</v>
      </c>
      <c r="G64" s="92">
        <f t="shared" si="59"/>
        <v>2.2467131864097743E-3</v>
      </c>
      <c r="H64" s="56">
        <f t="shared" si="60"/>
        <v>1</v>
      </c>
      <c r="I64" s="7">
        <f t="shared" si="68"/>
        <v>573</v>
      </c>
      <c r="J64" s="2">
        <f t="shared" si="69"/>
        <v>5920</v>
      </c>
      <c r="K64" s="34">
        <f t="shared" si="70"/>
        <v>188</v>
      </c>
      <c r="L64" s="7">
        <f t="shared" si="71"/>
        <v>-3</v>
      </c>
      <c r="M64" s="2">
        <f t="shared" si="64"/>
        <v>0</v>
      </c>
      <c r="N64" s="34">
        <f t="shared" si="72"/>
        <v>0</v>
      </c>
      <c r="P64" s="39">
        <f t="shared" si="61"/>
        <v>5.4703379076682006E-5</v>
      </c>
      <c r="Q64" s="38">
        <f t="shared" si="62"/>
        <v>1.3052153049206054</v>
      </c>
      <c r="R64" s="38">
        <f t="shared" si="63"/>
        <v>-9645.5552795031053</v>
      </c>
      <c r="S64" s="12">
        <f t="shared" si="58"/>
        <v>5920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65"/>
        <v>6065</v>
      </c>
      <c r="E65" s="3">
        <f t="shared" si="66"/>
        <v>189</v>
      </c>
      <c r="F65" s="23">
        <f t="shared" si="67"/>
        <v>242.6</v>
      </c>
      <c r="G65" s="91">
        <f t="shared" si="59"/>
        <v>2.2467131864097743E-3</v>
      </c>
      <c r="H65" s="55">
        <f t="shared" si="60"/>
        <v>1</v>
      </c>
      <c r="I65" s="8">
        <f t="shared" si="68"/>
        <v>571</v>
      </c>
      <c r="J65" s="3">
        <f t="shared" si="69"/>
        <v>5920</v>
      </c>
      <c r="K65" s="37">
        <f t="shared" si="70"/>
        <v>188</v>
      </c>
      <c r="L65" s="8">
        <f t="shared" si="71"/>
        <v>-2</v>
      </c>
      <c r="M65" s="3">
        <f t="shared" si="64"/>
        <v>0</v>
      </c>
      <c r="N65" s="37">
        <f t="shared" si="72"/>
        <v>0</v>
      </c>
      <c r="P65" s="71">
        <f t="shared" si="61"/>
        <v>5.4703379076682006E-5</v>
      </c>
      <c r="Q65" s="70">
        <f t="shared" si="62"/>
        <v>1.3053782006045676</v>
      </c>
      <c r="R65" s="70">
        <f t="shared" si="63"/>
        <v>-9645.5552795031053</v>
      </c>
      <c r="S65" s="11">
        <f t="shared" si="58"/>
        <v>5920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65"/>
        <v>6065</v>
      </c>
      <c r="E66" s="2">
        <f t="shared" si="66"/>
        <v>189</v>
      </c>
      <c r="F66" s="24">
        <f t="shared" si="67"/>
        <v>242.6</v>
      </c>
      <c r="G66" s="92">
        <f t="shared" si="59"/>
        <v>2.2467131864097743E-3</v>
      </c>
      <c r="H66" s="56">
        <f t="shared" si="60"/>
        <v>1</v>
      </c>
      <c r="I66" s="7">
        <f t="shared" si="68"/>
        <v>569</v>
      </c>
      <c r="J66" s="2">
        <f t="shared" si="69"/>
        <v>5919</v>
      </c>
      <c r="K66" s="34">
        <f t="shared" si="70"/>
        <v>188</v>
      </c>
      <c r="L66" s="7">
        <f t="shared" si="71"/>
        <v>-2</v>
      </c>
      <c r="M66" s="2">
        <f t="shared" si="64"/>
        <v>-1</v>
      </c>
      <c r="N66" s="34">
        <f t="shared" si="72"/>
        <v>0</v>
      </c>
      <c r="P66" s="39">
        <f t="shared" si="61"/>
        <v>5.4703379076682006E-5</v>
      </c>
      <c r="Q66" s="38">
        <f t="shared" si="62"/>
        <v>1.3054867977272091</v>
      </c>
      <c r="R66" s="38">
        <f t="shared" si="63"/>
        <v>-9645.5552795031053</v>
      </c>
      <c r="S66" s="12">
        <f t="shared" si="58"/>
        <v>5919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65"/>
        <v>6065</v>
      </c>
      <c r="E67" s="3">
        <f t="shared" si="66"/>
        <v>189</v>
      </c>
      <c r="F67" s="23">
        <f t="shared" si="67"/>
        <v>242.6</v>
      </c>
      <c r="G67" s="91">
        <f t="shared" si="59"/>
        <v>2.2467131864097743E-3</v>
      </c>
      <c r="H67" s="55">
        <f t="shared" si="60"/>
        <v>1</v>
      </c>
      <c r="I67" s="8">
        <f t="shared" si="68"/>
        <v>567</v>
      </c>
      <c r="J67" s="3">
        <f t="shared" si="69"/>
        <v>5918</v>
      </c>
      <c r="K67" s="37">
        <f t="shared" si="70"/>
        <v>188</v>
      </c>
      <c r="L67" s="8">
        <f t="shared" si="71"/>
        <v>-2</v>
      </c>
      <c r="M67" s="3">
        <f t="shared" si="64"/>
        <v>-1</v>
      </c>
      <c r="N67" s="37">
        <f t="shared" si="72"/>
        <v>0</v>
      </c>
      <c r="P67" s="71">
        <f t="shared" si="61"/>
        <v>5.4703379076682006E-5</v>
      </c>
      <c r="Q67" s="70">
        <f t="shared" si="62"/>
        <v>1.305649693411171</v>
      </c>
      <c r="R67" s="70">
        <f t="shared" si="63"/>
        <v>-9643.9259627329193</v>
      </c>
      <c r="S67" s="11">
        <f t="shared" si="58"/>
        <v>5918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65"/>
        <v>6065</v>
      </c>
      <c r="E68" s="2">
        <f t="shared" si="66"/>
        <v>189</v>
      </c>
      <c r="F68" s="24">
        <f t="shared" si="67"/>
        <v>242.6</v>
      </c>
      <c r="G68" s="92">
        <f t="shared" ref="G68:G99" si="73">D68/U$3</f>
        <v>2.2467131864097743E-3</v>
      </c>
      <c r="H68" s="56">
        <f t="shared" si="60"/>
        <v>1</v>
      </c>
      <c r="I68" s="7">
        <f t="shared" si="68"/>
        <v>566</v>
      </c>
      <c r="J68" s="2">
        <f t="shared" si="69"/>
        <v>5917</v>
      </c>
      <c r="K68" s="34">
        <f t="shared" si="70"/>
        <v>188</v>
      </c>
      <c r="L68" s="7">
        <f t="shared" si="71"/>
        <v>-1</v>
      </c>
      <c r="M68" s="2">
        <f t="shared" si="64"/>
        <v>-1</v>
      </c>
      <c r="N68" s="34">
        <f t="shared" si="72"/>
        <v>0</v>
      </c>
      <c r="P68" s="39">
        <f t="shared" si="61"/>
        <v>5.4703379076682006E-5</v>
      </c>
      <c r="Q68" s="38">
        <f t="shared" si="62"/>
        <v>1.3058125890951333</v>
      </c>
      <c r="R68" s="38">
        <f t="shared" si="63"/>
        <v>-9642.2966459627332</v>
      </c>
      <c r="S68" s="12">
        <f t="shared" si="58"/>
        <v>5917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65"/>
        <v>6065</v>
      </c>
      <c r="E69" s="3">
        <f t="shared" si="66"/>
        <v>189</v>
      </c>
      <c r="F69" s="23">
        <f t="shared" si="67"/>
        <v>242.6</v>
      </c>
      <c r="G69" s="91">
        <f t="shared" si="73"/>
        <v>2.2467131864097743E-3</v>
      </c>
      <c r="H69" s="55">
        <f t="shared" si="60"/>
        <v>1</v>
      </c>
      <c r="I69" s="8">
        <f t="shared" si="68"/>
        <v>565</v>
      </c>
      <c r="J69" s="3">
        <f t="shared" si="69"/>
        <v>5916</v>
      </c>
      <c r="K69" s="37">
        <f t="shared" si="70"/>
        <v>188</v>
      </c>
      <c r="L69" s="8">
        <f t="shared" si="71"/>
        <v>-1</v>
      </c>
      <c r="M69" s="3">
        <f t="shared" si="64"/>
        <v>-1</v>
      </c>
      <c r="N69" s="37">
        <f t="shared" si="72"/>
        <v>0</v>
      </c>
      <c r="P69" s="71">
        <f t="shared" si="61"/>
        <v>5.4703379076682006E-5</v>
      </c>
      <c r="Q69" s="70">
        <f t="shared" si="62"/>
        <v>1.3059211862177746</v>
      </c>
      <c r="R69" s="70">
        <f t="shared" si="63"/>
        <v>-9640.6673291925472</v>
      </c>
      <c r="S69" s="11">
        <f t="shared" si="58"/>
        <v>5916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65"/>
        <v>6065</v>
      </c>
      <c r="E70" s="2">
        <f t="shared" si="66"/>
        <v>189</v>
      </c>
      <c r="F70" s="24">
        <f t="shared" si="67"/>
        <v>242.6</v>
      </c>
      <c r="G70" s="92">
        <f t="shared" si="73"/>
        <v>2.2467131864097743E-3</v>
      </c>
      <c r="H70" s="56">
        <f t="shared" si="60"/>
        <v>1</v>
      </c>
      <c r="I70" s="7">
        <f t="shared" si="68"/>
        <v>564</v>
      </c>
      <c r="J70" s="2">
        <f t="shared" si="69"/>
        <v>5914</v>
      </c>
      <c r="K70" s="34">
        <f t="shared" si="70"/>
        <v>188</v>
      </c>
      <c r="L70" s="7">
        <f t="shared" si="71"/>
        <v>-1</v>
      </c>
      <c r="M70" s="2">
        <f t="shared" si="64"/>
        <v>-2</v>
      </c>
      <c r="N70" s="34">
        <f t="shared" si="72"/>
        <v>0</v>
      </c>
      <c r="P70" s="39">
        <f t="shared" si="61"/>
        <v>5.4703379076682006E-5</v>
      </c>
      <c r="Q70" s="38">
        <f t="shared" si="62"/>
        <v>1.306029783340416</v>
      </c>
      <c r="R70" s="38">
        <f t="shared" si="63"/>
        <v>-9639.0380124223593</v>
      </c>
      <c r="S70" s="12">
        <f t="shared" si="58"/>
        <v>5914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65"/>
        <v>6065</v>
      </c>
      <c r="E71" s="3">
        <f t="shared" si="66"/>
        <v>189</v>
      </c>
      <c r="F71" s="23">
        <f t="shared" si="67"/>
        <v>242.6</v>
      </c>
      <c r="G71" s="91">
        <f t="shared" si="73"/>
        <v>2.2467131864097743E-3</v>
      </c>
      <c r="H71" s="55">
        <f t="shared" si="60"/>
        <v>1</v>
      </c>
      <c r="I71" s="8">
        <f t="shared" si="68"/>
        <v>563</v>
      </c>
      <c r="J71" s="3">
        <f t="shared" si="69"/>
        <v>5912</v>
      </c>
      <c r="K71" s="37">
        <f t="shared" si="70"/>
        <v>188</v>
      </c>
      <c r="L71" s="8">
        <f t="shared" si="71"/>
        <v>-1</v>
      </c>
      <c r="M71" s="3">
        <f t="shared" si="64"/>
        <v>-2</v>
      </c>
      <c r="N71" s="37">
        <f t="shared" si="72"/>
        <v>0</v>
      </c>
      <c r="P71" s="71">
        <f t="shared" si="61"/>
        <v>5.4703379076682006E-5</v>
      </c>
      <c r="Q71" s="70">
        <f t="shared" si="62"/>
        <v>1.3061926790243783</v>
      </c>
      <c r="R71" s="70">
        <f t="shared" si="63"/>
        <v>-9635.7793788819872</v>
      </c>
      <c r="S71" s="11">
        <f t="shared" si="58"/>
        <v>5912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65"/>
        <v>6065</v>
      </c>
      <c r="E72" s="2">
        <f t="shared" si="66"/>
        <v>189</v>
      </c>
      <c r="F72" s="24">
        <f t="shared" si="67"/>
        <v>242.6</v>
      </c>
      <c r="G72" s="92">
        <f t="shared" si="73"/>
        <v>2.2467131864097743E-3</v>
      </c>
      <c r="H72" s="56">
        <f t="shared" ref="H72:H103" si="74">D72/D71</f>
        <v>1</v>
      </c>
      <c r="I72" s="7">
        <f t="shared" si="68"/>
        <v>562</v>
      </c>
      <c r="J72" s="2">
        <f t="shared" si="69"/>
        <v>5910</v>
      </c>
      <c r="K72" s="34">
        <f t="shared" si="70"/>
        <v>188</v>
      </c>
      <c r="L72" s="7">
        <f t="shared" si="71"/>
        <v>-1</v>
      </c>
      <c r="M72" s="2">
        <f t="shared" si="64"/>
        <v>-2</v>
      </c>
      <c r="N72" s="34">
        <f t="shared" si="72"/>
        <v>0</v>
      </c>
      <c r="P72" s="39">
        <f t="shared" si="61"/>
        <v>5.4703379076682006E-5</v>
      </c>
      <c r="Q72" s="38">
        <f t="shared" si="62"/>
        <v>1.3063555747083404</v>
      </c>
      <c r="R72" s="38">
        <f t="shared" si="63"/>
        <v>-9632.5207453416151</v>
      </c>
      <c r="S72" s="12">
        <f t="shared" si="58"/>
        <v>5910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65"/>
        <v>6065</v>
      </c>
      <c r="E73" s="3">
        <f t="shared" si="66"/>
        <v>189</v>
      </c>
      <c r="F73" s="23">
        <f t="shared" si="67"/>
        <v>242.6</v>
      </c>
      <c r="G73" s="91">
        <f t="shared" si="73"/>
        <v>2.2467131864097743E-3</v>
      </c>
      <c r="H73" s="55">
        <f t="shared" si="74"/>
        <v>1</v>
      </c>
      <c r="I73" s="8">
        <f t="shared" si="68"/>
        <v>562</v>
      </c>
      <c r="J73" s="3">
        <f t="shared" si="69"/>
        <v>5908</v>
      </c>
      <c r="K73" s="37">
        <f t="shared" si="70"/>
        <v>188</v>
      </c>
      <c r="L73" s="8">
        <f t="shared" si="71"/>
        <v>0</v>
      </c>
      <c r="M73" s="3">
        <f t="shared" si="64"/>
        <v>-2</v>
      </c>
      <c r="N73" s="37">
        <f t="shared" si="72"/>
        <v>0</v>
      </c>
      <c r="P73" s="71">
        <f t="shared" si="61"/>
        <v>5.4703379076682006E-5</v>
      </c>
      <c r="Q73" s="70">
        <f t="shared" si="62"/>
        <v>1.3065184703923025</v>
      </c>
      <c r="R73" s="70">
        <f t="shared" si="63"/>
        <v>-9629.2621118012412</v>
      </c>
      <c r="S73" s="11">
        <f t="shared" si="58"/>
        <v>5908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65"/>
        <v>6065</v>
      </c>
      <c r="E74" s="2">
        <f t="shared" si="66"/>
        <v>189</v>
      </c>
      <c r="F74" s="24">
        <f t="shared" si="67"/>
        <v>242.6</v>
      </c>
      <c r="G74" s="92">
        <f t="shared" si="73"/>
        <v>2.2467131864097743E-3</v>
      </c>
      <c r="H74" s="56">
        <f t="shared" si="74"/>
        <v>1</v>
      </c>
      <c r="I74" s="7">
        <f t="shared" si="68"/>
        <v>562</v>
      </c>
      <c r="J74" s="2">
        <f t="shared" si="69"/>
        <v>5906</v>
      </c>
      <c r="K74" s="34">
        <f t="shared" si="70"/>
        <v>188</v>
      </c>
      <c r="L74" s="7">
        <f t="shared" si="71"/>
        <v>0</v>
      </c>
      <c r="M74" s="2">
        <f t="shared" si="64"/>
        <v>-2</v>
      </c>
      <c r="N74" s="34">
        <f t="shared" si="72"/>
        <v>0</v>
      </c>
      <c r="P74" s="39">
        <f t="shared" si="61"/>
        <v>5.4703379076682006E-5</v>
      </c>
      <c r="Q74" s="38">
        <f t="shared" si="62"/>
        <v>1.3066270675149438</v>
      </c>
      <c r="R74" s="38">
        <f t="shared" si="63"/>
        <v>-9626.0034782608691</v>
      </c>
      <c r="S74" s="12">
        <f t="shared" si="58"/>
        <v>5906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65"/>
        <v>6065</v>
      </c>
      <c r="E75" s="3">
        <f t="shared" si="66"/>
        <v>189</v>
      </c>
      <c r="F75" s="23">
        <f t="shared" si="67"/>
        <v>242.6</v>
      </c>
      <c r="G75" s="91">
        <f t="shared" si="73"/>
        <v>2.2467131864097743E-3</v>
      </c>
      <c r="H75" s="55">
        <f t="shared" si="74"/>
        <v>1</v>
      </c>
      <c r="I75" s="8">
        <f t="shared" si="68"/>
        <v>562</v>
      </c>
      <c r="J75" s="3">
        <f t="shared" si="69"/>
        <v>5904</v>
      </c>
      <c r="K75" s="37">
        <f t="shared" si="70"/>
        <v>188</v>
      </c>
      <c r="L75" s="8">
        <f t="shared" si="71"/>
        <v>0</v>
      </c>
      <c r="M75" s="3">
        <f t="shared" si="64"/>
        <v>-2</v>
      </c>
      <c r="N75" s="37">
        <f t="shared" si="72"/>
        <v>0</v>
      </c>
      <c r="P75" s="71">
        <f t="shared" si="61"/>
        <v>5.4703379076682006E-5</v>
      </c>
      <c r="Q75" s="70">
        <f t="shared" si="62"/>
        <v>1.3067356646375852</v>
      </c>
      <c r="R75" s="70">
        <f t="shared" si="63"/>
        <v>-9622.744844720497</v>
      </c>
      <c r="S75" s="11">
        <f t="shared" si="58"/>
        <v>5904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65"/>
        <v>6065</v>
      </c>
      <c r="E76" s="2">
        <f t="shared" si="66"/>
        <v>189</v>
      </c>
      <c r="F76" s="24">
        <f t="shared" si="67"/>
        <v>242.6</v>
      </c>
      <c r="G76" s="92">
        <f t="shared" si="73"/>
        <v>2.2467131864097743E-3</v>
      </c>
      <c r="H76" s="56">
        <f t="shared" si="74"/>
        <v>1</v>
      </c>
      <c r="I76" s="7">
        <f t="shared" si="68"/>
        <v>562</v>
      </c>
      <c r="J76" s="2">
        <f t="shared" si="69"/>
        <v>5902</v>
      </c>
      <c r="K76" s="34">
        <f t="shared" si="70"/>
        <v>188</v>
      </c>
      <c r="L76" s="7">
        <f t="shared" si="71"/>
        <v>0</v>
      </c>
      <c r="M76" s="2">
        <f t="shared" si="64"/>
        <v>-2</v>
      </c>
      <c r="N76" s="34">
        <f t="shared" si="72"/>
        <v>0</v>
      </c>
      <c r="P76" s="39">
        <f t="shared" si="61"/>
        <v>5.4703379076682006E-5</v>
      </c>
      <c r="Q76" s="38">
        <f t="shared" si="62"/>
        <v>1.3068442617602267</v>
      </c>
      <c r="R76" s="38">
        <f t="shared" si="63"/>
        <v>-9619.4862111801231</v>
      </c>
      <c r="S76" s="12">
        <f t="shared" si="58"/>
        <v>5902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65"/>
        <v>6065</v>
      </c>
      <c r="E77" s="3">
        <f t="shared" si="66"/>
        <v>189</v>
      </c>
      <c r="F77" s="23">
        <f t="shared" si="67"/>
        <v>242.6</v>
      </c>
      <c r="G77" s="91">
        <f t="shared" si="73"/>
        <v>2.2467131864097743E-3</v>
      </c>
      <c r="H77" s="55">
        <f t="shared" si="74"/>
        <v>1</v>
      </c>
      <c r="I77" s="8">
        <f t="shared" si="68"/>
        <v>562</v>
      </c>
      <c r="J77" s="3">
        <f t="shared" si="69"/>
        <v>5900</v>
      </c>
      <c r="K77" s="37">
        <f t="shared" si="70"/>
        <v>188</v>
      </c>
      <c r="L77" s="8">
        <f t="shared" si="71"/>
        <v>0</v>
      </c>
      <c r="M77" s="3">
        <f t="shared" si="64"/>
        <v>-2</v>
      </c>
      <c r="N77" s="37">
        <f t="shared" si="72"/>
        <v>0</v>
      </c>
      <c r="P77" s="71">
        <f t="shared" si="61"/>
        <v>5.4703379076682006E-5</v>
      </c>
      <c r="Q77" s="70">
        <f t="shared" si="62"/>
        <v>1.3069528588828681</v>
      </c>
      <c r="R77" s="70">
        <f t="shared" si="63"/>
        <v>-9616.227577639751</v>
      </c>
      <c r="S77" s="11">
        <f t="shared" si="58"/>
        <v>5900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65"/>
        <v>6065</v>
      </c>
      <c r="E78" s="2">
        <f t="shared" si="66"/>
        <v>189</v>
      </c>
      <c r="F78" s="24">
        <f t="shared" si="67"/>
        <v>242.6</v>
      </c>
      <c r="G78" s="92">
        <f t="shared" si="73"/>
        <v>2.2467131864097743E-3</v>
      </c>
      <c r="H78" s="56">
        <f t="shared" si="74"/>
        <v>1</v>
      </c>
      <c r="I78" s="7">
        <f t="shared" si="68"/>
        <v>562</v>
      </c>
      <c r="J78" s="2">
        <f t="shared" si="69"/>
        <v>5898</v>
      </c>
      <c r="K78" s="34">
        <f t="shared" si="70"/>
        <v>188</v>
      </c>
      <c r="L78" s="7">
        <f t="shared" si="71"/>
        <v>0</v>
      </c>
      <c r="M78" s="2">
        <f t="shared" si="64"/>
        <v>-2</v>
      </c>
      <c r="N78" s="34">
        <f t="shared" si="72"/>
        <v>0</v>
      </c>
      <c r="P78" s="39">
        <f t="shared" si="61"/>
        <v>5.4703379076682006E-5</v>
      </c>
      <c r="Q78" s="38">
        <f t="shared" si="62"/>
        <v>1.3070614560055094</v>
      </c>
      <c r="R78" s="38">
        <f t="shared" si="63"/>
        <v>-9612.9689440993789</v>
      </c>
      <c r="S78" s="12">
        <f t="shared" si="58"/>
        <v>5898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65"/>
        <v>6065</v>
      </c>
      <c r="E79" s="3">
        <f t="shared" si="66"/>
        <v>189</v>
      </c>
      <c r="F79" s="23">
        <f t="shared" si="67"/>
        <v>242.6</v>
      </c>
      <c r="G79" s="91">
        <f t="shared" si="73"/>
        <v>2.2467131864097743E-3</v>
      </c>
      <c r="H79" s="55">
        <f t="shared" si="74"/>
        <v>1</v>
      </c>
      <c r="I79" s="8">
        <f t="shared" si="68"/>
        <v>562</v>
      </c>
      <c r="J79" s="3">
        <f t="shared" si="69"/>
        <v>5896</v>
      </c>
      <c r="K79" s="37">
        <f t="shared" si="70"/>
        <v>188</v>
      </c>
      <c r="L79" s="8">
        <f t="shared" si="71"/>
        <v>0</v>
      </c>
      <c r="M79" s="3">
        <f t="shared" si="64"/>
        <v>-2</v>
      </c>
      <c r="N79" s="37">
        <f t="shared" si="72"/>
        <v>0</v>
      </c>
      <c r="P79" s="71">
        <f t="shared" si="61"/>
        <v>5.4703379076682006E-5</v>
      </c>
      <c r="Q79" s="70">
        <f t="shared" si="62"/>
        <v>1.3071700531281509</v>
      </c>
      <c r="R79" s="70">
        <f t="shared" si="63"/>
        <v>-9609.7103105590068</v>
      </c>
      <c r="S79" s="11">
        <f t="shared" si="58"/>
        <v>5896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65"/>
        <v>6065</v>
      </c>
      <c r="E80" s="2">
        <f t="shared" si="66"/>
        <v>189</v>
      </c>
      <c r="F80" s="24">
        <f t="shared" si="67"/>
        <v>242.6</v>
      </c>
      <c r="G80" s="92">
        <f t="shared" si="73"/>
        <v>2.2467131864097743E-3</v>
      </c>
      <c r="H80" s="56">
        <f t="shared" si="74"/>
        <v>1</v>
      </c>
      <c r="I80" s="7">
        <f t="shared" si="68"/>
        <v>562</v>
      </c>
      <c r="J80" s="2">
        <f t="shared" si="69"/>
        <v>5894</v>
      </c>
      <c r="K80" s="34">
        <f t="shared" si="70"/>
        <v>188</v>
      </c>
      <c r="L80" s="7">
        <f t="shared" si="71"/>
        <v>0</v>
      </c>
      <c r="M80" s="2">
        <f t="shared" si="64"/>
        <v>-2</v>
      </c>
      <c r="N80" s="34">
        <f t="shared" si="72"/>
        <v>0</v>
      </c>
      <c r="P80" s="39">
        <f t="shared" si="61"/>
        <v>5.4703379076682006E-5</v>
      </c>
      <c r="Q80" s="38">
        <f t="shared" si="62"/>
        <v>1.3072786502507923</v>
      </c>
      <c r="R80" s="38">
        <f t="shared" si="63"/>
        <v>-9606.4516770186328</v>
      </c>
      <c r="S80" s="12">
        <f t="shared" si="58"/>
        <v>5894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65"/>
        <v>6065</v>
      </c>
      <c r="E81" s="3">
        <f t="shared" si="66"/>
        <v>189</v>
      </c>
      <c r="F81" s="23">
        <f t="shared" si="67"/>
        <v>242.6</v>
      </c>
      <c r="G81" s="91">
        <f t="shared" si="73"/>
        <v>2.2467131864097743E-3</v>
      </c>
      <c r="H81" s="55">
        <f t="shared" si="74"/>
        <v>1</v>
      </c>
      <c r="I81" s="8">
        <f t="shared" si="68"/>
        <v>562</v>
      </c>
      <c r="J81" s="3">
        <f t="shared" si="69"/>
        <v>5892</v>
      </c>
      <c r="K81" s="37">
        <f t="shared" si="70"/>
        <v>188</v>
      </c>
      <c r="L81" s="8">
        <f t="shared" si="71"/>
        <v>0</v>
      </c>
      <c r="M81" s="3">
        <f t="shared" si="64"/>
        <v>-2</v>
      </c>
      <c r="N81" s="37">
        <f t="shared" si="72"/>
        <v>0</v>
      </c>
      <c r="P81" s="71">
        <f t="shared" ref="P81:P112" si="75">Y$4*((1+W$4-X$4)*(1+W$4+Z$4)-X$4)</f>
        <v>5.4703379076682006E-5</v>
      </c>
      <c r="Q81" s="70">
        <f t="shared" ref="Q81:Q112" si="76">(1+W$4-X$4)*(1+W$4+Z$4)-Y$4*((Z$4*K80)+((I80+J80)*(1+W$4+Z$4)))</f>
        <v>1.3073872473734336</v>
      </c>
      <c r="R81" s="70">
        <f t="shared" ref="R81:R112" si="77">-J80*(1+W$4+Z$4)</f>
        <v>-9603.1930434782607</v>
      </c>
      <c r="S81" s="11">
        <f t="shared" si="58"/>
        <v>5892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65"/>
        <v>6065</v>
      </c>
      <c r="E82" s="2">
        <f t="shared" si="66"/>
        <v>189</v>
      </c>
      <c r="F82" s="24">
        <f t="shared" si="67"/>
        <v>242.6</v>
      </c>
      <c r="G82" s="92">
        <f t="shared" si="73"/>
        <v>2.2467131864097743E-3</v>
      </c>
      <c r="H82" s="56">
        <f t="shared" si="74"/>
        <v>1</v>
      </c>
      <c r="I82" s="7">
        <f t="shared" si="68"/>
        <v>562</v>
      </c>
      <c r="J82" s="2">
        <f t="shared" si="69"/>
        <v>5890</v>
      </c>
      <c r="K82" s="34">
        <f t="shared" si="70"/>
        <v>188</v>
      </c>
      <c r="L82" s="7">
        <f t="shared" si="71"/>
        <v>0</v>
      </c>
      <c r="M82" s="2">
        <f t="shared" si="64"/>
        <v>-2</v>
      </c>
      <c r="N82" s="34">
        <f t="shared" si="72"/>
        <v>0</v>
      </c>
      <c r="P82" s="39">
        <f t="shared" si="75"/>
        <v>5.4703379076682006E-5</v>
      </c>
      <c r="Q82" s="38">
        <f t="shared" si="76"/>
        <v>1.3074958444960751</v>
      </c>
      <c r="R82" s="38">
        <f t="shared" si="77"/>
        <v>-9599.9344099378886</v>
      </c>
      <c r="S82" s="12">
        <f t="shared" si="58"/>
        <v>5890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65"/>
        <v>6065</v>
      </c>
      <c r="E83" s="3">
        <f t="shared" si="66"/>
        <v>189</v>
      </c>
      <c r="F83" s="23">
        <f t="shared" si="67"/>
        <v>242.6</v>
      </c>
      <c r="G83" s="91">
        <f t="shared" si="73"/>
        <v>2.2467131864097743E-3</v>
      </c>
      <c r="H83" s="55">
        <f t="shared" si="74"/>
        <v>1</v>
      </c>
      <c r="I83" s="8">
        <f t="shared" si="68"/>
        <v>562</v>
      </c>
      <c r="J83" s="3">
        <f t="shared" si="69"/>
        <v>5888</v>
      </c>
      <c r="K83" s="37">
        <f t="shared" si="70"/>
        <v>188</v>
      </c>
      <c r="L83" s="8">
        <f t="shared" si="71"/>
        <v>0</v>
      </c>
      <c r="M83" s="3">
        <f t="shared" si="64"/>
        <v>-2</v>
      </c>
      <c r="N83" s="37">
        <f t="shared" si="72"/>
        <v>0</v>
      </c>
      <c r="P83" s="71">
        <f t="shared" si="75"/>
        <v>5.4703379076682006E-5</v>
      </c>
      <c r="Q83" s="70">
        <f t="shared" si="76"/>
        <v>1.3076044416187165</v>
      </c>
      <c r="R83" s="70">
        <f t="shared" si="77"/>
        <v>-9596.6757763975147</v>
      </c>
      <c r="S83" s="11">
        <f t="shared" si="58"/>
        <v>5888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65"/>
        <v>6065</v>
      </c>
      <c r="E84" s="2">
        <f t="shared" si="66"/>
        <v>189</v>
      </c>
      <c r="F84" s="24">
        <f t="shared" si="67"/>
        <v>242.6</v>
      </c>
      <c r="G84" s="92">
        <f t="shared" si="73"/>
        <v>2.2467131864097743E-3</v>
      </c>
      <c r="H84" s="56">
        <f t="shared" si="74"/>
        <v>1</v>
      </c>
      <c r="I84" s="7">
        <f t="shared" si="68"/>
        <v>562</v>
      </c>
      <c r="J84" s="2">
        <f t="shared" si="69"/>
        <v>5886</v>
      </c>
      <c r="K84" s="34">
        <f t="shared" si="70"/>
        <v>188</v>
      </c>
      <c r="L84" s="7">
        <f t="shared" si="71"/>
        <v>0</v>
      </c>
      <c r="M84" s="2">
        <f t="shared" si="64"/>
        <v>-2</v>
      </c>
      <c r="N84" s="34">
        <f t="shared" si="72"/>
        <v>0</v>
      </c>
      <c r="P84" s="39">
        <f t="shared" si="75"/>
        <v>5.4703379076682006E-5</v>
      </c>
      <c r="Q84" s="38">
        <f t="shared" si="76"/>
        <v>1.3077130387413578</v>
      </c>
      <c r="R84" s="38">
        <f t="shared" si="77"/>
        <v>-9593.4171428571426</v>
      </c>
      <c r="S84" s="12">
        <f t="shared" si="58"/>
        <v>5886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65"/>
        <v>6065</v>
      </c>
      <c r="E85" s="3">
        <f t="shared" si="66"/>
        <v>189</v>
      </c>
      <c r="F85" s="23">
        <f t="shared" si="67"/>
        <v>242.6</v>
      </c>
      <c r="G85" s="91">
        <f t="shared" si="73"/>
        <v>2.2467131864097743E-3</v>
      </c>
      <c r="H85" s="55">
        <f t="shared" si="74"/>
        <v>1</v>
      </c>
      <c r="I85" s="8">
        <f t="shared" si="68"/>
        <v>562</v>
      </c>
      <c r="J85" s="3">
        <f t="shared" si="69"/>
        <v>5884</v>
      </c>
      <c r="K85" s="37">
        <f t="shared" si="70"/>
        <v>188</v>
      </c>
      <c r="L85" s="8">
        <f t="shared" si="71"/>
        <v>0</v>
      </c>
      <c r="M85" s="3">
        <f t="shared" si="64"/>
        <v>-2</v>
      </c>
      <c r="N85" s="37">
        <f t="shared" si="72"/>
        <v>0</v>
      </c>
      <c r="P85" s="71">
        <f t="shared" si="75"/>
        <v>5.4703379076682006E-5</v>
      </c>
      <c r="Q85" s="70">
        <f t="shared" si="76"/>
        <v>1.3078216358639994</v>
      </c>
      <c r="R85" s="70">
        <f t="shared" si="77"/>
        <v>-9590.1585093167705</v>
      </c>
      <c r="S85" s="11">
        <f t="shared" si="58"/>
        <v>5884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65"/>
        <v>6065</v>
      </c>
      <c r="E86" s="2">
        <f t="shared" si="66"/>
        <v>189</v>
      </c>
      <c r="F86" s="24">
        <f t="shared" si="67"/>
        <v>242.6</v>
      </c>
      <c r="G86" s="92">
        <f t="shared" si="73"/>
        <v>2.2467131864097743E-3</v>
      </c>
      <c r="H86" s="56">
        <f t="shared" si="74"/>
        <v>1</v>
      </c>
      <c r="I86" s="7">
        <f t="shared" si="68"/>
        <v>562</v>
      </c>
      <c r="J86" s="2">
        <f t="shared" si="69"/>
        <v>5882</v>
      </c>
      <c r="K86" s="34">
        <f t="shared" si="70"/>
        <v>188</v>
      </c>
      <c r="L86" s="7">
        <f t="shared" si="71"/>
        <v>0</v>
      </c>
      <c r="M86" s="2">
        <f t="shared" si="64"/>
        <v>-2</v>
      </c>
      <c r="N86" s="34">
        <f t="shared" si="72"/>
        <v>0</v>
      </c>
      <c r="P86" s="39">
        <f t="shared" si="75"/>
        <v>5.4703379076682006E-5</v>
      </c>
      <c r="Q86" s="38">
        <f t="shared" si="76"/>
        <v>1.3079302329866407</v>
      </c>
      <c r="R86" s="38">
        <f t="shared" si="77"/>
        <v>-9586.8998757763966</v>
      </c>
      <c r="S86" s="12">
        <f t="shared" si="58"/>
        <v>5882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65"/>
        <v>6065</v>
      </c>
      <c r="E87" s="3">
        <f t="shared" si="66"/>
        <v>189</v>
      </c>
      <c r="F87" s="23">
        <f t="shared" si="67"/>
        <v>242.6</v>
      </c>
      <c r="G87" s="91">
        <f t="shared" si="73"/>
        <v>2.2467131864097743E-3</v>
      </c>
      <c r="H87" s="55">
        <f t="shared" si="74"/>
        <v>1</v>
      </c>
      <c r="I87" s="8">
        <f t="shared" si="68"/>
        <v>562</v>
      </c>
      <c r="J87" s="3">
        <f t="shared" si="69"/>
        <v>5880</v>
      </c>
      <c r="K87" s="37">
        <f t="shared" si="70"/>
        <v>188</v>
      </c>
      <c r="L87" s="8">
        <f t="shared" si="71"/>
        <v>0</v>
      </c>
      <c r="M87" s="3">
        <f t="shared" si="64"/>
        <v>-2</v>
      </c>
      <c r="N87" s="37">
        <f t="shared" si="72"/>
        <v>0</v>
      </c>
      <c r="P87" s="71">
        <f t="shared" si="75"/>
        <v>5.4703379076682006E-5</v>
      </c>
      <c r="Q87" s="70">
        <f t="shared" si="76"/>
        <v>1.308038830109282</v>
      </c>
      <c r="R87" s="70">
        <f t="shared" si="77"/>
        <v>-9583.6412422360245</v>
      </c>
      <c r="S87" s="11">
        <f t="shared" si="58"/>
        <v>5880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65"/>
        <v>6065</v>
      </c>
      <c r="E88" s="2">
        <f t="shared" si="66"/>
        <v>189</v>
      </c>
      <c r="F88" s="24">
        <f t="shared" si="67"/>
        <v>242.6</v>
      </c>
      <c r="G88" s="92">
        <f t="shared" si="73"/>
        <v>2.2467131864097743E-3</v>
      </c>
      <c r="H88" s="56">
        <f t="shared" si="74"/>
        <v>1</v>
      </c>
      <c r="I88" s="7">
        <f t="shared" si="68"/>
        <v>562</v>
      </c>
      <c r="J88" s="2">
        <f t="shared" si="69"/>
        <v>5878</v>
      </c>
      <c r="K88" s="34">
        <f t="shared" si="70"/>
        <v>188</v>
      </c>
      <c r="L88" s="7">
        <f t="shared" si="71"/>
        <v>0</v>
      </c>
      <c r="M88" s="2">
        <f t="shared" si="64"/>
        <v>-2</v>
      </c>
      <c r="N88" s="34">
        <f t="shared" si="72"/>
        <v>0</v>
      </c>
      <c r="P88" s="39">
        <f t="shared" si="75"/>
        <v>5.4703379076682006E-5</v>
      </c>
      <c r="Q88" s="38">
        <f t="shared" si="76"/>
        <v>1.3081474272319236</v>
      </c>
      <c r="R88" s="38">
        <f t="shared" si="77"/>
        <v>-9580.3826086956524</v>
      </c>
      <c r="S88" s="12">
        <f t="shared" si="58"/>
        <v>5878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65"/>
        <v>6065</v>
      </c>
      <c r="E89" s="3">
        <f t="shared" si="66"/>
        <v>189</v>
      </c>
      <c r="F89" s="23">
        <f t="shared" si="67"/>
        <v>242.6</v>
      </c>
      <c r="G89" s="91">
        <f t="shared" si="73"/>
        <v>2.2467131864097743E-3</v>
      </c>
      <c r="H89" s="55">
        <f t="shared" si="74"/>
        <v>1</v>
      </c>
      <c r="I89" s="8">
        <f t="shared" si="68"/>
        <v>562</v>
      </c>
      <c r="J89" s="3">
        <f t="shared" si="69"/>
        <v>5876</v>
      </c>
      <c r="K89" s="37">
        <f t="shared" si="70"/>
        <v>188</v>
      </c>
      <c r="L89" s="8">
        <f t="shared" si="71"/>
        <v>0</v>
      </c>
      <c r="M89" s="3">
        <f t="shared" ref="M89:M120" si="78">J89-J88</f>
        <v>-2</v>
      </c>
      <c r="N89" s="37">
        <f t="shared" si="72"/>
        <v>0</v>
      </c>
      <c r="P89" s="71">
        <f t="shared" si="75"/>
        <v>5.4703379076682006E-5</v>
      </c>
      <c r="Q89" s="70">
        <f t="shared" si="76"/>
        <v>1.3082560243545649</v>
      </c>
      <c r="R89" s="70">
        <f t="shared" si="77"/>
        <v>-9577.1239751552785</v>
      </c>
      <c r="S89" s="11">
        <f t="shared" si="58"/>
        <v>5876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65"/>
        <v>6065</v>
      </c>
      <c r="E90" s="2">
        <f t="shared" si="66"/>
        <v>189</v>
      </c>
      <c r="F90" s="24">
        <f t="shared" si="67"/>
        <v>242.6</v>
      </c>
      <c r="G90" s="92">
        <f t="shared" si="73"/>
        <v>2.2467131864097743E-3</v>
      </c>
      <c r="H90" s="56">
        <f t="shared" si="74"/>
        <v>1</v>
      </c>
      <c r="I90" s="7">
        <f t="shared" si="68"/>
        <v>562</v>
      </c>
      <c r="J90" s="2">
        <f t="shared" si="69"/>
        <v>5874</v>
      </c>
      <c r="K90" s="34">
        <f t="shared" si="70"/>
        <v>188</v>
      </c>
      <c r="L90" s="7">
        <f t="shared" si="71"/>
        <v>0</v>
      </c>
      <c r="M90" s="2">
        <f t="shared" si="78"/>
        <v>-2</v>
      </c>
      <c r="N90" s="34">
        <f t="shared" si="72"/>
        <v>0</v>
      </c>
      <c r="P90" s="39">
        <f t="shared" si="75"/>
        <v>5.4703379076682006E-5</v>
      </c>
      <c r="Q90" s="38">
        <f t="shared" si="76"/>
        <v>1.3083646214772062</v>
      </c>
      <c r="R90" s="38">
        <f t="shared" si="77"/>
        <v>-9573.8653416149064</v>
      </c>
      <c r="S90" s="12">
        <f t="shared" si="58"/>
        <v>5874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79">D90+IF(M91&gt;0,M91,0)</f>
        <v>6065</v>
      </c>
      <c r="E91" s="3">
        <f t="shared" ref="E91:E122" si="80">E90+IF(N91&gt;0,N91,0)</f>
        <v>189</v>
      </c>
      <c r="F91" s="23">
        <f t="shared" ref="F91:F122" si="81">D91*W$4</f>
        <v>242.6</v>
      </c>
      <c r="G91" s="91">
        <f t="shared" si="73"/>
        <v>2.2467131864097743E-3</v>
      </c>
      <c r="H91" s="55">
        <f t="shared" si="74"/>
        <v>1</v>
      </c>
      <c r="I91" s="8">
        <f t="shared" ref="I91:I122" si="82">INT((Z$4*K91+I90)/(1+Y$4*J91))</f>
        <v>562</v>
      </c>
      <c r="J91" s="3">
        <f t="shared" ref="J91:J122" si="83">S91</f>
        <v>5872</v>
      </c>
      <c r="K91" s="37">
        <f t="shared" ref="K91:K122" si="84">INT((X$4*J91+K90)/(1+W$4+Z$4))</f>
        <v>188</v>
      </c>
      <c r="L91" s="8">
        <f t="shared" ref="L91:L122" si="85">I91-I90</f>
        <v>0</v>
      </c>
      <c r="M91" s="3">
        <f t="shared" si="78"/>
        <v>-2</v>
      </c>
      <c r="N91" s="37">
        <f t="shared" ref="N91:N122" si="86">K91-K90</f>
        <v>0</v>
      </c>
      <c r="P91" s="71">
        <f t="shared" si="75"/>
        <v>5.4703379076682006E-5</v>
      </c>
      <c r="Q91" s="70">
        <f t="shared" si="76"/>
        <v>1.3084732185998478</v>
      </c>
      <c r="R91" s="70">
        <f t="shared" si="77"/>
        <v>-9570.6067080745343</v>
      </c>
      <c r="S91" s="11">
        <f t="shared" si="58"/>
        <v>5872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79"/>
        <v>6065</v>
      </c>
      <c r="E92" s="2">
        <f t="shared" si="80"/>
        <v>189</v>
      </c>
      <c r="F92" s="24">
        <f t="shared" si="81"/>
        <v>242.6</v>
      </c>
      <c r="G92" s="92">
        <f t="shared" si="73"/>
        <v>2.2467131864097743E-3</v>
      </c>
      <c r="H92" s="56">
        <f t="shared" si="74"/>
        <v>1</v>
      </c>
      <c r="I92" s="7">
        <f t="shared" si="82"/>
        <v>562</v>
      </c>
      <c r="J92" s="2">
        <f t="shared" si="83"/>
        <v>5870</v>
      </c>
      <c r="K92" s="34">
        <f t="shared" si="84"/>
        <v>188</v>
      </c>
      <c r="L92" s="7">
        <f t="shared" si="85"/>
        <v>0</v>
      </c>
      <c r="M92" s="2">
        <f t="shared" si="78"/>
        <v>-2</v>
      </c>
      <c r="N92" s="34">
        <f t="shared" si="86"/>
        <v>0</v>
      </c>
      <c r="P92" s="39">
        <f t="shared" si="75"/>
        <v>5.4703379076682006E-5</v>
      </c>
      <c r="Q92" s="38">
        <f t="shared" si="76"/>
        <v>1.3085818157224891</v>
      </c>
      <c r="R92" s="38">
        <f t="shared" si="77"/>
        <v>-9567.3480745341622</v>
      </c>
      <c r="S92" s="12">
        <f t="shared" ref="S92:S155" si="87">INT(((-Q92+SQRT((Q92^2)-(4*P92*R92)))/(2*P92)))</f>
        <v>5870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79"/>
        <v>6065</v>
      </c>
      <c r="E93" s="3">
        <f t="shared" si="80"/>
        <v>189</v>
      </c>
      <c r="F93" s="23">
        <f t="shared" si="81"/>
        <v>242.6</v>
      </c>
      <c r="G93" s="91">
        <f t="shared" si="73"/>
        <v>2.2467131864097743E-3</v>
      </c>
      <c r="H93" s="55">
        <f t="shared" si="74"/>
        <v>1</v>
      </c>
      <c r="I93" s="8">
        <f t="shared" si="82"/>
        <v>562</v>
      </c>
      <c r="J93" s="3">
        <f t="shared" si="83"/>
        <v>5868</v>
      </c>
      <c r="K93" s="37">
        <f t="shared" si="84"/>
        <v>188</v>
      </c>
      <c r="L93" s="8">
        <f t="shared" si="85"/>
        <v>0</v>
      </c>
      <c r="M93" s="3">
        <f t="shared" si="78"/>
        <v>-2</v>
      </c>
      <c r="N93" s="37">
        <f t="shared" si="86"/>
        <v>0</v>
      </c>
      <c r="P93" s="71">
        <f t="shared" si="75"/>
        <v>5.4703379076682006E-5</v>
      </c>
      <c r="Q93" s="70">
        <f t="shared" si="76"/>
        <v>1.3086904128451307</v>
      </c>
      <c r="R93" s="70">
        <f t="shared" si="77"/>
        <v>-9564.0894409937882</v>
      </c>
      <c r="S93" s="11">
        <f t="shared" si="87"/>
        <v>5868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79"/>
        <v>6065</v>
      </c>
      <c r="E94" s="2">
        <f t="shared" si="80"/>
        <v>189</v>
      </c>
      <c r="F94" s="24">
        <f t="shared" si="81"/>
        <v>242.6</v>
      </c>
      <c r="G94" s="92">
        <f t="shared" si="73"/>
        <v>2.2467131864097743E-3</v>
      </c>
      <c r="H94" s="56">
        <f t="shared" si="74"/>
        <v>1</v>
      </c>
      <c r="I94" s="7">
        <f t="shared" si="82"/>
        <v>562</v>
      </c>
      <c r="J94" s="2">
        <f t="shared" si="83"/>
        <v>5866</v>
      </c>
      <c r="K94" s="34">
        <f t="shared" si="84"/>
        <v>187</v>
      </c>
      <c r="L94" s="7">
        <f t="shared" si="85"/>
        <v>0</v>
      </c>
      <c r="M94" s="2">
        <f t="shared" si="78"/>
        <v>-2</v>
      </c>
      <c r="N94" s="34">
        <f t="shared" si="86"/>
        <v>-1</v>
      </c>
      <c r="P94" s="39">
        <f t="shared" si="75"/>
        <v>5.4703379076682006E-5</v>
      </c>
      <c r="Q94" s="38">
        <f t="shared" si="76"/>
        <v>1.308799009967772</v>
      </c>
      <c r="R94" s="38">
        <f t="shared" si="77"/>
        <v>-9560.8308074534161</v>
      </c>
      <c r="S94" s="12">
        <f t="shared" si="87"/>
        <v>5866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79"/>
        <v>6065</v>
      </c>
      <c r="E95" s="3">
        <f t="shared" si="80"/>
        <v>189</v>
      </c>
      <c r="F95" s="23">
        <f t="shared" si="81"/>
        <v>242.6</v>
      </c>
      <c r="G95" s="91">
        <f t="shared" si="73"/>
        <v>2.2467131864097743E-3</v>
      </c>
      <c r="H95" s="55">
        <f t="shared" si="74"/>
        <v>1</v>
      </c>
      <c r="I95" s="8">
        <f t="shared" si="82"/>
        <v>562</v>
      </c>
      <c r="J95" s="3">
        <f t="shared" si="83"/>
        <v>5864</v>
      </c>
      <c r="K95" s="37">
        <f t="shared" si="84"/>
        <v>187</v>
      </c>
      <c r="L95" s="8">
        <f t="shared" si="85"/>
        <v>0</v>
      </c>
      <c r="M95" s="3">
        <f t="shared" si="78"/>
        <v>-2</v>
      </c>
      <c r="N95" s="37">
        <f t="shared" si="86"/>
        <v>0</v>
      </c>
      <c r="P95" s="71">
        <f t="shared" si="75"/>
        <v>5.4703379076682006E-5</v>
      </c>
      <c r="Q95" s="70">
        <f t="shared" si="76"/>
        <v>1.3089272466432424</v>
      </c>
      <c r="R95" s="70">
        <f t="shared" si="77"/>
        <v>-9557.572173913044</v>
      </c>
      <c r="S95" s="11">
        <f t="shared" si="87"/>
        <v>5864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79"/>
        <v>6065</v>
      </c>
      <c r="E96" s="2">
        <f t="shared" si="80"/>
        <v>189</v>
      </c>
      <c r="F96" s="24">
        <f t="shared" si="81"/>
        <v>242.6</v>
      </c>
      <c r="G96" s="92">
        <f t="shared" si="73"/>
        <v>2.2467131864097743E-3</v>
      </c>
      <c r="H96" s="56">
        <f t="shared" si="74"/>
        <v>1</v>
      </c>
      <c r="I96" s="7">
        <f t="shared" si="82"/>
        <v>562</v>
      </c>
      <c r="J96" s="2">
        <f t="shared" si="83"/>
        <v>5862</v>
      </c>
      <c r="K96" s="34">
        <f t="shared" si="84"/>
        <v>187</v>
      </c>
      <c r="L96" s="7">
        <f t="shared" si="85"/>
        <v>0</v>
      </c>
      <c r="M96" s="2">
        <f t="shared" si="78"/>
        <v>-2</v>
      </c>
      <c r="N96" s="34">
        <f t="shared" si="86"/>
        <v>0</v>
      </c>
      <c r="P96" s="39">
        <f t="shared" si="75"/>
        <v>5.4703379076682006E-5</v>
      </c>
      <c r="Q96" s="38">
        <f t="shared" si="76"/>
        <v>1.3090358437658838</v>
      </c>
      <c r="R96" s="38">
        <f t="shared" si="77"/>
        <v>-9554.3135403726701</v>
      </c>
      <c r="S96" s="12">
        <f t="shared" si="87"/>
        <v>5862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79"/>
        <v>6065</v>
      </c>
      <c r="E97" s="3">
        <f t="shared" si="80"/>
        <v>189</v>
      </c>
      <c r="F97" s="23">
        <f t="shared" si="81"/>
        <v>242.6</v>
      </c>
      <c r="G97" s="91">
        <f t="shared" si="73"/>
        <v>2.2467131864097743E-3</v>
      </c>
      <c r="H97" s="55">
        <f t="shared" si="74"/>
        <v>1</v>
      </c>
      <c r="I97" s="8">
        <f t="shared" si="82"/>
        <v>562</v>
      </c>
      <c r="J97" s="3">
        <f t="shared" si="83"/>
        <v>5860</v>
      </c>
      <c r="K97" s="37">
        <f t="shared" si="84"/>
        <v>187</v>
      </c>
      <c r="L97" s="8">
        <f t="shared" si="85"/>
        <v>0</v>
      </c>
      <c r="M97" s="3">
        <f t="shared" si="78"/>
        <v>-2</v>
      </c>
      <c r="N97" s="37">
        <f t="shared" si="86"/>
        <v>0</v>
      </c>
      <c r="P97" s="71">
        <f t="shared" si="75"/>
        <v>5.4703379076682006E-5</v>
      </c>
      <c r="Q97" s="70">
        <f t="shared" si="76"/>
        <v>1.3091444408885251</v>
      </c>
      <c r="R97" s="70">
        <f t="shared" si="77"/>
        <v>-9551.054906832298</v>
      </c>
      <c r="S97" s="11">
        <f t="shared" si="87"/>
        <v>5860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79"/>
        <v>6065</v>
      </c>
      <c r="E98" s="2">
        <f t="shared" si="80"/>
        <v>189</v>
      </c>
      <c r="F98" s="24">
        <f t="shared" si="81"/>
        <v>242.6</v>
      </c>
      <c r="G98" s="92">
        <f t="shared" si="73"/>
        <v>2.2467131864097743E-3</v>
      </c>
      <c r="H98" s="56">
        <f t="shared" si="74"/>
        <v>1</v>
      </c>
      <c r="I98" s="7">
        <f t="shared" si="82"/>
        <v>562</v>
      </c>
      <c r="J98" s="2">
        <f t="shared" si="83"/>
        <v>5858</v>
      </c>
      <c r="K98" s="34">
        <f t="shared" si="84"/>
        <v>187</v>
      </c>
      <c r="L98" s="7">
        <f t="shared" si="85"/>
        <v>0</v>
      </c>
      <c r="M98" s="2">
        <f t="shared" si="78"/>
        <v>-2</v>
      </c>
      <c r="N98" s="34">
        <f t="shared" si="86"/>
        <v>0</v>
      </c>
      <c r="P98" s="39">
        <f t="shared" si="75"/>
        <v>5.4703379076682006E-5</v>
      </c>
      <c r="Q98" s="38">
        <f t="shared" si="76"/>
        <v>1.3092530380111667</v>
      </c>
      <c r="R98" s="38">
        <f t="shared" si="77"/>
        <v>-9547.7962732919259</v>
      </c>
      <c r="S98" s="12">
        <f t="shared" si="87"/>
        <v>5858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79"/>
        <v>6065</v>
      </c>
      <c r="E99" s="3">
        <f t="shared" si="80"/>
        <v>189</v>
      </c>
      <c r="F99" s="23">
        <f t="shared" si="81"/>
        <v>242.6</v>
      </c>
      <c r="G99" s="91">
        <f t="shared" si="73"/>
        <v>2.2467131864097743E-3</v>
      </c>
      <c r="H99" s="55">
        <f t="shared" si="74"/>
        <v>1</v>
      </c>
      <c r="I99" s="8">
        <f t="shared" si="82"/>
        <v>562</v>
      </c>
      <c r="J99" s="3">
        <f t="shared" si="83"/>
        <v>5856</v>
      </c>
      <c r="K99" s="37">
        <f t="shared" si="84"/>
        <v>187</v>
      </c>
      <c r="L99" s="8">
        <f t="shared" si="85"/>
        <v>0</v>
      </c>
      <c r="M99" s="3">
        <f t="shared" si="78"/>
        <v>-2</v>
      </c>
      <c r="N99" s="37">
        <f t="shared" si="86"/>
        <v>0</v>
      </c>
      <c r="P99" s="71">
        <f t="shared" si="75"/>
        <v>5.4703379076682006E-5</v>
      </c>
      <c r="Q99" s="70">
        <f t="shared" si="76"/>
        <v>1.3093616351338082</v>
      </c>
      <c r="R99" s="70">
        <f t="shared" si="77"/>
        <v>-9544.537639751552</v>
      </c>
      <c r="S99" s="11">
        <f t="shared" si="87"/>
        <v>5856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79"/>
        <v>6065</v>
      </c>
      <c r="E100" s="2">
        <f t="shared" si="80"/>
        <v>189</v>
      </c>
      <c r="F100" s="24">
        <f t="shared" si="81"/>
        <v>242.6</v>
      </c>
      <c r="G100" s="92">
        <f t="shared" ref="G100:G131" si="88">D100/U$3</f>
        <v>2.2467131864097743E-3</v>
      </c>
      <c r="H100" s="56">
        <f t="shared" si="74"/>
        <v>1</v>
      </c>
      <c r="I100" s="7">
        <f t="shared" si="82"/>
        <v>562</v>
      </c>
      <c r="J100" s="2">
        <f t="shared" si="83"/>
        <v>5854</v>
      </c>
      <c r="K100" s="34">
        <f t="shared" si="84"/>
        <v>187</v>
      </c>
      <c r="L100" s="7">
        <f t="shared" si="85"/>
        <v>0</v>
      </c>
      <c r="M100" s="2">
        <f t="shared" si="78"/>
        <v>-2</v>
      </c>
      <c r="N100" s="34">
        <f t="shared" si="86"/>
        <v>0</v>
      </c>
      <c r="P100" s="39">
        <f t="shared" si="75"/>
        <v>5.4703379076682006E-5</v>
      </c>
      <c r="Q100" s="38">
        <f t="shared" si="76"/>
        <v>1.3094702322564495</v>
      </c>
      <c r="R100" s="38">
        <f t="shared" si="77"/>
        <v>-9541.2790062111799</v>
      </c>
      <c r="S100" s="12">
        <f t="shared" si="87"/>
        <v>5854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79"/>
        <v>6065</v>
      </c>
      <c r="E101" s="3">
        <f t="shared" si="80"/>
        <v>189</v>
      </c>
      <c r="F101" s="23">
        <f t="shared" si="81"/>
        <v>242.6</v>
      </c>
      <c r="G101" s="91">
        <f t="shared" si="88"/>
        <v>2.2467131864097743E-3</v>
      </c>
      <c r="H101" s="55">
        <f t="shared" si="74"/>
        <v>1</v>
      </c>
      <c r="I101" s="8">
        <f t="shared" si="82"/>
        <v>562</v>
      </c>
      <c r="J101" s="3">
        <f t="shared" si="83"/>
        <v>5852</v>
      </c>
      <c r="K101" s="37">
        <f t="shared" si="84"/>
        <v>187</v>
      </c>
      <c r="L101" s="8">
        <f t="shared" si="85"/>
        <v>0</v>
      </c>
      <c r="M101" s="3">
        <f t="shared" si="78"/>
        <v>-2</v>
      </c>
      <c r="N101" s="37">
        <f t="shared" si="86"/>
        <v>0</v>
      </c>
      <c r="P101" s="71">
        <f t="shared" si="75"/>
        <v>5.4703379076682006E-5</v>
      </c>
      <c r="Q101" s="70">
        <f t="shared" si="76"/>
        <v>1.3095788293790909</v>
      </c>
      <c r="R101" s="70">
        <f t="shared" si="77"/>
        <v>-9538.0203726708078</v>
      </c>
      <c r="S101" s="11">
        <f t="shared" si="87"/>
        <v>5852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79"/>
        <v>6065</v>
      </c>
      <c r="E102" s="2">
        <f t="shared" si="80"/>
        <v>189</v>
      </c>
      <c r="F102" s="24">
        <f t="shared" si="81"/>
        <v>242.6</v>
      </c>
      <c r="G102" s="92">
        <f t="shared" si="88"/>
        <v>2.2467131864097743E-3</v>
      </c>
      <c r="H102" s="56">
        <f t="shared" si="74"/>
        <v>1</v>
      </c>
      <c r="I102" s="7">
        <f t="shared" si="82"/>
        <v>562</v>
      </c>
      <c r="J102" s="2">
        <f t="shared" si="83"/>
        <v>5850</v>
      </c>
      <c r="K102" s="34">
        <f t="shared" si="84"/>
        <v>187</v>
      </c>
      <c r="L102" s="7">
        <f t="shared" si="85"/>
        <v>0</v>
      </c>
      <c r="M102" s="2">
        <f t="shared" si="78"/>
        <v>-2</v>
      </c>
      <c r="N102" s="34">
        <f t="shared" si="86"/>
        <v>0</v>
      </c>
      <c r="P102" s="39">
        <f t="shared" si="75"/>
        <v>5.4703379076682006E-5</v>
      </c>
      <c r="Q102" s="38">
        <f t="shared" si="76"/>
        <v>1.3096874265017324</v>
      </c>
      <c r="R102" s="38">
        <f t="shared" si="77"/>
        <v>-9534.7617391304339</v>
      </c>
      <c r="S102" s="12">
        <f t="shared" si="87"/>
        <v>5850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79"/>
        <v>6065</v>
      </c>
      <c r="E103" s="3">
        <f t="shared" si="80"/>
        <v>189</v>
      </c>
      <c r="F103" s="23">
        <f t="shared" si="81"/>
        <v>242.6</v>
      </c>
      <c r="G103" s="91">
        <f t="shared" si="88"/>
        <v>2.2467131864097743E-3</v>
      </c>
      <c r="H103" s="55">
        <f t="shared" si="74"/>
        <v>1</v>
      </c>
      <c r="I103" s="8">
        <f t="shared" si="82"/>
        <v>562</v>
      </c>
      <c r="J103" s="3">
        <f t="shared" si="83"/>
        <v>5848</v>
      </c>
      <c r="K103" s="37">
        <f t="shared" si="84"/>
        <v>187</v>
      </c>
      <c r="L103" s="8">
        <f t="shared" si="85"/>
        <v>0</v>
      </c>
      <c r="M103" s="3">
        <f t="shared" si="78"/>
        <v>-2</v>
      </c>
      <c r="N103" s="37">
        <f t="shared" si="86"/>
        <v>0</v>
      </c>
      <c r="P103" s="71">
        <f t="shared" si="75"/>
        <v>5.4703379076682006E-5</v>
      </c>
      <c r="Q103" s="70">
        <f t="shared" si="76"/>
        <v>1.3097960236243738</v>
      </c>
      <c r="R103" s="70">
        <f t="shared" si="77"/>
        <v>-9531.5031055900618</v>
      </c>
      <c r="S103" s="11">
        <f t="shared" si="87"/>
        <v>5848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79"/>
        <v>6065</v>
      </c>
      <c r="E104" s="2">
        <f t="shared" si="80"/>
        <v>189</v>
      </c>
      <c r="F104" s="24">
        <f t="shared" si="81"/>
        <v>242.6</v>
      </c>
      <c r="G104" s="92">
        <f t="shared" si="88"/>
        <v>2.2467131864097743E-3</v>
      </c>
      <c r="H104" s="56">
        <f t="shared" ref="H104:H135" si="89">D104/D103</f>
        <v>1</v>
      </c>
      <c r="I104" s="7">
        <f t="shared" si="82"/>
        <v>562</v>
      </c>
      <c r="J104" s="2">
        <f t="shared" si="83"/>
        <v>5846</v>
      </c>
      <c r="K104" s="34">
        <f t="shared" si="84"/>
        <v>187</v>
      </c>
      <c r="L104" s="7">
        <f t="shared" si="85"/>
        <v>0</v>
      </c>
      <c r="M104" s="2">
        <f t="shared" si="78"/>
        <v>-2</v>
      </c>
      <c r="N104" s="34">
        <f t="shared" si="86"/>
        <v>0</v>
      </c>
      <c r="P104" s="39">
        <f t="shared" si="75"/>
        <v>5.4703379076682006E-5</v>
      </c>
      <c r="Q104" s="38">
        <f t="shared" si="76"/>
        <v>1.3099046207470151</v>
      </c>
      <c r="R104" s="38">
        <f t="shared" si="77"/>
        <v>-9528.2444720496896</v>
      </c>
      <c r="S104" s="12">
        <f t="shared" si="87"/>
        <v>5846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79"/>
        <v>6065</v>
      </c>
      <c r="E105" s="3">
        <f t="shared" si="80"/>
        <v>189</v>
      </c>
      <c r="F105" s="23">
        <f t="shared" si="81"/>
        <v>242.6</v>
      </c>
      <c r="G105" s="91">
        <f t="shared" si="88"/>
        <v>2.2467131864097743E-3</v>
      </c>
      <c r="H105" s="55">
        <f t="shared" si="89"/>
        <v>1</v>
      </c>
      <c r="I105" s="8">
        <f t="shared" si="82"/>
        <v>562</v>
      </c>
      <c r="J105" s="3">
        <f t="shared" si="83"/>
        <v>5844</v>
      </c>
      <c r="K105" s="37">
        <f t="shared" si="84"/>
        <v>187</v>
      </c>
      <c r="L105" s="8">
        <f t="shared" si="85"/>
        <v>0</v>
      </c>
      <c r="M105" s="3">
        <f t="shared" si="78"/>
        <v>-2</v>
      </c>
      <c r="N105" s="37">
        <f t="shared" si="86"/>
        <v>0</v>
      </c>
      <c r="P105" s="71">
        <f t="shared" si="75"/>
        <v>5.4703379076682006E-5</v>
      </c>
      <c r="Q105" s="70">
        <f t="shared" si="76"/>
        <v>1.3100132178696566</v>
      </c>
      <c r="R105" s="70">
        <f t="shared" si="77"/>
        <v>-9524.9858385093157</v>
      </c>
      <c r="S105" s="11">
        <f t="shared" si="87"/>
        <v>5844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79"/>
        <v>6065</v>
      </c>
      <c r="E106" s="2">
        <f t="shared" si="80"/>
        <v>189</v>
      </c>
      <c r="F106" s="24">
        <f t="shared" si="81"/>
        <v>242.6</v>
      </c>
      <c r="G106" s="92">
        <f t="shared" si="88"/>
        <v>2.2467131864097743E-3</v>
      </c>
      <c r="H106" s="56">
        <f t="shared" si="89"/>
        <v>1</v>
      </c>
      <c r="I106" s="7">
        <f t="shared" si="82"/>
        <v>562</v>
      </c>
      <c r="J106" s="2">
        <f t="shared" si="83"/>
        <v>5842</v>
      </c>
      <c r="K106" s="34">
        <f t="shared" si="84"/>
        <v>187</v>
      </c>
      <c r="L106" s="7">
        <f t="shared" si="85"/>
        <v>0</v>
      </c>
      <c r="M106" s="2">
        <f t="shared" si="78"/>
        <v>-2</v>
      </c>
      <c r="N106" s="34">
        <f t="shared" si="86"/>
        <v>0</v>
      </c>
      <c r="P106" s="39">
        <f t="shared" si="75"/>
        <v>5.4703379076682006E-5</v>
      </c>
      <c r="Q106" s="38">
        <f t="shared" si="76"/>
        <v>1.310121814992298</v>
      </c>
      <c r="R106" s="38">
        <f t="shared" si="77"/>
        <v>-9521.7272049689436</v>
      </c>
      <c r="S106" s="12">
        <f t="shared" si="87"/>
        <v>5842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79"/>
        <v>6065</v>
      </c>
      <c r="E107" s="3">
        <f t="shared" si="80"/>
        <v>189</v>
      </c>
      <c r="F107" s="23">
        <f t="shared" si="81"/>
        <v>242.6</v>
      </c>
      <c r="G107" s="91">
        <f t="shared" si="88"/>
        <v>2.2467131864097743E-3</v>
      </c>
      <c r="H107" s="55">
        <f t="shared" si="89"/>
        <v>1</v>
      </c>
      <c r="I107" s="8">
        <f t="shared" si="82"/>
        <v>562</v>
      </c>
      <c r="J107" s="3">
        <f t="shared" si="83"/>
        <v>5840</v>
      </c>
      <c r="K107" s="37">
        <f t="shared" si="84"/>
        <v>187</v>
      </c>
      <c r="L107" s="8">
        <f t="shared" si="85"/>
        <v>0</v>
      </c>
      <c r="M107" s="3">
        <f t="shared" si="78"/>
        <v>-2</v>
      </c>
      <c r="N107" s="37">
        <f t="shared" si="86"/>
        <v>0</v>
      </c>
      <c r="P107" s="71">
        <f t="shared" si="75"/>
        <v>5.4703379076682006E-5</v>
      </c>
      <c r="Q107" s="70">
        <f t="shared" si="76"/>
        <v>1.3102304121149393</v>
      </c>
      <c r="R107" s="70">
        <f t="shared" si="77"/>
        <v>-9518.4685714285715</v>
      </c>
      <c r="S107" s="11">
        <f t="shared" si="87"/>
        <v>5840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79"/>
        <v>6065</v>
      </c>
      <c r="E108" s="2">
        <f t="shared" si="80"/>
        <v>189</v>
      </c>
      <c r="F108" s="24">
        <f t="shared" si="81"/>
        <v>242.6</v>
      </c>
      <c r="G108" s="92">
        <f t="shared" si="88"/>
        <v>2.2467131864097743E-3</v>
      </c>
      <c r="H108" s="56">
        <f t="shared" si="89"/>
        <v>1</v>
      </c>
      <c r="I108" s="7">
        <f t="shared" si="82"/>
        <v>562</v>
      </c>
      <c r="J108" s="2">
        <f t="shared" si="83"/>
        <v>5838</v>
      </c>
      <c r="K108" s="34">
        <f t="shared" si="84"/>
        <v>187</v>
      </c>
      <c r="L108" s="7">
        <f t="shared" si="85"/>
        <v>0</v>
      </c>
      <c r="M108" s="2">
        <f t="shared" si="78"/>
        <v>-2</v>
      </c>
      <c r="N108" s="34">
        <f t="shared" si="86"/>
        <v>0</v>
      </c>
      <c r="P108" s="39">
        <f t="shared" si="75"/>
        <v>5.4703379076682006E-5</v>
      </c>
      <c r="Q108" s="38">
        <f t="shared" si="76"/>
        <v>1.3103390092375808</v>
      </c>
      <c r="R108" s="38">
        <f t="shared" si="77"/>
        <v>-9515.2099378881976</v>
      </c>
      <c r="S108" s="12">
        <f t="shared" si="87"/>
        <v>5838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79"/>
        <v>6065</v>
      </c>
      <c r="E109" s="3">
        <f t="shared" si="80"/>
        <v>189</v>
      </c>
      <c r="F109" s="23">
        <f t="shared" si="81"/>
        <v>242.6</v>
      </c>
      <c r="G109" s="91">
        <f t="shared" si="88"/>
        <v>2.2467131864097743E-3</v>
      </c>
      <c r="H109" s="55">
        <f t="shared" si="89"/>
        <v>1</v>
      </c>
      <c r="I109" s="8">
        <f t="shared" si="82"/>
        <v>562</v>
      </c>
      <c r="J109" s="3">
        <f t="shared" si="83"/>
        <v>5836</v>
      </c>
      <c r="K109" s="37">
        <f t="shared" si="84"/>
        <v>187</v>
      </c>
      <c r="L109" s="8">
        <f t="shared" si="85"/>
        <v>0</v>
      </c>
      <c r="M109" s="3">
        <f t="shared" si="78"/>
        <v>-2</v>
      </c>
      <c r="N109" s="37">
        <f t="shared" si="86"/>
        <v>0</v>
      </c>
      <c r="P109" s="71">
        <f t="shared" si="75"/>
        <v>5.4703379076682006E-5</v>
      </c>
      <c r="Q109" s="70">
        <f t="shared" si="76"/>
        <v>1.3104476063602222</v>
      </c>
      <c r="R109" s="70">
        <f t="shared" si="77"/>
        <v>-9511.9513043478255</v>
      </c>
      <c r="S109" s="11">
        <f t="shared" si="87"/>
        <v>5836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79"/>
        <v>6065</v>
      </c>
      <c r="E110" s="2">
        <f t="shared" si="80"/>
        <v>189</v>
      </c>
      <c r="F110" s="24">
        <f t="shared" si="81"/>
        <v>242.6</v>
      </c>
      <c r="G110" s="92">
        <f t="shared" si="88"/>
        <v>2.2467131864097743E-3</v>
      </c>
      <c r="H110" s="56">
        <f t="shared" si="89"/>
        <v>1</v>
      </c>
      <c r="I110" s="7">
        <f t="shared" si="82"/>
        <v>562</v>
      </c>
      <c r="J110" s="2">
        <f t="shared" si="83"/>
        <v>5834</v>
      </c>
      <c r="K110" s="34">
        <f t="shared" si="84"/>
        <v>186</v>
      </c>
      <c r="L110" s="7">
        <f t="shared" si="85"/>
        <v>0</v>
      </c>
      <c r="M110" s="2">
        <f t="shared" si="78"/>
        <v>-2</v>
      </c>
      <c r="N110" s="34">
        <f t="shared" si="86"/>
        <v>-1</v>
      </c>
      <c r="P110" s="39">
        <f t="shared" si="75"/>
        <v>5.4703379076682006E-5</v>
      </c>
      <c r="Q110" s="38">
        <f t="shared" si="76"/>
        <v>1.3105562034828635</v>
      </c>
      <c r="R110" s="38">
        <f t="shared" si="77"/>
        <v>-9508.6926708074534</v>
      </c>
      <c r="S110" s="12">
        <f t="shared" si="87"/>
        <v>5834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79"/>
        <v>6065</v>
      </c>
      <c r="E111" s="3">
        <f t="shared" si="80"/>
        <v>189</v>
      </c>
      <c r="F111" s="23">
        <f t="shared" si="81"/>
        <v>242.6</v>
      </c>
      <c r="G111" s="91">
        <f t="shared" si="88"/>
        <v>2.2467131864097743E-3</v>
      </c>
      <c r="H111" s="55">
        <f t="shared" si="89"/>
        <v>1</v>
      </c>
      <c r="I111" s="8">
        <f t="shared" si="82"/>
        <v>562</v>
      </c>
      <c r="J111" s="3">
        <f t="shared" si="83"/>
        <v>5832</v>
      </c>
      <c r="K111" s="37">
        <f t="shared" si="84"/>
        <v>186</v>
      </c>
      <c r="L111" s="8">
        <f t="shared" si="85"/>
        <v>0</v>
      </c>
      <c r="M111" s="3">
        <f t="shared" si="78"/>
        <v>-2</v>
      </c>
      <c r="N111" s="37">
        <f t="shared" si="86"/>
        <v>0</v>
      </c>
      <c r="P111" s="71">
        <f t="shared" si="75"/>
        <v>5.4703379076682006E-5</v>
      </c>
      <c r="Q111" s="70">
        <f t="shared" si="76"/>
        <v>1.310684440158334</v>
      </c>
      <c r="R111" s="70">
        <f t="shared" si="77"/>
        <v>-9505.4340372670813</v>
      </c>
      <c r="S111" s="11">
        <f t="shared" si="87"/>
        <v>5832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79"/>
        <v>6065</v>
      </c>
      <c r="E112" s="2">
        <f t="shared" si="80"/>
        <v>189</v>
      </c>
      <c r="F112" s="24">
        <f t="shared" si="81"/>
        <v>242.6</v>
      </c>
      <c r="G112" s="92">
        <f t="shared" si="88"/>
        <v>2.2467131864097743E-3</v>
      </c>
      <c r="H112" s="56">
        <f t="shared" si="89"/>
        <v>1</v>
      </c>
      <c r="I112" s="7">
        <f t="shared" si="82"/>
        <v>562</v>
      </c>
      <c r="J112" s="2">
        <f t="shared" si="83"/>
        <v>5830</v>
      </c>
      <c r="K112" s="34">
        <f t="shared" si="84"/>
        <v>186</v>
      </c>
      <c r="L112" s="7">
        <f t="shared" si="85"/>
        <v>0</v>
      </c>
      <c r="M112" s="2">
        <f t="shared" si="78"/>
        <v>-2</v>
      </c>
      <c r="N112" s="34">
        <f t="shared" si="86"/>
        <v>0</v>
      </c>
      <c r="P112" s="39">
        <f t="shared" si="75"/>
        <v>5.4703379076682006E-5</v>
      </c>
      <c r="Q112" s="38">
        <f t="shared" si="76"/>
        <v>1.3107930372809755</v>
      </c>
      <c r="R112" s="38">
        <f t="shared" si="77"/>
        <v>-9502.1754037267074</v>
      </c>
      <c r="S112" s="12">
        <f t="shared" si="87"/>
        <v>5830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79"/>
        <v>6065</v>
      </c>
      <c r="E113" s="3">
        <f t="shared" si="80"/>
        <v>189</v>
      </c>
      <c r="F113" s="23">
        <f t="shared" si="81"/>
        <v>242.6</v>
      </c>
      <c r="G113" s="91">
        <f t="shared" si="88"/>
        <v>2.2467131864097743E-3</v>
      </c>
      <c r="H113" s="55">
        <f t="shared" si="89"/>
        <v>1</v>
      </c>
      <c r="I113" s="8">
        <f t="shared" si="82"/>
        <v>562</v>
      </c>
      <c r="J113" s="3">
        <f t="shared" si="83"/>
        <v>5828</v>
      </c>
      <c r="K113" s="37">
        <f t="shared" si="84"/>
        <v>186</v>
      </c>
      <c r="L113" s="8">
        <f t="shared" si="85"/>
        <v>0</v>
      </c>
      <c r="M113" s="3">
        <f t="shared" si="78"/>
        <v>-2</v>
      </c>
      <c r="N113" s="37">
        <f t="shared" si="86"/>
        <v>0</v>
      </c>
      <c r="P113" s="71">
        <f t="shared" ref="P113:P144" si="90">Y$4*((1+W$4-X$4)*(1+W$4+Z$4)-X$4)</f>
        <v>5.4703379076682006E-5</v>
      </c>
      <c r="Q113" s="70">
        <f t="shared" ref="Q113:Q144" si="91">(1+W$4-X$4)*(1+W$4+Z$4)-Y$4*((Z$4*K112)+((I112+J112)*(1+W$4+Z$4)))</f>
        <v>1.3109016344036168</v>
      </c>
      <c r="R113" s="70">
        <f t="shared" ref="R113:R144" si="92">-J112*(1+W$4+Z$4)</f>
        <v>-9498.9167701863353</v>
      </c>
      <c r="S113" s="11">
        <f t="shared" si="87"/>
        <v>5828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79"/>
        <v>6065</v>
      </c>
      <c r="E114" s="2">
        <f t="shared" si="80"/>
        <v>189</v>
      </c>
      <c r="F114" s="24">
        <f t="shared" si="81"/>
        <v>242.6</v>
      </c>
      <c r="G114" s="92">
        <f t="shared" si="88"/>
        <v>2.2467131864097743E-3</v>
      </c>
      <c r="H114" s="56">
        <f t="shared" si="89"/>
        <v>1</v>
      </c>
      <c r="I114" s="7">
        <f t="shared" si="82"/>
        <v>562</v>
      </c>
      <c r="J114" s="2">
        <f t="shared" si="83"/>
        <v>5826</v>
      </c>
      <c r="K114" s="34">
        <f t="shared" si="84"/>
        <v>186</v>
      </c>
      <c r="L114" s="7">
        <f t="shared" si="85"/>
        <v>0</v>
      </c>
      <c r="M114" s="2">
        <f t="shared" si="78"/>
        <v>-2</v>
      </c>
      <c r="N114" s="34">
        <f t="shared" si="86"/>
        <v>0</v>
      </c>
      <c r="P114" s="39">
        <f t="shared" si="90"/>
        <v>5.4703379076682006E-5</v>
      </c>
      <c r="Q114" s="38">
        <f t="shared" si="91"/>
        <v>1.3110102315262582</v>
      </c>
      <c r="R114" s="38">
        <f t="shared" si="92"/>
        <v>-9495.6581366459632</v>
      </c>
      <c r="S114" s="12">
        <f t="shared" si="87"/>
        <v>5826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79"/>
        <v>6065</v>
      </c>
      <c r="E115" s="3">
        <f t="shared" si="80"/>
        <v>189</v>
      </c>
      <c r="F115" s="23">
        <f t="shared" si="81"/>
        <v>242.6</v>
      </c>
      <c r="G115" s="91">
        <f t="shared" si="88"/>
        <v>2.2467131864097743E-3</v>
      </c>
      <c r="H115" s="55">
        <f t="shared" si="89"/>
        <v>1</v>
      </c>
      <c r="I115" s="8">
        <f t="shared" si="82"/>
        <v>562</v>
      </c>
      <c r="J115" s="3">
        <f t="shared" si="83"/>
        <v>5824</v>
      </c>
      <c r="K115" s="37">
        <f t="shared" si="84"/>
        <v>186</v>
      </c>
      <c r="L115" s="8">
        <f t="shared" si="85"/>
        <v>0</v>
      </c>
      <c r="M115" s="3">
        <f t="shared" si="78"/>
        <v>-2</v>
      </c>
      <c r="N115" s="37">
        <f t="shared" si="86"/>
        <v>0</v>
      </c>
      <c r="P115" s="71">
        <f t="shared" si="90"/>
        <v>5.4703379076682006E-5</v>
      </c>
      <c r="Q115" s="70">
        <f t="shared" si="91"/>
        <v>1.3111188286488997</v>
      </c>
      <c r="R115" s="70">
        <f t="shared" si="92"/>
        <v>-9492.3995031055892</v>
      </c>
      <c r="S115" s="11">
        <f t="shared" si="87"/>
        <v>5824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79"/>
        <v>6065</v>
      </c>
      <c r="E116" s="2">
        <f t="shared" si="80"/>
        <v>189</v>
      </c>
      <c r="F116" s="24">
        <f t="shared" si="81"/>
        <v>242.6</v>
      </c>
      <c r="G116" s="92">
        <f t="shared" si="88"/>
        <v>2.2467131864097743E-3</v>
      </c>
      <c r="H116" s="56">
        <f t="shared" si="89"/>
        <v>1</v>
      </c>
      <c r="I116" s="7">
        <f t="shared" si="82"/>
        <v>562</v>
      </c>
      <c r="J116" s="2">
        <f t="shared" si="83"/>
        <v>5822</v>
      </c>
      <c r="K116" s="34">
        <f t="shared" si="84"/>
        <v>186</v>
      </c>
      <c r="L116" s="7">
        <f t="shared" si="85"/>
        <v>0</v>
      </c>
      <c r="M116" s="2">
        <f t="shared" si="78"/>
        <v>-2</v>
      </c>
      <c r="N116" s="34">
        <f t="shared" si="86"/>
        <v>0</v>
      </c>
      <c r="P116" s="39">
        <f t="shared" si="90"/>
        <v>5.4703379076682006E-5</v>
      </c>
      <c r="Q116" s="38">
        <f t="shared" si="91"/>
        <v>1.3112274257715411</v>
      </c>
      <c r="R116" s="38">
        <f t="shared" si="92"/>
        <v>-9489.1408695652171</v>
      </c>
      <c r="S116" s="12">
        <f t="shared" si="87"/>
        <v>5822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79"/>
        <v>6065</v>
      </c>
      <c r="E117" s="3">
        <f t="shared" si="80"/>
        <v>189</v>
      </c>
      <c r="F117" s="23">
        <f t="shared" si="81"/>
        <v>242.6</v>
      </c>
      <c r="G117" s="91">
        <f t="shared" si="88"/>
        <v>2.2467131864097743E-3</v>
      </c>
      <c r="H117" s="55">
        <f t="shared" si="89"/>
        <v>1</v>
      </c>
      <c r="I117" s="8">
        <f t="shared" si="82"/>
        <v>562</v>
      </c>
      <c r="J117" s="3">
        <f t="shared" si="83"/>
        <v>5820</v>
      </c>
      <c r="K117" s="37">
        <f t="shared" si="84"/>
        <v>186</v>
      </c>
      <c r="L117" s="8">
        <f t="shared" si="85"/>
        <v>0</v>
      </c>
      <c r="M117" s="3">
        <f t="shared" si="78"/>
        <v>-2</v>
      </c>
      <c r="N117" s="37">
        <f t="shared" si="86"/>
        <v>0</v>
      </c>
      <c r="P117" s="71">
        <f t="shared" si="90"/>
        <v>5.4703379076682006E-5</v>
      </c>
      <c r="Q117" s="70">
        <f t="shared" si="91"/>
        <v>1.3113360228941824</v>
      </c>
      <c r="R117" s="70">
        <f t="shared" si="92"/>
        <v>-9485.882236024845</v>
      </c>
      <c r="S117" s="11">
        <f t="shared" si="87"/>
        <v>5820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79"/>
        <v>6065</v>
      </c>
      <c r="E118" s="2">
        <f t="shared" si="80"/>
        <v>189</v>
      </c>
      <c r="F118" s="24">
        <f t="shared" si="81"/>
        <v>242.6</v>
      </c>
      <c r="G118" s="92">
        <f t="shared" si="88"/>
        <v>2.2467131864097743E-3</v>
      </c>
      <c r="H118" s="56">
        <f t="shared" si="89"/>
        <v>1</v>
      </c>
      <c r="I118" s="7">
        <f t="shared" si="82"/>
        <v>562</v>
      </c>
      <c r="J118" s="2">
        <f t="shared" si="83"/>
        <v>5818</v>
      </c>
      <c r="K118" s="34">
        <f t="shared" si="84"/>
        <v>186</v>
      </c>
      <c r="L118" s="7">
        <f t="shared" si="85"/>
        <v>0</v>
      </c>
      <c r="M118" s="2">
        <f t="shared" si="78"/>
        <v>-2</v>
      </c>
      <c r="N118" s="34">
        <f t="shared" si="86"/>
        <v>0</v>
      </c>
      <c r="P118" s="39">
        <f t="shared" si="90"/>
        <v>5.4703379076682006E-5</v>
      </c>
      <c r="Q118" s="38">
        <f t="shared" si="91"/>
        <v>1.3114446200168239</v>
      </c>
      <c r="R118" s="38">
        <f t="shared" si="92"/>
        <v>-9482.6236024844711</v>
      </c>
      <c r="S118" s="12">
        <f t="shared" si="87"/>
        <v>5818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79"/>
        <v>6065</v>
      </c>
      <c r="E119" s="3">
        <f t="shared" si="80"/>
        <v>189</v>
      </c>
      <c r="F119" s="23">
        <f t="shared" si="81"/>
        <v>242.6</v>
      </c>
      <c r="G119" s="91">
        <f t="shared" si="88"/>
        <v>2.2467131864097743E-3</v>
      </c>
      <c r="H119" s="55">
        <f t="shared" si="89"/>
        <v>1</v>
      </c>
      <c r="I119" s="8">
        <f t="shared" si="82"/>
        <v>562</v>
      </c>
      <c r="J119" s="3">
        <f t="shared" si="83"/>
        <v>5816</v>
      </c>
      <c r="K119" s="37">
        <f t="shared" si="84"/>
        <v>186</v>
      </c>
      <c r="L119" s="8">
        <f t="shared" si="85"/>
        <v>0</v>
      </c>
      <c r="M119" s="3">
        <f t="shared" si="78"/>
        <v>-2</v>
      </c>
      <c r="N119" s="37">
        <f t="shared" si="86"/>
        <v>0</v>
      </c>
      <c r="P119" s="71">
        <f t="shared" si="90"/>
        <v>5.4703379076682006E-5</v>
      </c>
      <c r="Q119" s="70">
        <f t="shared" si="91"/>
        <v>1.3115532171394653</v>
      </c>
      <c r="R119" s="70">
        <f t="shared" si="92"/>
        <v>-9479.364968944099</v>
      </c>
      <c r="S119" s="11">
        <f t="shared" si="87"/>
        <v>5816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79"/>
        <v>6065</v>
      </c>
      <c r="E120" s="2">
        <f t="shared" si="80"/>
        <v>189</v>
      </c>
      <c r="F120" s="24">
        <f t="shared" si="81"/>
        <v>242.6</v>
      </c>
      <c r="G120" s="92">
        <f t="shared" si="88"/>
        <v>2.2467131864097743E-3</v>
      </c>
      <c r="H120" s="56">
        <f t="shared" si="89"/>
        <v>1</v>
      </c>
      <c r="I120" s="7">
        <f t="shared" si="82"/>
        <v>562</v>
      </c>
      <c r="J120" s="2">
        <f t="shared" si="83"/>
        <v>5814</v>
      </c>
      <c r="K120" s="34">
        <f t="shared" si="84"/>
        <v>186</v>
      </c>
      <c r="L120" s="7">
        <f t="shared" si="85"/>
        <v>0</v>
      </c>
      <c r="M120" s="2">
        <f t="shared" si="78"/>
        <v>-2</v>
      </c>
      <c r="N120" s="34">
        <f t="shared" si="86"/>
        <v>0</v>
      </c>
      <c r="P120" s="39">
        <f t="shared" si="90"/>
        <v>5.4703379076682006E-5</v>
      </c>
      <c r="Q120" s="38">
        <f t="shared" si="91"/>
        <v>1.3116618142621066</v>
      </c>
      <c r="R120" s="38">
        <f t="shared" si="92"/>
        <v>-9476.1063354037269</v>
      </c>
      <c r="S120" s="12">
        <f t="shared" si="87"/>
        <v>5814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79"/>
        <v>6065</v>
      </c>
      <c r="E121" s="3">
        <f t="shared" si="80"/>
        <v>189</v>
      </c>
      <c r="F121" s="23">
        <f t="shared" si="81"/>
        <v>242.6</v>
      </c>
      <c r="G121" s="91">
        <f t="shared" si="88"/>
        <v>2.2467131864097743E-3</v>
      </c>
      <c r="H121" s="55">
        <f t="shared" si="89"/>
        <v>1</v>
      </c>
      <c r="I121" s="8">
        <f t="shared" si="82"/>
        <v>562</v>
      </c>
      <c r="J121" s="3">
        <f t="shared" si="83"/>
        <v>5812</v>
      </c>
      <c r="K121" s="37">
        <f t="shared" si="84"/>
        <v>186</v>
      </c>
      <c r="L121" s="8">
        <f t="shared" si="85"/>
        <v>0</v>
      </c>
      <c r="M121" s="3">
        <f t="shared" ref="M121:M152" si="93">J121-J120</f>
        <v>-2</v>
      </c>
      <c r="N121" s="37">
        <f t="shared" si="86"/>
        <v>0</v>
      </c>
      <c r="P121" s="71">
        <f t="shared" si="90"/>
        <v>5.4703379076682006E-5</v>
      </c>
      <c r="Q121" s="70">
        <f t="shared" si="91"/>
        <v>1.3117704113847481</v>
      </c>
      <c r="R121" s="70">
        <f t="shared" si="92"/>
        <v>-9472.847701863353</v>
      </c>
      <c r="S121" s="11">
        <f t="shared" si="87"/>
        <v>5812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79"/>
        <v>6065</v>
      </c>
      <c r="E122" s="2">
        <f t="shared" si="80"/>
        <v>189</v>
      </c>
      <c r="F122" s="24">
        <f t="shared" si="81"/>
        <v>242.6</v>
      </c>
      <c r="G122" s="92">
        <f t="shared" si="88"/>
        <v>2.2467131864097743E-3</v>
      </c>
      <c r="H122" s="56">
        <f t="shared" si="89"/>
        <v>1</v>
      </c>
      <c r="I122" s="7">
        <f t="shared" si="82"/>
        <v>562</v>
      </c>
      <c r="J122" s="2">
        <f t="shared" si="83"/>
        <v>5810</v>
      </c>
      <c r="K122" s="34">
        <f t="shared" si="84"/>
        <v>186</v>
      </c>
      <c r="L122" s="7">
        <f t="shared" si="85"/>
        <v>0</v>
      </c>
      <c r="M122" s="2">
        <f t="shared" si="93"/>
        <v>-2</v>
      </c>
      <c r="N122" s="34">
        <f t="shared" si="86"/>
        <v>0</v>
      </c>
      <c r="P122" s="39">
        <f t="shared" si="90"/>
        <v>5.4703379076682006E-5</v>
      </c>
      <c r="Q122" s="38">
        <f t="shared" si="91"/>
        <v>1.3118790085073895</v>
      </c>
      <c r="R122" s="38">
        <f t="shared" si="92"/>
        <v>-9469.5890683229809</v>
      </c>
      <c r="S122" s="12">
        <f t="shared" si="87"/>
        <v>5810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94">D122+IF(M123&gt;0,M123,0)</f>
        <v>6065</v>
      </c>
      <c r="E123" s="3">
        <f t="shared" ref="E123:E154" si="95">E122+IF(N123&gt;0,N123,0)</f>
        <v>189</v>
      </c>
      <c r="F123" s="23">
        <f t="shared" ref="F123:F154" si="96">D123*W$4</f>
        <v>242.6</v>
      </c>
      <c r="G123" s="91">
        <f t="shared" si="88"/>
        <v>2.2467131864097743E-3</v>
      </c>
      <c r="H123" s="55">
        <f t="shared" si="89"/>
        <v>1</v>
      </c>
      <c r="I123" s="8">
        <f t="shared" ref="I123:I154" si="97">INT((Z$4*K123+I122)/(1+Y$4*J123))</f>
        <v>562</v>
      </c>
      <c r="J123" s="3">
        <f t="shared" ref="J123:J154" si="98">S123</f>
        <v>5808</v>
      </c>
      <c r="K123" s="37">
        <f t="shared" ref="K123:K154" si="99">INT((X$4*J123+K122)/(1+W$4+Z$4))</f>
        <v>186</v>
      </c>
      <c r="L123" s="8">
        <f t="shared" ref="L123:L154" si="100">I123-I122</f>
        <v>0</v>
      </c>
      <c r="M123" s="3">
        <f t="shared" si="93"/>
        <v>-2</v>
      </c>
      <c r="N123" s="37">
        <f t="shared" ref="N123:N154" si="101">K123-K122</f>
        <v>0</v>
      </c>
      <c r="P123" s="71">
        <f t="shared" si="90"/>
        <v>5.4703379076682006E-5</v>
      </c>
      <c r="Q123" s="70">
        <f t="shared" si="91"/>
        <v>1.3119876056300308</v>
      </c>
      <c r="R123" s="70">
        <f t="shared" si="92"/>
        <v>-9466.3304347826088</v>
      </c>
      <c r="S123" s="11">
        <f t="shared" si="87"/>
        <v>5808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94"/>
        <v>6065</v>
      </c>
      <c r="E124" s="2">
        <f t="shared" si="95"/>
        <v>189</v>
      </c>
      <c r="F124" s="24">
        <f t="shared" si="96"/>
        <v>242.6</v>
      </c>
      <c r="G124" s="92">
        <f t="shared" si="88"/>
        <v>2.2467131864097743E-3</v>
      </c>
      <c r="H124" s="56">
        <f t="shared" si="89"/>
        <v>1</v>
      </c>
      <c r="I124" s="7">
        <f t="shared" si="97"/>
        <v>562</v>
      </c>
      <c r="J124" s="2">
        <f t="shared" si="98"/>
        <v>5806</v>
      </c>
      <c r="K124" s="34">
        <f t="shared" si="99"/>
        <v>186</v>
      </c>
      <c r="L124" s="7">
        <f t="shared" si="100"/>
        <v>0</v>
      </c>
      <c r="M124" s="2">
        <f t="shared" si="93"/>
        <v>-2</v>
      </c>
      <c r="N124" s="34">
        <f t="shared" si="101"/>
        <v>0</v>
      </c>
      <c r="P124" s="39">
        <f t="shared" si="90"/>
        <v>5.4703379076682006E-5</v>
      </c>
      <c r="Q124" s="38">
        <f t="shared" si="91"/>
        <v>1.3120962027526724</v>
      </c>
      <c r="R124" s="38">
        <f t="shared" si="92"/>
        <v>-9463.0718012422367</v>
      </c>
      <c r="S124" s="12">
        <f t="shared" si="87"/>
        <v>5806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94"/>
        <v>6065</v>
      </c>
      <c r="E125" s="3">
        <f t="shared" si="95"/>
        <v>189</v>
      </c>
      <c r="F125" s="23">
        <f t="shared" si="96"/>
        <v>242.6</v>
      </c>
      <c r="G125" s="91">
        <f t="shared" si="88"/>
        <v>2.2467131864097743E-3</v>
      </c>
      <c r="H125" s="55">
        <f t="shared" si="89"/>
        <v>1</v>
      </c>
      <c r="I125" s="8">
        <f t="shared" si="97"/>
        <v>562</v>
      </c>
      <c r="J125" s="3">
        <f t="shared" si="98"/>
        <v>5804</v>
      </c>
      <c r="K125" s="37">
        <f t="shared" si="99"/>
        <v>185</v>
      </c>
      <c r="L125" s="8">
        <f t="shared" si="100"/>
        <v>0</v>
      </c>
      <c r="M125" s="3">
        <f t="shared" si="93"/>
        <v>-2</v>
      </c>
      <c r="N125" s="37">
        <f t="shared" si="101"/>
        <v>-1</v>
      </c>
      <c r="P125" s="71">
        <f t="shared" si="90"/>
        <v>5.4703379076682006E-5</v>
      </c>
      <c r="Q125" s="70">
        <f t="shared" si="91"/>
        <v>1.3122047998753137</v>
      </c>
      <c r="R125" s="70">
        <f t="shared" si="92"/>
        <v>-9459.8131677018628</v>
      </c>
      <c r="S125" s="11">
        <f t="shared" si="87"/>
        <v>5804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94"/>
        <v>6065</v>
      </c>
      <c r="E126" s="2">
        <f t="shared" si="95"/>
        <v>189</v>
      </c>
      <c r="F126" s="24">
        <f t="shared" si="96"/>
        <v>242.6</v>
      </c>
      <c r="G126" s="92">
        <f t="shared" si="88"/>
        <v>2.2467131864097743E-3</v>
      </c>
      <c r="H126" s="56">
        <f t="shared" si="89"/>
        <v>1</v>
      </c>
      <c r="I126" s="7">
        <f t="shared" si="97"/>
        <v>562</v>
      </c>
      <c r="J126" s="2">
        <f t="shared" si="98"/>
        <v>5802</v>
      </c>
      <c r="K126" s="34">
        <f t="shared" si="99"/>
        <v>185</v>
      </c>
      <c r="L126" s="7">
        <f t="shared" si="100"/>
        <v>0</v>
      </c>
      <c r="M126" s="2">
        <f t="shared" si="93"/>
        <v>-2</v>
      </c>
      <c r="N126" s="34">
        <f t="shared" si="101"/>
        <v>0</v>
      </c>
      <c r="P126" s="39">
        <f t="shared" si="90"/>
        <v>5.4703379076682006E-5</v>
      </c>
      <c r="Q126" s="38">
        <f t="shared" si="91"/>
        <v>1.3123330365507841</v>
      </c>
      <c r="R126" s="38">
        <f t="shared" si="92"/>
        <v>-9456.5545341614907</v>
      </c>
      <c r="S126" s="12">
        <f t="shared" si="87"/>
        <v>5802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94"/>
        <v>6065</v>
      </c>
      <c r="E127" s="3">
        <f t="shared" si="95"/>
        <v>189</v>
      </c>
      <c r="F127" s="23">
        <f t="shared" si="96"/>
        <v>242.6</v>
      </c>
      <c r="G127" s="91">
        <f t="shared" si="88"/>
        <v>2.2467131864097743E-3</v>
      </c>
      <c r="H127" s="55">
        <f t="shared" si="89"/>
        <v>1</v>
      </c>
      <c r="I127" s="8">
        <f t="shared" si="97"/>
        <v>562</v>
      </c>
      <c r="J127" s="3">
        <f t="shared" si="98"/>
        <v>5800</v>
      </c>
      <c r="K127" s="37">
        <f t="shared" si="99"/>
        <v>185</v>
      </c>
      <c r="L127" s="8">
        <f t="shared" si="100"/>
        <v>0</v>
      </c>
      <c r="M127" s="3">
        <f t="shared" si="93"/>
        <v>-2</v>
      </c>
      <c r="N127" s="37">
        <f t="shared" si="101"/>
        <v>0</v>
      </c>
      <c r="P127" s="71">
        <f t="shared" si="90"/>
        <v>5.4703379076682006E-5</v>
      </c>
      <c r="Q127" s="70">
        <f t="shared" si="91"/>
        <v>1.3124416336734255</v>
      </c>
      <c r="R127" s="70">
        <f t="shared" si="92"/>
        <v>-9453.2959006211186</v>
      </c>
      <c r="S127" s="11">
        <f t="shared" si="87"/>
        <v>5800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94"/>
        <v>6065</v>
      </c>
      <c r="E128" s="2">
        <f t="shared" si="95"/>
        <v>189</v>
      </c>
      <c r="F128" s="24">
        <f t="shared" si="96"/>
        <v>242.6</v>
      </c>
      <c r="G128" s="92">
        <f t="shared" si="88"/>
        <v>2.2467131864097743E-3</v>
      </c>
      <c r="H128" s="56">
        <f t="shared" si="89"/>
        <v>1</v>
      </c>
      <c r="I128" s="7">
        <f t="shared" si="97"/>
        <v>562</v>
      </c>
      <c r="J128" s="2">
        <f t="shared" si="98"/>
        <v>5798</v>
      </c>
      <c r="K128" s="34">
        <f t="shared" si="99"/>
        <v>185</v>
      </c>
      <c r="L128" s="7">
        <f t="shared" si="100"/>
        <v>0</v>
      </c>
      <c r="M128" s="2">
        <f t="shared" si="93"/>
        <v>-2</v>
      </c>
      <c r="N128" s="34">
        <f t="shared" si="101"/>
        <v>0</v>
      </c>
      <c r="P128" s="39">
        <f t="shared" si="90"/>
        <v>5.4703379076682006E-5</v>
      </c>
      <c r="Q128" s="38">
        <f t="shared" si="91"/>
        <v>1.312550230796067</v>
      </c>
      <c r="R128" s="38">
        <f t="shared" si="92"/>
        <v>-9450.0372670807446</v>
      </c>
      <c r="S128" s="12">
        <f t="shared" si="87"/>
        <v>5798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94"/>
        <v>6065</v>
      </c>
      <c r="E129" s="3">
        <f t="shared" si="95"/>
        <v>189</v>
      </c>
      <c r="F129" s="23">
        <f t="shared" si="96"/>
        <v>242.6</v>
      </c>
      <c r="G129" s="91">
        <f t="shared" si="88"/>
        <v>2.2467131864097743E-3</v>
      </c>
      <c r="H129" s="55">
        <f t="shared" si="89"/>
        <v>1</v>
      </c>
      <c r="I129" s="8">
        <f t="shared" si="97"/>
        <v>562</v>
      </c>
      <c r="J129" s="3">
        <f t="shared" si="98"/>
        <v>5796</v>
      </c>
      <c r="K129" s="37">
        <f t="shared" si="99"/>
        <v>185</v>
      </c>
      <c r="L129" s="8">
        <f t="shared" si="100"/>
        <v>0</v>
      </c>
      <c r="M129" s="3">
        <f t="shared" si="93"/>
        <v>-2</v>
      </c>
      <c r="N129" s="37">
        <f t="shared" si="101"/>
        <v>0</v>
      </c>
      <c r="P129" s="71">
        <f t="shared" si="90"/>
        <v>5.4703379076682006E-5</v>
      </c>
      <c r="Q129" s="70">
        <f t="shared" si="91"/>
        <v>1.3126588279187084</v>
      </c>
      <c r="R129" s="70">
        <f t="shared" si="92"/>
        <v>-9446.7786335403725</v>
      </c>
      <c r="S129" s="11">
        <f t="shared" si="87"/>
        <v>5796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94"/>
        <v>6065</v>
      </c>
      <c r="E130" s="2">
        <f t="shared" si="95"/>
        <v>189</v>
      </c>
      <c r="F130" s="24">
        <f t="shared" si="96"/>
        <v>242.6</v>
      </c>
      <c r="G130" s="92">
        <f t="shared" si="88"/>
        <v>2.2467131864097743E-3</v>
      </c>
      <c r="H130" s="56">
        <f t="shared" si="89"/>
        <v>1</v>
      </c>
      <c r="I130" s="7">
        <f t="shared" si="97"/>
        <v>562</v>
      </c>
      <c r="J130" s="2">
        <f t="shared" si="98"/>
        <v>5794</v>
      </c>
      <c r="K130" s="34">
        <f t="shared" si="99"/>
        <v>185</v>
      </c>
      <c r="L130" s="7">
        <f t="shared" si="100"/>
        <v>0</v>
      </c>
      <c r="M130" s="2">
        <f t="shared" si="93"/>
        <v>-2</v>
      </c>
      <c r="N130" s="34">
        <f t="shared" si="101"/>
        <v>0</v>
      </c>
      <c r="P130" s="39">
        <f t="shared" si="90"/>
        <v>5.4703379076682006E-5</v>
      </c>
      <c r="Q130" s="38">
        <f t="shared" si="91"/>
        <v>1.3127674250413497</v>
      </c>
      <c r="R130" s="38">
        <f t="shared" si="92"/>
        <v>-9443.52</v>
      </c>
      <c r="S130" s="12">
        <f t="shared" si="87"/>
        <v>5794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94"/>
        <v>6065</v>
      </c>
      <c r="E131" s="3">
        <f t="shared" si="95"/>
        <v>189</v>
      </c>
      <c r="F131" s="23">
        <f t="shared" si="96"/>
        <v>242.6</v>
      </c>
      <c r="G131" s="91">
        <f t="shared" si="88"/>
        <v>2.2467131864097743E-3</v>
      </c>
      <c r="H131" s="55">
        <f t="shared" si="89"/>
        <v>1</v>
      </c>
      <c r="I131" s="8">
        <f t="shared" si="97"/>
        <v>562</v>
      </c>
      <c r="J131" s="3">
        <f t="shared" si="98"/>
        <v>5792</v>
      </c>
      <c r="K131" s="37">
        <f t="shared" si="99"/>
        <v>185</v>
      </c>
      <c r="L131" s="8">
        <f t="shared" si="100"/>
        <v>0</v>
      </c>
      <c r="M131" s="3">
        <f t="shared" si="93"/>
        <v>-2</v>
      </c>
      <c r="N131" s="37">
        <f t="shared" si="101"/>
        <v>0</v>
      </c>
      <c r="P131" s="71">
        <f t="shared" si="90"/>
        <v>5.4703379076682006E-5</v>
      </c>
      <c r="Q131" s="70">
        <f t="shared" si="91"/>
        <v>1.3128760221639912</v>
      </c>
      <c r="R131" s="70">
        <f t="shared" si="92"/>
        <v>-9440.2613664596265</v>
      </c>
      <c r="S131" s="11">
        <f t="shared" si="87"/>
        <v>5792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94"/>
        <v>6065</v>
      </c>
      <c r="E132" s="2">
        <f t="shared" si="95"/>
        <v>189</v>
      </c>
      <c r="F132" s="24">
        <f t="shared" si="96"/>
        <v>242.6</v>
      </c>
      <c r="G132" s="92">
        <f t="shared" ref="G132:G163" si="102">D132/U$3</f>
        <v>2.2467131864097743E-3</v>
      </c>
      <c r="H132" s="56">
        <f t="shared" si="89"/>
        <v>1</v>
      </c>
      <c r="I132" s="7">
        <f t="shared" si="97"/>
        <v>562</v>
      </c>
      <c r="J132" s="2">
        <f t="shared" si="98"/>
        <v>5790</v>
      </c>
      <c r="K132" s="34">
        <f t="shared" si="99"/>
        <v>185</v>
      </c>
      <c r="L132" s="7">
        <f t="shared" si="100"/>
        <v>0</v>
      </c>
      <c r="M132" s="2">
        <f t="shared" si="93"/>
        <v>-2</v>
      </c>
      <c r="N132" s="34">
        <f t="shared" si="101"/>
        <v>0</v>
      </c>
      <c r="P132" s="39">
        <f t="shared" si="90"/>
        <v>5.4703379076682006E-5</v>
      </c>
      <c r="Q132" s="38">
        <f t="shared" si="91"/>
        <v>1.3129846192866326</v>
      </c>
      <c r="R132" s="38">
        <f t="shared" si="92"/>
        <v>-9437.0027329192544</v>
      </c>
      <c r="S132" s="12">
        <f t="shared" si="87"/>
        <v>5790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94"/>
        <v>6065</v>
      </c>
      <c r="E133" s="3">
        <f t="shared" si="95"/>
        <v>189</v>
      </c>
      <c r="F133" s="23">
        <f t="shared" si="96"/>
        <v>242.6</v>
      </c>
      <c r="G133" s="91">
        <f t="shared" si="102"/>
        <v>2.2467131864097743E-3</v>
      </c>
      <c r="H133" s="55">
        <f t="shared" si="89"/>
        <v>1</v>
      </c>
      <c r="I133" s="8">
        <f t="shared" si="97"/>
        <v>562</v>
      </c>
      <c r="J133" s="3">
        <f t="shared" si="98"/>
        <v>5788</v>
      </c>
      <c r="K133" s="37">
        <f t="shared" si="99"/>
        <v>185</v>
      </c>
      <c r="L133" s="8">
        <f t="shared" si="100"/>
        <v>0</v>
      </c>
      <c r="M133" s="3">
        <f t="shared" si="93"/>
        <v>-2</v>
      </c>
      <c r="N133" s="37">
        <f t="shared" si="101"/>
        <v>0</v>
      </c>
      <c r="P133" s="71">
        <f t="shared" si="90"/>
        <v>5.4703379076682006E-5</v>
      </c>
      <c r="Q133" s="70">
        <f t="shared" si="91"/>
        <v>1.3130932164092739</v>
      </c>
      <c r="R133" s="70">
        <f t="shared" si="92"/>
        <v>-9433.7440993788823</v>
      </c>
      <c r="S133" s="11">
        <f t="shared" si="87"/>
        <v>5788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94"/>
        <v>6065</v>
      </c>
      <c r="E134" s="2">
        <f t="shared" si="95"/>
        <v>189</v>
      </c>
      <c r="F134" s="24">
        <f t="shared" si="96"/>
        <v>242.6</v>
      </c>
      <c r="G134" s="92">
        <f t="shared" si="102"/>
        <v>2.2467131864097743E-3</v>
      </c>
      <c r="H134" s="56">
        <f t="shared" si="89"/>
        <v>1</v>
      </c>
      <c r="I134" s="7">
        <f t="shared" si="97"/>
        <v>562</v>
      </c>
      <c r="J134" s="2">
        <f t="shared" si="98"/>
        <v>5786</v>
      </c>
      <c r="K134" s="34">
        <f t="shared" si="99"/>
        <v>185</v>
      </c>
      <c r="L134" s="7">
        <f t="shared" si="100"/>
        <v>0</v>
      </c>
      <c r="M134" s="2">
        <f t="shared" si="93"/>
        <v>-2</v>
      </c>
      <c r="N134" s="34">
        <f t="shared" si="101"/>
        <v>0</v>
      </c>
      <c r="P134" s="39">
        <f t="shared" si="90"/>
        <v>5.4703379076682006E-5</v>
      </c>
      <c r="Q134" s="38">
        <f t="shared" si="91"/>
        <v>1.3132018135319155</v>
      </c>
      <c r="R134" s="38">
        <f t="shared" si="92"/>
        <v>-9430.4854658385084</v>
      </c>
      <c r="S134" s="12">
        <f t="shared" si="87"/>
        <v>5786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94"/>
        <v>6065</v>
      </c>
      <c r="E135" s="3">
        <f t="shared" si="95"/>
        <v>189</v>
      </c>
      <c r="F135" s="23">
        <f t="shared" si="96"/>
        <v>242.6</v>
      </c>
      <c r="G135" s="91">
        <f t="shared" si="102"/>
        <v>2.2467131864097743E-3</v>
      </c>
      <c r="H135" s="55">
        <f t="shared" si="89"/>
        <v>1</v>
      </c>
      <c r="I135" s="8">
        <f t="shared" si="97"/>
        <v>562</v>
      </c>
      <c r="J135" s="3">
        <f t="shared" si="98"/>
        <v>5784</v>
      </c>
      <c r="K135" s="37">
        <f t="shared" si="99"/>
        <v>185</v>
      </c>
      <c r="L135" s="8">
        <f t="shared" si="100"/>
        <v>0</v>
      </c>
      <c r="M135" s="3">
        <f t="shared" si="93"/>
        <v>-2</v>
      </c>
      <c r="N135" s="37">
        <f t="shared" si="101"/>
        <v>0</v>
      </c>
      <c r="P135" s="71">
        <f t="shared" si="90"/>
        <v>5.4703379076682006E-5</v>
      </c>
      <c r="Q135" s="70">
        <f t="shared" si="91"/>
        <v>1.3133104106545568</v>
      </c>
      <c r="R135" s="70">
        <f t="shared" si="92"/>
        <v>-9427.2268322981363</v>
      </c>
      <c r="S135" s="11">
        <f t="shared" si="87"/>
        <v>5784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94"/>
        <v>6065</v>
      </c>
      <c r="E136" s="2">
        <f t="shared" si="95"/>
        <v>189</v>
      </c>
      <c r="F136" s="24">
        <f t="shared" si="96"/>
        <v>242.6</v>
      </c>
      <c r="G136" s="92">
        <f t="shared" si="102"/>
        <v>2.2467131864097743E-3</v>
      </c>
      <c r="H136" s="56">
        <f t="shared" ref="H136:H167" si="103">D136/D135</f>
        <v>1</v>
      </c>
      <c r="I136" s="7">
        <f t="shared" si="97"/>
        <v>562</v>
      </c>
      <c r="J136" s="2">
        <f t="shared" si="98"/>
        <v>5782</v>
      </c>
      <c r="K136" s="34">
        <f t="shared" si="99"/>
        <v>185</v>
      </c>
      <c r="L136" s="7">
        <f t="shared" si="100"/>
        <v>0</v>
      </c>
      <c r="M136" s="2">
        <f t="shared" si="93"/>
        <v>-2</v>
      </c>
      <c r="N136" s="34">
        <f t="shared" si="101"/>
        <v>0</v>
      </c>
      <c r="P136" s="39">
        <f t="shared" si="90"/>
        <v>5.4703379076682006E-5</v>
      </c>
      <c r="Q136" s="38">
        <f t="shared" si="91"/>
        <v>1.3134190077771981</v>
      </c>
      <c r="R136" s="38">
        <f t="shared" si="92"/>
        <v>-9423.9681987577642</v>
      </c>
      <c r="S136" s="12">
        <f t="shared" si="87"/>
        <v>5782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94"/>
        <v>6065</v>
      </c>
      <c r="E137" s="3">
        <f t="shared" si="95"/>
        <v>189</v>
      </c>
      <c r="F137" s="23">
        <f t="shared" si="96"/>
        <v>242.6</v>
      </c>
      <c r="G137" s="91">
        <f t="shared" si="102"/>
        <v>2.2467131864097743E-3</v>
      </c>
      <c r="H137" s="55">
        <f t="shared" si="103"/>
        <v>1</v>
      </c>
      <c r="I137" s="8">
        <f t="shared" si="97"/>
        <v>562</v>
      </c>
      <c r="J137" s="3">
        <f t="shared" si="98"/>
        <v>5780</v>
      </c>
      <c r="K137" s="37">
        <f t="shared" si="99"/>
        <v>185</v>
      </c>
      <c r="L137" s="8">
        <f t="shared" si="100"/>
        <v>0</v>
      </c>
      <c r="M137" s="3">
        <f t="shared" si="93"/>
        <v>-2</v>
      </c>
      <c r="N137" s="37">
        <f t="shared" si="101"/>
        <v>0</v>
      </c>
      <c r="P137" s="71">
        <f t="shared" si="90"/>
        <v>5.4703379076682006E-5</v>
      </c>
      <c r="Q137" s="70">
        <f t="shared" si="91"/>
        <v>1.3135276048998397</v>
      </c>
      <c r="R137" s="70">
        <f t="shared" si="92"/>
        <v>-9420.7095652173903</v>
      </c>
      <c r="S137" s="11">
        <f t="shared" si="87"/>
        <v>5780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94"/>
        <v>6065</v>
      </c>
      <c r="E138" s="2">
        <f t="shared" si="95"/>
        <v>189</v>
      </c>
      <c r="F138" s="24">
        <f t="shared" si="96"/>
        <v>242.6</v>
      </c>
      <c r="G138" s="92">
        <f t="shared" si="102"/>
        <v>2.2467131864097743E-3</v>
      </c>
      <c r="H138" s="56">
        <f t="shared" si="103"/>
        <v>1</v>
      </c>
      <c r="I138" s="7">
        <f t="shared" si="97"/>
        <v>562</v>
      </c>
      <c r="J138" s="2">
        <f t="shared" si="98"/>
        <v>5778</v>
      </c>
      <c r="K138" s="34">
        <f t="shared" si="99"/>
        <v>185</v>
      </c>
      <c r="L138" s="7">
        <f t="shared" si="100"/>
        <v>0</v>
      </c>
      <c r="M138" s="2">
        <f t="shared" si="93"/>
        <v>-2</v>
      </c>
      <c r="N138" s="34">
        <f t="shared" si="101"/>
        <v>0</v>
      </c>
      <c r="P138" s="39">
        <f t="shared" si="90"/>
        <v>5.4703379076682006E-5</v>
      </c>
      <c r="Q138" s="38">
        <f t="shared" si="91"/>
        <v>1.313636202022481</v>
      </c>
      <c r="R138" s="38">
        <f t="shared" si="92"/>
        <v>-9417.4509316770182</v>
      </c>
      <c r="S138" s="12">
        <f t="shared" si="87"/>
        <v>5778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94"/>
        <v>6065</v>
      </c>
      <c r="E139" s="3">
        <f t="shared" si="95"/>
        <v>189</v>
      </c>
      <c r="F139" s="23">
        <f t="shared" si="96"/>
        <v>242.6</v>
      </c>
      <c r="G139" s="91">
        <f t="shared" si="102"/>
        <v>2.2467131864097743E-3</v>
      </c>
      <c r="H139" s="55">
        <f t="shared" si="103"/>
        <v>1</v>
      </c>
      <c r="I139" s="8">
        <f t="shared" si="97"/>
        <v>562</v>
      </c>
      <c r="J139" s="3">
        <f t="shared" si="98"/>
        <v>5776</v>
      </c>
      <c r="K139" s="37">
        <f t="shared" si="99"/>
        <v>185</v>
      </c>
      <c r="L139" s="8">
        <f t="shared" si="100"/>
        <v>0</v>
      </c>
      <c r="M139" s="3">
        <f t="shared" si="93"/>
        <v>-2</v>
      </c>
      <c r="N139" s="37">
        <f t="shared" si="101"/>
        <v>0</v>
      </c>
      <c r="P139" s="71">
        <f t="shared" si="90"/>
        <v>5.4703379076682006E-5</v>
      </c>
      <c r="Q139" s="70">
        <f t="shared" si="91"/>
        <v>1.3137447991451223</v>
      </c>
      <c r="R139" s="70">
        <f t="shared" si="92"/>
        <v>-9414.1922981366461</v>
      </c>
      <c r="S139" s="11">
        <f t="shared" si="87"/>
        <v>5776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94"/>
        <v>6065</v>
      </c>
      <c r="E140" s="2">
        <f t="shared" si="95"/>
        <v>189</v>
      </c>
      <c r="F140" s="24">
        <f t="shared" si="96"/>
        <v>242.6</v>
      </c>
      <c r="G140" s="92">
        <f t="shared" si="102"/>
        <v>2.2467131864097743E-3</v>
      </c>
      <c r="H140" s="56">
        <f t="shared" si="103"/>
        <v>1</v>
      </c>
      <c r="I140" s="7">
        <f t="shared" si="97"/>
        <v>562</v>
      </c>
      <c r="J140" s="2">
        <f t="shared" si="98"/>
        <v>5774</v>
      </c>
      <c r="K140" s="34">
        <f t="shared" si="99"/>
        <v>185</v>
      </c>
      <c r="L140" s="7">
        <f t="shared" si="100"/>
        <v>0</v>
      </c>
      <c r="M140" s="2">
        <f t="shared" si="93"/>
        <v>-2</v>
      </c>
      <c r="N140" s="34">
        <f t="shared" si="101"/>
        <v>0</v>
      </c>
      <c r="P140" s="39">
        <f t="shared" si="90"/>
        <v>5.4703379076682006E-5</v>
      </c>
      <c r="Q140" s="38">
        <f t="shared" si="91"/>
        <v>1.3138533962677639</v>
      </c>
      <c r="R140" s="38">
        <f t="shared" si="92"/>
        <v>-9410.9336645962721</v>
      </c>
      <c r="S140" s="12">
        <f t="shared" si="87"/>
        <v>5774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94"/>
        <v>6065</v>
      </c>
      <c r="E141" s="3">
        <f t="shared" si="95"/>
        <v>189</v>
      </c>
      <c r="F141" s="23">
        <f t="shared" si="96"/>
        <v>242.6</v>
      </c>
      <c r="G141" s="91">
        <f t="shared" si="102"/>
        <v>2.2467131864097743E-3</v>
      </c>
      <c r="H141" s="55">
        <f t="shared" si="103"/>
        <v>1</v>
      </c>
      <c r="I141" s="8">
        <f t="shared" si="97"/>
        <v>562</v>
      </c>
      <c r="J141" s="3">
        <f t="shared" si="98"/>
        <v>5772</v>
      </c>
      <c r="K141" s="37">
        <f t="shared" si="99"/>
        <v>184</v>
      </c>
      <c r="L141" s="8">
        <f t="shared" si="100"/>
        <v>0</v>
      </c>
      <c r="M141" s="3">
        <f t="shared" si="93"/>
        <v>-2</v>
      </c>
      <c r="N141" s="37">
        <f t="shared" si="101"/>
        <v>-1</v>
      </c>
      <c r="P141" s="71">
        <f t="shared" si="90"/>
        <v>5.4703379076682006E-5</v>
      </c>
      <c r="Q141" s="70">
        <f t="shared" si="91"/>
        <v>1.3139619933904052</v>
      </c>
      <c r="R141" s="70">
        <f t="shared" si="92"/>
        <v>-9407.6750310559</v>
      </c>
      <c r="S141" s="11">
        <f t="shared" si="87"/>
        <v>5772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94"/>
        <v>6065</v>
      </c>
      <c r="E142" s="2">
        <f t="shared" si="95"/>
        <v>189</v>
      </c>
      <c r="F142" s="24">
        <f t="shared" si="96"/>
        <v>242.6</v>
      </c>
      <c r="G142" s="92">
        <f t="shared" si="102"/>
        <v>2.2467131864097743E-3</v>
      </c>
      <c r="H142" s="56">
        <f t="shared" si="103"/>
        <v>1</v>
      </c>
      <c r="I142" s="7">
        <f t="shared" si="97"/>
        <v>562</v>
      </c>
      <c r="J142" s="2">
        <f t="shared" si="98"/>
        <v>5770</v>
      </c>
      <c r="K142" s="34">
        <f t="shared" si="99"/>
        <v>184</v>
      </c>
      <c r="L142" s="7">
        <f t="shared" si="100"/>
        <v>0</v>
      </c>
      <c r="M142" s="2">
        <f t="shared" si="93"/>
        <v>-2</v>
      </c>
      <c r="N142" s="34">
        <f t="shared" si="101"/>
        <v>0</v>
      </c>
      <c r="P142" s="39">
        <f t="shared" si="90"/>
        <v>5.4703379076682006E-5</v>
      </c>
      <c r="Q142" s="38">
        <f t="shared" si="91"/>
        <v>1.3140902300658757</v>
      </c>
      <c r="R142" s="38">
        <f t="shared" si="92"/>
        <v>-9404.4163975155279</v>
      </c>
      <c r="S142" s="12">
        <f t="shared" si="87"/>
        <v>5770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94"/>
        <v>6065</v>
      </c>
      <c r="E143" s="3">
        <f t="shared" si="95"/>
        <v>189</v>
      </c>
      <c r="F143" s="23">
        <f t="shared" si="96"/>
        <v>242.6</v>
      </c>
      <c r="G143" s="91">
        <f t="shared" si="102"/>
        <v>2.2467131864097743E-3</v>
      </c>
      <c r="H143" s="55">
        <f t="shared" si="103"/>
        <v>1</v>
      </c>
      <c r="I143" s="8">
        <f t="shared" si="97"/>
        <v>562</v>
      </c>
      <c r="J143" s="3">
        <f t="shared" si="98"/>
        <v>5768</v>
      </c>
      <c r="K143" s="37">
        <f t="shared" si="99"/>
        <v>184</v>
      </c>
      <c r="L143" s="8">
        <f t="shared" si="100"/>
        <v>0</v>
      </c>
      <c r="M143" s="3">
        <f t="shared" si="93"/>
        <v>-2</v>
      </c>
      <c r="N143" s="37">
        <f t="shared" si="101"/>
        <v>0</v>
      </c>
      <c r="P143" s="71">
        <f t="shared" si="90"/>
        <v>5.4703379076682006E-5</v>
      </c>
      <c r="Q143" s="70">
        <f t="shared" si="91"/>
        <v>1.314198827188517</v>
      </c>
      <c r="R143" s="70">
        <f t="shared" si="92"/>
        <v>-9401.1577639751558</v>
      </c>
      <c r="S143" s="11">
        <f t="shared" si="87"/>
        <v>5768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94"/>
        <v>6065</v>
      </c>
      <c r="E144" s="2">
        <f t="shared" si="95"/>
        <v>189</v>
      </c>
      <c r="F144" s="24">
        <f t="shared" si="96"/>
        <v>242.6</v>
      </c>
      <c r="G144" s="92">
        <f t="shared" si="102"/>
        <v>2.2467131864097743E-3</v>
      </c>
      <c r="H144" s="56">
        <f t="shared" si="103"/>
        <v>1</v>
      </c>
      <c r="I144" s="7">
        <f t="shared" si="97"/>
        <v>562</v>
      </c>
      <c r="J144" s="2">
        <f t="shared" si="98"/>
        <v>5766</v>
      </c>
      <c r="K144" s="34">
        <f t="shared" si="99"/>
        <v>184</v>
      </c>
      <c r="L144" s="7">
        <f t="shared" si="100"/>
        <v>0</v>
      </c>
      <c r="M144" s="2">
        <f t="shared" si="93"/>
        <v>-2</v>
      </c>
      <c r="N144" s="34">
        <f t="shared" si="101"/>
        <v>0</v>
      </c>
      <c r="P144" s="39">
        <f t="shared" si="90"/>
        <v>5.4703379076682006E-5</v>
      </c>
      <c r="Q144" s="38">
        <f t="shared" si="91"/>
        <v>1.3143074243111585</v>
      </c>
      <c r="R144" s="38">
        <f t="shared" si="92"/>
        <v>-9397.8991304347819</v>
      </c>
      <c r="S144" s="12">
        <f t="shared" si="87"/>
        <v>5766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94"/>
        <v>6065</v>
      </c>
      <c r="E145" s="3">
        <f t="shared" si="95"/>
        <v>189</v>
      </c>
      <c r="F145" s="23">
        <f t="shared" si="96"/>
        <v>242.6</v>
      </c>
      <c r="G145" s="91">
        <f t="shared" si="102"/>
        <v>2.2467131864097743E-3</v>
      </c>
      <c r="H145" s="55">
        <f t="shared" si="103"/>
        <v>1</v>
      </c>
      <c r="I145" s="8">
        <f t="shared" si="97"/>
        <v>562</v>
      </c>
      <c r="J145" s="3">
        <f t="shared" si="98"/>
        <v>5764</v>
      </c>
      <c r="K145" s="37">
        <f t="shared" si="99"/>
        <v>184</v>
      </c>
      <c r="L145" s="8">
        <f t="shared" si="100"/>
        <v>0</v>
      </c>
      <c r="M145" s="3">
        <f t="shared" si="93"/>
        <v>-2</v>
      </c>
      <c r="N145" s="37">
        <f t="shared" si="101"/>
        <v>0</v>
      </c>
      <c r="P145" s="71">
        <f t="shared" ref="P145:P176" si="104">Y$4*((1+W$4-X$4)*(1+W$4+Z$4)-X$4)</f>
        <v>5.4703379076682006E-5</v>
      </c>
      <c r="Q145" s="70">
        <f t="shared" ref="Q145:Q176" si="105">(1+W$4-X$4)*(1+W$4+Z$4)-Y$4*((Z$4*K144)+((I144+J144)*(1+W$4+Z$4)))</f>
        <v>1.3144160214337999</v>
      </c>
      <c r="R145" s="70">
        <f t="shared" ref="R145:R176" si="106">-J144*(1+W$4+Z$4)</f>
        <v>-9394.6404968944098</v>
      </c>
      <c r="S145" s="11">
        <f t="shared" si="87"/>
        <v>5764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94"/>
        <v>6065</v>
      </c>
      <c r="E146" s="2">
        <f t="shared" si="95"/>
        <v>189</v>
      </c>
      <c r="F146" s="24">
        <f t="shared" si="96"/>
        <v>242.6</v>
      </c>
      <c r="G146" s="92">
        <f t="shared" si="102"/>
        <v>2.2467131864097743E-3</v>
      </c>
      <c r="H146" s="56">
        <f t="shared" si="103"/>
        <v>1</v>
      </c>
      <c r="I146" s="7">
        <f t="shared" si="97"/>
        <v>562</v>
      </c>
      <c r="J146" s="2">
        <f t="shared" si="98"/>
        <v>5762</v>
      </c>
      <c r="K146" s="34">
        <f t="shared" si="99"/>
        <v>184</v>
      </c>
      <c r="L146" s="7">
        <f t="shared" si="100"/>
        <v>0</v>
      </c>
      <c r="M146" s="2">
        <f t="shared" si="93"/>
        <v>-2</v>
      </c>
      <c r="N146" s="34">
        <f t="shared" si="101"/>
        <v>0</v>
      </c>
      <c r="P146" s="39">
        <f t="shared" si="104"/>
        <v>5.4703379076682006E-5</v>
      </c>
      <c r="Q146" s="38">
        <f t="shared" si="105"/>
        <v>1.3145246185564414</v>
      </c>
      <c r="R146" s="38">
        <f t="shared" si="106"/>
        <v>-9391.3818633540377</v>
      </c>
      <c r="S146" s="12">
        <f t="shared" si="87"/>
        <v>5762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94"/>
        <v>6065</v>
      </c>
      <c r="E147" s="3">
        <f t="shared" si="95"/>
        <v>189</v>
      </c>
      <c r="F147" s="23">
        <f t="shared" si="96"/>
        <v>242.6</v>
      </c>
      <c r="G147" s="91">
        <f t="shared" si="102"/>
        <v>2.2467131864097743E-3</v>
      </c>
      <c r="H147" s="55">
        <f t="shared" si="103"/>
        <v>1</v>
      </c>
      <c r="I147" s="8">
        <f t="shared" si="97"/>
        <v>562</v>
      </c>
      <c r="J147" s="3">
        <f t="shared" si="98"/>
        <v>5760</v>
      </c>
      <c r="K147" s="37">
        <f t="shared" si="99"/>
        <v>184</v>
      </c>
      <c r="L147" s="8">
        <f t="shared" si="100"/>
        <v>0</v>
      </c>
      <c r="M147" s="3">
        <f t="shared" si="93"/>
        <v>-2</v>
      </c>
      <c r="N147" s="37">
        <f t="shared" si="101"/>
        <v>0</v>
      </c>
      <c r="P147" s="71">
        <f t="shared" si="104"/>
        <v>5.4703379076682006E-5</v>
      </c>
      <c r="Q147" s="70">
        <f t="shared" si="105"/>
        <v>1.3146332156790828</v>
      </c>
      <c r="R147" s="70">
        <f t="shared" si="106"/>
        <v>-9388.1232298136638</v>
      </c>
      <c r="S147" s="11">
        <f t="shared" si="87"/>
        <v>5760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94"/>
        <v>6065</v>
      </c>
      <c r="E148" s="2">
        <f t="shared" si="95"/>
        <v>189</v>
      </c>
      <c r="F148" s="24">
        <f t="shared" si="96"/>
        <v>242.6</v>
      </c>
      <c r="G148" s="92">
        <f t="shared" si="102"/>
        <v>2.2467131864097743E-3</v>
      </c>
      <c r="H148" s="56">
        <f t="shared" si="103"/>
        <v>1</v>
      </c>
      <c r="I148" s="7">
        <f t="shared" si="97"/>
        <v>562</v>
      </c>
      <c r="J148" s="2">
        <f t="shared" si="98"/>
        <v>5758</v>
      </c>
      <c r="K148" s="34">
        <f t="shared" si="99"/>
        <v>184</v>
      </c>
      <c r="L148" s="7">
        <f t="shared" si="100"/>
        <v>0</v>
      </c>
      <c r="M148" s="2">
        <f t="shared" si="93"/>
        <v>-2</v>
      </c>
      <c r="N148" s="34">
        <f t="shared" si="101"/>
        <v>0</v>
      </c>
      <c r="P148" s="39">
        <f t="shared" si="104"/>
        <v>5.4703379076682006E-5</v>
      </c>
      <c r="Q148" s="38">
        <f t="shared" si="105"/>
        <v>1.3147418128017241</v>
      </c>
      <c r="R148" s="38">
        <f t="shared" si="106"/>
        <v>-9384.8645962732917</v>
      </c>
      <c r="S148" s="12">
        <f t="shared" si="87"/>
        <v>5758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94"/>
        <v>6065</v>
      </c>
      <c r="E149" s="3">
        <f t="shared" si="95"/>
        <v>189</v>
      </c>
      <c r="F149" s="23">
        <f t="shared" si="96"/>
        <v>242.6</v>
      </c>
      <c r="G149" s="91">
        <f t="shared" si="102"/>
        <v>2.2467131864097743E-3</v>
      </c>
      <c r="H149" s="55">
        <f t="shared" si="103"/>
        <v>1</v>
      </c>
      <c r="I149" s="8">
        <f t="shared" si="97"/>
        <v>562</v>
      </c>
      <c r="J149" s="3">
        <f t="shared" si="98"/>
        <v>5756</v>
      </c>
      <c r="K149" s="37">
        <f t="shared" si="99"/>
        <v>184</v>
      </c>
      <c r="L149" s="8">
        <f t="shared" si="100"/>
        <v>0</v>
      </c>
      <c r="M149" s="3">
        <f t="shared" si="93"/>
        <v>-2</v>
      </c>
      <c r="N149" s="37">
        <f t="shared" si="101"/>
        <v>0</v>
      </c>
      <c r="P149" s="71">
        <f t="shared" si="104"/>
        <v>5.4703379076682006E-5</v>
      </c>
      <c r="Q149" s="70">
        <f t="shared" si="105"/>
        <v>1.3148504099243654</v>
      </c>
      <c r="R149" s="70">
        <f t="shared" si="106"/>
        <v>-9381.6059627329196</v>
      </c>
      <c r="S149" s="11">
        <f t="shared" si="87"/>
        <v>5756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94"/>
        <v>6065</v>
      </c>
      <c r="E150" s="2">
        <f t="shared" si="95"/>
        <v>189</v>
      </c>
      <c r="F150" s="24">
        <f t="shared" si="96"/>
        <v>242.6</v>
      </c>
      <c r="G150" s="92">
        <f t="shared" si="102"/>
        <v>2.2467131864097743E-3</v>
      </c>
      <c r="H150" s="56">
        <f t="shared" si="103"/>
        <v>1</v>
      </c>
      <c r="I150" s="7">
        <f t="shared" si="97"/>
        <v>562</v>
      </c>
      <c r="J150" s="2">
        <f t="shared" si="98"/>
        <v>5754</v>
      </c>
      <c r="K150" s="34">
        <f t="shared" si="99"/>
        <v>184</v>
      </c>
      <c r="L150" s="7">
        <f t="shared" si="100"/>
        <v>0</v>
      </c>
      <c r="M150" s="2">
        <f t="shared" si="93"/>
        <v>-2</v>
      </c>
      <c r="N150" s="34">
        <f t="shared" si="101"/>
        <v>0</v>
      </c>
      <c r="P150" s="39">
        <f t="shared" si="104"/>
        <v>5.4703379076682006E-5</v>
      </c>
      <c r="Q150" s="38">
        <f t="shared" si="105"/>
        <v>1.314959007047007</v>
      </c>
      <c r="R150" s="38">
        <f t="shared" si="106"/>
        <v>-9378.3473291925457</v>
      </c>
      <c r="S150" s="12">
        <f t="shared" si="87"/>
        <v>5754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94"/>
        <v>6065</v>
      </c>
      <c r="E151" s="3">
        <f t="shared" si="95"/>
        <v>189</v>
      </c>
      <c r="F151" s="23">
        <f t="shared" si="96"/>
        <v>242.6</v>
      </c>
      <c r="G151" s="91">
        <f t="shared" si="102"/>
        <v>2.2467131864097743E-3</v>
      </c>
      <c r="H151" s="55">
        <f t="shared" si="103"/>
        <v>1</v>
      </c>
      <c r="I151" s="8">
        <f t="shared" si="97"/>
        <v>562</v>
      </c>
      <c r="J151" s="3">
        <f t="shared" si="98"/>
        <v>5752</v>
      </c>
      <c r="K151" s="37">
        <f t="shared" si="99"/>
        <v>184</v>
      </c>
      <c r="L151" s="8">
        <f t="shared" si="100"/>
        <v>0</v>
      </c>
      <c r="M151" s="3">
        <f t="shared" si="93"/>
        <v>-2</v>
      </c>
      <c r="N151" s="37">
        <f t="shared" si="101"/>
        <v>0</v>
      </c>
      <c r="P151" s="71">
        <f t="shared" si="104"/>
        <v>5.4703379076682006E-5</v>
      </c>
      <c r="Q151" s="70">
        <f t="shared" si="105"/>
        <v>1.3150676041696483</v>
      </c>
      <c r="R151" s="70">
        <f t="shared" si="106"/>
        <v>-9375.0886956521736</v>
      </c>
      <c r="S151" s="11">
        <f t="shared" si="87"/>
        <v>5752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94"/>
        <v>6065</v>
      </c>
      <c r="E152" s="2">
        <f t="shared" si="95"/>
        <v>189</v>
      </c>
      <c r="F152" s="24">
        <f t="shared" si="96"/>
        <v>242.6</v>
      </c>
      <c r="G152" s="92">
        <f t="shared" si="102"/>
        <v>2.2467131864097743E-3</v>
      </c>
      <c r="H152" s="56">
        <f t="shared" si="103"/>
        <v>1</v>
      </c>
      <c r="I152" s="7">
        <f t="shared" si="97"/>
        <v>562</v>
      </c>
      <c r="J152" s="2">
        <f t="shared" si="98"/>
        <v>5750</v>
      </c>
      <c r="K152" s="34">
        <f t="shared" si="99"/>
        <v>184</v>
      </c>
      <c r="L152" s="7">
        <f t="shared" si="100"/>
        <v>0</v>
      </c>
      <c r="M152" s="2">
        <f t="shared" si="93"/>
        <v>-2</v>
      </c>
      <c r="N152" s="34">
        <f t="shared" si="101"/>
        <v>0</v>
      </c>
      <c r="P152" s="39">
        <f t="shared" si="104"/>
        <v>5.4703379076682006E-5</v>
      </c>
      <c r="Q152" s="38">
        <f t="shared" si="105"/>
        <v>1.3151762012922896</v>
      </c>
      <c r="R152" s="38">
        <f t="shared" si="106"/>
        <v>-9371.8300621118015</v>
      </c>
      <c r="S152" s="12">
        <f t="shared" si="87"/>
        <v>5750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94"/>
        <v>6065</v>
      </c>
      <c r="E153" s="3">
        <f t="shared" si="95"/>
        <v>189</v>
      </c>
      <c r="F153" s="23">
        <f t="shared" si="96"/>
        <v>242.6</v>
      </c>
      <c r="G153" s="91">
        <f t="shared" si="102"/>
        <v>2.2467131864097743E-3</v>
      </c>
      <c r="H153" s="55">
        <f t="shared" si="103"/>
        <v>1</v>
      </c>
      <c r="I153" s="8">
        <f t="shared" si="97"/>
        <v>562</v>
      </c>
      <c r="J153" s="3">
        <f t="shared" si="98"/>
        <v>5748</v>
      </c>
      <c r="K153" s="37">
        <f t="shared" si="99"/>
        <v>184</v>
      </c>
      <c r="L153" s="8">
        <f t="shared" si="100"/>
        <v>0</v>
      </c>
      <c r="M153" s="3">
        <f t="shared" ref="M153:M184" si="107">J153-J152</f>
        <v>-2</v>
      </c>
      <c r="N153" s="37">
        <f t="shared" si="101"/>
        <v>0</v>
      </c>
      <c r="P153" s="71">
        <f t="shared" si="104"/>
        <v>5.4703379076682006E-5</v>
      </c>
      <c r="Q153" s="70">
        <f t="shared" si="105"/>
        <v>1.3152847984149312</v>
      </c>
      <c r="R153" s="70">
        <f t="shared" si="106"/>
        <v>-9368.5714285714275</v>
      </c>
      <c r="S153" s="11">
        <f t="shared" si="87"/>
        <v>5748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94"/>
        <v>6065</v>
      </c>
      <c r="E154" s="2">
        <f t="shared" si="95"/>
        <v>189</v>
      </c>
      <c r="F154" s="24">
        <f t="shared" si="96"/>
        <v>242.6</v>
      </c>
      <c r="G154" s="92">
        <f t="shared" si="102"/>
        <v>2.2467131864097743E-3</v>
      </c>
      <c r="H154" s="56">
        <f t="shared" si="103"/>
        <v>1</v>
      </c>
      <c r="I154" s="7">
        <f t="shared" si="97"/>
        <v>562</v>
      </c>
      <c r="J154" s="2">
        <f t="shared" si="98"/>
        <v>5746</v>
      </c>
      <c r="K154" s="34">
        <f t="shared" si="99"/>
        <v>184</v>
      </c>
      <c r="L154" s="7">
        <f t="shared" si="100"/>
        <v>0</v>
      </c>
      <c r="M154" s="2">
        <f t="shared" si="107"/>
        <v>-2</v>
      </c>
      <c r="N154" s="34">
        <f t="shared" si="101"/>
        <v>0</v>
      </c>
      <c r="P154" s="39">
        <f t="shared" si="104"/>
        <v>5.4703379076682006E-5</v>
      </c>
      <c r="Q154" s="38">
        <f t="shared" si="105"/>
        <v>1.3153933955375727</v>
      </c>
      <c r="R154" s="38">
        <f t="shared" si="106"/>
        <v>-9365.3127950310554</v>
      </c>
      <c r="S154" s="12">
        <f t="shared" si="87"/>
        <v>5746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08">D154+IF(M155&gt;0,M155,0)</f>
        <v>6065</v>
      </c>
      <c r="E155" s="3">
        <f t="shared" ref="E155:E186" si="109">E154+IF(N155&gt;0,N155,0)</f>
        <v>189</v>
      </c>
      <c r="F155" s="23">
        <f t="shared" ref="F155:F186" si="110">D155*W$4</f>
        <v>242.6</v>
      </c>
      <c r="G155" s="91">
        <f t="shared" si="102"/>
        <v>2.2467131864097743E-3</v>
      </c>
      <c r="H155" s="55">
        <f t="shared" si="103"/>
        <v>1</v>
      </c>
      <c r="I155" s="8">
        <f t="shared" ref="I155:I186" si="111">INT((Z$4*K155+I154)/(1+Y$4*J155))</f>
        <v>562</v>
      </c>
      <c r="J155" s="3">
        <f t="shared" ref="J155:J186" si="112">S155</f>
        <v>5744</v>
      </c>
      <c r="K155" s="37">
        <f t="shared" ref="K155:K186" si="113">INT((X$4*J155+K154)/(1+W$4+Z$4))</f>
        <v>184</v>
      </c>
      <c r="L155" s="8">
        <f t="shared" ref="L155:L186" si="114">I155-I154</f>
        <v>0</v>
      </c>
      <c r="M155" s="3">
        <f t="shared" si="107"/>
        <v>-2</v>
      </c>
      <c r="N155" s="37">
        <f t="shared" ref="N155:N186" si="115">K155-K154</f>
        <v>0</v>
      </c>
      <c r="P155" s="71">
        <f t="shared" si="104"/>
        <v>5.4703379076682006E-5</v>
      </c>
      <c r="Q155" s="70">
        <f t="shared" si="105"/>
        <v>1.3155019926602141</v>
      </c>
      <c r="R155" s="70">
        <f t="shared" si="106"/>
        <v>-9362.0541614906833</v>
      </c>
      <c r="S155" s="11">
        <f t="shared" si="87"/>
        <v>5744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08"/>
        <v>6065</v>
      </c>
      <c r="E156" s="2">
        <f t="shared" si="109"/>
        <v>189</v>
      </c>
      <c r="F156" s="24">
        <f t="shared" si="110"/>
        <v>242.6</v>
      </c>
      <c r="G156" s="92">
        <f t="shared" si="102"/>
        <v>2.2467131864097743E-3</v>
      </c>
      <c r="H156" s="56">
        <f t="shared" si="103"/>
        <v>1</v>
      </c>
      <c r="I156" s="7">
        <f t="shared" si="111"/>
        <v>562</v>
      </c>
      <c r="J156" s="2">
        <f t="shared" si="112"/>
        <v>5742</v>
      </c>
      <c r="K156" s="34">
        <f t="shared" si="113"/>
        <v>184</v>
      </c>
      <c r="L156" s="7">
        <f t="shared" si="114"/>
        <v>0</v>
      </c>
      <c r="M156" s="2">
        <f t="shared" si="107"/>
        <v>-2</v>
      </c>
      <c r="N156" s="34">
        <f t="shared" si="115"/>
        <v>0</v>
      </c>
      <c r="P156" s="39">
        <f t="shared" si="104"/>
        <v>5.4703379076682006E-5</v>
      </c>
      <c r="Q156" s="38">
        <f t="shared" si="105"/>
        <v>1.3156105897828554</v>
      </c>
      <c r="R156" s="38">
        <f t="shared" si="106"/>
        <v>-9358.7955279503112</v>
      </c>
      <c r="S156" s="12">
        <f t="shared" ref="S156:S198" si="116">INT(((-Q156+SQRT((Q156^2)-(4*P156*R156)))/(2*P156)))</f>
        <v>5742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08"/>
        <v>6065</v>
      </c>
      <c r="E157" s="3">
        <f t="shared" si="109"/>
        <v>189</v>
      </c>
      <c r="F157" s="23">
        <f t="shared" si="110"/>
        <v>242.6</v>
      </c>
      <c r="G157" s="91">
        <f t="shared" si="102"/>
        <v>2.2467131864097743E-3</v>
      </c>
      <c r="H157" s="55">
        <f t="shared" si="103"/>
        <v>1</v>
      </c>
      <c r="I157" s="8">
        <f t="shared" si="111"/>
        <v>562</v>
      </c>
      <c r="J157" s="3">
        <f t="shared" si="112"/>
        <v>5740</v>
      </c>
      <c r="K157" s="37">
        <f t="shared" si="113"/>
        <v>183</v>
      </c>
      <c r="L157" s="8">
        <f t="shared" si="114"/>
        <v>0</v>
      </c>
      <c r="M157" s="3">
        <f t="shared" si="107"/>
        <v>-2</v>
      </c>
      <c r="N157" s="37">
        <f t="shared" si="115"/>
        <v>-1</v>
      </c>
      <c r="P157" s="71">
        <f t="shared" si="104"/>
        <v>5.4703379076682006E-5</v>
      </c>
      <c r="Q157" s="70">
        <f t="shared" si="105"/>
        <v>1.3157191869054969</v>
      </c>
      <c r="R157" s="70">
        <f t="shared" si="106"/>
        <v>-9355.5368944099373</v>
      </c>
      <c r="S157" s="11">
        <f t="shared" si="116"/>
        <v>5740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08"/>
        <v>6065</v>
      </c>
      <c r="E158" s="2">
        <f t="shared" si="109"/>
        <v>189</v>
      </c>
      <c r="F158" s="24">
        <f t="shared" si="110"/>
        <v>242.6</v>
      </c>
      <c r="G158" s="92">
        <f t="shared" si="102"/>
        <v>2.2467131864097743E-3</v>
      </c>
      <c r="H158" s="56">
        <f t="shared" si="103"/>
        <v>1</v>
      </c>
      <c r="I158" s="7">
        <f t="shared" si="111"/>
        <v>562</v>
      </c>
      <c r="J158" s="2">
        <f t="shared" si="112"/>
        <v>5738</v>
      </c>
      <c r="K158" s="34">
        <f t="shared" si="113"/>
        <v>183</v>
      </c>
      <c r="L158" s="7">
        <f t="shared" si="114"/>
        <v>0</v>
      </c>
      <c r="M158" s="2">
        <f t="shared" si="107"/>
        <v>-2</v>
      </c>
      <c r="N158" s="34">
        <f t="shared" si="115"/>
        <v>0</v>
      </c>
      <c r="P158" s="39">
        <f t="shared" si="104"/>
        <v>5.4703379076682006E-5</v>
      </c>
      <c r="Q158" s="38">
        <f t="shared" si="105"/>
        <v>1.3158474235809672</v>
      </c>
      <c r="R158" s="38">
        <f t="shared" si="106"/>
        <v>-9352.2782608695652</v>
      </c>
      <c r="S158" s="12">
        <f t="shared" si="116"/>
        <v>5738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08"/>
        <v>6065</v>
      </c>
      <c r="E159" s="3">
        <f t="shared" si="109"/>
        <v>189</v>
      </c>
      <c r="F159" s="23">
        <f t="shared" si="110"/>
        <v>242.6</v>
      </c>
      <c r="G159" s="91">
        <f t="shared" si="102"/>
        <v>2.2467131864097743E-3</v>
      </c>
      <c r="H159" s="55">
        <f t="shared" si="103"/>
        <v>1</v>
      </c>
      <c r="I159" s="8">
        <f t="shared" si="111"/>
        <v>562</v>
      </c>
      <c r="J159" s="3">
        <f t="shared" si="112"/>
        <v>5736</v>
      </c>
      <c r="K159" s="37">
        <f t="shared" si="113"/>
        <v>183</v>
      </c>
      <c r="L159" s="8">
        <f t="shared" si="114"/>
        <v>0</v>
      </c>
      <c r="M159" s="3">
        <f t="shared" si="107"/>
        <v>-2</v>
      </c>
      <c r="N159" s="37">
        <f t="shared" si="115"/>
        <v>0</v>
      </c>
      <c r="P159" s="71">
        <f t="shared" si="104"/>
        <v>5.4703379076682006E-5</v>
      </c>
      <c r="Q159" s="70">
        <f t="shared" si="105"/>
        <v>1.3159560207036087</v>
      </c>
      <c r="R159" s="70">
        <f t="shared" si="106"/>
        <v>-9349.0196273291931</v>
      </c>
      <c r="S159" s="11">
        <f t="shared" si="116"/>
        <v>5736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08"/>
        <v>6065</v>
      </c>
      <c r="E160" s="2">
        <f t="shared" si="109"/>
        <v>189</v>
      </c>
      <c r="F160" s="24">
        <f t="shared" si="110"/>
        <v>242.6</v>
      </c>
      <c r="G160" s="92">
        <f t="shared" si="102"/>
        <v>2.2467131864097743E-3</v>
      </c>
      <c r="H160" s="56">
        <f t="shared" si="103"/>
        <v>1</v>
      </c>
      <c r="I160" s="7">
        <f t="shared" si="111"/>
        <v>562</v>
      </c>
      <c r="J160" s="2">
        <f t="shared" si="112"/>
        <v>5734</v>
      </c>
      <c r="K160" s="34">
        <f t="shared" si="113"/>
        <v>183</v>
      </c>
      <c r="L160" s="7">
        <f t="shared" si="114"/>
        <v>0</v>
      </c>
      <c r="M160" s="2">
        <f t="shared" si="107"/>
        <v>-2</v>
      </c>
      <c r="N160" s="34">
        <f t="shared" si="115"/>
        <v>0</v>
      </c>
      <c r="P160" s="39">
        <f t="shared" si="104"/>
        <v>5.4703379076682006E-5</v>
      </c>
      <c r="Q160" s="38">
        <f t="shared" si="105"/>
        <v>1.3160646178262501</v>
      </c>
      <c r="R160" s="38">
        <f t="shared" si="106"/>
        <v>-9345.7609937888192</v>
      </c>
      <c r="S160" s="12">
        <f t="shared" si="116"/>
        <v>5734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08"/>
        <v>6065</v>
      </c>
      <c r="E161" s="3">
        <f t="shared" si="109"/>
        <v>189</v>
      </c>
      <c r="F161" s="23">
        <f t="shared" si="110"/>
        <v>242.6</v>
      </c>
      <c r="G161" s="91">
        <f t="shared" si="102"/>
        <v>2.2467131864097743E-3</v>
      </c>
      <c r="H161" s="55">
        <f t="shared" si="103"/>
        <v>1</v>
      </c>
      <c r="I161" s="8">
        <f t="shared" si="111"/>
        <v>562</v>
      </c>
      <c r="J161" s="3">
        <f t="shared" si="112"/>
        <v>5732</v>
      </c>
      <c r="K161" s="37">
        <f t="shared" si="113"/>
        <v>183</v>
      </c>
      <c r="L161" s="8">
        <f t="shared" si="114"/>
        <v>0</v>
      </c>
      <c r="M161" s="3">
        <f t="shared" si="107"/>
        <v>-2</v>
      </c>
      <c r="N161" s="37">
        <f t="shared" si="115"/>
        <v>0</v>
      </c>
      <c r="P161" s="71">
        <f t="shared" si="104"/>
        <v>5.4703379076682006E-5</v>
      </c>
      <c r="Q161" s="70">
        <f t="shared" si="105"/>
        <v>1.3161732149488916</v>
      </c>
      <c r="R161" s="70">
        <f t="shared" si="106"/>
        <v>-9342.5023602484471</v>
      </c>
      <c r="S161" s="11">
        <f t="shared" si="116"/>
        <v>5732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08"/>
        <v>6065</v>
      </c>
      <c r="E162" s="2">
        <f t="shared" si="109"/>
        <v>189</v>
      </c>
      <c r="F162" s="24">
        <f t="shared" si="110"/>
        <v>242.6</v>
      </c>
      <c r="G162" s="92">
        <f t="shared" si="102"/>
        <v>2.2467131864097743E-3</v>
      </c>
      <c r="H162" s="56">
        <f t="shared" si="103"/>
        <v>1</v>
      </c>
      <c r="I162" s="7">
        <f t="shared" si="111"/>
        <v>562</v>
      </c>
      <c r="J162" s="2">
        <f t="shared" si="112"/>
        <v>5730</v>
      </c>
      <c r="K162" s="34">
        <f t="shared" si="113"/>
        <v>183</v>
      </c>
      <c r="L162" s="7">
        <f t="shared" si="114"/>
        <v>0</v>
      </c>
      <c r="M162" s="2">
        <f t="shared" si="107"/>
        <v>-2</v>
      </c>
      <c r="N162" s="34">
        <f t="shared" si="115"/>
        <v>0</v>
      </c>
      <c r="P162" s="39">
        <f t="shared" si="104"/>
        <v>5.4703379076682006E-5</v>
      </c>
      <c r="Q162" s="38">
        <f t="shared" si="105"/>
        <v>1.3162818120715329</v>
      </c>
      <c r="R162" s="38">
        <f t="shared" si="106"/>
        <v>-9339.243726708075</v>
      </c>
      <c r="S162" s="12">
        <f t="shared" si="116"/>
        <v>5730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08"/>
        <v>6065</v>
      </c>
      <c r="E163" s="3">
        <f t="shared" si="109"/>
        <v>189</v>
      </c>
      <c r="F163" s="23">
        <f t="shared" si="110"/>
        <v>242.6</v>
      </c>
      <c r="G163" s="91">
        <f t="shared" si="102"/>
        <v>2.2467131864097743E-3</v>
      </c>
      <c r="H163" s="55">
        <f t="shared" si="103"/>
        <v>1</v>
      </c>
      <c r="I163" s="8">
        <f t="shared" si="111"/>
        <v>562</v>
      </c>
      <c r="J163" s="3">
        <f t="shared" si="112"/>
        <v>5728</v>
      </c>
      <c r="K163" s="37">
        <f t="shared" si="113"/>
        <v>183</v>
      </c>
      <c r="L163" s="8">
        <f t="shared" si="114"/>
        <v>0</v>
      </c>
      <c r="M163" s="3">
        <f t="shared" si="107"/>
        <v>-2</v>
      </c>
      <c r="N163" s="37">
        <f t="shared" si="115"/>
        <v>0</v>
      </c>
      <c r="P163" s="71">
        <f t="shared" si="104"/>
        <v>5.4703379076682006E-5</v>
      </c>
      <c r="Q163" s="70">
        <f t="shared" si="105"/>
        <v>1.3163904091941743</v>
      </c>
      <c r="R163" s="70">
        <f t="shared" si="106"/>
        <v>-9335.9850931677011</v>
      </c>
      <c r="S163" s="11">
        <f t="shared" si="116"/>
        <v>5728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08"/>
        <v>6065</v>
      </c>
      <c r="E164" s="2">
        <f t="shared" si="109"/>
        <v>189</v>
      </c>
      <c r="F164" s="24">
        <f t="shared" si="110"/>
        <v>242.6</v>
      </c>
      <c r="G164" s="92">
        <f t="shared" ref="G164:G198" si="117">D164/U$3</f>
        <v>2.2467131864097743E-3</v>
      </c>
      <c r="H164" s="56">
        <f t="shared" si="103"/>
        <v>1</v>
      </c>
      <c r="I164" s="7">
        <f t="shared" si="111"/>
        <v>562</v>
      </c>
      <c r="J164" s="2">
        <f t="shared" si="112"/>
        <v>5726</v>
      </c>
      <c r="K164" s="34">
        <f t="shared" si="113"/>
        <v>183</v>
      </c>
      <c r="L164" s="7">
        <f t="shared" si="114"/>
        <v>0</v>
      </c>
      <c r="M164" s="2">
        <f t="shared" si="107"/>
        <v>-2</v>
      </c>
      <c r="N164" s="34">
        <f t="shared" si="115"/>
        <v>0</v>
      </c>
      <c r="P164" s="39">
        <f t="shared" si="104"/>
        <v>5.4703379076682006E-5</v>
      </c>
      <c r="Q164" s="38">
        <f t="shared" si="105"/>
        <v>1.3164990063168158</v>
      </c>
      <c r="R164" s="38">
        <f t="shared" si="106"/>
        <v>-9332.7264596273289</v>
      </c>
      <c r="S164" s="12">
        <f t="shared" si="116"/>
        <v>5726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08"/>
        <v>6065</v>
      </c>
      <c r="E165" s="3">
        <f t="shared" si="109"/>
        <v>189</v>
      </c>
      <c r="F165" s="23">
        <f t="shared" si="110"/>
        <v>242.6</v>
      </c>
      <c r="G165" s="91">
        <f t="shared" si="117"/>
        <v>2.2467131864097743E-3</v>
      </c>
      <c r="H165" s="55">
        <f t="shared" si="103"/>
        <v>1</v>
      </c>
      <c r="I165" s="8">
        <f t="shared" si="111"/>
        <v>562</v>
      </c>
      <c r="J165" s="3">
        <f t="shared" si="112"/>
        <v>5724</v>
      </c>
      <c r="K165" s="37">
        <f t="shared" si="113"/>
        <v>183</v>
      </c>
      <c r="L165" s="8">
        <f t="shared" si="114"/>
        <v>0</v>
      </c>
      <c r="M165" s="3">
        <f t="shared" si="107"/>
        <v>-2</v>
      </c>
      <c r="N165" s="37">
        <f t="shared" si="115"/>
        <v>0</v>
      </c>
      <c r="P165" s="71">
        <f t="shared" si="104"/>
        <v>5.4703379076682006E-5</v>
      </c>
      <c r="Q165" s="70">
        <f t="shared" si="105"/>
        <v>1.3166076034394572</v>
      </c>
      <c r="R165" s="70">
        <f t="shared" si="106"/>
        <v>-9329.4678260869568</v>
      </c>
      <c r="S165" s="11">
        <f t="shared" si="116"/>
        <v>5724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08"/>
        <v>6065</v>
      </c>
      <c r="E166" s="2">
        <f t="shared" si="109"/>
        <v>189</v>
      </c>
      <c r="F166" s="24">
        <f t="shared" si="110"/>
        <v>242.6</v>
      </c>
      <c r="G166" s="92">
        <f t="shared" si="117"/>
        <v>2.2467131864097743E-3</v>
      </c>
      <c r="H166" s="56">
        <f t="shared" si="103"/>
        <v>1</v>
      </c>
      <c r="I166" s="7">
        <f t="shared" si="111"/>
        <v>562</v>
      </c>
      <c r="J166" s="2">
        <f t="shared" si="112"/>
        <v>5722</v>
      </c>
      <c r="K166" s="34">
        <f t="shared" si="113"/>
        <v>183</v>
      </c>
      <c r="L166" s="7">
        <f t="shared" si="114"/>
        <v>0</v>
      </c>
      <c r="M166" s="2">
        <f t="shared" si="107"/>
        <v>-2</v>
      </c>
      <c r="N166" s="34">
        <f t="shared" si="115"/>
        <v>0</v>
      </c>
      <c r="P166" s="39">
        <f t="shared" si="104"/>
        <v>5.4703379076682006E-5</v>
      </c>
      <c r="Q166" s="38">
        <f t="shared" si="105"/>
        <v>1.3167162005620985</v>
      </c>
      <c r="R166" s="38">
        <f t="shared" si="106"/>
        <v>-9326.2091925465829</v>
      </c>
      <c r="S166" s="12">
        <f t="shared" si="116"/>
        <v>5722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08"/>
        <v>6065</v>
      </c>
      <c r="E167" s="3">
        <f t="shared" si="109"/>
        <v>189</v>
      </c>
      <c r="F167" s="23">
        <f t="shared" si="110"/>
        <v>242.6</v>
      </c>
      <c r="G167" s="91">
        <f t="shared" si="117"/>
        <v>2.2467131864097743E-3</v>
      </c>
      <c r="H167" s="55">
        <f t="shared" si="103"/>
        <v>1</v>
      </c>
      <c r="I167" s="8">
        <f t="shared" si="111"/>
        <v>562</v>
      </c>
      <c r="J167" s="3">
        <f t="shared" si="112"/>
        <v>5720</v>
      </c>
      <c r="K167" s="37">
        <f t="shared" si="113"/>
        <v>183</v>
      </c>
      <c r="L167" s="8">
        <f t="shared" si="114"/>
        <v>0</v>
      </c>
      <c r="M167" s="3">
        <f t="shared" si="107"/>
        <v>-2</v>
      </c>
      <c r="N167" s="37">
        <f t="shared" si="115"/>
        <v>0</v>
      </c>
      <c r="P167" s="71">
        <f t="shared" si="104"/>
        <v>5.4703379076682006E-5</v>
      </c>
      <c r="Q167" s="70">
        <f t="shared" si="105"/>
        <v>1.31682479768474</v>
      </c>
      <c r="R167" s="70">
        <f t="shared" si="106"/>
        <v>-9322.9505590062108</v>
      </c>
      <c r="S167" s="11">
        <f t="shared" si="116"/>
        <v>5720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08"/>
        <v>6065</v>
      </c>
      <c r="E168" s="2">
        <f t="shared" si="109"/>
        <v>189</v>
      </c>
      <c r="F168" s="24">
        <f t="shared" si="110"/>
        <v>242.6</v>
      </c>
      <c r="G168" s="92">
        <f t="shared" si="117"/>
        <v>2.2467131864097743E-3</v>
      </c>
      <c r="H168" s="56">
        <f t="shared" ref="H168:H190" si="118">D168/D167</f>
        <v>1</v>
      </c>
      <c r="I168" s="7">
        <f t="shared" si="111"/>
        <v>562</v>
      </c>
      <c r="J168" s="2">
        <f t="shared" si="112"/>
        <v>5718</v>
      </c>
      <c r="K168" s="34">
        <f t="shared" si="113"/>
        <v>183</v>
      </c>
      <c r="L168" s="7">
        <f t="shared" si="114"/>
        <v>0</v>
      </c>
      <c r="M168" s="2">
        <f t="shared" si="107"/>
        <v>-2</v>
      </c>
      <c r="N168" s="34">
        <f t="shared" si="115"/>
        <v>0</v>
      </c>
      <c r="P168" s="39">
        <f t="shared" si="104"/>
        <v>5.4703379076682006E-5</v>
      </c>
      <c r="Q168" s="38">
        <f t="shared" si="105"/>
        <v>1.3169333948073814</v>
      </c>
      <c r="R168" s="38">
        <f t="shared" si="106"/>
        <v>-9319.6919254658387</v>
      </c>
      <c r="S168" s="12">
        <f t="shared" si="116"/>
        <v>5718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08"/>
        <v>6065</v>
      </c>
      <c r="E169" s="3">
        <f t="shared" si="109"/>
        <v>189</v>
      </c>
      <c r="F169" s="23">
        <f t="shared" si="110"/>
        <v>242.6</v>
      </c>
      <c r="G169" s="91">
        <f t="shared" si="117"/>
        <v>2.2467131864097743E-3</v>
      </c>
      <c r="H169" s="55">
        <f t="shared" si="118"/>
        <v>1</v>
      </c>
      <c r="I169" s="8">
        <f t="shared" si="111"/>
        <v>562</v>
      </c>
      <c r="J169" s="3">
        <f t="shared" si="112"/>
        <v>5716</v>
      </c>
      <c r="K169" s="37">
        <f t="shared" si="113"/>
        <v>183</v>
      </c>
      <c r="L169" s="8">
        <f t="shared" si="114"/>
        <v>0</v>
      </c>
      <c r="M169" s="3">
        <f t="shared" si="107"/>
        <v>-2</v>
      </c>
      <c r="N169" s="37">
        <f t="shared" si="115"/>
        <v>0</v>
      </c>
      <c r="P169" s="71">
        <f t="shared" si="104"/>
        <v>5.4703379076682006E-5</v>
      </c>
      <c r="Q169" s="70">
        <f t="shared" si="105"/>
        <v>1.3170419919300227</v>
      </c>
      <c r="R169" s="70">
        <f t="shared" si="106"/>
        <v>-9316.4332919254648</v>
      </c>
      <c r="S169" s="11">
        <f t="shared" si="116"/>
        <v>5716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08"/>
        <v>6065</v>
      </c>
      <c r="E170" s="2">
        <f t="shared" si="109"/>
        <v>189</v>
      </c>
      <c r="F170" s="24">
        <f t="shared" si="110"/>
        <v>242.6</v>
      </c>
      <c r="G170" s="92">
        <f t="shared" si="117"/>
        <v>2.2467131864097743E-3</v>
      </c>
      <c r="H170" s="56">
        <f t="shared" si="118"/>
        <v>1</v>
      </c>
      <c r="I170" s="7">
        <f t="shared" si="111"/>
        <v>562</v>
      </c>
      <c r="J170" s="2">
        <f t="shared" si="112"/>
        <v>5714</v>
      </c>
      <c r="K170" s="34">
        <f t="shared" si="113"/>
        <v>183</v>
      </c>
      <c r="L170" s="7">
        <f t="shared" si="114"/>
        <v>0</v>
      </c>
      <c r="M170" s="2">
        <f t="shared" si="107"/>
        <v>-2</v>
      </c>
      <c r="N170" s="34">
        <f t="shared" si="115"/>
        <v>0</v>
      </c>
      <c r="P170" s="39">
        <f t="shared" si="104"/>
        <v>5.4703379076682006E-5</v>
      </c>
      <c r="Q170" s="38">
        <f t="shared" si="105"/>
        <v>1.3171505890526642</v>
      </c>
      <c r="R170" s="38">
        <f t="shared" si="106"/>
        <v>-9313.1746583850927</v>
      </c>
      <c r="S170" s="12">
        <f t="shared" si="116"/>
        <v>5714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08"/>
        <v>6065</v>
      </c>
      <c r="E171" s="3">
        <f t="shared" si="109"/>
        <v>189</v>
      </c>
      <c r="F171" s="23">
        <f t="shared" si="110"/>
        <v>242.6</v>
      </c>
      <c r="G171" s="91">
        <f t="shared" si="117"/>
        <v>2.2467131864097743E-3</v>
      </c>
      <c r="H171" s="55">
        <f t="shared" si="118"/>
        <v>1</v>
      </c>
      <c r="I171" s="8">
        <f t="shared" si="111"/>
        <v>562</v>
      </c>
      <c r="J171" s="3">
        <f t="shared" si="112"/>
        <v>5712</v>
      </c>
      <c r="K171" s="37">
        <f t="shared" si="113"/>
        <v>183</v>
      </c>
      <c r="L171" s="8">
        <f t="shared" si="114"/>
        <v>0</v>
      </c>
      <c r="M171" s="3">
        <f t="shared" si="107"/>
        <v>-2</v>
      </c>
      <c r="N171" s="37">
        <f t="shared" si="115"/>
        <v>0</v>
      </c>
      <c r="P171" s="71">
        <f t="shared" si="104"/>
        <v>5.4703379076682006E-5</v>
      </c>
      <c r="Q171" s="70">
        <f t="shared" si="105"/>
        <v>1.3172591861753056</v>
      </c>
      <c r="R171" s="70">
        <f t="shared" si="106"/>
        <v>-9309.9160248447206</v>
      </c>
      <c r="S171" s="11">
        <f t="shared" si="116"/>
        <v>5712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08"/>
        <v>6065</v>
      </c>
      <c r="E172" s="2">
        <f t="shared" si="109"/>
        <v>189</v>
      </c>
      <c r="F172" s="24">
        <f t="shared" si="110"/>
        <v>242.6</v>
      </c>
      <c r="G172" s="92">
        <f t="shared" si="117"/>
        <v>2.2467131864097743E-3</v>
      </c>
      <c r="H172" s="56">
        <f t="shared" si="118"/>
        <v>1</v>
      </c>
      <c r="I172" s="7">
        <f t="shared" si="111"/>
        <v>562</v>
      </c>
      <c r="J172" s="2">
        <f t="shared" si="112"/>
        <v>5710</v>
      </c>
      <c r="K172" s="34">
        <f t="shared" si="113"/>
        <v>182</v>
      </c>
      <c r="L172" s="7">
        <f t="shared" si="114"/>
        <v>0</v>
      </c>
      <c r="M172" s="2">
        <f t="shared" si="107"/>
        <v>-2</v>
      </c>
      <c r="N172" s="34">
        <f t="shared" si="115"/>
        <v>-1</v>
      </c>
      <c r="P172" s="39">
        <f t="shared" si="104"/>
        <v>5.4703379076682006E-5</v>
      </c>
      <c r="Q172" s="38">
        <f t="shared" si="105"/>
        <v>1.3173677832979469</v>
      </c>
      <c r="R172" s="38">
        <f t="shared" si="106"/>
        <v>-9306.6573913043467</v>
      </c>
      <c r="S172" s="12">
        <f t="shared" si="116"/>
        <v>5710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08"/>
        <v>6065</v>
      </c>
      <c r="E173" s="3">
        <f t="shared" si="109"/>
        <v>189</v>
      </c>
      <c r="F173" s="23">
        <f t="shared" si="110"/>
        <v>242.6</v>
      </c>
      <c r="G173" s="91">
        <f t="shared" si="117"/>
        <v>2.2467131864097743E-3</v>
      </c>
      <c r="H173" s="55">
        <f t="shared" si="118"/>
        <v>1</v>
      </c>
      <c r="I173" s="8">
        <f t="shared" si="111"/>
        <v>562</v>
      </c>
      <c r="J173" s="3">
        <f t="shared" si="112"/>
        <v>5708</v>
      </c>
      <c r="K173" s="37">
        <f t="shared" si="113"/>
        <v>182</v>
      </c>
      <c r="L173" s="8">
        <f t="shared" si="114"/>
        <v>0</v>
      </c>
      <c r="M173" s="3">
        <f t="shared" si="107"/>
        <v>-2</v>
      </c>
      <c r="N173" s="37">
        <f t="shared" si="115"/>
        <v>0</v>
      </c>
      <c r="P173" s="71">
        <f t="shared" si="104"/>
        <v>5.4703379076682006E-5</v>
      </c>
      <c r="Q173" s="70">
        <f t="shared" si="105"/>
        <v>1.3174960199734174</v>
      </c>
      <c r="R173" s="70">
        <f t="shared" si="106"/>
        <v>-9303.3987577639746</v>
      </c>
      <c r="S173" s="11">
        <f t="shared" si="116"/>
        <v>5708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08"/>
        <v>6065</v>
      </c>
      <c r="E174" s="2">
        <f t="shared" si="109"/>
        <v>189</v>
      </c>
      <c r="F174" s="24">
        <f t="shared" si="110"/>
        <v>242.6</v>
      </c>
      <c r="G174" s="92">
        <f t="shared" si="117"/>
        <v>2.2467131864097743E-3</v>
      </c>
      <c r="H174" s="56">
        <f t="shared" si="118"/>
        <v>1</v>
      </c>
      <c r="I174" s="7">
        <f t="shared" si="111"/>
        <v>562</v>
      </c>
      <c r="J174" s="2">
        <f t="shared" si="112"/>
        <v>5706</v>
      </c>
      <c r="K174" s="34">
        <f t="shared" si="113"/>
        <v>182</v>
      </c>
      <c r="L174" s="7">
        <f t="shared" si="114"/>
        <v>0</v>
      </c>
      <c r="M174" s="2">
        <f t="shared" si="107"/>
        <v>-2</v>
      </c>
      <c r="N174" s="34">
        <f t="shared" si="115"/>
        <v>0</v>
      </c>
      <c r="P174" s="39">
        <f t="shared" si="104"/>
        <v>5.4703379076682006E-5</v>
      </c>
      <c r="Q174" s="38">
        <f t="shared" si="105"/>
        <v>1.3176046170960587</v>
      </c>
      <c r="R174" s="38">
        <f t="shared" si="106"/>
        <v>-9300.1401242236025</v>
      </c>
      <c r="S174" s="12">
        <f t="shared" si="116"/>
        <v>5706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08"/>
        <v>6065</v>
      </c>
      <c r="E175" s="3">
        <f t="shared" si="109"/>
        <v>189</v>
      </c>
      <c r="F175" s="23">
        <f t="shared" si="110"/>
        <v>242.6</v>
      </c>
      <c r="G175" s="91">
        <f t="shared" si="117"/>
        <v>2.2467131864097743E-3</v>
      </c>
      <c r="H175" s="55">
        <f t="shared" si="118"/>
        <v>1</v>
      </c>
      <c r="I175" s="8">
        <f t="shared" si="111"/>
        <v>562</v>
      </c>
      <c r="J175" s="3">
        <f t="shared" si="112"/>
        <v>5704</v>
      </c>
      <c r="K175" s="37">
        <f t="shared" si="113"/>
        <v>182</v>
      </c>
      <c r="L175" s="8">
        <f t="shared" si="114"/>
        <v>0</v>
      </c>
      <c r="M175" s="3">
        <f t="shared" si="107"/>
        <v>-2</v>
      </c>
      <c r="N175" s="37">
        <f t="shared" si="115"/>
        <v>0</v>
      </c>
      <c r="P175" s="71">
        <f t="shared" si="104"/>
        <v>5.4703379076682006E-5</v>
      </c>
      <c r="Q175" s="70">
        <f t="shared" si="105"/>
        <v>1.3177132142187002</v>
      </c>
      <c r="R175" s="70">
        <f t="shared" si="106"/>
        <v>-9296.8814906832304</v>
      </c>
      <c r="S175" s="11">
        <f t="shared" si="116"/>
        <v>5704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08"/>
        <v>6065</v>
      </c>
      <c r="E176" s="2">
        <f t="shared" si="109"/>
        <v>189</v>
      </c>
      <c r="F176" s="24">
        <f t="shared" si="110"/>
        <v>242.6</v>
      </c>
      <c r="G176" s="92">
        <f t="shared" si="117"/>
        <v>2.2467131864097743E-3</v>
      </c>
      <c r="H176" s="56">
        <f t="shared" si="118"/>
        <v>1</v>
      </c>
      <c r="I176" s="7">
        <f t="shared" si="111"/>
        <v>562</v>
      </c>
      <c r="J176" s="2">
        <f t="shared" si="112"/>
        <v>5702</v>
      </c>
      <c r="K176" s="34">
        <f t="shared" si="113"/>
        <v>182</v>
      </c>
      <c r="L176" s="7">
        <f t="shared" si="114"/>
        <v>0</v>
      </c>
      <c r="M176" s="2">
        <f t="shared" si="107"/>
        <v>-2</v>
      </c>
      <c r="N176" s="34">
        <f t="shared" si="115"/>
        <v>0</v>
      </c>
      <c r="P176" s="39">
        <f t="shared" si="104"/>
        <v>5.4703379076682006E-5</v>
      </c>
      <c r="Q176" s="38">
        <f t="shared" si="105"/>
        <v>1.3178218113413416</v>
      </c>
      <c r="R176" s="38">
        <f t="shared" si="106"/>
        <v>-9293.6228571428564</v>
      </c>
      <c r="S176" s="12">
        <f t="shared" si="116"/>
        <v>5702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08"/>
        <v>6065</v>
      </c>
      <c r="E177" s="3">
        <f t="shared" si="109"/>
        <v>189</v>
      </c>
      <c r="F177" s="23">
        <f t="shared" si="110"/>
        <v>242.6</v>
      </c>
      <c r="G177" s="91">
        <f t="shared" si="117"/>
        <v>2.2467131864097743E-3</v>
      </c>
      <c r="H177" s="55">
        <f t="shared" si="118"/>
        <v>1</v>
      </c>
      <c r="I177" s="8">
        <f t="shared" si="111"/>
        <v>562</v>
      </c>
      <c r="J177" s="3">
        <f t="shared" si="112"/>
        <v>5700</v>
      </c>
      <c r="K177" s="37">
        <f t="shared" si="113"/>
        <v>182</v>
      </c>
      <c r="L177" s="8">
        <f t="shared" si="114"/>
        <v>0</v>
      </c>
      <c r="M177" s="3">
        <f t="shared" si="107"/>
        <v>-2</v>
      </c>
      <c r="N177" s="37">
        <f t="shared" si="115"/>
        <v>0</v>
      </c>
      <c r="P177" s="71">
        <f t="shared" ref="P177:P204" si="119">Y$4*((1+W$4-X$4)*(1+W$4+Z$4)-X$4)</f>
        <v>5.4703379076682006E-5</v>
      </c>
      <c r="Q177" s="70">
        <f t="shared" ref="Q177:Q204" si="120">(1+W$4-X$4)*(1+W$4+Z$4)-Y$4*((Z$4*K176)+((I176+J176)*(1+W$4+Z$4)))</f>
        <v>1.3179304084639831</v>
      </c>
      <c r="R177" s="70">
        <f t="shared" ref="R177:R204" si="121">-J176*(1+W$4+Z$4)</f>
        <v>-9290.3642236024843</v>
      </c>
      <c r="S177" s="11">
        <f t="shared" si="116"/>
        <v>5700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08"/>
        <v>6065</v>
      </c>
      <c r="E178" s="2">
        <f t="shared" si="109"/>
        <v>189</v>
      </c>
      <c r="F178" s="24">
        <f t="shared" si="110"/>
        <v>242.6</v>
      </c>
      <c r="G178" s="92">
        <f t="shared" si="117"/>
        <v>2.2467131864097743E-3</v>
      </c>
      <c r="H178" s="56">
        <f t="shared" si="118"/>
        <v>1</v>
      </c>
      <c r="I178" s="7">
        <f t="shared" si="111"/>
        <v>562</v>
      </c>
      <c r="J178" s="2">
        <f t="shared" si="112"/>
        <v>5698</v>
      </c>
      <c r="K178" s="34">
        <f t="shared" si="113"/>
        <v>182</v>
      </c>
      <c r="L178" s="7">
        <f t="shared" si="114"/>
        <v>0</v>
      </c>
      <c r="M178" s="2">
        <f t="shared" si="107"/>
        <v>-2</v>
      </c>
      <c r="N178" s="34">
        <f t="shared" si="115"/>
        <v>0</v>
      </c>
      <c r="P178" s="39">
        <f t="shared" si="119"/>
        <v>5.4703379076682006E-5</v>
      </c>
      <c r="Q178" s="38">
        <f t="shared" si="120"/>
        <v>1.3180390055866245</v>
      </c>
      <c r="R178" s="38">
        <f t="shared" si="121"/>
        <v>-9287.1055900621122</v>
      </c>
      <c r="S178" s="12">
        <f t="shared" si="116"/>
        <v>5698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08"/>
        <v>6065</v>
      </c>
      <c r="E179" s="3">
        <f t="shared" si="109"/>
        <v>189</v>
      </c>
      <c r="F179" s="23">
        <f t="shared" si="110"/>
        <v>242.6</v>
      </c>
      <c r="G179" s="91">
        <f t="shared" si="117"/>
        <v>2.2467131864097743E-3</v>
      </c>
      <c r="H179" s="55">
        <f t="shared" si="118"/>
        <v>1</v>
      </c>
      <c r="I179" s="8">
        <f t="shared" si="111"/>
        <v>562</v>
      </c>
      <c r="J179" s="3">
        <f t="shared" si="112"/>
        <v>5696</v>
      </c>
      <c r="K179" s="37">
        <f t="shared" si="113"/>
        <v>182</v>
      </c>
      <c r="L179" s="8">
        <f t="shared" si="114"/>
        <v>0</v>
      </c>
      <c r="M179" s="3">
        <f t="shared" si="107"/>
        <v>-2</v>
      </c>
      <c r="N179" s="37">
        <f t="shared" si="115"/>
        <v>0</v>
      </c>
      <c r="P179" s="71">
        <f t="shared" si="119"/>
        <v>5.4703379076682006E-5</v>
      </c>
      <c r="Q179" s="70">
        <f t="shared" si="120"/>
        <v>1.3181476027092658</v>
      </c>
      <c r="R179" s="70">
        <f t="shared" si="121"/>
        <v>-9283.8469565217383</v>
      </c>
      <c r="S179" s="11">
        <f t="shared" si="116"/>
        <v>5696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08"/>
        <v>6065</v>
      </c>
      <c r="E180" s="2">
        <f t="shared" si="109"/>
        <v>189</v>
      </c>
      <c r="F180" s="24">
        <f t="shared" si="110"/>
        <v>242.6</v>
      </c>
      <c r="G180" s="92">
        <f t="shared" si="117"/>
        <v>2.2467131864097743E-3</v>
      </c>
      <c r="H180" s="56">
        <f t="shared" si="118"/>
        <v>1</v>
      </c>
      <c r="I180" s="7">
        <f t="shared" si="111"/>
        <v>562</v>
      </c>
      <c r="J180" s="2">
        <f t="shared" si="112"/>
        <v>5694</v>
      </c>
      <c r="K180" s="34">
        <f t="shared" si="113"/>
        <v>182</v>
      </c>
      <c r="L180" s="7">
        <f t="shared" si="114"/>
        <v>0</v>
      </c>
      <c r="M180" s="2">
        <f t="shared" si="107"/>
        <v>-2</v>
      </c>
      <c r="N180" s="34">
        <f t="shared" si="115"/>
        <v>0</v>
      </c>
      <c r="P180" s="39">
        <f t="shared" si="119"/>
        <v>5.4703379076682006E-5</v>
      </c>
      <c r="Q180" s="38">
        <f t="shared" si="120"/>
        <v>1.3182561998319073</v>
      </c>
      <c r="R180" s="38">
        <f t="shared" si="121"/>
        <v>-9280.5883229813662</v>
      </c>
      <c r="S180" s="12">
        <f t="shared" si="116"/>
        <v>5694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08"/>
        <v>6065</v>
      </c>
      <c r="E181" s="3">
        <f t="shared" si="109"/>
        <v>189</v>
      </c>
      <c r="F181" s="23">
        <f t="shared" si="110"/>
        <v>242.6</v>
      </c>
      <c r="G181" s="91">
        <f t="shared" si="117"/>
        <v>2.2467131864097743E-3</v>
      </c>
      <c r="H181" s="55">
        <f t="shared" si="118"/>
        <v>1</v>
      </c>
      <c r="I181" s="8">
        <f t="shared" si="111"/>
        <v>562</v>
      </c>
      <c r="J181" s="3">
        <f t="shared" si="112"/>
        <v>5692</v>
      </c>
      <c r="K181" s="37">
        <f t="shared" si="113"/>
        <v>182</v>
      </c>
      <c r="L181" s="8">
        <f t="shared" si="114"/>
        <v>0</v>
      </c>
      <c r="M181" s="3">
        <f t="shared" si="107"/>
        <v>-2</v>
      </c>
      <c r="N181" s="37">
        <f t="shared" si="115"/>
        <v>0</v>
      </c>
      <c r="P181" s="71">
        <f t="shared" si="119"/>
        <v>5.4703379076682006E-5</v>
      </c>
      <c r="Q181" s="70">
        <f t="shared" si="120"/>
        <v>1.3183647969545487</v>
      </c>
      <c r="R181" s="70">
        <f t="shared" si="121"/>
        <v>-9277.3296894409941</v>
      </c>
      <c r="S181" s="11">
        <f t="shared" si="116"/>
        <v>5692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08"/>
        <v>6065</v>
      </c>
      <c r="E182" s="2">
        <f t="shared" si="109"/>
        <v>189</v>
      </c>
      <c r="F182" s="24">
        <f t="shared" si="110"/>
        <v>242.6</v>
      </c>
      <c r="G182" s="92">
        <f t="shared" si="117"/>
        <v>2.2467131864097743E-3</v>
      </c>
      <c r="H182" s="56">
        <f t="shared" si="118"/>
        <v>1</v>
      </c>
      <c r="I182" s="7">
        <f t="shared" si="111"/>
        <v>562</v>
      </c>
      <c r="J182" s="2">
        <f t="shared" si="112"/>
        <v>5690</v>
      </c>
      <c r="K182" s="34">
        <f t="shared" si="113"/>
        <v>182</v>
      </c>
      <c r="L182" s="7">
        <f t="shared" si="114"/>
        <v>0</v>
      </c>
      <c r="M182" s="2">
        <f t="shared" si="107"/>
        <v>-2</v>
      </c>
      <c r="N182" s="34">
        <f t="shared" si="115"/>
        <v>0</v>
      </c>
      <c r="P182" s="39">
        <f t="shared" si="119"/>
        <v>5.4703379076682006E-5</v>
      </c>
      <c r="Q182" s="38">
        <f t="shared" si="120"/>
        <v>1.31847339407719</v>
      </c>
      <c r="R182" s="38">
        <f t="shared" si="121"/>
        <v>-9274.0710559006202</v>
      </c>
      <c r="S182" s="12">
        <f t="shared" si="116"/>
        <v>5690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08"/>
        <v>6065</v>
      </c>
      <c r="E183" s="3">
        <f t="shared" si="109"/>
        <v>189</v>
      </c>
      <c r="F183" s="23">
        <f t="shared" si="110"/>
        <v>242.6</v>
      </c>
      <c r="G183" s="91">
        <f t="shared" si="117"/>
        <v>2.2467131864097743E-3</v>
      </c>
      <c r="H183" s="55">
        <f t="shared" si="118"/>
        <v>1</v>
      </c>
      <c r="I183" s="8">
        <f t="shared" si="111"/>
        <v>562</v>
      </c>
      <c r="J183" s="3">
        <f t="shared" si="112"/>
        <v>5688</v>
      </c>
      <c r="K183" s="37">
        <f t="shared" si="113"/>
        <v>182</v>
      </c>
      <c r="L183" s="8">
        <f t="shared" si="114"/>
        <v>0</v>
      </c>
      <c r="M183" s="3">
        <f t="shared" si="107"/>
        <v>-2</v>
      </c>
      <c r="N183" s="37">
        <f t="shared" si="115"/>
        <v>0</v>
      </c>
      <c r="P183" s="71">
        <f t="shared" si="119"/>
        <v>5.4703379076682006E-5</v>
      </c>
      <c r="Q183" s="70">
        <f t="shared" si="120"/>
        <v>1.3185819911998315</v>
      </c>
      <c r="R183" s="70">
        <f t="shared" si="121"/>
        <v>-9270.8124223602481</v>
      </c>
      <c r="S183" s="11">
        <f t="shared" si="116"/>
        <v>5688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08"/>
        <v>6065</v>
      </c>
      <c r="E184" s="2">
        <f t="shared" si="109"/>
        <v>189</v>
      </c>
      <c r="F184" s="24">
        <f t="shared" si="110"/>
        <v>242.6</v>
      </c>
      <c r="G184" s="92">
        <f t="shared" si="117"/>
        <v>2.2467131864097743E-3</v>
      </c>
      <c r="H184" s="56">
        <f t="shared" si="118"/>
        <v>1</v>
      </c>
      <c r="I184" s="7">
        <f t="shared" si="111"/>
        <v>562</v>
      </c>
      <c r="J184" s="2">
        <f t="shared" si="112"/>
        <v>5686</v>
      </c>
      <c r="K184" s="34">
        <f t="shared" si="113"/>
        <v>182</v>
      </c>
      <c r="L184" s="7">
        <f t="shared" si="114"/>
        <v>0</v>
      </c>
      <c r="M184" s="2">
        <f t="shared" si="107"/>
        <v>-2</v>
      </c>
      <c r="N184" s="34">
        <f t="shared" si="115"/>
        <v>0</v>
      </c>
      <c r="P184" s="39">
        <f t="shared" si="119"/>
        <v>5.4703379076682006E-5</v>
      </c>
      <c r="Q184" s="38">
        <f t="shared" si="120"/>
        <v>1.3186905883224729</v>
      </c>
      <c r="R184" s="38">
        <f t="shared" si="121"/>
        <v>-9267.553788819876</v>
      </c>
      <c r="S184" s="12">
        <f t="shared" si="116"/>
        <v>5686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08"/>
        <v>6065</v>
      </c>
      <c r="E185" s="3">
        <f t="shared" si="109"/>
        <v>189</v>
      </c>
      <c r="F185" s="23">
        <f t="shared" si="110"/>
        <v>242.6</v>
      </c>
      <c r="G185" s="91">
        <f t="shared" si="117"/>
        <v>2.2467131864097743E-3</v>
      </c>
      <c r="H185" s="55">
        <f t="shared" si="118"/>
        <v>1</v>
      </c>
      <c r="I185" s="8">
        <f t="shared" si="111"/>
        <v>562</v>
      </c>
      <c r="J185" s="3">
        <f t="shared" si="112"/>
        <v>5684</v>
      </c>
      <c r="K185" s="37">
        <f t="shared" si="113"/>
        <v>182</v>
      </c>
      <c r="L185" s="8">
        <f t="shared" si="114"/>
        <v>0</v>
      </c>
      <c r="M185" s="3">
        <f t="shared" ref="M185:M198" si="122">J185-J184</f>
        <v>-2</v>
      </c>
      <c r="N185" s="37">
        <f t="shared" si="115"/>
        <v>0</v>
      </c>
      <c r="P185" s="71">
        <f t="shared" si="119"/>
        <v>5.4703379076682006E-5</v>
      </c>
      <c r="Q185" s="70">
        <f t="shared" si="120"/>
        <v>1.3187991854451142</v>
      </c>
      <c r="R185" s="70">
        <f t="shared" si="121"/>
        <v>-9264.2951552795021</v>
      </c>
      <c r="S185" s="11">
        <f t="shared" si="116"/>
        <v>5684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08"/>
        <v>6065</v>
      </c>
      <c r="E186" s="2">
        <f t="shared" si="109"/>
        <v>189</v>
      </c>
      <c r="F186" s="24">
        <f t="shared" si="110"/>
        <v>242.6</v>
      </c>
      <c r="G186" s="92">
        <f t="shared" si="117"/>
        <v>2.2467131864097743E-3</v>
      </c>
      <c r="H186" s="56">
        <f t="shared" si="118"/>
        <v>1</v>
      </c>
      <c r="I186" s="7">
        <f t="shared" si="111"/>
        <v>562</v>
      </c>
      <c r="J186" s="2">
        <f t="shared" si="112"/>
        <v>5682</v>
      </c>
      <c r="K186" s="34">
        <f t="shared" si="113"/>
        <v>182</v>
      </c>
      <c r="L186" s="7">
        <f t="shared" si="114"/>
        <v>0</v>
      </c>
      <c r="M186" s="2">
        <f t="shared" si="122"/>
        <v>-2</v>
      </c>
      <c r="N186" s="34">
        <f t="shared" si="115"/>
        <v>0</v>
      </c>
      <c r="P186" s="39">
        <f t="shared" si="119"/>
        <v>5.4703379076682006E-5</v>
      </c>
      <c r="Q186" s="38">
        <f t="shared" si="120"/>
        <v>1.3189077825677558</v>
      </c>
      <c r="R186" s="38">
        <f t="shared" si="121"/>
        <v>-9261.03652173913</v>
      </c>
      <c r="S186" s="12">
        <f t="shared" si="116"/>
        <v>5682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3">D186+IF(M187&gt;0,M187,0)</f>
        <v>6065</v>
      </c>
      <c r="E187" s="3">
        <f t="shared" ref="E187:E198" si="124">E186+IF(N187&gt;0,N187,0)</f>
        <v>189</v>
      </c>
      <c r="F187" s="23">
        <f t="shared" ref="F187:F204" si="125">D187*W$4</f>
        <v>242.6</v>
      </c>
      <c r="G187" s="91">
        <f t="shared" si="117"/>
        <v>2.2467131864097743E-3</v>
      </c>
      <c r="H187" s="55">
        <f t="shared" si="118"/>
        <v>1</v>
      </c>
      <c r="I187" s="8">
        <f t="shared" ref="I187:I204" si="126">INT((Z$4*K187+I186)/(1+Y$4*J187))</f>
        <v>562</v>
      </c>
      <c r="J187" s="3">
        <f t="shared" ref="J187:J198" si="127">S187</f>
        <v>5680</v>
      </c>
      <c r="K187" s="37">
        <f t="shared" ref="K187:K204" si="128">INT((X$4*J187+K186)/(1+W$4+Z$4))</f>
        <v>182</v>
      </c>
      <c r="L187" s="8">
        <f t="shared" ref="L187:L198" si="129">I187-I186</f>
        <v>0</v>
      </c>
      <c r="M187" s="3">
        <f t="shared" si="122"/>
        <v>-2</v>
      </c>
      <c r="N187" s="37">
        <f t="shared" ref="N187:N198" si="130">K187-K186</f>
        <v>0</v>
      </c>
      <c r="P187" s="71">
        <f t="shared" si="119"/>
        <v>5.4703379076682006E-5</v>
      </c>
      <c r="Q187" s="70">
        <f t="shared" si="120"/>
        <v>1.3190163796903971</v>
      </c>
      <c r="R187" s="70">
        <f t="shared" si="121"/>
        <v>-9257.7778881987579</v>
      </c>
      <c r="S187" s="11">
        <f t="shared" si="116"/>
        <v>5680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3"/>
        <v>6065</v>
      </c>
      <c r="E188" s="2">
        <f t="shared" si="124"/>
        <v>189</v>
      </c>
      <c r="F188" s="24">
        <f t="shared" si="125"/>
        <v>242.6</v>
      </c>
      <c r="G188" s="92">
        <f t="shared" si="117"/>
        <v>2.2467131864097743E-3</v>
      </c>
      <c r="H188" s="56">
        <f t="shared" si="118"/>
        <v>1</v>
      </c>
      <c r="I188" s="7">
        <f t="shared" si="126"/>
        <v>562</v>
      </c>
      <c r="J188" s="2">
        <f t="shared" si="127"/>
        <v>5678</v>
      </c>
      <c r="K188" s="34">
        <f t="shared" si="128"/>
        <v>181</v>
      </c>
      <c r="L188" s="7">
        <f t="shared" si="129"/>
        <v>0</v>
      </c>
      <c r="M188" s="2">
        <f t="shared" si="122"/>
        <v>-2</v>
      </c>
      <c r="N188" s="34">
        <f t="shared" si="130"/>
        <v>-1</v>
      </c>
      <c r="P188" s="39">
        <f t="shared" si="119"/>
        <v>5.4703379076682006E-5</v>
      </c>
      <c r="Q188" s="38">
        <f t="shared" si="120"/>
        <v>1.3191249768130384</v>
      </c>
      <c r="R188" s="38">
        <f t="shared" si="121"/>
        <v>-9254.5192546583858</v>
      </c>
      <c r="S188" s="12">
        <f t="shared" si="116"/>
        <v>5678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3"/>
        <v>6065</v>
      </c>
      <c r="E189" s="3">
        <f t="shared" si="124"/>
        <v>189</v>
      </c>
      <c r="F189" s="23">
        <f t="shared" si="125"/>
        <v>242.6</v>
      </c>
      <c r="G189" s="91">
        <f t="shared" si="117"/>
        <v>2.2467131864097743E-3</v>
      </c>
      <c r="H189" s="55">
        <f t="shared" si="118"/>
        <v>1</v>
      </c>
      <c r="I189" s="8">
        <f t="shared" si="126"/>
        <v>562</v>
      </c>
      <c r="J189" s="3">
        <f t="shared" si="127"/>
        <v>5676</v>
      </c>
      <c r="K189" s="37">
        <f t="shared" si="128"/>
        <v>181</v>
      </c>
      <c r="L189" s="8">
        <f t="shared" si="129"/>
        <v>0</v>
      </c>
      <c r="M189" s="3">
        <f t="shared" si="122"/>
        <v>-2</v>
      </c>
      <c r="N189" s="37">
        <f t="shared" si="130"/>
        <v>0</v>
      </c>
      <c r="P189" s="71">
        <f t="shared" si="119"/>
        <v>5.4703379076682006E-5</v>
      </c>
      <c r="Q189" s="70">
        <f t="shared" si="120"/>
        <v>1.3192532134885089</v>
      </c>
      <c r="R189" s="70">
        <f t="shared" si="121"/>
        <v>-9251.2606211180118</v>
      </c>
      <c r="S189" s="11">
        <f t="shared" si="116"/>
        <v>5676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3"/>
        <v>6065</v>
      </c>
      <c r="E190" s="2">
        <f t="shared" si="124"/>
        <v>189</v>
      </c>
      <c r="F190" s="24">
        <f t="shared" si="125"/>
        <v>242.6</v>
      </c>
      <c r="G190" s="92">
        <f t="shared" si="117"/>
        <v>2.2467131864097743E-3</v>
      </c>
      <c r="H190" s="56">
        <f t="shared" si="118"/>
        <v>1</v>
      </c>
      <c r="I190" s="7">
        <f t="shared" si="126"/>
        <v>562</v>
      </c>
      <c r="J190" s="2">
        <f t="shared" si="127"/>
        <v>5674</v>
      </c>
      <c r="K190" s="34">
        <f t="shared" si="128"/>
        <v>181</v>
      </c>
      <c r="L190" s="7">
        <f t="shared" si="129"/>
        <v>0</v>
      </c>
      <c r="M190" s="2">
        <f t="shared" si="122"/>
        <v>-2</v>
      </c>
      <c r="N190" s="34">
        <f t="shared" si="130"/>
        <v>0</v>
      </c>
      <c r="P190" s="39">
        <f t="shared" si="119"/>
        <v>5.4703379076682006E-5</v>
      </c>
      <c r="Q190" s="38">
        <f t="shared" si="120"/>
        <v>1.3193618106111504</v>
      </c>
      <c r="R190" s="38">
        <f t="shared" si="121"/>
        <v>-9248.0019875776397</v>
      </c>
      <c r="S190" s="12">
        <f t="shared" si="116"/>
        <v>5674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3"/>
        <v>6065</v>
      </c>
      <c r="E191" s="3">
        <f t="shared" si="124"/>
        <v>189</v>
      </c>
      <c r="F191" s="23">
        <f t="shared" si="125"/>
        <v>242.6</v>
      </c>
      <c r="G191" s="91">
        <f t="shared" si="117"/>
        <v>2.2467131864097743E-3</v>
      </c>
      <c r="H191" s="55">
        <f t="shared" ref="H191:H198" si="131">D191/D190</f>
        <v>1</v>
      </c>
      <c r="I191" s="8">
        <f t="shared" si="126"/>
        <v>562</v>
      </c>
      <c r="J191" s="3">
        <f t="shared" si="127"/>
        <v>5672</v>
      </c>
      <c r="K191" s="37">
        <f t="shared" si="128"/>
        <v>181</v>
      </c>
      <c r="L191" s="8">
        <f t="shared" si="129"/>
        <v>0</v>
      </c>
      <c r="M191" s="3">
        <f t="shared" si="122"/>
        <v>-2</v>
      </c>
      <c r="N191" s="37">
        <f t="shared" si="130"/>
        <v>0</v>
      </c>
      <c r="P191" s="71">
        <f t="shared" si="119"/>
        <v>5.4703379076682006E-5</v>
      </c>
      <c r="Q191" s="70">
        <f t="shared" si="120"/>
        <v>1.3194704077337918</v>
      </c>
      <c r="R191" s="70">
        <f t="shared" si="121"/>
        <v>-9244.7433540372676</v>
      </c>
      <c r="S191" s="11">
        <f t="shared" si="116"/>
        <v>5672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3"/>
        <v>6065</v>
      </c>
      <c r="E192" s="2">
        <f t="shared" si="124"/>
        <v>189</v>
      </c>
      <c r="F192" s="24">
        <f t="shared" si="125"/>
        <v>242.6</v>
      </c>
      <c r="G192" s="92">
        <f t="shared" si="117"/>
        <v>2.2467131864097743E-3</v>
      </c>
      <c r="H192" s="56">
        <f t="shared" si="131"/>
        <v>1</v>
      </c>
      <c r="I192" s="7">
        <f t="shared" si="126"/>
        <v>562</v>
      </c>
      <c r="J192" s="2">
        <f t="shared" si="127"/>
        <v>5670</v>
      </c>
      <c r="K192" s="34">
        <f t="shared" si="128"/>
        <v>181</v>
      </c>
      <c r="L192" s="7">
        <f t="shared" si="129"/>
        <v>0</v>
      </c>
      <c r="M192" s="2">
        <f t="shared" si="122"/>
        <v>-2</v>
      </c>
      <c r="N192" s="34">
        <f t="shared" si="130"/>
        <v>0</v>
      </c>
      <c r="P192" s="39">
        <f t="shared" si="119"/>
        <v>5.4703379076682006E-5</v>
      </c>
      <c r="Q192" s="38">
        <f t="shared" si="120"/>
        <v>1.3195790048564331</v>
      </c>
      <c r="R192" s="38">
        <f t="shared" si="121"/>
        <v>-9241.4847204968937</v>
      </c>
      <c r="S192" s="12">
        <f t="shared" si="116"/>
        <v>5670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3"/>
        <v>6065</v>
      </c>
      <c r="E193" s="3">
        <f t="shared" si="124"/>
        <v>189</v>
      </c>
      <c r="F193" s="23">
        <f t="shared" si="125"/>
        <v>242.6</v>
      </c>
      <c r="G193" s="91">
        <f t="shared" si="117"/>
        <v>2.2467131864097743E-3</v>
      </c>
      <c r="H193" s="55">
        <f t="shared" si="131"/>
        <v>1</v>
      </c>
      <c r="I193" s="8">
        <f t="shared" si="126"/>
        <v>562</v>
      </c>
      <c r="J193" s="3">
        <f t="shared" si="127"/>
        <v>5668</v>
      </c>
      <c r="K193" s="37">
        <f t="shared" si="128"/>
        <v>181</v>
      </c>
      <c r="L193" s="8">
        <f t="shared" si="129"/>
        <v>0</v>
      </c>
      <c r="M193" s="3">
        <f t="shared" si="122"/>
        <v>-2</v>
      </c>
      <c r="N193" s="37">
        <f t="shared" si="130"/>
        <v>0</v>
      </c>
      <c r="P193" s="71">
        <f t="shared" si="119"/>
        <v>5.4703379076682006E-5</v>
      </c>
      <c r="Q193" s="70">
        <f t="shared" si="120"/>
        <v>1.3196876019790746</v>
      </c>
      <c r="R193" s="70">
        <f t="shared" si="121"/>
        <v>-9238.2260869565216</v>
      </c>
      <c r="S193" s="11">
        <f t="shared" si="116"/>
        <v>5668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3"/>
        <v>6065</v>
      </c>
      <c r="E194" s="2">
        <f t="shared" si="124"/>
        <v>189</v>
      </c>
      <c r="F194" s="24">
        <f t="shared" si="125"/>
        <v>242.6</v>
      </c>
      <c r="G194" s="92">
        <f t="shared" si="117"/>
        <v>2.2467131864097743E-3</v>
      </c>
      <c r="H194" s="56">
        <f t="shared" si="131"/>
        <v>1</v>
      </c>
      <c r="I194" s="7">
        <f t="shared" si="126"/>
        <v>562</v>
      </c>
      <c r="J194" s="2">
        <f t="shared" si="127"/>
        <v>5666</v>
      </c>
      <c r="K194" s="34">
        <f t="shared" si="128"/>
        <v>181</v>
      </c>
      <c r="L194" s="7">
        <f t="shared" si="129"/>
        <v>0</v>
      </c>
      <c r="M194" s="2">
        <f t="shared" si="122"/>
        <v>-2</v>
      </c>
      <c r="N194" s="34">
        <f t="shared" si="130"/>
        <v>0</v>
      </c>
      <c r="P194" s="39">
        <f t="shared" si="119"/>
        <v>5.4703379076682006E-5</v>
      </c>
      <c r="Q194" s="38">
        <f t="shared" si="120"/>
        <v>1.319796199101716</v>
      </c>
      <c r="R194" s="38">
        <f t="shared" si="121"/>
        <v>-9234.9674534161495</v>
      </c>
      <c r="S194" s="12">
        <f t="shared" si="116"/>
        <v>5666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3"/>
        <v>6065</v>
      </c>
      <c r="E195" s="3">
        <f t="shared" si="124"/>
        <v>189</v>
      </c>
      <c r="F195" s="23">
        <f t="shared" si="125"/>
        <v>242.6</v>
      </c>
      <c r="G195" s="91">
        <f t="shared" si="117"/>
        <v>2.2467131864097743E-3</v>
      </c>
      <c r="H195" s="55">
        <f t="shared" si="131"/>
        <v>1</v>
      </c>
      <c r="I195" s="8">
        <f t="shared" si="126"/>
        <v>562</v>
      </c>
      <c r="J195" s="3">
        <f t="shared" si="127"/>
        <v>5664</v>
      </c>
      <c r="K195" s="37">
        <f t="shared" si="128"/>
        <v>181</v>
      </c>
      <c r="L195" s="8">
        <f t="shared" si="129"/>
        <v>0</v>
      </c>
      <c r="M195" s="3">
        <f t="shared" si="122"/>
        <v>-2</v>
      </c>
      <c r="N195" s="37">
        <f t="shared" si="130"/>
        <v>0</v>
      </c>
      <c r="P195" s="71">
        <f t="shared" si="119"/>
        <v>5.4703379076682006E-5</v>
      </c>
      <c r="Q195" s="70">
        <f t="shared" si="120"/>
        <v>1.3199047962243573</v>
      </c>
      <c r="R195" s="70">
        <f t="shared" si="121"/>
        <v>-9231.7088198757756</v>
      </c>
      <c r="S195" s="11">
        <f t="shared" si="116"/>
        <v>5664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3"/>
        <v>6065</v>
      </c>
      <c r="E196" s="2">
        <f t="shared" si="124"/>
        <v>189</v>
      </c>
      <c r="F196" s="24">
        <f t="shared" si="125"/>
        <v>242.6</v>
      </c>
      <c r="G196" s="92">
        <f t="shared" si="117"/>
        <v>2.2467131864097743E-3</v>
      </c>
      <c r="H196" s="56">
        <f t="shared" si="131"/>
        <v>1</v>
      </c>
      <c r="I196" s="7">
        <f t="shared" si="126"/>
        <v>562</v>
      </c>
      <c r="J196" s="2">
        <f t="shared" si="127"/>
        <v>5662</v>
      </c>
      <c r="K196" s="34">
        <f t="shared" si="128"/>
        <v>181</v>
      </c>
      <c r="L196" s="7">
        <f t="shared" si="129"/>
        <v>0</v>
      </c>
      <c r="M196" s="2">
        <f t="shared" si="122"/>
        <v>-2</v>
      </c>
      <c r="N196" s="34">
        <f t="shared" si="130"/>
        <v>0</v>
      </c>
      <c r="P196" s="39">
        <f t="shared" si="119"/>
        <v>5.4703379076682006E-5</v>
      </c>
      <c r="Q196" s="38">
        <f t="shared" si="120"/>
        <v>1.3200133933469989</v>
      </c>
      <c r="R196" s="38">
        <f t="shared" si="121"/>
        <v>-9228.4501863354035</v>
      </c>
      <c r="S196" s="12">
        <f t="shared" si="116"/>
        <v>5662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3"/>
        <v>6065</v>
      </c>
      <c r="E197" s="3">
        <f t="shared" si="124"/>
        <v>189</v>
      </c>
      <c r="F197" s="23">
        <f t="shared" si="125"/>
        <v>242.6</v>
      </c>
      <c r="G197" s="91">
        <f t="shared" si="117"/>
        <v>2.2467131864097743E-3</v>
      </c>
      <c r="H197" s="55">
        <f t="shared" si="131"/>
        <v>1</v>
      </c>
      <c r="I197" s="8">
        <f t="shared" si="126"/>
        <v>562</v>
      </c>
      <c r="J197" s="3">
        <f t="shared" si="127"/>
        <v>5660</v>
      </c>
      <c r="K197" s="37">
        <f t="shared" si="128"/>
        <v>181</v>
      </c>
      <c r="L197" s="8">
        <f t="shared" si="129"/>
        <v>0</v>
      </c>
      <c r="M197" s="3">
        <f t="shared" si="122"/>
        <v>-2</v>
      </c>
      <c r="N197" s="37">
        <f t="shared" si="130"/>
        <v>0</v>
      </c>
      <c r="P197" s="71">
        <f t="shared" si="119"/>
        <v>5.4703379076682006E-5</v>
      </c>
      <c r="Q197" s="70">
        <f t="shared" si="120"/>
        <v>1.3201219904696402</v>
      </c>
      <c r="R197" s="70">
        <f t="shared" si="121"/>
        <v>-9225.1915527950314</v>
      </c>
      <c r="S197" s="11">
        <f t="shared" si="116"/>
        <v>5660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3"/>
        <v>6065</v>
      </c>
      <c r="E198" s="47">
        <f t="shared" si="124"/>
        <v>189</v>
      </c>
      <c r="F198" s="94">
        <f t="shared" si="125"/>
        <v>242.6</v>
      </c>
      <c r="G198" s="93">
        <f t="shared" si="117"/>
        <v>2.2467131864097743E-3</v>
      </c>
      <c r="H198" s="57">
        <f t="shared" si="131"/>
        <v>1</v>
      </c>
      <c r="I198" s="30">
        <f t="shared" si="126"/>
        <v>562</v>
      </c>
      <c r="J198" s="47">
        <f t="shared" si="127"/>
        <v>5658</v>
      </c>
      <c r="K198" s="88">
        <f t="shared" si="128"/>
        <v>181</v>
      </c>
      <c r="L198" s="30">
        <f t="shared" si="129"/>
        <v>0</v>
      </c>
      <c r="M198" s="47">
        <f t="shared" si="122"/>
        <v>-2</v>
      </c>
      <c r="N198" s="88">
        <f t="shared" si="130"/>
        <v>0</v>
      </c>
      <c r="P198" s="39">
        <f t="shared" si="119"/>
        <v>5.4703379076682006E-5</v>
      </c>
      <c r="Q198" s="38">
        <f t="shared" si="120"/>
        <v>1.3202305875922815</v>
      </c>
      <c r="R198" s="38">
        <f t="shared" si="121"/>
        <v>-9221.9329192546575</v>
      </c>
      <c r="S198" s="12">
        <f t="shared" si="116"/>
        <v>5658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2">D198+IF(M199&gt;0,M199,0)</f>
        <v>6065</v>
      </c>
      <c r="E199" s="3">
        <f t="shared" ref="E199:E202" si="133">E198+IF(N199&gt;0,N199,0)</f>
        <v>189</v>
      </c>
      <c r="F199" s="23">
        <f t="shared" si="125"/>
        <v>242.6</v>
      </c>
      <c r="G199" s="91">
        <f t="shared" ref="G199:G202" si="134">D199/U$3</f>
        <v>2.2467131864097743E-3</v>
      </c>
      <c r="H199" s="55">
        <f t="shared" ref="H199:H203" si="135">D199/D198</f>
        <v>1</v>
      </c>
      <c r="I199" s="8">
        <f t="shared" si="126"/>
        <v>562</v>
      </c>
      <c r="J199" s="3">
        <f t="shared" ref="J199:J202" si="136">S199</f>
        <v>5656</v>
      </c>
      <c r="K199" s="37">
        <f t="shared" si="128"/>
        <v>181</v>
      </c>
      <c r="L199" s="8">
        <f t="shared" ref="L199:L202" si="137">I199-I198</f>
        <v>0</v>
      </c>
      <c r="M199" s="3">
        <f t="shared" ref="M199:M202" si="138">J199-J198</f>
        <v>-2</v>
      </c>
      <c r="N199" s="37">
        <f t="shared" ref="N199:N202" si="139">K199-K198</f>
        <v>0</v>
      </c>
      <c r="P199" s="71">
        <f t="shared" si="119"/>
        <v>5.4703379076682006E-5</v>
      </c>
      <c r="Q199" s="70">
        <f t="shared" si="120"/>
        <v>1.3203391847149231</v>
      </c>
      <c r="R199" s="70">
        <f t="shared" si="121"/>
        <v>-9218.6742857142854</v>
      </c>
      <c r="S199" s="11">
        <f t="shared" ref="S199:S203" si="140">INT(((-Q199+SQRT((Q199^2)-(4*P199*R199)))/(2*P199)))</f>
        <v>5656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2"/>
        <v>6065</v>
      </c>
      <c r="E200" s="2">
        <f t="shared" si="133"/>
        <v>189</v>
      </c>
      <c r="F200" s="24">
        <f t="shared" si="125"/>
        <v>242.6</v>
      </c>
      <c r="G200" s="92">
        <f t="shared" si="134"/>
        <v>2.2467131864097743E-3</v>
      </c>
      <c r="H200" s="56">
        <f t="shared" si="135"/>
        <v>1</v>
      </c>
      <c r="I200" s="7">
        <f t="shared" si="126"/>
        <v>562</v>
      </c>
      <c r="J200" s="2">
        <f t="shared" si="136"/>
        <v>5654</v>
      </c>
      <c r="K200" s="34">
        <f t="shared" si="128"/>
        <v>181</v>
      </c>
      <c r="L200" s="7">
        <f t="shared" si="137"/>
        <v>0</v>
      </c>
      <c r="M200" s="2">
        <f t="shared" si="138"/>
        <v>-2</v>
      </c>
      <c r="N200" s="34">
        <f t="shared" si="139"/>
        <v>0</v>
      </c>
      <c r="P200" s="39">
        <f t="shared" si="119"/>
        <v>5.4703379076682006E-5</v>
      </c>
      <c r="Q200" s="38">
        <f t="shared" si="120"/>
        <v>1.3204477818375644</v>
      </c>
      <c r="R200" s="38">
        <f t="shared" si="121"/>
        <v>-9215.4156521739133</v>
      </c>
      <c r="S200" s="12">
        <f t="shared" si="140"/>
        <v>5654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2"/>
        <v>6065</v>
      </c>
      <c r="E201" s="3">
        <f t="shared" si="133"/>
        <v>189</v>
      </c>
      <c r="F201" s="23">
        <f t="shared" si="125"/>
        <v>242.6</v>
      </c>
      <c r="G201" s="91">
        <f t="shared" si="134"/>
        <v>2.2467131864097743E-3</v>
      </c>
      <c r="H201" s="55">
        <f t="shared" si="135"/>
        <v>1</v>
      </c>
      <c r="I201" s="8">
        <f t="shared" si="126"/>
        <v>562</v>
      </c>
      <c r="J201" s="3">
        <f t="shared" si="136"/>
        <v>5652</v>
      </c>
      <c r="K201" s="37">
        <f t="shared" si="128"/>
        <v>181</v>
      </c>
      <c r="L201" s="8">
        <f t="shared" si="137"/>
        <v>0</v>
      </c>
      <c r="M201" s="3">
        <f t="shared" si="138"/>
        <v>-2</v>
      </c>
      <c r="N201" s="37">
        <f t="shared" si="139"/>
        <v>0</v>
      </c>
      <c r="P201" s="71">
        <f t="shared" si="119"/>
        <v>5.4703379076682006E-5</v>
      </c>
      <c r="Q201" s="70">
        <f t="shared" si="120"/>
        <v>1.3205563789602059</v>
      </c>
      <c r="R201" s="70">
        <f t="shared" si="121"/>
        <v>-9212.1570186335393</v>
      </c>
      <c r="S201" s="11">
        <f t="shared" si="140"/>
        <v>5652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2"/>
        <v>6065</v>
      </c>
      <c r="E202" s="2">
        <f t="shared" si="133"/>
        <v>189</v>
      </c>
      <c r="F202" s="24">
        <f t="shared" si="125"/>
        <v>242.6</v>
      </c>
      <c r="G202" s="92">
        <f t="shared" si="134"/>
        <v>2.2467131864097743E-3</v>
      </c>
      <c r="H202" s="56">
        <f t="shared" si="135"/>
        <v>1</v>
      </c>
      <c r="I202" s="7">
        <f t="shared" si="126"/>
        <v>562</v>
      </c>
      <c r="J202" s="2">
        <f t="shared" si="136"/>
        <v>5650</v>
      </c>
      <c r="K202" s="34">
        <f t="shared" si="128"/>
        <v>181</v>
      </c>
      <c r="L202" s="7">
        <f t="shared" si="137"/>
        <v>0</v>
      </c>
      <c r="M202" s="2">
        <f t="shared" si="138"/>
        <v>-2</v>
      </c>
      <c r="N202" s="34">
        <f t="shared" si="139"/>
        <v>0</v>
      </c>
      <c r="P202" s="39">
        <f t="shared" si="119"/>
        <v>5.4703379076682006E-5</v>
      </c>
      <c r="Q202" s="38">
        <f t="shared" si="120"/>
        <v>1.3206649760828473</v>
      </c>
      <c r="R202" s="38">
        <f t="shared" si="121"/>
        <v>-9208.8983850931672</v>
      </c>
      <c r="S202" s="12">
        <f t="shared" si="140"/>
        <v>5650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6065</v>
      </c>
      <c r="E203" s="3">
        <f>E202+IF(N203&gt;0,N203,0)</f>
        <v>189</v>
      </c>
      <c r="F203" s="23">
        <f t="shared" si="125"/>
        <v>242.6</v>
      </c>
      <c r="G203" s="91">
        <f>D203/U$3</f>
        <v>2.2467131864097743E-3</v>
      </c>
      <c r="H203" s="55">
        <f t="shared" si="135"/>
        <v>1</v>
      </c>
      <c r="I203" s="8">
        <f t="shared" si="126"/>
        <v>562</v>
      </c>
      <c r="J203" s="3">
        <f>S203</f>
        <v>5648</v>
      </c>
      <c r="K203" s="37">
        <f t="shared" si="128"/>
        <v>180</v>
      </c>
      <c r="L203" s="8">
        <f>I203-I202</f>
        <v>0</v>
      </c>
      <c r="M203" s="3">
        <f>J203-J202</f>
        <v>-2</v>
      </c>
      <c r="N203" s="37">
        <f>K203-K202</f>
        <v>-1</v>
      </c>
      <c r="P203" s="71">
        <f t="shared" si="119"/>
        <v>5.4703379076682006E-5</v>
      </c>
      <c r="Q203" s="70">
        <f t="shared" si="120"/>
        <v>1.3207735732054886</v>
      </c>
      <c r="R203" s="70">
        <f t="shared" si="121"/>
        <v>-9205.6397515527951</v>
      </c>
      <c r="S203" s="11">
        <f t="shared" si="140"/>
        <v>5648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1">D203+IF(M204&gt;0,M204,0)</f>
        <v>6065</v>
      </c>
      <c r="E204" s="61">
        <f t="shared" ref="E204" si="142">E203+IF(N204&gt;0,N204,0)</f>
        <v>189</v>
      </c>
      <c r="F204" s="120">
        <f t="shared" si="125"/>
        <v>242.6</v>
      </c>
      <c r="G204" s="121">
        <f t="shared" ref="G204" si="143">D204/U$3</f>
        <v>2.2467131864097743E-3</v>
      </c>
      <c r="H204" s="122">
        <f t="shared" ref="H204" si="144">D204/D203</f>
        <v>1</v>
      </c>
      <c r="I204" s="53">
        <f t="shared" si="126"/>
        <v>562</v>
      </c>
      <c r="J204" s="61">
        <f t="shared" ref="J204" si="145">S204</f>
        <v>5646</v>
      </c>
      <c r="K204" s="62">
        <f t="shared" si="128"/>
        <v>180</v>
      </c>
      <c r="L204" s="53">
        <f t="shared" ref="L204" si="146">I204-I203</f>
        <v>0</v>
      </c>
      <c r="M204" s="61">
        <f t="shared" ref="M204" si="147">J204-J203</f>
        <v>-2</v>
      </c>
      <c r="N204" s="62">
        <f t="shared" ref="N204" si="148">K204-K203</f>
        <v>0</v>
      </c>
      <c r="P204" s="123">
        <f t="shared" si="119"/>
        <v>5.4703379076682006E-5</v>
      </c>
      <c r="Q204" s="124">
        <f t="shared" si="120"/>
        <v>1.3209018098809591</v>
      </c>
      <c r="R204" s="124">
        <f t="shared" si="121"/>
        <v>-9202.3811180124212</v>
      </c>
      <c r="S204" s="130">
        <f t="shared" ref="S204" si="149">INT(((-Q204+SQRT((Q204^2)-(4*P204*R204)))/(2*P204)))</f>
        <v>5646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2020-03-28T18:06:49Z</dcterms:modified>
</cp:coreProperties>
</file>