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9272F774-825F-477A-8AEB-F3C90D7261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7" i="1" l="1"/>
  <c r="V37" i="1" s="1"/>
  <c r="X37" i="1" s="1"/>
  <c r="W37" i="1"/>
  <c r="U36" i="1" l="1"/>
  <c r="V36" i="1" s="1"/>
  <c r="X36" i="1" s="1"/>
  <c r="U9" i="1"/>
  <c r="W36" i="1" l="1"/>
  <c r="J33" i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Q13" i="1"/>
  <c r="I8" i="1"/>
  <c r="R13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2" i="1" l="1"/>
  <c r="L7" i="1"/>
  <c r="L13" i="1"/>
  <c r="L23" i="1"/>
  <c r="P1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T13" i="1" l="1"/>
  <c r="U13" i="1"/>
  <c r="L17" i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U33" i="1" s="1"/>
  <c r="V33" i="1" s="1"/>
  <c r="S28" i="1"/>
  <c r="U28" i="1" s="1"/>
  <c r="V28" i="1" s="1"/>
  <c r="S30" i="1"/>
  <c r="U30" i="1" s="1"/>
  <c r="V30" i="1" s="1"/>
  <c r="S32" i="1"/>
  <c r="U32" i="1" s="1"/>
  <c r="V32" i="1" s="1"/>
  <c r="S31" i="1"/>
  <c r="U31" i="1" s="1"/>
  <c r="V31" i="1" s="1"/>
  <c r="S24" i="1"/>
  <c r="U24" i="1" s="1"/>
  <c r="V24" i="1" s="1"/>
  <c r="S25" i="1"/>
  <c r="U25" i="1" s="1"/>
  <c r="V25" i="1" s="1"/>
  <c r="U27" i="1"/>
  <c r="V27" i="1" s="1"/>
  <c r="U26" i="1"/>
  <c r="V26" i="1" s="1"/>
  <c r="U29" i="1"/>
  <c r="V29" i="1" s="1"/>
  <c r="S23" i="1"/>
  <c r="U23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s="1"/>
  <c r="V34" i="1" l="1"/>
  <c r="X34" i="1" s="1"/>
  <c r="W34" i="1"/>
  <c r="J34" i="1"/>
  <c r="M34" i="1" l="1"/>
  <c r="D34" i="1" s="1"/>
  <c r="H34" i="1" s="1"/>
  <c r="R35" i="1"/>
  <c r="K34" i="1"/>
  <c r="I34" i="1" s="1"/>
  <c r="L34" i="1" s="1"/>
  <c r="G34" i="1" l="1"/>
  <c r="F34" i="1"/>
  <c r="Q35" i="1"/>
  <c r="S35" i="1" s="1"/>
  <c r="U35" i="1" s="1"/>
  <c r="N34" i="1"/>
  <c r="E34" i="1" s="1"/>
  <c r="V35" i="1" l="1"/>
  <c r="X35" i="1" s="1"/>
  <c r="W35" i="1"/>
  <c r="J35" i="1"/>
  <c r="K35" i="1" l="1"/>
  <c r="N35" i="1" s="1"/>
  <c r="E35" i="1" s="1"/>
  <c r="R36" i="1"/>
  <c r="M35" i="1"/>
  <c r="D35" i="1" s="1"/>
  <c r="F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l="1"/>
  <c r="M39" i="1" l="1"/>
  <c r="D39" i="1" s="1"/>
  <c r="F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F41" i="1" l="1"/>
  <c r="I41" i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F42" i="1" l="1"/>
  <c r="N42" i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F43" i="1" l="1"/>
  <c r="H43" i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l="1"/>
  <c r="M59" i="1" l="1"/>
  <c r="D59" i="1" s="1"/>
  <c r="F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s="1"/>
  <c r="J61" i="1" l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F63" i="1" l="1"/>
  <c r="G63" i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F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F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F71" i="1"/>
  <c r="H71" i="1"/>
  <c r="S72" i="1" l="1"/>
  <c r="J72" i="1" s="1"/>
  <c r="R73" i="1" l="1"/>
  <c r="K72" i="1"/>
  <c r="I72" i="1" s="1"/>
  <c r="L72" i="1" s="1"/>
  <c r="M72" i="1"/>
  <c r="D72" i="1" s="1"/>
  <c r="G72" i="1" s="1"/>
  <c r="F72" i="1" l="1"/>
  <c r="H72" i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F74" i="1"/>
  <c r="Q75" i="1"/>
  <c r="S75" i="1" s="1"/>
  <c r="J75" i="1" l="1"/>
  <c r="K75" i="1" l="1"/>
  <c r="N75" i="1" s="1"/>
  <c r="E75" i="1" s="1"/>
  <c r="M75" i="1"/>
  <c r="D75" i="1" s="1"/>
  <c r="H75" i="1" s="1"/>
  <c r="R76" i="1"/>
  <c r="F75" i="1" l="1"/>
  <c r="G75" i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F76" i="1"/>
  <c r="Q77" i="1"/>
  <c r="S77" i="1" l="1"/>
  <c r="J77" i="1" s="1"/>
  <c r="K77" i="1" l="1"/>
  <c r="I77" i="1" s="1"/>
  <c r="L77" i="1" s="1"/>
  <c r="R78" i="1"/>
  <c r="M77" i="1"/>
  <c r="D77" i="1" s="1"/>
  <c r="Q78" i="1" l="1"/>
  <c r="S78" i="1" s="1"/>
  <c r="J78" i="1" s="1"/>
  <c r="N77" i="1"/>
  <c r="E77" i="1" s="1"/>
  <c r="H77" i="1"/>
  <c r="G77" i="1"/>
  <c r="F77" i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F81" i="1" l="1"/>
  <c r="N81" i="1"/>
  <c r="E81" i="1" s="1"/>
  <c r="G81" i="1"/>
  <c r="Q82" i="1"/>
  <c r="S82" i="1" s="1"/>
  <c r="J82" i="1" l="1"/>
  <c r="M82" i="1" l="1"/>
  <c r="D82" i="1" s="1"/>
  <c r="F82" i="1" s="1"/>
  <c r="K82" i="1"/>
  <c r="I82" i="1" s="1"/>
  <c r="L82" i="1" s="1"/>
  <c r="R83" i="1"/>
  <c r="H82" i="1" l="1"/>
  <c r="G82" i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l="1"/>
  <c r="R87" i="1" l="1"/>
  <c r="K86" i="1"/>
  <c r="I86" i="1" s="1"/>
  <c r="L86" i="1" s="1"/>
  <c r="M86" i="1"/>
  <c r="D86" i="1" s="1"/>
  <c r="G86" i="1" s="1"/>
  <c r="F86" i="1" l="1"/>
  <c r="N86" i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l="1"/>
  <c r="K91" i="1" l="1"/>
  <c r="I91" i="1" s="1"/>
  <c r="Q92" i="1" s="1"/>
  <c r="M91" i="1"/>
  <c r="D91" i="1" s="1"/>
  <c r="G91" i="1" s="1"/>
  <c r="R92" i="1"/>
  <c r="S92" i="1" l="1"/>
  <c r="J92" i="1" s="1"/>
  <c r="F91" i="1"/>
  <c r="H91" i="1"/>
  <c r="L91" i="1"/>
  <c r="N91" i="1"/>
  <c r="E91" i="1" s="1"/>
  <c r="M92" i="1" l="1"/>
  <c r="D92" i="1" s="1"/>
  <c r="F92" i="1" s="1"/>
  <c r="K92" i="1"/>
  <c r="N92" i="1" s="1"/>
  <c r="E92" i="1" s="1"/>
  <c r="R93" i="1"/>
  <c r="G92" i="1" l="1"/>
  <c r="H92" i="1"/>
  <c r="I92" i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F93" i="1"/>
  <c r="L93" i="1" s="1"/>
  <c r="N93" i="1"/>
  <c r="E93" i="1" s="1"/>
  <c r="K94" i="1" l="1"/>
  <c r="N94" i="1" s="1"/>
  <c r="E94" i="1" s="1"/>
  <c r="M94" i="1"/>
  <c r="D94" i="1" s="1"/>
  <c r="H94" i="1" s="1"/>
  <c r="R95" i="1"/>
  <c r="G94" i="1" l="1"/>
  <c r="I94" i="1"/>
  <c r="Q95" i="1" s="1"/>
  <c r="S95" i="1" s="1"/>
  <c r="J95" i="1" s="1"/>
  <c r="F94" i="1"/>
  <c r="L94" i="1" l="1"/>
  <c r="K95" i="1"/>
  <c r="N95" i="1" s="1"/>
  <c r="E95" i="1" s="1"/>
  <c r="M95" i="1"/>
  <c r="D95" i="1" s="1"/>
  <c r="H95" i="1" s="1"/>
  <c r="R96" i="1"/>
  <c r="F95" i="1" l="1"/>
  <c r="G95" i="1"/>
  <c r="I95" i="1"/>
  <c r="Q96" i="1" s="1"/>
  <c r="L95" i="1" l="1"/>
  <c r="S96" i="1"/>
  <c r="J96" i="1" s="1"/>
  <c r="M96" i="1" l="1"/>
  <c r="D96" i="1" s="1"/>
  <c r="H96" i="1" s="1"/>
  <c r="K96" i="1"/>
  <c r="R97" i="1"/>
  <c r="F96" i="1" l="1"/>
  <c r="G96" i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F97" i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F98" i="1"/>
  <c r="Q99" i="1" l="1"/>
  <c r="S99" i="1" s="1"/>
  <c r="J99" i="1" s="1"/>
  <c r="L98" i="1"/>
  <c r="K99" i="1" l="1"/>
  <c r="M99" i="1"/>
  <c r="D99" i="1" s="1"/>
  <c r="R100" i="1"/>
  <c r="H99" i="1" l="1"/>
  <c r="G99" i="1"/>
  <c r="F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F100" i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F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F102" i="1"/>
  <c r="K103" i="1"/>
  <c r="M103" i="1"/>
  <c r="D103" i="1" s="1"/>
  <c r="R104" i="1"/>
  <c r="G103" i="1" l="1"/>
  <c r="F103" i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L104" i="1" s="1"/>
  <c r="H104" i="1"/>
  <c r="F104" i="1"/>
  <c r="Q105" i="1" l="1"/>
  <c r="S105" i="1" s="1"/>
  <c r="J105" i="1" s="1"/>
  <c r="M105" i="1" l="1"/>
  <c r="D105" i="1" s="1"/>
  <c r="G105" i="1" s="1"/>
  <c r="K105" i="1"/>
  <c r="N105" i="1" s="1"/>
  <c r="E105" i="1" s="1"/>
  <c r="R106" i="1"/>
  <c r="F105" i="1" l="1"/>
  <c r="H105" i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F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F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F108" i="1"/>
  <c r="Q109" i="1" l="1"/>
  <c r="L108" i="1"/>
  <c r="S109" i="1" l="1"/>
  <c r="J109" i="1" s="1"/>
  <c r="K109" i="1" l="1"/>
  <c r="I109" i="1" s="1"/>
  <c r="L109" i="1" s="1"/>
  <c r="M109" i="1"/>
  <c r="D109" i="1" s="1"/>
  <c r="F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F110" i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F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 l="1"/>
  <c r="F112" i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F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s="1"/>
  <c r="J116" i="1" l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s="1"/>
  <c r="J119" i="1" l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F121" i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S124" i="1" s="1"/>
  <c r="L123" i="1"/>
  <c r="J124" i="1" l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F126" i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F128" i="1"/>
  <c r="G128" i="1"/>
  <c r="L128" i="1" l="1"/>
  <c r="J129" i="1"/>
  <c r="K129" i="1" l="1"/>
  <c r="M129" i="1"/>
  <c r="D129" i="1" s="1"/>
  <c r="R130" i="1"/>
  <c r="F129" i="1" l="1"/>
  <c r="H129" i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 l="1"/>
  <c r="F130" i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F131" i="1"/>
  <c r="L131" i="1"/>
  <c r="M132" i="1" l="1"/>
  <c r="D132" i="1" s="1"/>
  <c r="G132" i="1" s="1"/>
  <c r="K132" i="1"/>
  <c r="N132" i="1" s="1"/>
  <c r="E132" i="1" s="1"/>
  <c r="R133" i="1"/>
  <c r="H132" i="1" l="1"/>
  <c r="F132" i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F133" i="1"/>
  <c r="G133" i="1"/>
  <c r="L133" i="1" l="1"/>
  <c r="Q134" i="1"/>
  <c r="S134" i="1" s="1"/>
  <c r="J134" i="1" l="1"/>
  <c r="R135" i="1" l="1"/>
  <c r="K134" i="1"/>
  <c r="M134" i="1"/>
  <c r="D134" i="1" s="1"/>
  <c r="H134" i="1" l="1"/>
  <c r="F134" i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F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F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F137" i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F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F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F140" i="1" l="1"/>
  <c r="G140" i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F141" i="1" l="1"/>
  <c r="G141" i="1"/>
  <c r="H141" i="1"/>
  <c r="I141" i="1"/>
  <c r="Q142" i="1" s="1"/>
  <c r="S142" i="1" s="1"/>
  <c r="N141" i="1"/>
  <c r="E141" i="1" s="1"/>
  <c r="J142" i="1" l="1"/>
  <c r="L141" i="1"/>
  <c r="M142" i="1" l="1"/>
  <c r="D142" i="1" s="1"/>
  <c r="F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F143" i="1" l="1"/>
  <c r="G143" i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F144" i="1" l="1"/>
  <c r="G144" i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F145" i="1"/>
  <c r="H145" i="1"/>
  <c r="G145" i="1"/>
  <c r="J146" i="1" l="1"/>
  <c r="L145" i="1"/>
  <c r="K146" i="1" l="1"/>
  <c r="I146" i="1" s="1"/>
  <c r="Q147" i="1" s="1"/>
  <c r="M146" i="1"/>
  <c r="D146" i="1" s="1"/>
  <c r="F146" i="1" s="1"/>
  <c r="R147" i="1"/>
  <c r="S147" i="1" l="1"/>
  <c r="J147" i="1" s="1"/>
  <c r="H146" i="1"/>
  <c r="G146" i="1"/>
  <c r="N146" i="1"/>
  <c r="E146" i="1" s="1"/>
  <c r="L146" i="1"/>
  <c r="M147" i="1" l="1"/>
  <c r="D147" i="1" s="1"/>
  <c r="G147" i="1" s="1"/>
  <c r="K147" i="1"/>
  <c r="I147" i="1" s="1"/>
  <c r="Q148" i="1" s="1"/>
  <c r="R148" i="1"/>
  <c r="S148" i="1" l="1"/>
  <c r="J148" i="1" s="1"/>
  <c r="F147" i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F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F149" i="1" s="1"/>
  <c r="H149" i="1" l="1"/>
  <c r="G149" i="1"/>
  <c r="J150" i="1"/>
  <c r="N149" i="1"/>
  <c r="E149" i="1" s="1"/>
  <c r="L149" i="1"/>
  <c r="M150" i="1" l="1"/>
  <c r="D150" i="1" s="1"/>
  <c r="F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G151" i="1"/>
  <c r="F151" i="1" l="1"/>
  <c r="I151" i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F152" i="1"/>
  <c r="G152" i="1"/>
  <c r="S153" i="1" l="1"/>
  <c r="J153" i="1" s="1"/>
  <c r="L152" i="1"/>
  <c r="R154" i="1" l="1"/>
  <c r="K153" i="1"/>
  <c r="I153" i="1" s="1"/>
  <c r="M153" i="1"/>
  <c r="D153" i="1" s="1"/>
  <c r="F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F175" i="1" l="1"/>
  <c r="I175" i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F176" i="1"/>
  <c r="Q177" i="1" l="1"/>
  <c r="S177" i="1" s="1"/>
  <c r="J177" i="1" l="1"/>
  <c r="R178" i="1" l="1"/>
  <c r="M177" i="1"/>
  <c r="D177" i="1" s="1"/>
  <c r="F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F178" i="1"/>
  <c r="Q179" i="1"/>
  <c r="S179" i="1" s="1"/>
  <c r="L178" i="1"/>
  <c r="J179" i="1" l="1"/>
  <c r="K179" i="1" l="1"/>
  <c r="I179" i="1" s="1"/>
  <c r="L179" i="1" s="1"/>
  <c r="R180" i="1"/>
  <c r="M179" i="1"/>
  <c r="D179" i="1" s="1"/>
  <c r="F179" i="1" s="1"/>
  <c r="N179" i="1" l="1"/>
  <c r="E179" i="1" s="1"/>
  <c r="H179" i="1"/>
  <c r="G179" i="1"/>
  <c r="Q180" i="1"/>
  <c r="S180" i="1" s="1"/>
  <c r="J180" i="1" l="1"/>
  <c r="M180" i="1" l="1"/>
  <c r="D180" i="1" s="1"/>
  <c r="F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F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F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F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F184" i="1" l="1"/>
  <c r="H184" i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F185" i="1"/>
  <c r="H185" i="1"/>
  <c r="L185" i="1" l="1"/>
  <c r="S186" i="1"/>
  <c r="J186" i="1" s="1"/>
  <c r="K186" i="1" l="1"/>
  <c r="M186" i="1"/>
  <c r="D186" i="1" s="1"/>
  <c r="R187" i="1"/>
  <c r="H186" i="1" l="1"/>
  <c r="G186" i="1"/>
  <c r="F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F187" i="1"/>
  <c r="G187" i="1"/>
  <c r="H187" i="1"/>
  <c r="Q188" i="1" l="1"/>
  <c r="S188" i="1" s="1"/>
  <c r="J188" i="1" s="1"/>
  <c r="M188" i="1" s="1"/>
  <c r="D188" i="1" s="1"/>
  <c r="F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F189" i="1" l="1"/>
  <c r="L189" i="1" s="1"/>
  <c r="H189" i="1"/>
  <c r="Q190" i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<sst xmlns="http://schemas.openxmlformats.org/spreadsheetml/2006/main" count="44" uniqueCount="40">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</sst>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46454</c:v>
                </c:pt>
                <c:pt idx="31" formatCode="0">
                  <c:v>50886</c:v>
                </c:pt>
                <c:pt idx="32" formatCode="0">
                  <c:v>55249</c:v>
                </c:pt>
                <c:pt idx="33" formatCode="0">
                  <c:v>59440</c:v>
                </c:pt>
                <c:pt idx="34" formatCode="0">
                  <c:v>63362</c:v>
                </c:pt>
                <c:pt idx="35" formatCode="0">
                  <c:v>66936</c:v>
                </c:pt>
                <c:pt idx="36" formatCode="0">
                  <c:v>70099</c:v>
                </c:pt>
                <c:pt idx="37" formatCode="0">
                  <c:v>72809</c:v>
                </c:pt>
                <c:pt idx="38" formatCode="0">
                  <c:v>75042</c:v>
                </c:pt>
                <c:pt idx="39" formatCode="0">
                  <c:v>76793</c:v>
                </c:pt>
                <c:pt idx="40" formatCode="0">
                  <c:v>78070</c:v>
                </c:pt>
                <c:pt idx="41" formatCode="0">
                  <c:v>78892</c:v>
                </c:pt>
                <c:pt idx="42" formatCode="0">
                  <c:v>79285</c:v>
                </c:pt>
                <c:pt idx="43" formatCode="0">
                  <c:v>79285</c:v>
                </c:pt>
                <c:pt idx="44" formatCode="0">
                  <c:v>79285</c:v>
                </c:pt>
                <c:pt idx="45" formatCode="0">
                  <c:v>79285</c:v>
                </c:pt>
                <c:pt idx="46" formatCode="0">
                  <c:v>79285</c:v>
                </c:pt>
                <c:pt idx="47" formatCode="0">
                  <c:v>79285</c:v>
                </c:pt>
                <c:pt idx="48" formatCode="0">
                  <c:v>79285</c:v>
                </c:pt>
                <c:pt idx="49" formatCode="0">
                  <c:v>79285</c:v>
                </c:pt>
                <c:pt idx="50" formatCode="0">
                  <c:v>79285</c:v>
                </c:pt>
                <c:pt idx="51" formatCode="0">
                  <c:v>79285</c:v>
                </c:pt>
                <c:pt idx="52" formatCode="0">
                  <c:v>79285</c:v>
                </c:pt>
                <c:pt idx="53" formatCode="0">
                  <c:v>79285</c:v>
                </c:pt>
                <c:pt idx="54" formatCode="0">
                  <c:v>79285</c:v>
                </c:pt>
                <c:pt idx="55">
                  <c:v>79285</c:v>
                </c:pt>
                <c:pt idx="56">
                  <c:v>79285</c:v>
                </c:pt>
                <c:pt idx="57">
                  <c:v>79285</c:v>
                </c:pt>
                <c:pt idx="58">
                  <c:v>79285</c:v>
                </c:pt>
                <c:pt idx="59">
                  <c:v>79285</c:v>
                </c:pt>
                <c:pt idx="60">
                  <c:v>79285</c:v>
                </c:pt>
                <c:pt idx="61">
                  <c:v>79285</c:v>
                </c:pt>
                <c:pt idx="62">
                  <c:v>79285</c:v>
                </c:pt>
                <c:pt idx="63">
                  <c:v>79285</c:v>
                </c:pt>
                <c:pt idx="64">
                  <c:v>79285</c:v>
                </c:pt>
                <c:pt idx="65">
                  <c:v>79285</c:v>
                </c:pt>
                <c:pt idx="66">
                  <c:v>79285</c:v>
                </c:pt>
                <c:pt idx="67">
                  <c:v>79285</c:v>
                </c:pt>
                <c:pt idx="68">
                  <c:v>79285</c:v>
                </c:pt>
                <c:pt idx="69">
                  <c:v>79285</c:v>
                </c:pt>
                <c:pt idx="70">
                  <c:v>79285</c:v>
                </c:pt>
                <c:pt idx="71">
                  <c:v>79285</c:v>
                </c:pt>
                <c:pt idx="72">
                  <c:v>79285</c:v>
                </c:pt>
                <c:pt idx="73">
                  <c:v>79285</c:v>
                </c:pt>
                <c:pt idx="74">
                  <c:v>79285</c:v>
                </c:pt>
                <c:pt idx="75">
                  <c:v>79285</c:v>
                </c:pt>
                <c:pt idx="76">
                  <c:v>79285</c:v>
                </c:pt>
                <c:pt idx="77">
                  <c:v>79285</c:v>
                </c:pt>
                <c:pt idx="78">
                  <c:v>79285</c:v>
                </c:pt>
                <c:pt idx="79">
                  <c:v>79285</c:v>
                </c:pt>
                <c:pt idx="80">
                  <c:v>79285</c:v>
                </c:pt>
                <c:pt idx="81">
                  <c:v>79285</c:v>
                </c:pt>
                <c:pt idx="82">
                  <c:v>79285</c:v>
                </c:pt>
                <c:pt idx="83">
                  <c:v>79285</c:v>
                </c:pt>
                <c:pt idx="84">
                  <c:v>79285</c:v>
                </c:pt>
                <c:pt idx="85">
                  <c:v>79285</c:v>
                </c:pt>
                <c:pt idx="86">
                  <c:v>79285</c:v>
                </c:pt>
                <c:pt idx="87">
                  <c:v>79285</c:v>
                </c:pt>
                <c:pt idx="88">
                  <c:v>79285</c:v>
                </c:pt>
                <c:pt idx="89">
                  <c:v>79285</c:v>
                </c:pt>
                <c:pt idx="90">
                  <c:v>79285</c:v>
                </c:pt>
                <c:pt idx="91">
                  <c:v>79285</c:v>
                </c:pt>
                <c:pt idx="92">
                  <c:v>79285</c:v>
                </c:pt>
                <c:pt idx="93">
                  <c:v>79285</c:v>
                </c:pt>
                <c:pt idx="94">
                  <c:v>79285</c:v>
                </c:pt>
                <c:pt idx="95">
                  <c:v>79285</c:v>
                </c:pt>
                <c:pt idx="96">
                  <c:v>79285</c:v>
                </c:pt>
                <c:pt idx="97">
                  <c:v>79285</c:v>
                </c:pt>
                <c:pt idx="98">
                  <c:v>79285</c:v>
                </c:pt>
                <c:pt idx="99">
                  <c:v>79285</c:v>
                </c:pt>
                <c:pt idx="100">
                  <c:v>79285</c:v>
                </c:pt>
                <c:pt idx="101">
                  <c:v>79285</c:v>
                </c:pt>
                <c:pt idx="102">
                  <c:v>79285</c:v>
                </c:pt>
                <c:pt idx="103">
                  <c:v>79285</c:v>
                </c:pt>
                <c:pt idx="104">
                  <c:v>79285</c:v>
                </c:pt>
                <c:pt idx="105">
                  <c:v>79285</c:v>
                </c:pt>
                <c:pt idx="106">
                  <c:v>79285</c:v>
                </c:pt>
                <c:pt idx="107">
                  <c:v>79285</c:v>
                </c:pt>
                <c:pt idx="108">
                  <c:v>79285</c:v>
                </c:pt>
                <c:pt idx="109">
                  <c:v>79285</c:v>
                </c:pt>
                <c:pt idx="110">
                  <c:v>79285</c:v>
                </c:pt>
                <c:pt idx="111">
                  <c:v>79285</c:v>
                </c:pt>
                <c:pt idx="112">
                  <c:v>79285</c:v>
                </c:pt>
                <c:pt idx="113">
                  <c:v>79285</c:v>
                </c:pt>
                <c:pt idx="114">
                  <c:v>79285</c:v>
                </c:pt>
                <c:pt idx="115">
                  <c:v>79285</c:v>
                </c:pt>
                <c:pt idx="116">
                  <c:v>79285</c:v>
                </c:pt>
                <c:pt idx="117">
                  <c:v>79285</c:v>
                </c:pt>
                <c:pt idx="118">
                  <c:v>79285</c:v>
                </c:pt>
                <c:pt idx="119">
                  <c:v>79285</c:v>
                </c:pt>
                <c:pt idx="120">
                  <c:v>79285</c:v>
                </c:pt>
                <c:pt idx="121">
                  <c:v>79285</c:v>
                </c:pt>
                <c:pt idx="122">
                  <c:v>79285</c:v>
                </c:pt>
                <c:pt idx="123">
                  <c:v>79285</c:v>
                </c:pt>
                <c:pt idx="124">
                  <c:v>79285</c:v>
                </c:pt>
                <c:pt idx="125">
                  <c:v>79285</c:v>
                </c:pt>
                <c:pt idx="126">
                  <c:v>79285</c:v>
                </c:pt>
                <c:pt idx="127">
                  <c:v>79285</c:v>
                </c:pt>
                <c:pt idx="128">
                  <c:v>79285</c:v>
                </c:pt>
                <c:pt idx="129">
                  <c:v>79285</c:v>
                </c:pt>
                <c:pt idx="130">
                  <c:v>79285</c:v>
                </c:pt>
                <c:pt idx="131">
                  <c:v>79285</c:v>
                </c:pt>
                <c:pt idx="132">
                  <c:v>79285</c:v>
                </c:pt>
                <c:pt idx="133">
                  <c:v>79285</c:v>
                </c:pt>
                <c:pt idx="134">
                  <c:v>79285</c:v>
                </c:pt>
                <c:pt idx="135">
                  <c:v>79285</c:v>
                </c:pt>
                <c:pt idx="136">
                  <c:v>79285</c:v>
                </c:pt>
                <c:pt idx="137">
                  <c:v>79285</c:v>
                </c:pt>
                <c:pt idx="138">
                  <c:v>79285</c:v>
                </c:pt>
                <c:pt idx="139">
                  <c:v>79285</c:v>
                </c:pt>
                <c:pt idx="140">
                  <c:v>79285</c:v>
                </c:pt>
                <c:pt idx="141">
                  <c:v>79285</c:v>
                </c:pt>
                <c:pt idx="142">
                  <c:v>79285</c:v>
                </c:pt>
                <c:pt idx="143">
                  <c:v>79285</c:v>
                </c:pt>
                <c:pt idx="144">
                  <c:v>79285</c:v>
                </c:pt>
                <c:pt idx="145">
                  <c:v>79285</c:v>
                </c:pt>
                <c:pt idx="146">
                  <c:v>79285</c:v>
                </c:pt>
                <c:pt idx="147">
                  <c:v>79285</c:v>
                </c:pt>
                <c:pt idx="148">
                  <c:v>79285</c:v>
                </c:pt>
                <c:pt idx="149">
                  <c:v>79285</c:v>
                </c:pt>
                <c:pt idx="150">
                  <c:v>79285</c:v>
                </c:pt>
                <c:pt idx="151">
                  <c:v>79285</c:v>
                </c:pt>
                <c:pt idx="152">
                  <c:v>79285</c:v>
                </c:pt>
                <c:pt idx="153">
                  <c:v>79285</c:v>
                </c:pt>
                <c:pt idx="154">
                  <c:v>79285</c:v>
                </c:pt>
                <c:pt idx="155">
                  <c:v>79285</c:v>
                </c:pt>
                <c:pt idx="156">
                  <c:v>79285</c:v>
                </c:pt>
                <c:pt idx="157">
                  <c:v>79285</c:v>
                </c:pt>
                <c:pt idx="158">
                  <c:v>79285</c:v>
                </c:pt>
                <c:pt idx="159">
                  <c:v>79285</c:v>
                </c:pt>
                <c:pt idx="160">
                  <c:v>79285</c:v>
                </c:pt>
                <c:pt idx="161">
                  <c:v>79285</c:v>
                </c:pt>
                <c:pt idx="162">
                  <c:v>79285</c:v>
                </c:pt>
                <c:pt idx="163">
                  <c:v>79285</c:v>
                </c:pt>
                <c:pt idx="164">
                  <c:v>79285</c:v>
                </c:pt>
                <c:pt idx="165">
                  <c:v>79285</c:v>
                </c:pt>
                <c:pt idx="166">
                  <c:v>79285</c:v>
                </c:pt>
                <c:pt idx="167">
                  <c:v>79285</c:v>
                </c:pt>
                <c:pt idx="168">
                  <c:v>79285</c:v>
                </c:pt>
                <c:pt idx="169">
                  <c:v>79285</c:v>
                </c:pt>
                <c:pt idx="170">
                  <c:v>79285</c:v>
                </c:pt>
                <c:pt idx="171">
                  <c:v>79285</c:v>
                </c:pt>
                <c:pt idx="172">
                  <c:v>79285</c:v>
                </c:pt>
                <c:pt idx="173">
                  <c:v>79285</c:v>
                </c:pt>
                <c:pt idx="174">
                  <c:v>79285</c:v>
                </c:pt>
                <c:pt idx="175">
                  <c:v>79285</c:v>
                </c:pt>
                <c:pt idx="176">
                  <c:v>79285</c:v>
                </c:pt>
                <c:pt idx="177">
                  <c:v>79285</c:v>
                </c:pt>
                <c:pt idx="178">
                  <c:v>79285</c:v>
                </c:pt>
                <c:pt idx="179">
                  <c:v>79285</c:v>
                </c:pt>
                <c:pt idx="180">
                  <c:v>79285</c:v>
                </c:pt>
                <c:pt idx="181">
                  <c:v>79285</c:v>
                </c:pt>
                <c:pt idx="182">
                  <c:v>79285</c:v>
                </c:pt>
                <c:pt idx="183">
                  <c:v>79285</c:v>
                </c:pt>
                <c:pt idx="184">
                  <c:v>79285</c:v>
                </c:pt>
                <c:pt idx="185">
                  <c:v>79285</c:v>
                </c:pt>
                <c:pt idx="186">
                  <c:v>79285</c:v>
                </c:pt>
                <c:pt idx="187">
                  <c:v>79285</c:v>
                </c:pt>
                <c:pt idx="188">
                  <c:v>79285</c:v>
                </c:pt>
                <c:pt idx="189">
                  <c:v>79285</c:v>
                </c:pt>
                <c:pt idx="190">
                  <c:v>79285</c:v>
                </c:pt>
                <c:pt idx="191">
                  <c:v>79285</c:v>
                </c:pt>
                <c:pt idx="192">
                  <c:v>79285</c:v>
                </c:pt>
                <c:pt idx="193">
                  <c:v>79285</c:v>
                </c:pt>
                <c:pt idx="194">
                  <c:v>79285</c:v>
                </c:pt>
                <c:pt idx="195">
                  <c:v>79285</c:v>
                </c:pt>
                <c:pt idx="196">
                  <c:v>79285</c:v>
                </c:pt>
                <c:pt idx="197">
                  <c:v>79285</c:v>
                </c:pt>
                <c:pt idx="198">
                  <c:v>79285</c:v>
                </c:pt>
                <c:pt idx="199">
                  <c:v>79285</c:v>
                </c:pt>
                <c:pt idx="200">
                  <c:v>79285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39669</c:v>
                </c:pt>
                <c:pt idx="31" formatCode="0">
                  <c:v>44101</c:v>
                </c:pt>
                <c:pt idx="32" formatCode="0">
                  <c:v>48464</c:v>
                </c:pt>
                <c:pt idx="33" formatCode="0">
                  <c:v>52655</c:v>
                </c:pt>
                <c:pt idx="34" formatCode="0">
                  <c:v>56577</c:v>
                </c:pt>
                <c:pt idx="35" formatCode="0">
                  <c:v>60151</c:v>
                </c:pt>
                <c:pt idx="36" formatCode="0">
                  <c:v>63314</c:v>
                </c:pt>
                <c:pt idx="37" formatCode="0">
                  <c:v>66024</c:v>
                </c:pt>
                <c:pt idx="38" formatCode="0">
                  <c:v>68257</c:v>
                </c:pt>
                <c:pt idx="39" formatCode="0">
                  <c:v>70008</c:v>
                </c:pt>
                <c:pt idx="40" formatCode="0">
                  <c:v>71285</c:v>
                </c:pt>
                <c:pt idx="41" formatCode="0">
                  <c:v>72107</c:v>
                </c:pt>
                <c:pt idx="42" formatCode="0">
                  <c:v>72500</c:v>
                </c:pt>
                <c:pt idx="43" formatCode="0">
                  <c:v>72496</c:v>
                </c:pt>
                <c:pt idx="44" formatCode="0">
                  <c:v>72130</c:v>
                </c:pt>
                <c:pt idx="45" formatCode="0">
                  <c:v>71436</c:v>
                </c:pt>
                <c:pt idx="46" formatCode="0">
                  <c:v>70449</c:v>
                </c:pt>
                <c:pt idx="47" formatCode="0">
                  <c:v>69201</c:v>
                </c:pt>
                <c:pt idx="48" formatCode="0">
                  <c:v>67724</c:v>
                </c:pt>
                <c:pt idx="49" formatCode="0">
                  <c:v>66046</c:v>
                </c:pt>
                <c:pt idx="50" formatCode="0">
                  <c:v>64193</c:v>
                </c:pt>
                <c:pt idx="51" formatCode="0">
                  <c:v>62190</c:v>
                </c:pt>
                <c:pt idx="52" formatCode="0">
                  <c:v>60059</c:v>
                </c:pt>
                <c:pt idx="53" formatCode="0">
                  <c:v>57820</c:v>
                </c:pt>
                <c:pt idx="54" formatCode="0">
                  <c:v>55491</c:v>
                </c:pt>
                <c:pt idx="55">
                  <c:v>53089</c:v>
                </c:pt>
                <c:pt idx="56">
                  <c:v>50631</c:v>
                </c:pt>
                <c:pt idx="57">
                  <c:v>48131</c:v>
                </c:pt>
                <c:pt idx="58">
                  <c:v>45603</c:v>
                </c:pt>
                <c:pt idx="59">
                  <c:v>43060</c:v>
                </c:pt>
                <c:pt idx="60">
                  <c:v>40514</c:v>
                </c:pt>
                <c:pt idx="61">
                  <c:v>37978</c:v>
                </c:pt>
                <c:pt idx="62">
                  <c:v>35463</c:v>
                </c:pt>
                <c:pt idx="63">
                  <c:v>32981</c:v>
                </c:pt>
                <c:pt idx="64">
                  <c:v>30542</c:v>
                </c:pt>
                <c:pt idx="65">
                  <c:v>28157</c:v>
                </c:pt>
                <c:pt idx="66">
                  <c:v>25836</c:v>
                </c:pt>
                <c:pt idx="67">
                  <c:v>23588</c:v>
                </c:pt>
                <c:pt idx="68">
                  <c:v>21423</c:v>
                </c:pt>
                <c:pt idx="69">
                  <c:v>19349</c:v>
                </c:pt>
                <c:pt idx="70">
                  <c:v>17374</c:v>
                </c:pt>
                <c:pt idx="71">
                  <c:v>15505</c:v>
                </c:pt>
                <c:pt idx="72">
                  <c:v>13748</c:v>
                </c:pt>
                <c:pt idx="73">
                  <c:v>12107</c:v>
                </c:pt>
                <c:pt idx="74">
                  <c:v>10586</c:v>
                </c:pt>
                <c:pt idx="75">
                  <c:v>9187</c:v>
                </c:pt>
                <c:pt idx="76">
                  <c:v>7911</c:v>
                </c:pt>
                <c:pt idx="77">
                  <c:v>6756</c:v>
                </c:pt>
                <c:pt idx="78">
                  <c:v>5721</c:v>
                </c:pt>
                <c:pt idx="79">
                  <c:v>4802</c:v>
                </c:pt>
                <c:pt idx="80">
                  <c:v>3994</c:v>
                </c:pt>
                <c:pt idx="81">
                  <c:v>3290</c:v>
                </c:pt>
                <c:pt idx="82">
                  <c:v>2684</c:v>
                </c:pt>
                <c:pt idx="83">
                  <c:v>2167</c:v>
                </c:pt>
                <c:pt idx="84">
                  <c:v>1732</c:v>
                </c:pt>
                <c:pt idx="85">
                  <c:v>1369</c:v>
                </c:pt>
                <c:pt idx="86">
                  <c:v>1071</c:v>
                </c:pt>
                <c:pt idx="87">
                  <c:v>828</c:v>
                </c:pt>
                <c:pt idx="88">
                  <c:v>633</c:v>
                </c:pt>
                <c:pt idx="89">
                  <c:v>478</c:v>
                </c:pt>
                <c:pt idx="90">
                  <c:v>357</c:v>
                </c:pt>
                <c:pt idx="91">
                  <c:v>263</c:v>
                </c:pt>
                <c:pt idx="92">
                  <c:v>191</c:v>
                </c:pt>
                <c:pt idx="93">
                  <c:v>137</c:v>
                </c:pt>
                <c:pt idx="94">
                  <c:v>97</c:v>
                </c:pt>
                <c:pt idx="95">
                  <c:v>68</c:v>
                </c:pt>
                <c:pt idx="96">
                  <c:v>47</c:v>
                </c:pt>
                <c:pt idx="97">
                  <c:v>32</c:v>
                </c:pt>
                <c:pt idx="98">
                  <c:v>21</c:v>
                </c:pt>
                <c:pt idx="99">
                  <c:v>13</c:v>
                </c:pt>
                <c:pt idx="100">
                  <c:v>8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6004</c:v>
                </c:pt>
                <c:pt idx="1">
                  <c:v>6932</c:v>
                </c:pt>
                <c:pt idx="2">
                  <c:v>8555</c:v>
                </c:pt>
                <c:pt idx="3">
                  <c:v>10919</c:v>
                </c:pt>
                <c:pt idx="4">
                  <c:v>12364</c:v>
                </c:pt>
                <c:pt idx="5">
                  <c:v>15600</c:v>
                </c:pt>
                <c:pt idx="6">
                  <c:v>19130</c:v>
                </c:pt>
                <c:pt idx="7">
                  <c:v>22148</c:v>
                </c:pt>
                <c:pt idx="8">
                  <c:v>25643</c:v>
                </c:pt>
                <c:pt idx="9">
                  <c:v>28269</c:v>
                </c:pt>
                <c:pt idx="10" formatCode="0">
                  <c:v>33653</c:v>
                </c:pt>
                <c:pt idx="11">
                  <c:v>39669</c:v>
                </c:pt>
                <c:pt idx="12">
                  <c:v>44101</c:v>
                </c:pt>
                <c:pt idx="13">
                  <c:v>48464</c:v>
                </c:pt>
                <c:pt idx="14">
                  <c:v>52655</c:v>
                </c:pt>
                <c:pt idx="15">
                  <c:v>56577</c:v>
                </c:pt>
                <c:pt idx="16">
                  <c:v>60151</c:v>
                </c:pt>
                <c:pt idx="17">
                  <c:v>63314</c:v>
                </c:pt>
                <c:pt idx="18">
                  <c:v>66024</c:v>
                </c:pt>
                <c:pt idx="19">
                  <c:v>68257</c:v>
                </c:pt>
                <c:pt idx="20">
                  <c:v>70008</c:v>
                </c:pt>
                <c:pt idx="21">
                  <c:v>71285</c:v>
                </c:pt>
                <c:pt idx="22">
                  <c:v>72107</c:v>
                </c:pt>
                <c:pt idx="23">
                  <c:v>72500</c:v>
                </c:pt>
                <c:pt idx="24">
                  <c:v>72496</c:v>
                </c:pt>
                <c:pt idx="25">
                  <c:v>72130</c:v>
                </c:pt>
                <c:pt idx="26">
                  <c:v>71436</c:v>
                </c:pt>
                <c:pt idx="27">
                  <c:v>70449</c:v>
                </c:pt>
                <c:pt idx="28">
                  <c:v>69201</c:v>
                </c:pt>
                <c:pt idx="29">
                  <c:v>67724</c:v>
                </c:pt>
                <c:pt idx="30">
                  <c:v>66046</c:v>
                </c:pt>
                <c:pt idx="31">
                  <c:v>64193</c:v>
                </c:pt>
                <c:pt idx="32">
                  <c:v>62190</c:v>
                </c:pt>
                <c:pt idx="33">
                  <c:v>60059</c:v>
                </c:pt>
                <c:pt idx="34">
                  <c:v>57820</c:v>
                </c:pt>
                <c:pt idx="35">
                  <c:v>55491</c:v>
                </c:pt>
                <c:pt idx="36">
                  <c:v>53089</c:v>
                </c:pt>
                <c:pt idx="37">
                  <c:v>50631</c:v>
                </c:pt>
                <c:pt idx="38">
                  <c:v>48131</c:v>
                </c:pt>
                <c:pt idx="39">
                  <c:v>45603</c:v>
                </c:pt>
                <c:pt idx="40">
                  <c:v>43060</c:v>
                </c:pt>
                <c:pt idx="41">
                  <c:v>40514</c:v>
                </c:pt>
                <c:pt idx="42">
                  <c:v>37978</c:v>
                </c:pt>
                <c:pt idx="43">
                  <c:v>35463</c:v>
                </c:pt>
                <c:pt idx="44">
                  <c:v>32981</c:v>
                </c:pt>
                <c:pt idx="45">
                  <c:v>30542</c:v>
                </c:pt>
                <c:pt idx="46">
                  <c:v>28157</c:v>
                </c:pt>
                <c:pt idx="47">
                  <c:v>25836</c:v>
                </c:pt>
                <c:pt idx="48">
                  <c:v>23588</c:v>
                </c:pt>
                <c:pt idx="49">
                  <c:v>21423</c:v>
                </c:pt>
                <c:pt idx="50">
                  <c:v>19349</c:v>
                </c:pt>
                <c:pt idx="51">
                  <c:v>17374</c:v>
                </c:pt>
                <c:pt idx="52">
                  <c:v>15505</c:v>
                </c:pt>
                <c:pt idx="53">
                  <c:v>13748</c:v>
                </c:pt>
                <c:pt idx="54">
                  <c:v>12107</c:v>
                </c:pt>
                <c:pt idx="55">
                  <c:v>10586</c:v>
                </c:pt>
                <c:pt idx="56">
                  <c:v>9187</c:v>
                </c:pt>
                <c:pt idx="57">
                  <c:v>7911</c:v>
                </c:pt>
                <c:pt idx="58">
                  <c:v>6756</c:v>
                </c:pt>
                <c:pt idx="59">
                  <c:v>5721</c:v>
                </c:pt>
                <c:pt idx="60">
                  <c:v>4802</c:v>
                </c:pt>
                <c:pt idx="61">
                  <c:v>3994</c:v>
                </c:pt>
                <c:pt idx="62">
                  <c:v>3290</c:v>
                </c:pt>
                <c:pt idx="63">
                  <c:v>2684</c:v>
                </c:pt>
                <c:pt idx="64">
                  <c:v>2167</c:v>
                </c:pt>
                <c:pt idx="65">
                  <c:v>1732</c:v>
                </c:pt>
                <c:pt idx="66">
                  <c:v>1369</c:v>
                </c:pt>
                <c:pt idx="67">
                  <c:v>1071</c:v>
                </c:pt>
                <c:pt idx="68">
                  <c:v>828</c:v>
                </c:pt>
                <c:pt idx="69">
                  <c:v>633</c:v>
                </c:pt>
                <c:pt idx="70">
                  <c:v>478</c:v>
                </c:pt>
                <c:pt idx="71">
                  <c:v>357</c:v>
                </c:pt>
                <c:pt idx="72">
                  <c:v>263</c:v>
                </c:pt>
                <c:pt idx="73">
                  <c:v>191</c:v>
                </c:pt>
                <c:pt idx="74">
                  <c:v>137</c:v>
                </c:pt>
                <c:pt idx="75">
                  <c:v>97</c:v>
                </c:pt>
                <c:pt idx="76">
                  <c:v>68</c:v>
                </c:pt>
                <c:pt idx="77">
                  <c:v>47</c:v>
                </c:pt>
                <c:pt idx="78">
                  <c:v>32</c:v>
                </c:pt>
                <c:pt idx="79">
                  <c:v>21</c:v>
                </c:pt>
                <c:pt idx="80">
                  <c:v>13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22" zoomScale="85" zoomScaleNormal="85" workbookViewId="0">
      <selection activeCell="T19" sqref="T19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4" t="s">
        <v>2</v>
      </c>
      <c r="C2" s="175"/>
      <c r="D2" s="175"/>
      <c r="E2" s="175"/>
      <c r="F2" s="175"/>
      <c r="G2" s="175"/>
      <c r="H2" s="176"/>
      <c r="I2" s="168" t="s">
        <v>11</v>
      </c>
      <c r="J2" s="169"/>
      <c r="K2" s="169"/>
      <c r="L2" s="169"/>
      <c r="M2" s="169"/>
      <c r="N2" s="170"/>
      <c r="P2" s="168" t="s">
        <v>32</v>
      </c>
      <c r="Q2" s="169"/>
      <c r="R2" s="169"/>
      <c r="S2" s="169"/>
      <c r="T2" s="169"/>
      <c r="U2" s="17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77" t="s">
        <v>28</v>
      </c>
      <c r="Q3" s="178"/>
      <c r="R3" s="178"/>
      <c r="S3" s="178"/>
      <c r="T3" s="179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120529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80" t="s">
        <v>29</v>
      </c>
      <c r="Q4" s="181"/>
      <c r="R4" s="181"/>
      <c r="S4" s="181"/>
      <c r="T4" s="182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77" t="s">
        <v>30</v>
      </c>
      <c r="Q5" s="178"/>
      <c r="R5" s="178"/>
      <c r="S5" s="178"/>
      <c r="T5" s="179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77" t="s">
        <v>37</v>
      </c>
      <c r="Q6" s="178"/>
      <c r="R6" s="178"/>
      <c r="S6" s="178"/>
      <c r="T6" s="179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77" t="s">
        <v>38</v>
      </c>
      <c r="Q7" s="178"/>
      <c r="R7" s="178"/>
      <c r="S7" s="178"/>
      <c r="T7" s="179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77" t="s">
        <v>39</v>
      </c>
      <c r="Q8" s="178"/>
      <c r="R8" s="178"/>
      <c r="S8" s="178"/>
      <c r="T8" s="179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83" t="s">
        <v>31</v>
      </c>
      <c r="Q9" s="184"/>
      <c r="R9" s="184"/>
      <c r="S9" s="184"/>
      <c r="T9" s="185"/>
      <c r="U9" s="101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68" t="s">
        <v>27</v>
      </c>
      <c r="Q11" s="169"/>
      <c r="R11" s="169"/>
      <c r="S11" s="169"/>
      <c r="T11" s="169"/>
      <c r="U11" s="17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100898.27272727272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71" t="s">
        <v>19</v>
      </c>
      <c r="Q15" s="172"/>
      <c r="R15" s="172"/>
      <c r="S15" s="17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1.8083514835123156E-6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115357</v>
      </c>
      <c r="J22" s="66">
        <f t="shared" si="2"/>
        <v>4906</v>
      </c>
      <c r="K22" s="133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3" t="s">
        <v>23</v>
      </c>
      <c r="Q22" s="114" t="s">
        <v>24</v>
      </c>
      <c r="R22" s="114" t="s">
        <v>25</v>
      </c>
      <c r="S22" s="116" t="s">
        <v>26</v>
      </c>
      <c r="T22" s="113" t="s">
        <v>33</v>
      </c>
      <c r="U22" s="114" t="s">
        <v>34</v>
      </c>
      <c r="V22" s="114" t="s">
        <v>1</v>
      </c>
      <c r="W22" s="114" t="s">
        <v>35</v>
      </c>
      <c r="X22" s="115" t="s">
        <v>36</v>
      </c>
    </row>
    <row r="23" spans="2:24" x14ac:dyDescent="0.25">
      <c r="B23" s="46">
        <v>19</v>
      </c>
      <c r="C23" s="151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114459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7">
        <f t="shared" ref="P23:P54" si="10">R$17*((1+P$17-Q$17)*(1+P$17+S$17)-Q$17)</f>
        <v>1.7738288717228796E-6</v>
      </c>
      <c r="Q23" s="118">
        <f t="shared" ref="Q23:Q54" si="11">(1+P$17-Q$17)*(1+P$17+S$17)-R$17*((S$17*K22)+((I22+J22)*(1+P$17+S$17)))</f>
        <v>0.78542791494396536</v>
      </c>
      <c r="R23" s="118">
        <f t="shared" ref="R23:R54" si="12">-J22*(1+P$17+S$17)</f>
        <v>-4779.7896702815206</v>
      </c>
      <c r="S23" s="121">
        <f t="shared" ref="S23:S86" si="13">INT((-Q23+SQRT((Q23^2)-(4*P23*R23)))/(2*P23))</f>
        <v>6004</v>
      </c>
      <c r="T23" s="46">
        <f>J23</f>
        <v>5678</v>
      </c>
      <c r="U23" s="70">
        <f>S23-T23</f>
        <v>326</v>
      </c>
      <c r="V23" s="119">
        <f t="shared" ref="V23:V32" si="14">U23/T23</f>
        <v>5.7414582599506866E-2</v>
      </c>
      <c r="W23" s="47">
        <f>U23</f>
        <v>326</v>
      </c>
      <c r="X23" s="120">
        <f>V23</f>
        <v>5.7414582599506866E-2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1.7738288717228796E-6</v>
      </c>
      <c r="Q24" s="52">
        <f t="shared" si="11"/>
        <v>0.78568841464877259</v>
      </c>
      <c r="R24" s="52">
        <f t="shared" si="12"/>
        <v>-5531.9294227188084</v>
      </c>
      <c r="S24" s="122">
        <f t="shared" si="13"/>
        <v>6932</v>
      </c>
      <c r="T24" s="9">
        <f t="shared" ref="T24:T33" si="15">J24</f>
        <v>7036</v>
      </c>
      <c r="U24" s="2">
        <f t="shared" ref="U24:U32" si="16">S24-T24</f>
        <v>-104</v>
      </c>
      <c r="V24" s="112">
        <f t="shared" si="14"/>
        <v>-1.4781125639567936E-2</v>
      </c>
      <c r="W24" s="38">
        <f>W23+U24</f>
        <v>222</v>
      </c>
      <c r="X24" s="108">
        <f t="shared" ref="X24:X32" si="17">V24+X23</f>
        <v>4.2633456959938934E-2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7">
        <f t="shared" si="10"/>
        <v>1.7738288717228796E-6</v>
      </c>
      <c r="Q25" s="106">
        <f t="shared" si="11"/>
        <v>0.78602668607769577</v>
      </c>
      <c r="R25" s="106">
        <f t="shared" si="12"/>
        <v>-6854.9939095191157</v>
      </c>
      <c r="S25" s="123">
        <f t="shared" si="13"/>
        <v>8555</v>
      </c>
      <c r="T25" s="11">
        <f t="shared" si="15"/>
        <v>9029</v>
      </c>
      <c r="U25" s="4">
        <f t="shared" si="16"/>
        <v>-474</v>
      </c>
      <c r="V25" s="111">
        <f t="shared" si="14"/>
        <v>-5.2497508029682137E-2</v>
      </c>
      <c r="W25" s="18">
        <f t="shared" ref="W25:W32" si="18">W24+U25</f>
        <v>-252</v>
      </c>
      <c r="X25" s="109">
        <f t="shared" si="17"/>
        <v>-9.8640510697432029E-3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1.7738288717228796E-6</v>
      </c>
      <c r="Q26" s="52">
        <f t="shared" si="11"/>
        <v>0.78620928729352269</v>
      </c>
      <c r="R26" s="52">
        <f t="shared" si="12"/>
        <v>-8796.7225709278136</v>
      </c>
      <c r="S26" s="122">
        <f t="shared" si="13"/>
        <v>10919</v>
      </c>
      <c r="T26" s="9">
        <f t="shared" si="15"/>
        <v>10265</v>
      </c>
      <c r="U26" s="2">
        <f t="shared" si="16"/>
        <v>654</v>
      </c>
      <c r="V26" s="112">
        <f t="shared" si="14"/>
        <v>6.371164150024354E-2</v>
      </c>
      <c r="W26" s="38">
        <f t="shared" si="18"/>
        <v>402</v>
      </c>
      <c r="X26" s="108">
        <f t="shared" si="17"/>
        <v>5.3847590430500337E-2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7">
        <f t="shared" si="10"/>
        <v>1.7738288717228796E-6</v>
      </c>
      <c r="Q27" s="106">
        <f t="shared" si="11"/>
        <v>0.78693662330968328</v>
      </c>
      <c r="R27" s="106">
        <f t="shared" si="12"/>
        <v>-10000.925594260052</v>
      </c>
      <c r="S27" s="123">
        <f t="shared" si="13"/>
        <v>12364</v>
      </c>
      <c r="T27" s="11">
        <f t="shared" si="15"/>
        <v>13050</v>
      </c>
      <c r="U27" s="4">
        <f t="shared" si="16"/>
        <v>-686</v>
      </c>
      <c r="V27" s="111">
        <f t="shared" si="14"/>
        <v>-5.256704980842912E-2</v>
      </c>
      <c r="W27" s="18">
        <f t="shared" si="18"/>
        <v>-284</v>
      </c>
      <c r="X27" s="109">
        <f t="shared" si="17"/>
        <v>1.2805406220712176E-3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1.7738288717228796E-6</v>
      </c>
      <c r="Q28" s="52">
        <f t="shared" si="11"/>
        <v>0.78731290700981349</v>
      </c>
      <c r="R28" s="52">
        <f t="shared" si="12"/>
        <v>-12714.279493920474</v>
      </c>
      <c r="S28" s="122">
        <f t="shared" si="13"/>
        <v>15600</v>
      </c>
      <c r="T28" s="9">
        <f t="shared" si="15"/>
        <v>16139</v>
      </c>
      <c r="U28" s="2">
        <f t="shared" si="16"/>
        <v>-539</v>
      </c>
      <c r="V28" s="112">
        <f t="shared" si="14"/>
        <v>-3.3397360431253485E-2</v>
      </c>
      <c r="W28" s="38">
        <f t="shared" si="18"/>
        <v>-823</v>
      </c>
      <c r="X28" s="108">
        <f t="shared" si="17"/>
        <v>-3.2116819809182268E-2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7">
        <f t="shared" si="10"/>
        <v>1.7738288717228796E-6</v>
      </c>
      <c r="Q29" s="106">
        <f t="shared" si="11"/>
        <v>0.78799606376315867</v>
      </c>
      <c r="R29" s="106">
        <f t="shared" si="12"/>
        <v>-15723.812777960347</v>
      </c>
      <c r="S29" s="123">
        <f t="shared" si="13"/>
        <v>19130</v>
      </c>
      <c r="T29" s="11">
        <f t="shared" si="15"/>
        <v>18829</v>
      </c>
      <c r="U29" s="4">
        <f t="shared" si="16"/>
        <v>301</v>
      </c>
      <c r="V29" s="111">
        <f t="shared" si="14"/>
        <v>1.5985979074831378E-2</v>
      </c>
      <c r="W29" s="18">
        <f t="shared" si="18"/>
        <v>-522</v>
      </c>
      <c r="X29" s="109">
        <f t="shared" si="17"/>
        <v>-1.613084073435089E-2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1.7738288717228796E-6</v>
      </c>
      <c r="Q30" s="52">
        <f t="shared" si="11"/>
        <v>0.78897643221470681</v>
      </c>
      <c r="R30" s="52">
        <f t="shared" si="12"/>
        <v>-18344.610620002193</v>
      </c>
      <c r="S30" s="122">
        <f t="shared" si="13"/>
        <v>22148</v>
      </c>
      <c r="T30" s="9">
        <f t="shared" si="15"/>
        <v>21992</v>
      </c>
      <c r="U30" s="2">
        <f t="shared" si="16"/>
        <v>156</v>
      </c>
      <c r="V30" s="112">
        <f t="shared" si="14"/>
        <v>7.0934885412877414E-3</v>
      </c>
      <c r="W30" s="38">
        <f t="shared" si="18"/>
        <v>-366</v>
      </c>
      <c r="X30" s="108">
        <f t="shared" si="17"/>
        <v>-9.0373521930631473E-3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7">
        <f t="shared" si="10"/>
        <v>1.7738288717228796E-6</v>
      </c>
      <c r="Q31" s="106">
        <f t="shared" si="11"/>
        <v>0.79004802441378286</v>
      </c>
      <c r="R31" s="106">
        <f t="shared" si="12"/>
        <v>-21426.240201555484</v>
      </c>
      <c r="S31" s="123">
        <f t="shared" si="13"/>
        <v>25643</v>
      </c>
      <c r="T31" s="11">
        <f t="shared" si="15"/>
        <v>24421</v>
      </c>
      <c r="U31" s="4">
        <f t="shared" si="16"/>
        <v>1222</v>
      </c>
      <c r="V31" s="111">
        <f t="shared" si="14"/>
        <v>5.0038900945907211E-2</v>
      </c>
      <c r="W31" s="18">
        <f t="shared" si="18"/>
        <v>856</v>
      </c>
      <c r="X31" s="109">
        <f t="shared" si="17"/>
        <v>4.1001548752844064E-2</v>
      </c>
    </row>
    <row r="32" spans="2:24" x14ac:dyDescent="0.25">
      <c r="B32" s="9">
        <v>28</v>
      </c>
      <c r="C32" s="22">
        <v>43913</v>
      </c>
      <c r="D32" s="150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86437</v>
      </c>
      <c r="J32" s="38">
        <f t="shared" si="2"/>
        <v>29470</v>
      </c>
      <c r="K32" s="143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1.7738288717228796E-6</v>
      </c>
      <c r="Q32" s="52">
        <f t="shared" si="11"/>
        <v>0.79148630790868213</v>
      </c>
      <c r="R32" s="52">
        <f t="shared" si="12"/>
        <v>-23792.75245371892</v>
      </c>
      <c r="S32" s="122">
        <f t="shared" si="13"/>
        <v>28269</v>
      </c>
      <c r="T32" s="9">
        <f t="shared" si="15"/>
        <v>29470</v>
      </c>
      <c r="U32" s="2">
        <f t="shared" si="16"/>
        <v>-1201</v>
      </c>
      <c r="V32" s="112">
        <f t="shared" si="14"/>
        <v>-4.0753308449270442E-2</v>
      </c>
      <c r="W32" s="38">
        <f t="shared" si="18"/>
        <v>-345</v>
      </c>
      <c r="X32" s="108">
        <f t="shared" si="17"/>
        <v>2.4824030357362137E-4</v>
      </c>
    </row>
    <row r="33" spans="2:24" ht="15.75" thickBot="1" x14ac:dyDescent="0.3">
      <c r="B33" s="129">
        <v>29</v>
      </c>
      <c r="C33" s="152">
        <v>43914</v>
      </c>
      <c r="D33" s="142">
        <v>42058</v>
      </c>
      <c r="E33" s="130">
        <v>3794</v>
      </c>
      <c r="F33" s="132">
        <v>2991</v>
      </c>
      <c r="G33" s="139">
        <f t="shared" si="0"/>
        <v>8.9294366017644519E-4</v>
      </c>
      <c r="H33" s="141">
        <f t="shared" si="8"/>
        <v>1.1970059198542806</v>
      </c>
      <c r="I33" s="144">
        <f>INT(U$3*U$9-D33-F33+E33)</f>
        <v>79274</v>
      </c>
      <c r="J33" s="140">
        <f t="shared" ref="J33" si="23">D33-E33-F33</f>
        <v>35273</v>
      </c>
      <c r="K33" s="131">
        <f t="shared" ref="K33" si="24">E33</f>
        <v>3794</v>
      </c>
      <c r="L33" s="142">
        <f t="shared" ref="L33" si="25">I33-I32</f>
        <v>-7163</v>
      </c>
      <c r="M33" s="140">
        <f>J33-J32</f>
        <v>5803</v>
      </c>
      <c r="N33" s="131">
        <f t="shared" ref="N33" si="26">K33-K32</f>
        <v>439</v>
      </c>
      <c r="P33" s="148">
        <f t="shared" si="10"/>
        <v>1.7738288717228796E-6</v>
      </c>
      <c r="Q33" s="149">
        <f t="shared" si="11"/>
        <v>0.79347826807908184</v>
      </c>
      <c r="R33" s="149">
        <f t="shared" si="12"/>
        <v>-28711.863347573668</v>
      </c>
      <c r="S33" s="132">
        <f t="shared" si="13"/>
        <v>33653</v>
      </c>
      <c r="T33" s="154">
        <f t="shared" si="15"/>
        <v>35273</v>
      </c>
      <c r="U33" s="155">
        <f t="shared" ref="U33" si="27">S33-T33</f>
        <v>-1620</v>
      </c>
      <c r="V33" s="156">
        <f t="shared" ref="V33" si="28">U33/T33</f>
        <v>-4.5927479942165395E-2</v>
      </c>
      <c r="W33" s="155">
        <f t="shared" ref="W33" si="29">W32+U33</f>
        <v>-1965</v>
      </c>
      <c r="X33" s="157">
        <f>V33+X32</f>
        <v>-4.5679239638591773E-2</v>
      </c>
    </row>
    <row r="34" spans="2:24" x14ac:dyDescent="0.25">
      <c r="B34" s="124">
        <v>30</v>
      </c>
      <c r="C34" s="125">
        <v>43915</v>
      </c>
      <c r="D34" s="126">
        <f t="shared" ref="D34:D97" si="30">D33+IF(M34&gt;0,M34,0)</f>
        <v>46454</v>
      </c>
      <c r="E34" s="127">
        <f t="shared" ref="E34:E97" si="31">E33+IF(N34&gt;0,N34,0)</f>
        <v>4561</v>
      </c>
      <c r="F34" s="128">
        <f t="shared" ref="F34:F64" si="32">D34*P$17</f>
        <v>1858.16</v>
      </c>
      <c r="G34" s="134">
        <f t="shared" si="0"/>
        <v>9.862762088030004E-4</v>
      </c>
      <c r="H34" s="135">
        <f t="shared" si="8"/>
        <v>1.1045223263112844</v>
      </c>
      <c r="I34" s="126">
        <f t="shared" ref="I34:I64" si="33">INT((S$17*K34+I33)/(1+R$17*J34))</f>
        <v>73688</v>
      </c>
      <c r="J34" s="136">
        <f t="shared" ref="J34:J97" si="34">S34</f>
        <v>39669</v>
      </c>
      <c r="K34" s="137">
        <f t="shared" ref="K34:K64" si="35">INT((Q$17*J34+K33)/(1+P$17+S$17))</f>
        <v>4561</v>
      </c>
      <c r="L34" s="138">
        <f t="shared" ref="L34:L97" si="36">I34-I33</f>
        <v>-5586</v>
      </c>
      <c r="M34" s="136">
        <f t="shared" ref="M34:M97" si="37">J34-J33</f>
        <v>4396</v>
      </c>
      <c r="N34" s="137">
        <f t="shared" ref="N34:N97" si="38">K34-K33</f>
        <v>767</v>
      </c>
      <c r="P34" s="145">
        <f t="shared" si="10"/>
        <v>1.7738288717228796E-6</v>
      </c>
      <c r="Q34" s="146">
        <f t="shared" si="11"/>
        <v>0.79592653479301001</v>
      </c>
      <c r="R34" s="146">
        <f t="shared" si="12"/>
        <v>-34365.577056632712</v>
      </c>
      <c r="S34" s="147">
        <f t="shared" si="13"/>
        <v>39669</v>
      </c>
      <c r="T34" s="158">
        <v>40501</v>
      </c>
      <c r="U34" s="159">
        <f>S34-T34</f>
        <v>-832</v>
      </c>
      <c r="V34" s="162">
        <f>U34/T34</f>
        <v>-2.0542702649317301E-2</v>
      </c>
      <c r="W34" s="159">
        <f>W33+U34</f>
        <v>-2797</v>
      </c>
      <c r="X34" s="163">
        <f>V34+X33</f>
        <v>-6.6221942287909077E-2</v>
      </c>
    </row>
    <row r="35" spans="2:24" x14ac:dyDescent="0.25">
      <c r="B35" s="11">
        <v>31</v>
      </c>
      <c r="C35" s="21">
        <v>43916</v>
      </c>
      <c r="D35" s="50">
        <f t="shared" si="30"/>
        <v>50886</v>
      </c>
      <c r="E35" s="35">
        <f t="shared" si="31"/>
        <v>5422</v>
      </c>
      <c r="F35" s="63">
        <f t="shared" si="32"/>
        <v>2035.44</v>
      </c>
      <c r="G35" s="27">
        <f t="shared" si="0"/>
        <v>1.0803730822135764E-3</v>
      </c>
      <c r="H35" s="81">
        <f t="shared" si="8"/>
        <v>1.0954062082920739</v>
      </c>
      <c r="I35" s="50">
        <f t="shared" si="33"/>
        <v>67915</v>
      </c>
      <c r="J35" s="18">
        <f t="shared" si="34"/>
        <v>44101</v>
      </c>
      <c r="K35" s="36">
        <f t="shared" si="35"/>
        <v>5422</v>
      </c>
      <c r="L35" s="94">
        <f t="shared" si="36"/>
        <v>-5773</v>
      </c>
      <c r="M35" s="18">
        <f t="shared" si="37"/>
        <v>4432</v>
      </c>
      <c r="N35" s="36">
        <f t="shared" si="38"/>
        <v>861</v>
      </c>
      <c r="P35" s="54">
        <f t="shared" si="10"/>
        <v>1.7738288717228796E-6</v>
      </c>
      <c r="Q35" s="55">
        <f t="shared" si="11"/>
        <v>0.79811427484622444</v>
      </c>
      <c r="R35" s="55">
        <f t="shared" si="12"/>
        <v>-38648.48683864608</v>
      </c>
      <c r="S35" s="153">
        <f t="shared" si="13"/>
        <v>44101</v>
      </c>
      <c r="T35" s="161">
        <v>46406</v>
      </c>
      <c r="U35" s="19">
        <f>S35-T35</f>
        <v>-2305</v>
      </c>
      <c r="V35" s="111">
        <f>U35/T35</f>
        <v>-4.9670301254148168E-2</v>
      </c>
      <c r="W35" s="19">
        <f>W34+U35</f>
        <v>-5102</v>
      </c>
      <c r="X35" s="109">
        <f>V35+X34</f>
        <v>-0.11589224354205724</v>
      </c>
    </row>
    <row r="36" spans="2:24" x14ac:dyDescent="0.25">
      <c r="B36" s="9">
        <v>32</v>
      </c>
      <c r="C36" s="22">
        <v>43917</v>
      </c>
      <c r="D36" s="49">
        <f t="shared" si="30"/>
        <v>55249</v>
      </c>
      <c r="E36" s="5">
        <f t="shared" si="31"/>
        <v>6379</v>
      </c>
      <c r="F36" s="62">
        <f t="shared" si="32"/>
        <v>2209.96</v>
      </c>
      <c r="G36" s="28">
        <f t="shared" si="0"/>
        <v>1.1730049997881122E-3</v>
      </c>
      <c r="H36" s="82">
        <f t="shared" si="8"/>
        <v>1.0857406752348386</v>
      </c>
      <c r="I36" s="49">
        <f t="shared" si="33"/>
        <v>62057</v>
      </c>
      <c r="J36" s="38">
        <f t="shared" si="34"/>
        <v>48464</v>
      </c>
      <c r="K36" s="37">
        <f t="shared" si="35"/>
        <v>6379</v>
      </c>
      <c r="L36" s="93">
        <f t="shared" si="36"/>
        <v>-5858</v>
      </c>
      <c r="M36" s="38">
        <f t="shared" si="37"/>
        <v>4363</v>
      </c>
      <c r="N36" s="37">
        <f t="shared" si="38"/>
        <v>957</v>
      </c>
      <c r="P36" s="53">
        <f t="shared" si="10"/>
        <v>1.7738288717228796E-6</v>
      </c>
      <c r="Q36" s="52">
        <f t="shared" si="11"/>
        <v>0.8005792236709286</v>
      </c>
      <c r="R36" s="52">
        <f t="shared" si="12"/>
        <v>-42966.470495125432</v>
      </c>
      <c r="S36" s="122">
        <f t="shared" si="13"/>
        <v>48464</v>
      </c>
      <c r="T36" s="164">
        <v>51224</v>
      </c>
      <c r="U36" s="165">
        <f>S36-T36</f>
        <v>-2760</v>
      </c>
      <c r="V36" s="112">
        <f>U36/T36</f>
        <v>-5.3880993284397938E-2</v>
      </c>
      <c r="W36" s="165">
        <f>W35+U36</f>
        <v>-7862</v>
      </c>
      <c r="X36" s="108">
        <f>V36+X35</f>
        <v>-0.16977323682645518</v>
      </c>
    </row>
    <row r="37" spans="2:24" x14ac:dyDescent="0.25">
      <c r="B37" s="11">
        <v>33</v>
      </c>
      <c r="C37" s="65">
        <v>43918</v>
      </c>
      <c r="D37" s="50">
        <f t="shared" si="30"/>
        <v>59440</v>
      </c>
      <c r="E37" s="35">
        <f t="shared" si="31"/>
        <v>7432</v>
      </c>
      <c r="F37" s="30">
        <f t="shared" si="32"/>
        <v>2377.6</v>
      </c>
      <c r="G37" s="27">
        <f t="shared" si="0"/>
        <v>1.2619851433945482E-3</v>
      </c>
      <c r="H37" s="85">
        <f t="shared" si="8"/>
        <v>1.0758565765896215</v>
      </c>
      <c r="I37" s="23">
        <f t="shared" si="33"/>
        <v>56215</v>
      </c>
      <c r="J37" s="35">
        <f t="shared" si="34"/>
        <v>52655</v>
      </c>
      <c r="K37" s="39">
        <f t="shared" si="35"/>
        <v>7432</v>
      </c>
      <c r="L37" s="95">
        <f t="shared" si="36"/>
        <v>-5842</v>
      </c>
      <c r="M37" s="35">
        <f t="shared" si="37"/>
        <v>4191</v>
      </c>
      <c r="N37" s="39">
        <f t="shared" si="38"/>
        <v>1053</v>
      </c>
      <c r="P37" s="54">
        <f t="shared" si="10"/>
        <v>1.7738288717228796E-6</v>
      </c>
      <c r="Q37" s="55">
        <f t="shared" si="11"/>
        <v>0.80332690446856725</v>
      </c>
      <c r="R37" s="55">
        <f t="shared" si="12"/>
        <v>-47217.229225544972</v>
      </c>
      <c r="S37" s="153">
        <f t="shared" si="13"/>
        <v>52655</v>
      </c>
      <c r="T37" s="161">
        <v>54151</v>
      </c>
      <c r="U37" s="19">
        <f>S37-T37</f>
        <v>-1496</v>
      </c>
      <c r="V37" s="111">
        <f>U37/T37</f>
        <v>-2.7626451958412589E-2</v>
      </c>
      <c r="W37" s="19">
        <f>W36+U37</f>
        <v>-9358</v>
      </c>
      <c r="X37" s="109">
        <f>V37+X36</f>
        <v>-0.19739968878486777</v>
      </c>
    </row>
    <row r="38" spans="2:24" x14ac:dyDescent="0.25">
      <c r="B38" s="9">
        <v>34</v>
      </c>
      <c r="C38" s="22">
        <v>43919</v>
      </c>
      <c r="D38" s="49">
        <f t="shared" si="30"/>
        <v>63362</v>
      </c>
      <c r="E38" s="5">
        <f t="shared" si="31"/>
        <v>8579</v>
      </c>
      <c r="F38" s="62">
        <f t="shared" si="32"/>
        <v>2534.48</v>
      </c>
      <c r="G38" s="28">
        <f t="shared" si="0"/>
        <v>1.3452540823648276E-3</v>
      </c>
      <c r="H38" s="82">
        <f t="shared" si="8"/>
        <v>1.0659825033647377</v>
      </c>
      <c r="I38" s="49">
        <f t="shared" si="33"/>
        <v>50485</v>
      </c>
      <c r="J38" s="38">
        <f t="shared" si="34"/>
        <v>56577</v>
      </c>
      <c r="K38" s="37">
        <f t="shared" si="35"/>
        <v>8579</v>
      </c>
      <c r="L38" s="93">
        <f t="shared" si="36"/>
        <v>-5730</v>
      </c>
      <c r="M38" s="38">
        <f t="shared" si="37"/>
        <v>3922</v>
      </c>
      <c r="N38" s="37">
        <f t="shared" si="38"/>
        <v>1147</v>
      </c>
      <c r="P38" s="53">
        <f t="shared" si="10"/>
        <v>1.7738288717228796E-6</v>
      </c>
      <c r="Q38" s="52">
        <f t="shared" si="11"/>
        <v>0.80636084089985816</v>
      </c>
      <c r="R38" s="52">
        <f t="shared" si="12"/>
        <v>-51300.412777960351</v>
      </c>
      <c r="S38" s="122">
        <f t="shared" si="13"/>
        <v>56577</v>
      </c>
      <c r="T38" s="164"/>
      <c r="U38" s="165"/>
      <c r="V38" s="112"/>
      <c r="W38" s="165"/>
      <c r="X38" s="108"/>
    </row>
    <row r="39" spans="2:24" x14ac:dyDescent="0.25">
      <c r="B39" s="11">
        <v>35</v>
      </c>
      <c r="C39" s="21">
        <v>43920</v>
      </c>
      <c r="D39" s="50">
        <f t="shared" si="30"/>
        <v>66936</v>
      </c>
      <c r="E39" s="35">
        <f t="shared" si="31"/>
        <v>9816</v>
      </c>
      <c r="F39" s="30">
        <f t="shared" si="32"/>
        <v>2677.44</v>
      </c>
      <c r="G39" s="27">
        <f t="shared" si="0"/>
        <v>1.4211345484229051E-3</v>
      </c>
      <c r="H39" s="85">
        <f t="shared" si="8"/>
        <v>1.0564060477888955</v>
      </c>
      <c r="I39" s="23">
        <f t="shared" si="33"/>
        <v>44950</v>
      </c>
      <c r="J39" s="35">
        <f t="shared" si="34"/>
        <v>60151</v>
      </c>
      <c r="K39" s="39">
        <f t="shared" si="35"/>
        <v>9816</v>
      </c>
      <c r="L39" s="95">
        <f t="shared" si="36"/>
        <v>-5535</v>
      </c>
      <c r="M39" s="35">
        <f t="shared" si="37"/>
        <v>3574</v>
      </c>
      <c r="N39" s="39">
        <f t="shared" si="38"/>
        <v>1237</v>
      </c>
      <c r="P39" s="54">
        <f t="shared" si="10"/>
        <v>1.7738288717228796E-6</v>
      </c>
      <c r="Q39" s="55">
        <f t="shared" si="11"/>
        <v>0.80968255708479275</v>
      </c>
      <c r="R39" s="55">
        <f t="shared" si="12"/>
        <v>-55121.516546171544</v>
      </c>
      <c r="S39" s="153">
        <f t="shared" si="13"/>
        <v>60151</v>
      </c>
      <c r="T39" s="161"/>
      <c r="U39" s="19"/>
      <c r="V39" s="111"/>
      <c r="W39" s="19"/>
      <c r="X39" s="109"/>
    </row>
    <row r="40" spans="2:24" x14ac:dyDescent="0.25">
      <c r="B40" s="9">
        <v>36</v>
      </c>
      <c r="C40" s="22">
        <v>43921</v>
      </c>
      <c r="D40" s="49">
        <f t="shared" si="30"/>
        <v>70099</v>
      </c>
      <c r="E40" s="5">
        <f t="shared" si="31"/>
        <v>11139</v>
      </c>
      <c r="F40" s="62">
        <f t="shared" si="32"/>
        <v>2803.96</v>
      </c>
      <c r="G40" s="28">
        <f t="shared" si="0"/>
        <v>1.4882889731967434E-3</v>
      </c>
      <c r="H40" s="82">
        <f t="shared" si="8"/>
        <v>1.0472540934624119</v>
      </c>
      <c r="I40" s="49">
        <f t="shared" si="33"/>
        <v>39675</v>
      </c>
      <c r="J40" s="5">
        <f t="shared" si="34"/>
        <v>63314</v>
      </c>
      <c r="K40" s="37">
        <f t="shared" si="35"/>
        <v>11139</v>
      </c>
      <c r="L40" s="93">
        <f t="shared" si="36"/>
        <v>-5275</v>
      </c>
      <c r="M40" s="5">
        <f t="shared" si="37"/>
        <v>3163</v>
      </c>
      <c r="N40" s="37">
        <f t="shared" si="38"/>
        <v>1323</v>
      </c>
      <c r="P40" s="53">
        <f t="shared" si="10"/>
        <v>1.7738288717228796E-6</v>
      </c>
      <c r="Q40" s="52">
        <f t="shared" si="11"/>
        <v>0.8132845302811994</v>
      </c>
      <c r="R40" s="52">
        <f t="shared" si="12"/>
        <v>-58603.572861211527</v>
      </c>
      <c r="S40" s="122">
        <f t="shared" si="13"/>
        <v>63314</v>
      </c>
      <c r="T40" s="164"/>
      <c r="U40" s="165"/>
      <c r="V40" s="112"/>
      <c r="W40" s="165"/>
      <c r="X40" s="108"/>
    </row>
    <row r="41" spans="2:24" x14ac:dyDescent="0.25">
      <c r="B41" s="11">
        <v>37</v>
      </c>
      <c r="C41" s="21">
        <v>43922</v>
      </c>
      <c r="D41" s="50">
        <f t="shared" si="30"/>
        <v>72809</v>
      </c>
      <c r="E41" s="35">
        <f t="shared" si="31"/>
        <v>12543</v>
      </c>
      <c r="F41" s="30">
        <f t="shared" si="32"/>
        <v>2912.36</v>
      </c>
      <c r="G41" s="27">
        <f t="shared" si="0"/>
        <v>1.5458256444383185E-3</v>
      </c>
      <c r="H41" s="85">
        <f t="shared" si="8"/>
        <v>1.0386596099801708</v>
      </c>
      <c r="I41" s="50">
        <f t="shared" si="33"/>
        <v>34706</v>
      </c>
      <c r="J41" s="18">
        <f t="shared" si="34"/>
        <v>66024</v>
      </c>
      <c r="K41" s="36">
        <f t="shared" si="35"/>
        <v>12543</v>
      </c>
      <c r="L41" s="94">
        <f t="shared" si="36"/>
        <v>-4969</v>
      </c>
      <c r="M41" s="18">
        <f t="shared" si="37"/>
        <v>2710</v>
      </c>
      <c r="N41" s="36">
        <f t="shared" si="38"/>
        <v>1404</v>
      </c>
      <c r="P41" s="54">
        <f t="shared" si="10"/>
        <v>1.7738288717228796E-6</v>
      </c>
      <c r="Q41" s="55">
        <f t="shared" si="11"/>
        <v>0.81716276140762478</v>
      </c>
      <c r="R41" s="55">
        <f t="shared" si="12"/>
        <v>-61685.202442764821</v>
      </c>
      <c r="S41" s="153">
        <f t="shared" si="13"/>
        <v>66024</v>
      </c>
      <c r="T41" s="161"/>
      <c r="U41" s="19"/>
      <c r="V41" s="111"/>
      <c r="W41" s="19"/>
      <c r="X41" s="109"/>
    </row>
    <row r="42" spans="2:24" x14ac:dyDescent="0.25">
      <c r="B42" s="9">
        <v>38</v>
      </c>
      <c r="C42" s="22">
        <v>43923</v>
      </c>
      <c r="D42" s="49">
        <f t="shared" si="30"/>
        <v>75042</v>
      </c>
      <c r="E42" s="5">
        <f t="shared" si="31"/>
        <v>14021</v>
      </c>
      <c r="F42" s="62">
        <f t="shared" si="32"/>
        <v>3001.68</v>
      </c>
      <c r="G42" s="28">
        <f t="shared" si="0"/>
        <v>1.5932350122916164E-3</v>
      </c>
      <c r="H42" s="82">
        <f t="shared" si="8"/>
        <v>1.0306692853905424</v>
      </c>
      <c r="I42" s="49">
        <f t="shared" si="33"/>
        <v>30072</v>
      </c>
      <c r="J42" s="38">
        <f t="shared" si="34"/>
        <v>68257</v>
      </c>
      <c r="K42" s="37">
        <f t="shared" si="35"/>
        <v>14021</v>
      </c>
      <c r="L42" s="93">
        <f t="shared" si="36"/>
        <v>-4634</v>
      </c>
      <c r="M42" s="38">
        <f t="shared" si="37"/>
        <v>2233</v>
      </c>
      <c r="N42" s="37">
        <f t="shared" si="38"/>
        <v>1478</v>
      </c>
      <c r="P42" s="53">
        <f t="shared" si="10"/>
        <v>1.7738288717228796E-6</v>
      </c>
      <c r="Q42" s="52">
        <f t="shared" si="11"/>
        <v>0.82130960886671356</v>
      </c>
      <c r="R42" s="52">
        <f t="shared" si="12"/>
        <v>-64325.485770621104</v>
      </c>
      <c r="S42" s="122">
        <f t="shared" si="13"/>
        <v>68257</v>
      </c>
      <c r="T42" s="164"/>
      <c r="U42" s="165"/>
      <c r="V42" s="112"/>
      <c r="W42" s="165"/>
      <c r="X42" s="108"/>
    </row>
    <row r="43" spans="2:24" x14ac:dyDescent="0.25">
      <c r="B43" s="11">
        <v>39</v>
      </c>
      <c r="C43" s="21">
        <v>43924</v>
      </c>
      <c r="D43" s="50">
        <f t="shared" si="30"/>
        <v>76793</v>
      </c>
      <c r="E43" s="35">
        <f t="shared" si="31"/>
        <v>15568</v>
      </c>
      <c r="F43" s="30">
        <f t="shared" si="32"/>
        <v>3071.7200000000003</v>
      </c>
      <c r="G43" s="27">
        <f t="shared" si="0"/>
        <v>1.6304109205366342E-3</v>
      </c>
      <c r="H43" s="85">
        <f t="shared" si="8"/>
        <v>1.0233335998507502</v>
      </c>
      <c r="I43" s="50">
        <f t="shared" si="33"/>
        <v>25784</v>
      </c>
      <c r="J43" s="18">
        <f t="shared" si="34"/>
        <v>70008</v>
      </c>
      <c r="K43" s="36">
        <f t="shared" si="35"/>
        <v>15568</v>
      </c>
      <c r="L43" s="94">
        <f t="shared" si="36"/>
        <v>-4288</v>
      </c>
      <c r="M43" s="18">
        <f t="shared" si="37"/>
        <v>1751</v>
      </c>
      <c r="N43" s="36">
        <f t="shared" si="38"/>
        <v>1547</v>
      </c>
      <c r="P43" s="54">
        <f t="shared" si="10"/>
        <v>1.7738288717228796E-6</v>
      </c>
      <c r="Q43" s="55">
        <f t="shared" si="11"/>
        <v>0.82571543152038385</v>
      </c>
      <c r="R43" s="55">
        <f t="shared" si="12"/>
        <v>-66501.040261803049</v>
      </c>
      <c r="S43" s="153">
        <f t="shared" si="13"/>
        <v>70008</v>
      </c>
      <c r="T43" s="161"/>
      <c r="U43" s="19"/>
      <c r="V43" s="111"/>
      <c r="W43" s="19"/>
      <c r="X43" s="109"/>
    </row>
    <row r="44" spans="2:24" x14ac:dyDescent="0.25">
      <c r="B44" s="9">
        <v>40</v>
      </c>
      <c r="C44" s="22">
        <v>43925</v>
      </c>
      <c r="D44" s="49">
        <f t="shared" si="30"/>
        <v>78070</v>
      </c>
      <c r="E44" s="5">
        <f t="shared" si="31"/>
        <v>17177</v>
      </c>
      <c r="F44" s="62">
        <f t="shared" si="32"/>
        <v>3122.8</v>
      </c>
      <c r="G44" s="28">
        <f t="shared" si="0"/>
        <v>1.6575232191253764E-3</v>
      </c>
      <c r="H44" s="82">
        <f t="shared" si="8"/>
        <v>1.0166291198416522</v>
      </c>
      <c r="I44" s="49">
        <f t="shared" si="33"/>
        <v>21839</v>
      </c>
      <c r="J44" s="38">
        <f t="shared" si="34"/>
        <v>71285</v>
      </c>
      <c r="K44" s="37">
        <f t="shared" si="35"/>
        <v>17177</v>
      </c>
      <c r="L44" s="93">
        <f t="shared" si="36"/>
        <v>-3945</v>
      </c>
      <c r="M44" s="38">
        <f t="shared" si="37"/>
        <v>1277</v>
      </c>
      <c r="N44" s="37">
        <f t="shared" si="38"/>
        <v>1609</v>
      </c>
      <c r="P44" s="53">
        <f t="shared" si="10"/>
        <v>1.7738288717228796E-6</v>
      </c>
      <c r="Q44" s="52">
        <f t="shared" si="11"/>
        <v>0.83036906411056211</v>
      </c>
      <c r="R44" s="52">
        <f t="shared" si="12"/>
        <v>-68206.994544857051</v>
      </c>
      <c r="S44" s="122">
        <f t="shared" si="13"/>
        <v>71285</v>
      </c>
      <c r="T44" s="164"/>
      <c r="U44" s="165"/>
      <c r="V44" s="112"/>
      <c r="W44" s="165"/>
      <c r="X44" s="108"/>
    </row>
    <row r="45" spans="2:24" x14ac:dyDescent="0.25">
      <c r="B45" s="11">
        <v>41</v>
      </c>
      <c r="C45" s="21">
        <v>43926</v>
      </c>
      <c r="D45" s="50">
        <f t="shared" si="30"/>
        <v>78892</v>
      </c>
      <c r="E45" s="35">
        <f t="shared" si="31"/>
        <v>18842</v>
      </c>
      <c r="F45" s="30">
        <f t="shared" si="32"/>
        <v>3155.6800000000003</v>
      </c>
      <c r="G45" s="27">
        <f t="shared" si="0"/>
        <v>1.6749753016938541E-3</v>
      </c>
      <c r="H45" s="85">
        <f t="shared" si="8"/>
        <v>1.010529012424747</v>
      </c>
      <c r="I45" s="23">
        <f t="shared" si="33"/>
        <v>18224</v>
      </c>
      <c r="J45" s="35">
        <f t="shared" si="34"/>
        <v>72107</v>
      </c>
      <c r="K45" s="39">
        <f t="shared" si="35"/>
        <v>18842</v>
      </c>
      <c r="L45" s="95">
        <f t="shared" si="36"/>
        <v>-3615</v>
      </c>
      <c r="M45" s="35">
        <f t="shared" si="37"/>
        <v>822</v>
      </c>
      <c r="N45" s="39">
        <f t="shared" si="38"/>
        <v>1665</v>
      </c>
      <c r="P45" s="54">
        <f t="shared" si="10"/>
        <v>1.7738288717228796E-6</v>
      </c>
      <c r="Q45" s="55">
        <f t="shared" si="11"/>
        <v>0.83526086549916667</v>
      </c>
      <c r="R45" s="55">
        <f t="shared" si="12"/>
        <v>-69451.142814108884</v>
      </c>
      <c r="S45" s="153">
        <f t="shared" si="13"/>
        <v>72107</v>
      </c>
      <c r="T45" s="161"/>
      <c r="U45" s="19"/>
      <c r="V45" s="111"/>
      <c r="W45" s="19"/>
      <c r="X45" s="109"/>
    </row>
    <row r="46" spans="2:24" x14ac:dyDescent="0.25">
      <c r="B46" s="9">
        <v>42</v>
      </c>
      <c r="C46" s="22">
        <v>43927</v>
      </c>
      <c r="D46" s="49">
        <f t="shared" si="30"/>
        <v>79285</v>
      </c>
      <c r="E46" s="5">
        <f t="shared" si="31"/>
        <v>20558</v>
      </c>
      <c r="F46" s="62">
        <f t="shared" si="32"/>
        <v>3171.4</v>
      </c>
      <c r="G46" s="28">
        <f t="shared" si="0"/>
        <v>1.6833191805860825E-3</v>
      </c>
      <c r="H46" s="82">
        <f t="shared" si="8"/>
        <v>1.0049814936875729</v>
      </c>
      <c r="I46" s="49">
        <f t="shared" si="33"/>
        <v>14917</v>
      </c>
      <c r="J46" s="38">
        <f t="shared" si="34"/>
        <v>72500</v>
      </c>
      <c r="K46" s="37">
        <f t="shared" si="35"/>
        <v>20558</v>
      </c>
      <c r="L46" s="93">
        <f t="shared" si="36"/>
        <v>-3307</v>
      </c>
      <c r="M46" s="38">
        <f t="shared" si="37"/>
        <v>393</v>
      </c>
      <c r="N46" s="37">
        <f t="shared" si="38"/>
        <v>1716</v>
      </c>
      <c r="P46" s="53">
        <f t="shared" si="10"/>
        <v>1.7738288717228796E-6</v>
      </c>
      <c r="Q46" s="52">
        <f t="shared" si="11"/>
        <v>0.8403795515729402</v>
      </c>
      <c r="R46" s="52">
        <f t="shared" si="12"/>
        <v>-70251.996281082276</v>
      </c>
      <c r="S46" s="122">
        <f t="shared" si="13"/>
        <v>72500</v>
      </c>
      <c r="T46" s="164"/>
      <c r="U46" s="165"/>
      <c r="V46" s="112"/>
      <c r="W46" s="165"/>
      <c r="X46" s="108"/>
    </row>
    <row r="47" spans="2:24" x14ac:dyDescent="0.25">
      <c r="B47" s="11">
        <v>43</v>
      </c>
      <c r="C47" s="21">
        <v>43928</v>
      </c>
      <c r="D47" s="50">
        <f t="shared" si="30"/>
        <v>79285</v>
      </c>
      <c r="E47" s="35">
        <f t="shared" si="31"/>
        <v>22319</v>
      </c>
      <c r="F47" s="30">
        <f t="shared" si="32"/>
        <v>3171.4</v>
      </c>
      <c r="G47" s="27">
        <f t="shared" si="0"/>
        <v>1.6833191805860825E-3</v>
      </c>
      <c r="H47" s="85">
        <f t="shared" si="8"/>
        <v>1</v>
      </c>
      <c r="I47" s="23">
        <f t="shared" si="33"/>
        <v>11891</v>
      </c>
      <c r="J47" s="35">
        <f t="shared" si="34"/>
        <v>72496</v>
      </c>
      <c r="K47" s="39">
        <f t="shared" si="35"/>
        <v>22319</v>
      </c>
      <c r="L47" s="95">
        <f t="shared" si="36"/>
        <v>-3026</v>
      </c>
      <c r="M47" s="35">
        <f t="shared" si="37"/>
        <v>-4</v>
      </c>
      <c r="N47" s="39">
        <f t="shared" si="38"/>
        <v>1761</v>
      </c>
      <c r="P47" s="54">
        <f t="shared" si="10"/>
        <v>1.7738288717228796E-6</v>
      </c>
      <c r="Q47" s="55">
        <f t="shared" si="11"/>
        <v>0.84571748073452746</v>
      </c>
      <c r="R47" s="55">
        <f t="shared" si="12"/>
        <v>-70634.886077335963</v>
      </c>
      <c r="S47" s="153">
        <f t="shared" si="13"/>
        <v>72496</v>
      </c>
      <c r="T47" s="161"/>
      <c r="U47" s="19"/>
      <c r="V47" s="111"/>
      <c r="W47" s="19"/>
      <c r="X47" s="109"/>
    </row>
    <row r="48" spans="2:24" x14ac:dyDescent="0.25">
      <c r="B48" s="9">
        <v>44</v>
      </c>
      <c r="C48" s="22">
        <v>43929</v>
      </c>
      <c r="D48" s="49">
        <f t="shared" si="30"/>
        <v>79285</v>
      </c>
      <c r="E48" s="5">
        <f t="shared" si="31"/>
        <v>24120</v>
      </c>
      <c r="F48" s="62">
        <f t="shared" si="32"/>
        <v>3171.4</v>
      </c>
      <c r="G48" s="28">
        <f t="shared" si="0"/>
        <v>1.6833191805860825E-3</v>
      </c>
      <c r="H48" s="82">
        <f t="shared" si="8"/>
        <v>1</v>
      </c>
      <c r="I48" s="49">
        <f t="shared" si="33"/>
        <v>9116</v>
      </c>
      <c r="J48" s="38">
        <f t="shared" si="34"/>
        <v>72130</v>
      </c>
      <c r="K48" s="37">
        <f t="shared" si="35"/>
        <v>24120</v>
      </c>
      <c r="L48" s="93">
        <f t="shared" si="36"/>
        <v>-2775</v>
      </c>
      <c r="M48" s="38">
        <f t="shared" si="37"/>
        <v>-366</v>
      </c>
      <c r="N48" s="37">
        <f t="shared" si="38"/>
        <v>1801</v>
      </c>
      <c r="P48" s="53">
        <f t="shared" si="10"/>
        <v>1.7738288717228796E-6</v>
      </c>
      <c r="Q48" s="52">
        <f t="shared" si="11"/>
        <v>0.85126513070103027</v>
      </c>
      <c r="R48" s="52">
        <f t="shared" si="12"/>
        <v>-70630.988980173075</v>
      </c>
      <c r="S48" s="122">
        <f t="shared" si="13"/>
        <v>72130</v>
      </c>
      <c r="T48" s="164"/>
      <c r="U48" s="165"/>
      <c r="V48" s="112"/>
      <c r="W48" s="165"/>
      <c r="X48" s="108"/>
    </row>
    <row r="49" spans="2:24" x14ac:dyDescent="0.25">
      <c r="B49" s="11">
        <v>45</v>
      </c>
      <c r="C49" s="21">
        <v>43930</v>
      </c>
      <c r="D49" s="50">
        <f t="shared" si="30"/>
        <v>79285</v>
      </c>
      <c r="E49" s="35">
        <f t="shared" si="31"/>
        <v>25957</v>
      </c>
      <c r="F49" s="30">
        <f t="shared" si="32"/>
        <v>3171.4</v>
      </c>
      <c r="G49" s="27">
        <f t="shared" si="0"/>
        <v>1.6833191805860825E-3</v>
      </c>
      <c r="H49" s="85">
        <f t="shared" si="8"/>
        <v>1</v>
      </c>
      <c r="I49" s="23">
        <f t="shared" si="33"/>
        <v>6562</v>
      </c>
      <c r="J49" s="35">
        <f t="shared" si="34"/>
        <v>71436</v>
      </c>
      <c r="K49" s="39">
        <f t="shared" si="35"/>
        <v>25957</v>
      </c>
      <c r="L49" s="95">
        <f t="shared" si="36"/>
        <v>-2554</v>
      </c>
      <c r="M49" s="35">
        <f t="shared" si="37"/>
        <v>-694</v>
      </c>
      <c r="N49" s="39">
        <f t="shared" si="38"/>
        <v>1837</v>
      </c>
      <c r="P49" s="54">
        <f t="shared" si="10"/>
        <v>1.7738288717228796E-6</v>
      </c>
      <c r="Q49" s="55">
        <f t="shared" si="11"/>
        <v>0.85701309804473436</v>
      </c>
      <c r="R49" s="55">
        <f t="shared" si="12"/>
        <v>-70274.404589768877</v>
      </c>
      <c r="S49" s="153">
        <f t="shared" si="13"/>
        <v>71436</v>
      </c>
      <c r="T49" s="161"/>
      <c r="U49" s="19"/>
      <c r="V49" s="111"/>
      <c r="W49" s="19"/>
      <c r="X49" s="109"/>
    </row>
    <row r="50" spans="2:24" x14ac:dyDescent="0.25">
      <c r="B50" s="9">
        <v>46</v>
      </c>
      <c r="C50" s="65">
        <v>43931</v>
      </c>
      <c r="D50" s="49">
        <f t="shared" si="30"/>
        <v>79285</v>
      </c>
      <c r="E50" s="5">
        <f t="shared" si="31"/>
        <v>27826</v>
      </c>
      <c r="F50" s="62">
        <f t="shared" si="32"/>
        <v>3171.4</v>
      </c>
      <c r="G50" s="28">
        <f t="shared" si="0"/>
        <v>1.6833191805860825E-3</v>
      </c>
      <c r="H50" s="82">
        <f t="shared" si="8"/>
        <v>1</v>
      </c>
      <c r="I50" s="49">
        <f t="shared" si="33"/>
        <v>4198</v>
      </c>
      <c r="J50" s="38">
        <f t="shared" si="34"/>
        <v>70449</v>
      </c>
      <c r="K50" s="37">
        <f t="shared" si="35"/>
        <v>27826</v>
      </c>
      <c r="L50" s="93">
        <f t="shared" si="36"/>
        <v>-2364</v>
      </c>
      <c r="M50" s="38">
        <f t="shared" si="37"/>
        <v>-987</v>
      </c>
      <c r="N50" s="37">
        <f t="shared" si="38"/>
        <v>1869</v>
      </c>
      <c r="P50" s="53">
        <f t="shared" si="10"/>
        <v>1.7738288717228796E-6</v>
      </c>
      <c r="Q50" s="52">
        <f t="shared" si="11"/>
        <v>0.86295386002346852</v>
      </c>
      <c r="R50" s="52">
        <f t="shared" si="12"/>
        <v>-69598.258232007895</v>
      </c>
      <c r="S50" s="122">
        <f t="shared" si="13"/>
        <v>70449</v>
      </c>
      <c r="T50" s="164"/>
      <c r="U50" s="165"/>
      <c r="V50" s="112"/>
      <c r="W50" s="165"/>
      <c r="X50" s="108"/>
    </row>
    <row r="51" spans="2:24" x14ac:dyDescent="0.25">
      <c r="B51" s="11">
        <v>47</v>
      </c>
      <c r="C51" s="21">
        <v>43932</v>
      </c>
      <c r="D51" s="50">
        <f t="shared" si="30"/>
        <v>79285</v>
      </c>
      <c r="E51" s="35">
        <f t="shared" si="31"/>
        <v>29724</v>
      </c>
      <c r="F51" s="30">
        <f t="shared" si="32"/>
        <v>3171.4</v>
      </c>
      <c r="G51" s="27">
        <f t="shared" si="0"/>
        <v>1.6833191805860825E-3</v>
      </c>
      <c r="H51" s="85">
        <f t="shared" si="8"/>
        <v>1</v>
      </c>
      <c r="I51" s="50">
        <f t="shared" si="33"/>
        <v>1994</v>
      </c>
      <c r="J51" s="18">
        <f t="shared" si="34"/>
        <v>69201</v>
      </c>
      <c r="K51" s="36">
        <f t="shared" si="35"/>
        <v>29724</v>
      </c>
      <c r="L51" s="94">
        <f t="shared" si="36"/>
        <v>-2204</v>
      </c>
      <c r="M51" s="18">
        <f t="shared" si="37"/>
        <v>-1248</v>
      </c>
      <c r="N51" s="36">
        <f t="shared" si="38"/>
        <v>1898</v>
      </c>
      <c r="P51" s="54">
        <f t="shared" si="10"/>
        <v>1.7738288717228796E-6</v>
      </c>
      <c r="Q51" s="55">
        <f t="shared" si="11"/>
        <v>0.86907989389506102</v>
      </c>
      <c r="R51" s="55">
        <f t="shared" si="12"/>
        <v>-68636.649507065405</v>
      </c>
      <c r="S51" s="153">
        <f t="shared" si="13"/>
        <v>69201</v>
      </c>
      <c r="T51" s="161"/>
      <c r="U51" s="19"/>
      <c r="V51" s="111"/>
      <c r="W51" s="19"/>
      <c r="X51" s="109"/>
    </row>
    <row r="52" spans="2:24" x14ac:dyDescent="0.25">
      <c r="B52" s="9">
        <v>48</v>
      </c>
      <c r="C52" s="22">
        <v>43933</v>
      </c>
      <c r="D52" s="49">
        <f t="shared" si="30"/>
        <v>79285</v>
      </c>
      <c r="E52" s="5">
        <f t="shared" si="31"/>
        <v>31647</v>
      </c>
      <c r="F52" s="62">
        <f t="shared" si="32"/>
        <v>3171.4</v>
      </c>
      <c r="G52" s="28">
        <f t="shared" si="0"/>
        <v>1.6833191805860825E-3</v>
      </c>
      <c r="H52" s="82">
        <f t="shared" si="8"/>
        <v>1</v>
      </c>
      <c r="I52" s="49">
        <f t="shared" si="33"/>
        <v>-77</v>
      </c>
      <c r="J52" s="38">
        <f t="shared" si="34"/>
        <v>67724</v>
      </c>
      <c r="K52" s="37">
        <f t="shared" si="35"/>
        <v>31647</v>
      </c>
      <c r="L52" s="93">
        <f t="shared" si="36"/>
        <v>-2071</v>
      </c>
      <c r="M52" s="38">
        <f t="shared" si="37"/>
        <v>-1477</v>
      </c>
      <c r="N52" s="37">
        <f t="shared" si="38"/>
        <v>1923</v>
      </c>
      <c r="P52" s="53">
        <f t="shared" si="10"/>
        <v>1.7738288717228796E-6</v>
      </c>
      <c r="Q52" s="52">
        <f t="shared" si="11"/>
        <v>0.87538731943324255</v>
      </c>
      <c r="R52" s="52">
        <f t="shared" si="12"/>
        <v>-67420.755192244498</v>
      </c>
      <c r="S52" s="122">
        <f t="shared" si="13"/>
        <v>67724</v>
      </c>
      <c r="T52" s="164"/>
      <c r="U52" s="165"/>
      <c r="V52" s="112"/>
      <c r="W52" s="165"/>
      <c r="X52" s="108"/>
    </row>
    <row r="53" spans="2:24" x14ac:dyDescent="0.25">
      <c r="B53" s="11">
        <v>49</v>
      </c>
      <c r="C53" s="21">
        <v>43934</v>
      </c>
      <c r="D53" s="50">
        <f t="shared" si="30"/>
        <v>79285</v>
      </c>
      <c r="E53" s="35">
        <f t="shared" si="31"/>
        <v>33592</v>
      </c>
      <c r="F53" s="30">
        <f t="shared" si="32"/>
        <v>3171.4</v>
      </c>
      <c r="G53" s="27">
        <f t="shared" si="0"/>
        <v>1.6833191805860825E-3</v>
      </c>
      <c r="H53" s="85">
        <f t="shared" si="8"/>
        <v>1</v>
      </c>
      <c r="I53" s="50">
        <f t="shared" si="33"/>
        <v>-2042</v>
      </c>
      <c r="J53" s="18">
        <f t="shared" si="34"/>
        <v>66046</v>
      </c>
      <c r="K53" s="36">
        <f t="shared" si="35"/>
        <v>33592</v>
      </c>
      <c r="L53" s="94">
        <f t="shared" si="36"/>
        <v>-1965</v>
      </c>
      <c r="M53" s="18">
        <f t="shared" si="37"/>
        <v>-1678</v>
      </c>
      <c r="N53" s="36">
        <f t="shared" si="38"/>
        <v>1945</v>
      </c>
      <c r="P53" s="54">
        <f t="shared" si="10"/>
        <v>1.7738288717228796E-6</v>
      </c>
      <c r="Q53" s="55">
        <f t="shared" si="11"/>
        <v>0.88186685206548254</v>
      </c>
      <c r="R53" s="55">
        <f t="shared" si="12"/>
        <v>-65981.75206484829</v>
      </c>
      <c r="S53" s="153">
        <f t="shared" si="13"/>
        <v>66046</v>
      </c>
      <c r="T53" s="161"/>
      <c r="U53" s="19"/>
      <c r="V53" s="111"/>
      <c r="W53" s="19"/>
      <c r="X53" s="109"/>
    </row>
    <row r="54" spans="2:24" x14ac:dyDescent="0.25">
      <c r="B54" s="9">
        <v>50</v>
      </c>
      <c r="C54" s="22">
        <v>43935</v>
      </c>
      <c r="D54" s="49">
        <f t="shared" si="30"/>
        <v>79285</v>
      </c>
      <c r="E54" s="5">
        <f t="shared" si="31"/>
        <v>35558</v>
      </c>
      <c r="F54" s="62">
        <f t="shared" si="32"/>
        <v>3171.4</v>
      </c>
      <c r="G54" s="28">
        <f t="shared" si="0"/>
        <v>1.6833191805860825E-3</v>
      </c>
      <c r="H54" s="82">
        <f t="shared" si="8"/>
        <v>1</v>
      </c>
      <c r="I54" s="49">
        <f t="shared" si="33"/>
        <v>-3924</v>
      </c>
      <c r="J54" s="38">
        <f t="shared" si="34"/>
        <v>64193</v>
      </c>
      <c r="K54" s="37">
        <f t="shared" si="35"/>
        <v>35558</v>
      </c>
      <c r="L54" s="93">
        <f t="shared" si="36"/>
        <v>-1882</v>
      </c>
      <c r="M54" s="38">
        <f t="shared" si="37"/>
        <v>-1853</v>
      </c>
      <c r="N54" s="37">
        <f t="shared" si="38"/>
        <v>1966</v>
      </c>
      <c r="P54" s="53">
        <f t="shared" si="10"/>
        <v>1.7738288717228796E-6</v>
      </c>
      <c r="Q54" s="52">
        <f t="shared" si="11"/>
        <v>0.88851637339587053</v>
      </c>
      <c r="R54" s="52">
        <f t="shared" si="12"/>
        <v>-64346.919805016987</v>
      </c>
      <c r="S54" s="122">
        <f t="shared" si="13"/>
        <v>64193</v>
      </c>
      <c r="T54" s="164"/>
      <c r="U54" s="165"/>
      <c r="V54" s="112"/>
      <c r="W54" s="165"/>
      <c r="X54" s="108"/>
    </row>
    <row r="55" spans="2:24" x14ac:dyDescent="0.25">
      <c r="B55" s="11">
        <v>51</v>
      </c>
      <c r="C55" s="21">
        <v>43936</v>
      </c>
      <c r="D55" s="50">
        <f t="shared" si="30"/>
        <v>79285</v>
      </c>
      <c r="E55" s="35">
        <f t="shared" si="31"/>
        <v>37542</v>
      </c>
      <c r="F55" s="30">
        <f t="shared" si="32"/>
        <v>3171.4</v>
      </c>
      <c r="G55" s="27">
        <f t="shared" si="0"/>
        <v>1.6833191805860825E-3</v>
      </c>
      <c r="H55" s="85">
        <f t="shared" si="8"/>
        <v>1</v>
      </c>
      <c r="I55" s="23">
        <f t="shared" si="33"/>
        <v>-5746</v>
      </c>
      <c r="J55" s="35">
        <f t="shared" si="34"/>
        <v>62190</v>
      </c>
      <c r="K55" s="39">
        <f t="shared" si="35"/>
        <v>37542</v>
      </c>
      <c r="L55" s="95">
        <f t="shared" si="36"/>
        <v>-1822</v>
      </c>
      <c r="M55" s="35">
        <f t="shared" si="37"/>
        <v>-2003</v>
      </c>
      <c r="N55" s="39">
        <f t="shared" si="38"/>
        <v>1984</v>
      </c>
      <c r="P55" s="54">
        <f t="shared" ref="P55:P86" si="39">R$17*((1+P$17-Q$17)*(1+P$17+S$17)-Q$17)</f>
        <v>1.7738288717228796E-6</v>
      </c>
      <c r="Q55" s="55">
        <f t="shared" ref="Q55:Q86" si="40">(1+P$17-Q$17)*(1+P$17+S$17)-R$17*((S$17*K54)+((I54+J54)*(1+P$17+S$17)))</f>
        <v>0.89533047907814556</v>
      </c>
      <c r="R55" s="55">
        <f t="shared" ref="R55:R86" si="41">-J54*(1+P$17+S$17)</f>
        <v>-62541.589544309347</v>
      </c>
      <c r="S55" s="153">
        <f t="shared" si="13"/>
        <v>62190</v>
      </c>
      <c r="T55" s="161"/>
      <c r="U55" s="19"/>
      <c r="V55" s="111"/>
      <c r="W55" s="19"/>
      <c r="X55" s="109"/>
    </row>
    <row r="56" spans="2:24" x14ac:dyDescent="0.25">
      <c r="B56" s="9">
        <v>52</v>
      </c>
      <c r="C56" s="22">
        <v>43937</v>
      </c>
      <c r="D56" s="49">
        <f t="shared" si="30"/>
        <v>79285</v>
      </c>
      <c r="E56" s="5">
        <f t="shared" si="31"/>
        <v>39542</v>
      </c>
      <c r="F56" s="62">
        <f t="shared" si="32"/>
        <v>3171.4</v>
      </c>
      <c r="G56" s="28">
        <f t="shared" si="0"/>
        <v>1.6833191805860825E-3</v>
      </c>
      <c r="H56" s="82">
        <f t="shared" si="8"/>
        <v>1</v>
      </c>
      <c r="I56" s="49">
        <f t="shared" si="33"/>
        <v>-7528</v>
      </c>
      <c r="J56" s="38">
        <f t="shared" si="34"/>
        <v>60059</v>
      </c>
      <c r="K56" s="37">
        <f t="shared" si="35"/>
        <v>39542</v>
      </c>
      <c r="L56" s="93">
        <f t="shared" si="36"/>
        <v>-1782</v>
      </c>
      <c r="M56" s="38">
        <f t="shared" si="37"/>
        <v>-2131</v>
      </c>
      <c r="N56" s="37">
        <f t="shared" si="38"/>
        <v>2000</v>
      </c>
      <c r="P56" s="53">
        <f t="shared" si="39"/>
        <v>1.7738288717228796E-6</v>
      </c>
      <c r="Q56" s="52">
        <f t="shared" si="40"/>
        <v>0.90230528888603811</v>
      </c>
      <c r="R56" s="52">
        <f t="shared" si="41"/>
        <v>-60590.118139993436</v>
      </c>
      <c r="S56" s="122">
        <f t="shared" si="13"/>
        <v>60059</v>
      </c>
      <c r="T56" s="164"/>
      <c r="U56" s="165"/>
      <c r="V56" s="112"/>
      <c r="W56" s="165"/>
      <c r="X56" s="108"/>
    </row>
    <row r="57" spans="2:24" x14ac:dyDescent="0.25">
      <c r="B57" s="11">
        <v>53</v>
      </c>
      <c r="C57" s="21">
        <v>43938</v>
      </c>
      <c r="D57" s="50">
        <f t="shared" si="30"/>
        <v>79285</v>
      </c>
      <c r="E57" s="35">
        <f t="shared" si="31"/>
        <v>41558</v>
      </c>
      <c r="F57" s="30">
        <f t="shared" si="32"/>
        <v>3171.4</v>
      </c>
      <c r="G57" s="27">
        <f t="shared" si="0"/>
        <v>1.6833191805860825E-3</v>
      </c>
      <c r="H57" s="85">
        <f t="shared" si="8"/>
        <v>1</v>
      </c>
      <c r="I57" s="23">
        <f t="shared" si="33"/>
        <v>-9289</v>
      </c>
      <c r="J57" s="35">
        <f t="shared" si="34"/>
        <v>57820</v>
      </c>
      <c r="K57" s="39">
        <f t="shared" si="35"/>
        <v>41558</v>
      </c>
      <c r="L57" s="95">
        <f t="shared" si="36"/>
        <v>-1761</v>
      </c>
      <c r="M57" s="35">
        <f t="shared" si="37"/>
        <v>-2239</v>
      </c>
      <c r="N57" s="39">
        <f t="shared" si="38"/>
        <v>2016</v>
      </c>
      <c r="P57" s="54">
        <f t="shared" si="39"/>
        <v>1.7738288717228796E-6</v>
      </c>
      <c r="Q57" s="55">
        <f t="shared" si="40"/>
        <v>0.9094370414484626</v>
      </c>
      <c r="R57" s="55">
        <f t="shared" si="41"/>
        <v>-58513.939626465115</v>
      </c>
      <c r="S57" s="153">
        <f t="shared" si="13"/>
        <v>57820</v>
      </c>
      <c r="T57" s="161"/>
      <c r="U57" s="19"/>
      <c r="V57" s="111"/>
      <c r="W57" s="19"/>
      <c r="X57" s="109"/>
    </row>
    <row r="58" spans="2:24" x14ac:dyDescent="0.25">
      <c r="B58" s="9">
        <v>54</v>
      </c>
      <c r="C58" s="22">
        <v>43939</v>
      </c>
      <c r="D58" s="49">
        <f t="shared" si="30"/>
        <v>79285</v>
      </c>
      <c r="E58" s="5">
        <f t="shared" si="31"/>
        <v>43588</v>
      </c>
      <c r="F58" s="62">
        <f t="shared" si="32"/>
        <v>3171.4</v>
      </c>
      <c r="G58" s="28">
        <f t="shared" si="0"/>
        <v>1.6833191805860825E-3</v>
      </c>
      <c r="H58" s="82">
        <f t="shared" si="8"/>
        <v>1</v>
      </c>
      <c r="I58" s="49">
        <f t="shared" si="33"/>
        <v>-11046</v>
      </c>
      <c r="J58" s="5">
        <f t="shared" si="34"/>
        <v>55491</v>
      </c>
      <c r="K58" s="37">
        <f t="shared" si="35"/>
        <v>43588</v>
      </c>
      <c r="L58" s="93">
        <f t="shared" si="36"/>
        <v>-1757</v>
      </c>
      <c r="M58" s="5">
        <f t="shared" si="37"/>
        <v>-2329</v>
      </c>
      <c r="N58" s="37">
        <f t="shared" si="38"/>
        <v>2030</v>
      </c>
      <c r="P58" s="53">
        <f t="shared" si="39"/>
        <v>1.7738288717228796E-6</v>
      </c>
      <c r="Q58" s="52">
        <f t="shared" si="40"/>
        <v>0.91672397493505986</v>
      </c>
      <c r="R58" s="52">
        <f t="shared" si="41"/>
        <v>-56332.539489538838</v>
      </c>
      <c r="S58" s="122">
        <f t="shared" si="13"/>
        <v>55491</v>
      </c>
      <c r="T58" s="164"/>
      <c r="U58" s="165"/>
      <c r="V58" s="112"/>
      <c r="W58" s="165"/>
      <c r="X58" s="108"/>
    </row>
    <row r="59" spans="2:24" x14ac:dyDescent="0.25">
      <c r="B59" s="11">
        <v>55</v>
      </c>
      <c r="C59" s="21">
        <v>43940</v>
      </c>
      <c r="D59" s="11">
        <f t="shared" si="30"/>
        <v>79285</v>
      </c>
      <c r="E59" s="4">
        <f t="shared" si="31"/>
        <v>45631</v>
      </c>
      <c r="F59" s="63">
        <f t="shared" si="32"/>
        <v>3171.4</v>
      </c>
      <c r="G59" s="27">
        <f t="shared" si="0"/>
        <v>1.6833191805860825E-3</v>
      </c>
      <c r="H59" s="81">
        <f t="shared" si="8"/>
        <v>1</v>
      </c>
      <c r="I59" s="11">
        <f t="shared" si="33"/>
        <v>-12815</v>
      </c>
      <c r="J59" s="4">
        <f t="shared" si="34"/>
        <v>53089</v>
      </c>
      <c r="K59" s="51">
        <f t="shared" si="35"/>
        <v>45631</v>
      </c>
      <c r="L59" s="88">
        <f t="shared" si="36"/>
        <v>-1769</v>
      </c>
      <c r="M59" s="4">
        <f t="shared" si="37"/>
        <v>-2402</v>
      </c>
      <c r="N59" s="51">
        <f t="shared" si="38"/>
        <v>2043</v>
      </c>
      <c r="P59" s="54">
        <f t="shared" si="39"/>
        <v>1.7738288717228796E-6</v>
      </c>
      <c r="Q59" s="55">
        <f t="shared" si="40"/>
        <v>0.92416408980510334</v>
      </c>
      <c r="R59" s="55">
        <f t="shared" si="41"/>
        <v>-54063.454666447593</v>
      </c>
      <c r="S59" s="153">
        <f t="shared" si="13"/>
        <v>53089</v>
      </c>
      <c r="T59" s="161"/>
      <c r="U59" s="19"/>
      <c r="V59" s="111"/>
      <c r="W59" s="19"/>
      <c r="X59" s="109"/>
    </row>
    <row r="60" spans="2:24" x14ac:dyDescent="0.25">
      <c r="B60" s="9">
        <v>56</v>
      </c>
      <c r="C60" s="22">
        <v>43941</v>
      </c>
      <c r="D60" s="9">
        <f t="shared" si="30"/>
        <v>79285</v>
      </c>
      <c r="E60" s="2">
        <f t="shared" si="31"/>
        <v>47687</v>
      </c>
      <c r="F60" s="62">
        <f t="shared" si="32"/>
        <v>3171.4</v>
      </c>
      <c r="G60" s="28">
        <f t="shared" si="0"/>
        <v>1.6833191805860825E-3</v>
      </c>
      <c r="H60" s="82">
        <f t="shared" si="8"/>
        <v>1</v>
      </c>
      <c r="I60" s="9">
        <f t="shared" si="33"/>
        <v>-14612</v>
      </c>
      <c r="J60" s="2">
        <f t="shared" si="34"/>
        <v>50631</v>
      </c>
      <c r="K60" s="48">
        <f t="shared" si="35"/>
        <v>47687</v>
      </c>
      <c r="L60" s="89">
        <f t="shared" si="36"/>
        <v>-1797</v>
      </c>
      <c r="M60" s="2">
        <f t="shared" si="37"/>
        <v>-2458</v>
      </c>
      <c r="N60" s="48">
        <f t="shared" si="38"/>
        <v>2056</v>
      </c>
      <c r="P60" s="53">
        <f t="shared" si="39"/>
        <v>1.7738288717228796E-6</v>
      </c>
      <c r="Q60" s="52">
        <f t="shared" si="40"/>
        <v>0.93175550537304996</v>
      </c>
      <c r="R60" s="52">
        <f t="shared" si="41"/>
        <v>-51723.247820133642</v>
      </c>
      <c r="S60" s="122">
        <f t="shared" si="13"/>
        <v>50631</v>
      </c>
      <c r="T60" s="164"/>
      <c r="U60" s="165"/>
      <c r="V60" s="112"/>
      <c r="W60" s="165"/>
      <c r="X60" s="108"/>
    </row>
    <row r="61" spans="2:24" x14ac:dyDescent="0.25">
      <c r="B61" s="11">
        <v>57</v>
      </c>
      <c r="C61" s="21">
        <v>43942</v>
      </c>
      <c r="D61" s="11">
        <f t="shared" si="30"/>
        <v>79285</v>
      </c>
      <c r="E61" s="4">
        <f t="shared" si="31"/>
        <v>49755</v>
      </c>
      <c r="F61" s="63">
        <f t="shared" si="32"/>
        <v>3171.4</v>
      </c>
      <c r="G61" s="27">
        <f t="shared" si="0"/>
        <v>1.6833191805860825E-3</v>
      </c>
      <c r="H61" s="81">
        <f t="shared" si="8"/>
        <v>1</v>
      </c>
      <c r="I61" s="11">
        <f t="shared" si="33"/>
        <v>-16451</v>
      </c>
      <c r="J61" s="4">
        <f t="shared" si="34"/>
        <v>48131</v>
      </c>
      <c r="K61" s="51">
        <f t="shared" si="35"/>
        <v>49755</v>
      </c>
      <c r="L61" s="88">
        <f t="shared" si="36"/>
        <v>-1839</v>
      </c>
      <c r="M61" s="4">
        <f t="shared" si="37"/>
        <v>-2500</v>
      </c>
      <c r="N61" s="51">
        <f t="shared" si="38"/>
        <v>2068</v>
      </c>
      <c r="P61" s="54">
        <f t="shared" si="39"/>
        <v>1.7738288717228796E-6</v>
      </c>
      <c r="Q61" s="55">
        <f t="shared" si="40"/>
        <v>0.93949645980854102</v>
      </c>
      <c r="R61" s="55">
        <f t="shared" si="41"/>
        <v>-49328.481613539276</v>
      </c>
      <c r="S61" s="153">
        <f t="shared" si="13"/>
        <v>48131</v>
      </c>
      <c r="T61" s="161"/>
      <c r="U61" s="19"/>
      <c r="V61" s="111"/>
      <c r="W61" s="19"/>
      <c r="X61" s="109"/>
    </row>
    <row r="62" spans="2:24" x14ac:dyDescent="0.25">
      <c r="B62" s="9">
        <v>58</v>
      </c>
      <c r="C62" s="22">
        <v>43943</v>
      </c>
      <c r="D62" s="9">
        <f t="shared" si="30"/>
        <v>79285</v>
      </c>
      <c r="E62" s="2">
        <f t="shared" si="31"/>
        <v>51835</v>
      </c>
      <c r="F62" s="62">
        <f t="shared" si="32"/>
        <v>3171.4</v>
      </c>
      <c r="G62" s="28">
        <f t="shared" si="0"/>
        <v>1.6833191805860825E-3</v>
      </c>
      <c r="H62" s="82">
        <f t="shared" si="8"/>
        <v>1</v>
      </c>
      <c r="I62" s="9">
        <f t="shared" si="33"/>
        <v>-18346</v>
      </c>
      <c r="J62" s="2">
        <f t="shared" si="34"/>
        <v>45603</v>
      </c>
      <c r="K62" s="48">
        <f t="shared" si="35"/>
        <v>51835</v>
      </c>
      <c r="L62" s="89">
        <f t="shared" si="36"/>
        <v>-1895</v>
      </c>
      <c r="M62" s="2">
        <f t="shared" si="37"/>
        <v>-2528</v>
      </c>
      <c r="N62" s="48">
        <f t="shared" si="38"/>
        <v>2080</v>
      </c>
      <c r="P62" s="53">
        <f t="shared" si="39"/>
        <v>1.7738288717228796E-6</v>
      </c>
      <c r="Q62" s="52">
        <f t="shared" si="40"/>
        <v>0.94738683425639236</v>
      </c>
      <c r="R62" s="52">
        <f t="shared" si="41"/>
        <v>-46892.795886734588</v>
      </c>
      <c r="S62" s="122">
        <f t="shared" si="13"/>
        <v>45603</v>
      </c>
      <c r="T62" s="164"/>
      <c r="U62" s="165"/>
      <c r="V62" s="112"/>
      <c r="W62" s="165"/>
      <c r="X62" s="108"/>
    </row>
    <row r="63" spans="2:24" x14ac:dyDescent="0.25">
      <c r="B63" s="11">
        <v>59</v>
      </c>
      <c r="C63" s="21">
        <v>43944</v>
      </c>
      <c r="D63" s="11">
        <f t="shared" si="30"/>
        <v>79285</v>
      </c>
      <c r="E63" s="4">
        <f t="shared" si="31"/>
        <v>53927</v>
      </c>
      <c r="F63" s="63">
        <f t="shared" si="32"/>
        <v>3171.4</v>
      </c>
      <c r="G63" s="27">
        <f t="shared" si="0"/>
        <v>1.6833191805860825E-3</v>
      </c>
      <c r="H63" s="81">
        <f t="shared" si="8"/>
        <v>1</v>
      </c>
      <c r="I63" s="11">
        <f t="shared" si="33"/>
        <v>-20309</v>
      </c>
      <c r="J63" s="4">
        <f t="shared" si="34"/>
        <v>43060</v>
      </c>
      <c r="K63" s="51">
        <f t="shared" si="35"/>
        <v>53927</v>
      </c>
      <c r="L63" s="88">
        <f t="shared" si="36"/>
        <v>-1963</v>
      </c>
      <c r="M63" s="4">
        <f t="shared" si="37"/>
        <v>-2543</v>
      </c>
      <c r="N63" s="51">
        <f t="shared" si="38"/>
        <v>2092</v>
      </c>
      <c r="P63" s="54">
        <f t="shared" si="39"/>
        <v>1.7738288717228796E-6</v>
      </c>
      <c r="Q63" s="55">
        <f t="shared" si="40"/>
        <v>0.95542662871660422</v>
      </c>
      <c r="R63" s="55">
        <f t="shared" si="41"/>
        <v>-44429.830479789685</v>
      </c>
      <c r="S63" s="153">
        <f t="shared" si="13"/>
        <v>43060</v>
      </c>
      <c r="T63" s="161"/>
      <c r="U63" s="19"/>
      <c r="V63" s="111"/>
      <c r="W63" s="19"/>
      <c r="X63" s="109"/>
    </row>
    <row r="64" spans="2:24" x14ac:dyDescent="0.25">
      <c r="B64" s="9">
        <v>60</v>
      </c>
      <c r="C64" s="22">
        <v>43945</v>
      </c>
      <c r="D64" s="9">
        <f t="shared" si="30"/>
        <v>79285</v>
      </c>
      <c r="E64" s="2">
        <f t="shared" si="31"/>
        <v>56032</v>
      </c>
      <c r="F64" s="62">
        <f t="shared" si="32"/>
        <v>3171.4</v>
      </c>
      <c r="G64" s="28">
        <f t="shared" si="0"/>
        <v>1.6833191805860825E-3</v>
      </c>
      <c r="H64" s="82">
        <f t="shared" si="8"/>
        <v>1</v>
      </c>
      <c r="I64" s="9">
        <f t="shared" si="33"/>
        <v>-22355</v>
      </c>
      <c r="J64" s="2">
        <f t="shared" si="34"/>
        <v>40514</v>
      </c>
      <c r="K64" s="48">
        <f t="shared" si="35"/>
        <v>56032</v>
      </c>
      <c r="L64" s="89">
        <f t="shared" si="36"/>
        <v>-2046</v>
      </c>
      <c r="M64" s="2">
        <f t="shared" si="37"/>
        <v>-2546</v>
      </c>
      <c r="N64" s="48">
        <f t="shared" si="38"/>
        <v>2105</v>
      </c>
      <c r="P64" s="53">
        <f t="shared" si="39"/>
        <v>1.7738288717228796E-6</v>
      </c>
      <c r="Q64" s="52">
        <f t="shared" si="40"/>
        <v>0.96361408135881743</v>
      </c>
      <c r="R64" s="52">
        <f t="shared" si="41"/>
        <v>-41952.250958483957</v>
      </c>
      <c r="S64" s="122">
        <f t="shared" si="13"/>
        <v>40514</v>
      </c>
      <c r="T64" s="164"/>
      <c r="U64" s="165"/>
      <c r="V64" s="112"/>
      <c r="W64" s="165"/>
      <c r="X64" s="108"/>
    </row>
    <row r="65" spans="2:24" x14ac:dyDescent="0.25">
      <c r="B65" s="11">
        <v>61</v>
      </c>
      <c r="C65" s="21">
        <v>43946</v>
      </c>
      <c r="D65" s="11">
        <f t="shared" si="30"/>
        <v>79285</v>
      </c>
      <c r="E65" s="4">
        <f t="shared" si="31"/>
        <v>58149</v>
      </c>
      <c r="F65" s="63">
        <f t="shared" ref="F65:F96" si="42">D65*P$17</f>
        <v>3171.4</v>
      </c>
      <c r="G65" s="27">
        <f t="shared" si="0"/>
        <v>1.6833191805860825E-3</v>
      </c>
      <c r="H65" s="81">
        <f t="shared" si="8"/>
        <v>1</v>
      </c>
      <c r="I65" s="11">
        <f t="shared" ref="I65:I96" si="43">INT((S$17*K65+I64)/(1+R$17*J65))</f>
        <v>-24495</v>
      </c>
      <c r="J65" s="4">
        <f t="shared" si="34"/>
        <v>37978</v>
      </c>
      <c r="K65" s="51">
        <f t="shared" ref="K65:K96" si="44">INT((Q$17*J65+K64)/(1+P$17+S$17))</f>
        <v>58149</v>
      </c>
      <c r="L65" s="88">
        <f t="shared" si="36"/>
        <v>-2140</v>
      </c>
      <c r="M65" s="4">
        <f t="shared" si="37"/>
        <v>-2536</v>
      </c>
      <c r="N65" s="51">
        <f t="shared" si="38"/>
        <v>2117</v>
      </c>
      <c r="P65" s="54">
        <f t="shared" si="39"/>
        <v>1.7738288717228796E-6</v>
      </c>
      <c r="Q65" s="55">
        <f t="shared" si="40"/>
        <v>0.97195459652929306</v>
      </c>
      <c r="R65" s="55">
        <f t="shared" si="41"/>
        <v>-39471.74861430606</v>
      </c>
      <c r="S65" s="153">
        <f t="shared" si="13"/>
        <v>37978</v>
      </c>
      <c r="T65" s="161"/>
      <c r="U65" s="19"/>
      <c r="V65" s="111"/>
      <c r="W65" s="19"/>
      <c r="X65" s="109"/>
    </row>
    <row r="66" spans="2:24" x14ac:dyDescent="0.25">
      <c r="B66" s="9">
        <v>62</v>
      </c>
      <c r="C66" s="22">
        <v>43947</v>
      </c>
      <c r="D66" s="9">
        <f t="shared" si="30"/>
        <v>79285</v>
      </c>
      <c r="E66" s="2">
        <f t="shared" si="31"/>
        <v>60280</v>
      </c>
      <c r="F66" s="62">
        <f t="shared" si="42"/>
        <v>3171.4</v>
      </c>
      <c r="G66" s="28">
        <f t="shared" si="0"/>
        <v>1.6833191805860825E-3</v>
      </c>
      <c r="H66" s="82">
        <f t="shared" si="8"/>
        <v>1</v>
      </c>
      <c r="I66" s="9">
        <f t="shared" si="43"/>
        <v>-26742</v>
      </c>
      <c r="J66" s="2">
        <f t="shared" si="34"/>
        <v>35463</v>
      </c>
      <c r="K66" s="48">
        <f t="shared" si="44"/>
        <v>60280</v>
      </c>
      <c r="L66" s="89">
        <f t="shared" si="36"/>
        <v>-2247</v>
      </c>
      <c r="M66" s="2">
        <f t="shared" si="37"/>
        <v>-2515</v>
      </c>
      <c r="N66" s="48">
        <f t="shared" si="38"/>
        <v>2131</v>
      </c>
      <c r="P66" s="53">
        <f t="shared" si="39"/>
        <v>1.7738288717228796E-6</v>
      </c>
      <c r="Q66" s="52">
        <f t="shared" si="40"/>
        <v>0.98044453171212897</v>
      </c>
      <c r="R66" s="52">
        <f t="shared" si="41"/>
        <v>-37000.989013035389</v>
      </c>
      <c r="S66" s="122">
        <f t="shared" si="13"/>
        <v>35463</v>
      </c>
      <c r="T66" s="164"/>
      <c r="U66" s="165"/>
      <c r="V66" s="112"/>
      <c r="W66" s="165"/>
      <c r="X66" s="108"/>
    </row>
    <row r="67" spans="2:24" x14ac:dyDescent="0.25">
      <c r="B67" s="11">
        <v>63</v>
      </c>
      <c r="C67" s="21">
        <v>43948</v>
      </c>
      <c r="D67" s="11">
        <f t="shared" si="30"/>
        <v>79285</v>
      </c>
      <c r="E67" s="4">
        <f t="shared" si="31"/>
        <v>62426</v>
      </c>
      <c r="F67" s="63">
        <f t="shared" si="42"/>
        <v>3171.4</v>
      </c>
      <c r="G67" s="27">
        <f t="shared" si="0"/>
        <v>1.6833191805860825E-3</v>
      </c>
      <c r="H67" s="81">
        <f t="shared" si="8"/>
        <v>1</v>
      </c>
      <c r="I67" s="11">
        <f t="shared" si="43"/>
        <v>-29109</v>
      </c>
      <c r="J67" s="4">
        <f t="shared" si="34"/>
        <v>32981</v>
      </c>
      <c r="K67" s="51">
        <f t="shared" si="44"/>
        <v>62426</v>
      </c>
      <c r="L67" s="88">
        <f t="shared" si="36"/>
        <v>-2367</v>
      </c>
      <c r="M67" s="4">
        <f t="shared" si="37"/>
        <v>-2482</v>
      </c>
      <c r="N67" s="51">
        <f t="shared" si="38"/>
        <v>2146</v>
      </c>
      <c r="P67" s="54">
        <f t="shared" si="39"/>
        <v>1.7738288717228796E-6</v>
      </c>
      <c r="Q67" s="55">
        <f t="shared" si="40"/>
        <v>0.989087648278411</v>
      </c>
      <c r="R67" s="55">
        <f t="shared" si="41"/>
        <v>-34550.689171869868</v>
      </c>
      <c r="S67" s="153">
        <f t="shared" si="13"/>
        <v>32981</v>
      </c>
      <c r="T67" s="161"/>
      <c r="U67" s="19"/>
      <c r="V67" s="111"/>
      <c r="W67" s="19"/>
      <c r="X67" s="109"/>
    </row>
    <row r="68" spans="2:24" x14ac:dyDescent="0.25">
      <c r="B68" s="9">
        <v>64</v>
      </c>
      <c r="C68" s="22">
        <v>43949</v>
      </c>
      <c r="D68" s="9">
        <f t="shared" si="30"/>
        <v>79285</v>
      </c>
      <c r="E68" s="2">
        <f t="shared" si="31"/>
        <v>64587</v>
      </c>
      <c r="F68" s="62">
        <f t="shared" si="42"/>
        <v>3171.4</v>
      </c>
      <c r="G68" s="28">
        <f t="shared" ref="G68:G131" si="45">D68/U$3</f>
        <v>1.6833191805860825E-3</v>
      </c>
      <c r="H68" s="82">
        <f t="shared" si="8"/>
        <v>1</v>
      </c>
      <c r="I68" s="9">
        <f t="shared" si="43"/>
        <v>-31609</v>
      </c>
      <c r="J68" s="2">
        <f t="shared" si="34"/>
        <v>30542</v>
      </c>
      <c r="K68" s="48">
        <f t="shared" si="44"/>
        <v>64587</v>
      </c>
      <c r="L68" s="89">
        <f t="shared" si="36"/>
        <v>-2500</v>
      </c>
      <c r="M68" s="2">
        <f t="shared" si="37"/>
        <v>-2439</v>
      </c>
      <c r="N68" s="48">
        <f t="shared" si="38"/>
        <v>2161</v>
      </c>
      <c r="P68" s="53">
        <f t="shared" si="39"/>
        <v>1.7738288717228796E-6</v>
      </c>
      <c r="Q68" s="52">
        <f t="shared" si="40"/>
        <v>0.99788582691368211</v>
      </c>
      <c r="R68" s="52">
        <f t="shared" si="41"/>
        <v>-32132.540382298175</v>
      </c>
      <c r="S68" s="122">
        <f t="shared" si="13"/>
        <v>30542</v>
      </c>
      <c r="T68" s="164"/>
      <c r="U68" s="165"/>
      <c r="V68" s="112"/>
      <c r="W68" s="165"/>
      <c r="X68" s="108"/>
    </row>
    <row r="69" spans="2:24" x14ac:dyDescent="0.25">
      <c r="B69" s="11">
        <v>65</v>
      </c>
      <c r="C69" s="21">
        <v>43950</v>
      </c>
      <c r="D69" s="11">
        <f t="shared" si="30"/>
        <v>79285</v>
      </c>
      <c r="E69" s="4">
        <f t="shared" si="31"/>
        <v>66765</v>
      </c>
      <c r="F69" s="63">
        <f t="shared" si="42"/>
        <v>3171.4</v>
      </c>
      <c r="G69" s="27">
        <f t="shared" si="45"/>
        <v>1.6833191805860825E-3</v>
      </c>
      <c r="H69" s="81">
        <f t="shared" ref="H69:H132" si="46">D69/D68</f>
        <v>1</v>
      </c>
      <c r="I69" s="11">
        <f t="shared" si="43"/>
        <v>-34254</v>
      </c>
      <c r="J69" s="4">
        <f t="shared" si="34"/>
        <v>28157</v>
      </c>
      <c r="K69" s="51">
        <f t="shared" si="44"/>
        <v>66765</v>
      </c>
      <c r="L69" s="88">
        <f t="shared" si="36"/>
        <v>-2645</v>
      </c>
      <c r="M69" s="4">
        <f t="shared" si="37"/>
        <v>-2385</v>
      </c>
      <c r="N69" s="51">
        <f t="shared" si="38"/>
        <v>2178</v>
      </c>
      <c r="P69" s="54">
        <f t="shared" si="39"/>
        <v>1.7738288717228796E-6</v>
      </c>
      <c r="Q69" s="55">
        <f t="shared" si="40"/>
        <v>1.006844353109019</v>
      </c>
      <c r="R69" s="55">
        <f t="shared" si="41"/>
        <v>-29756.285387227519</v>
      </c>
      <c r="S69" s="153">
        <f t="shared" si="13"/>
        <v>28157</v>
      </c>
      <c r="T69" s="161"/>
      <c r="U69" s="19"/>
      <c r="V69" s="111"/>
      <c r="W69" s="19"/>
      <c r="X69" s="109"/>
    </row>
    <row r="70" spans="2:24" x14ac:dyDescent="0.25">
      <c r="B70" s="9">
        <v>66</v>
      </c>
      <c r="C70" s="22">
        <v>43951</v>
      </c>
      <c r="D70" s="9">
        <f t="shared" si="30"/>
        <v>79285</v>
      </c>
      <c r="E70" s="2">
        <f t="shared" si="31"/>
        <v>68962</v>
      </c>
      <c r="F70" s="62">
        <f t="shared" si="42"/>
        <v>3171.4</v>
      </c>
      <c r="G70" s="28">
        <f t="shared" si="45"/>
        <v>1.6833191805860825E-3</v>
      </c>
      <c r="H70" s="82">
        <f t="shared" si="46"/>
        <v>1</v>
      </c>
      <c r="I70" s="9">
        <f t="shared" si="43"/>
        <v>-37056</v>
      </c>
      <c r="J70" s="2">
        <f t="shared" si="34"/>
        <v>25836</v>
      </c>
      <c r="K70" s="48">
        <f t="shared" si="44"/>
        <v>68962</v>
      </c>
      <c r="L70" s="89">
        <f t="shared" si="36"/>
        <v>-2802</v>
      </c>
      <c r="M70" s="2">
        <f t="shared" si="37"/>
        <v>-2321</v>
      </c>
      <c r="N70" s="48">
        <f t="shared" si="38"/>
        <v>2197</v>
      </c>
      <c r="P70" s="53">
        <f t="shared" si="39"/>
        <v>1.7738288717228796E-6</v>
      </c>
      <c r="Q70" s="52">
        <f t="shared" si="40"/>
        <v>1.0159652264051486</v>
      </c>
      <c r="R70" s="52">
        <f t="shared" si="41"/>
        <v>-27432.641203855848</v>
      </c>
      <c r="S70" s="122">
        <f t="shared" si="13"/>
        <v>25836</v>
      </c>
      <c r="T70" s="164"/>
      <c r="U70" s="165"/>
      <c r="V70" s="112"/>
      <c r="W70" s="165"/>
      <c r="X70" s="108"/>
    </row>
    <row r="71" spans="2:24" x14ac:dyDescent="0.25">
      <c r="B71" s="11">
        <v>67</v>
      </c>
      <c r="C71" s="21">
        <v>43952</v>
      </c>
      <c r="D71" s="11">
        <f t="shared" si="30"/>
        <v>79285</v>
      </c>
      <c r="E71" s="4">
        <f t="shared" si="31"/>
        <v>71179</v>
      </c>
      <c r="F71" s="63">
        <f t="shared" si="42"/>
        <v>3171.4</v>
      </c>
      <c r="G71" s="27">
        <f t="shared" si="45"/>
        <v>1.6833191805860825E-3</v>
      </c>
      <c r="H71" s="81">
        <f t="shared" si="46"/>
        <v>1</v>
      </c>
      <c r="I71" s="11">
        <f t="shared" si="43"/>
        <v>-40027</v>
      </c>
      <c r="J71" s="4">
        <f t="shared" si="34"/>
        <v>23588</v>
      </c>
      <c r="K71" s="51">
        <f t="shared" si="44"/>
        <v>71179</v>
      </c>
      <c r="L71" s="88">
        <f t="shared" si="36"/>
        <v>-2971</v>
      </c>
      <c r="M71" s="4">
        <f t="shared" si="37"/>
        <v>-2248</v>
      </c>
      <c r="N71" s="51">
        <f t="shared" si="38"/>
        <v>2217</v>
      </c>
      <c r="P71" s="54">
        <f t="shared" si="39"/>
        <v>1.7738288717228796E-6</v>
      </c>
      <c r="Q71" s="55">
        <f t="shared" si="40"/>
        <v>1.0252522081731565</v>
      </c>
      <c r="R71" s="55">
        <f t="shared" si="41"/>
        <v>-25171.350575090375</v>
      </c>
      <c r="S71" s="153">
        <f t="shared" si="13"/>
        <v>23588</v>
      </c>
      <c r="T71" s="161"/>
      <c r="U71" s="19"/>
      <c r="V71" s="111"/>
      <c r="W71" s="19"/>
      <c r="X71" s="109"/>
    </row>
    <row r="72" spans="2:24" x14ac:dyDescent="0.25">
      <c r="B72" s="9">
        <v>68</v>
      </c>
      <c r="C72" s="22">
        <v>43953</v>
      </c>
      <c r="D72" s="9">
        <f t="shared" si="30"/>
        <v>79285</v>
      </c>
      <c r="E72" s="2">
        <f t="shared" si="31"/>
        <v>73418</v>
      </c>
      <c r="F72" s="62">
        <f t="shared" si="42"/>
        <v>3171.4</v>
      </c>
      <c r="G72" s="28">
        <f t="shared" si="45"/>
        <v>1.6833191805860825E-3</v>
      </c>
      <c r="H72" s="82">
        <f t="shared" si="46"/>
        <v>1</v>
      </c>
      <c r="I72" s="9">
        <f t="shared" si="43"/>
        <v>-43180</v>
      </c>
      <c r="J72" s="2">
        <f t="shared" si="34"/>
        <v>21423</v>
      </c>
      <c r="K72" s="48">
        <f t="shared" si="44"/>
        <v>73418</v>
      </c>
      <c r="L72" s="89">
        <f t="shared" si="36"/>
        <v>-3153</v>
      </c>
      <c r="M72" s="2">
        <f t="shared" si="37"/>
        <v>-2165</v>
      </c>
      <c r="N72" s="48">
        <f t="shared" si="38"/>
        <v>2239</v>
      </c>
      <c r="P72" s="53">
        <f t="shared" si="39"/>
        <v>1.7738288717228796E-6</v>
      </c>
      <c r="Q72" s="52">
        <f t="shared" si="40"/>
        <v>1.0347107027593037</v>
      </c>
      <c r="R72" s="52">
        <f t="shared" si="41"/>
        <v>-22981.181969547597</v>
      </c>
      <c r="S72" s="122">
        <f t="shared" si="13"/>
        <v>21423</v>
      </c>
      <c r="T72" s="164"/>
      <c r="U72" s="165"/>
      <c r="V72" s="112"/>
      <c r="W72" s="165"/>
      <c r="X72" s="108"/>
    </row>
    <row r="73" spans="2:24" x14ac:dyDescent="0.25">
      <c r="B73" s="11">
        <v>69</v>
      </c>
      <c r="C73" s="21">
        <v>43954</v>
      </c>
      <c r="D73" s="11">
        <f t="shared" si="30"/>
        <v>79285</v>
      </c>
      <c r="E73" s="4">
        <f t="shared" si="31"/>
        <v>75681</v>
      </c>
      <c r="F73" s="63">
        <f t="shared" si="42"/>
        <v>3171.4</v>
      </c>
      <c r="G73" s="27">
        <f t="shared" si="45"/>
        <v>1.6833191805860825E-3</v>
      </c>
      <c r="H73" s="81">
        <f t="shared" si="46"/>
        <v>1</v>
      </c>
      <c r="I73" s="11">
        <f t="shared" si="43"/>
        <v>-46527</v>
      </c>
      <c r="J73" s="4">
        <f t="shared" si="34"/>
        <v>19349</v>
      </c>
      <c r="K73" s="51">
        <f t="shared" si="44"/>
        <v>75681</v>
      </c>
      <c r="L73" s="88">
        <f t="shared" si="36"/>
        <v>-3347</v>
      </c>
      <c r="M73" s="4">
        <f t="shared" si="37"/>
        <v>-2074</v>
      </c>
      <c r="N73" s="51">
        <f t="shared" si="38"/>
        <v>2263</v>
      </c>
      <c r="P73" s="54">
        <f t="shared" si="39"/>
        <v>1.7738288717228796E-6</v>
      </c>
      <c r="Q73" s="55">
        <f t="shared" si="40"/>
        <v>1.0443462333650344</v>
      </c>
      <c r="R73" s="55">
        <f t="shared" si="41"/>
        <v>-20871.878130134737</v>
      </c>
      <c r="S73" s="153">
        <f t="shared" si="13"/>
        <v>19349</v>
      </c>
      <c r="T73" s="161"/>
      <c r="U73" s="19"/>
      <c r="V73" s="111"/>
      <c r="W73" s="19"/>
      <c r="X73" s="109"/>
    </row>
    <row r="74" spans="2:24" x14ac:dyDescent="0.25">
      <c r="B74" s="9">
        <v>70</v>
      </c>
      <c r="C74" s="22">
        <v>43955</v>
      </c>
      <c r="D74" s="9">
        <f t="shared" si="30"/>
        <v>79285</v>
      </c>
      <c r="E74" s="2">
        <f t="shared" si="31"/>
        <v>77971</v>
      </c>
      <c r="F74" s="62">
        <f t="shared" si="42"/>
        <v>3171.4</v>
      </c>
      <c r="G74" s="28">
        <f t="shared" si="45"/>
        <v>1.6833191805860825E-3</v>
      </c>
      <c r="H74" s="82">
        <f t="shared" si="46"/>
        <v>1</v>
      </c>
      <c r="I74" s="9">
        <f t="shared" si="43"/>
        <v>-50079</v>
      </c>
      <c r="J74" s="2">
        <f t="shared" si="34"/>
        <v>17374</v>
      </c>
      <c r="K74" s="48">
        <f t="shared" si="44"/>
        <v>77971</v>
      </c>
      <c r="L74" s="89">
        <f t="shared" si="36"/>
        <v>-3552</v>
      </c>
      <c r="M74" s="2">
        <f t="shared" si="37"/>
        <v>-1975</v>
      </c>
      <c r="N74" s="48">
        <f t="shared" si="38"/>
        <v>2290</v>
      </c>
      <c r="P74" s="53">
        <f t="shared" si="39"/>
        <v>1.7738288717228796E-6</v>
      </c>
      <c r="Q74" s="52">
        <f t="shared" si="40"/>
        <v>1.0541660850221528</v>
      </c>
      <c r="R74" s="52">
        <f t="shared" si="41"/>
        <v>-18851.233251177568</v>
      </c>
      <c r="S74" s="122">
        <f t="shared" si="13"/>
        <v>17374</v>
      </c>
      <c r="T74" s="164"/>
      <c r="U74" s="165"/>
      <c r="V74" s="112"/>
      <c r="W74" s="165"/>
      <c r="X74" s="108"/>
    </row>
    <row r="75" spans="2:24" x14ac:dyDescent="0.25">
      <c r="B75" s="11">
        <v>71</v>
      </c>
      <c r="C75" s="21">
        <v>43956</v>
      </c>
      <c r="D75" s="11">
        <f t="shared" si="30"/>
        <v>79285</v>
      </c>
      <c r="E75" s="4">
        <f t="shared" si="31"/>
        <v>80290</v>
      </c>
      <c r="F75" s="63">
        <f t="shared" si="42"/>
        <v>3171.4</v>
      </c>
      <c r="G75" s="27">
        <f t="shared" si="45"/>
        <v>1.6833191805860825E-3</v>
      </c>
      <c r="H75" s="81">
        <f t="shared" si="46"/>
        <v>1</v>
      </c>
      <c r="I75" s="11">
        <f t="shared" si="43"/>
        <v>-53847</v>
      </c>
      <c r="J75" s="4">
        <f t="shared" si="34"/>
        <v>15505</v>
      </c>
      <c r="K75" s="51">
        <f t="shared" si="44"/>
        <v>80290</v>
      </c>
      <c r="L75" s="88">
        <f t="shared" si="36"/>
        <v>-3768</v>
      </c>
      <c r="M75" s="4">
        <f t="shared" si="37"/>
        <v>-1869</v>
      </c>
      <c r="N75" s="51">
        <f t="shared" si="38"/>
        <v>2319</v>
      </c>
      <c r="P75" s="54">
        <f t="shared" si="39"/>
        <v>1.7738288717228796E-6</v>
      </c>
      <c r="Q75" s="55">
        <f t="shared" si="40"/>
        <v>1.0641758997872872</v>
      </c>
      <c r="R75" s="55">
        <f t="shared" si="41"/>
        <v>-16927.041527001864</v>
      </c>
      <c r="S75" s="153">
        <f t="shared" si="13"/>
        <v>15505</v>
      </c>
      <c r="T75" s="161"/>
      <c r="U75" s="19"/>
      <c r="V75" s="111"/>
      <c r="W75" s="19"/>
      <c r="X75" s="109"/>
    </row>
    <row r="76" spans="2:24" x14ac:dyDescent="0.25">
      <c r="B76" s="9">
        <v>72</v>
      </c>
      <c r="C76" s="22">
        <v>43957</v>
      </c>
      <c r="D76" s="9">
        <f t="shared" si="30"/>
        <v>79285</v>
      </c>
      <c r="E76" s="2">
        <f t="shared" si="31"/>
        <v>82641</v>
      </c>
      <c r="F76" s="62">
        <f t="shared" si="42"/>
        <v>3171.4</v>
      </c>
      <c r="G76" s="28">
        <f t="shared" si="45"/>
        <v>1.6833191805860825E-3</v>
      </c>
      <c r="H76" s="82">
        <f t="shared" si="46"/>
        <v>1</v>
      </c>
      <c r="I76" s="9">
        <f t="shared" si="43"/>
        <v>-57841</v>
      </c>
      <c r="J76" s="2">
        <f t="shared" si="34"/>
        <v>13748</v>
      </c>
      <c r="K76" s="48">
        <f t="shared" si="44"/>
        <v>82641</v>
      </c>
      <c r="L76" s="89">
        <f t="shared" si="36"/>
        <v>-3994</v>
      </c>
      <c r="M76" s="2">
        <f t="shared" si="37"/>
        <v>-1757</v>
      </c>
      <c r="N76" s="48">
        <f t="shared" si="38"/>
        <v>2351</v>
      </c>
      <c r="P76" s="53">
        <f t="shared" si="39"/>
        <v>1.7738288717228796E-6</v>
      </c>
      <c r="Q76" s="52">
        <f t="shared" si="40"/>
        <v>1.0743829626922414</v>
      </c>
      <c r="R76" s="52">
        <f t="shared" si="41"/>
        <v>-15106.122877642678</v>
      </c>
      <c r="S76" s="122">
        <f t="shared" si="13"/>
        <v>13748</v>
      </c>
      <c r="T76" s="164"/>
      <c r="U76" s="165"/>
      <c r="V76" s="112"/>
      <c r="W76" s="165"/>
      <c r="X76" s="108"/>
    </row>
    <row r="77" spans="2:24" x14ac:dyDescent="0.25">
      <c r="B77" s="11">
        <v>73</v>
      </c>
      <c r="C77" s="21">
        <v>43958</v>
      </c>
      <c r="D77" s="11">
        <f t="shared" si="30"/>
        <v>79285</v>
      </c>
      <c r="E77" s="4">
        <f t="shared" si="31"/>
        <v>85026</v>
      </c>
      <c r="F77" s="63">
        <f t="shared" si="42"/>
        <v>3171.4</v>
      </c>
      <c r="G77" s="27">
        <f t="shared" si="45"/>
        <v>1.6833191805860825E-3</v>
      </c>
      <c r="H77" s="81">
        <f t="shared" si="46"/>
        <v>1</v>
      </c>
      <c r="I77" s="11">
        <f t="shared" si="43"/>
        <v>-62071</v>
      </c>
      <c r="J77" s="4">
        <f t="shared" si="34"/>
        <v>12107</v>
      </c>
      <c r="K77" s="51">
        <f t="shared" si="44"/>
        <v>85026</v>
      </c>
      <c r="L77" s="88">
        <f t="shared" si="36"/>
        <v>-4230</v>
      </c>
      <c r="M77" s="4">
        <f t="shared" si="37"/>
        <v>-1641</v>
      </c>
      <c r="N77" s="51">
        <f t="shared" si="38"/>
        <v>2385</v>
      </c>
      <c r="P77" s="54">
        <f t="shared" si="39"/>
        <v>1.7738288717228796E-6</v>
      </c>
      <c r="Q77" s="55">
        <f t="shared" si="40"/>
        <v>1.0847946776240027</v>
      </c>
      <c r="R77" s="55">
        <f t="shared" si="41"/>
        <v>-13394.322948844343</v>
      </c>
      <c r="S77" s="153">
        <f t="shared" si="13"/>
        <v>12107</v>
      </c>
      <c r="T77" s="161"/>
      <c r="U77" s="19"/>
      <c r="V77" s="111"/>
      <c r="W77" s="19"/>
      <c r="X77" s="109"/>
    </row>
    <row r="78" spans="2:24" x14ac:dyDescent="0.25">
      <c r="B78" s="9">
        <v>74</v>
      </c>
      <c r="C78" s="22">
        <v>43959</v>
      </c>
      <c r="D78" s="9">
        <f t="shared" si="30"/>
        <v>79285</v>
      </c>
      <c r="E78" s="2">
        <f t="shared" si="31"/>
        <v>87449</v>
      </c>
      <c r="F78" s="62">
        <f t="shared" si="42"/>
        <v>3171.4</v>
      </c>
      <c r="G78" s="28">
        <f t="shared" si="45"/>
        <v>1.6833191805860825E-3</v>
      </c>
      <c r="H78" s="82">
        <f t="shared" si="46"/>
        <v>1</v>
      </c>
      <c r="I78" s="9">
        <f t="shared" si="43"/>
        <v>-66545</v>
      </c>
      <c r="J78" s="2">
        <f t="shared" si="34"/>
        <v>10586</v>
      </c>
      <c r="K78" s="48">
        <f t="shared" si="44"/>
        <v>87449</v>
      </c>
      <c r="L78" s="89">
        <f t="shared" si="36"/>
        <v>-4474</v>
      </c>
      <c r="M78" s="2">
        <f t="shared" si="37"/>
        <v>-1521</v>
      </c>
      <c r="N78" s="48">
        <f t="shared" si="38"/>
        <v>2423</v>
      </c>
      <c r="P78" s="53">
        <f t="shared" si="39"/>
        <v>1.7738288717228796E-6</v>
      </c>
      <c r="Q78" s="52">
        <f t="shared" si="40"/>
        <v>1.0954218532750928</v>
      </c>
      <c r="R78" s="52">
        <f t="shared" si="41"/>
        <v>-11795.538837769745</v>
      </c>
      <c r="S78" s="122">
        <f t="shared" si="13"/>
        <v>10586</v>
      </c>
      <c r="T78" s="164"/>
      <c r="U78" s="165"/>
      <c r="V78" s="112"/>
      <c r="W78" s="165"/>
      <c r="X78" s="108"/>
    </row>
    <row r="79" spans="2:24" x14ac:dyDescent="0.25">
      <c r="B79" s="11">
        <v>75</v>
      </c>
      <c r="C79" s="21">
        <v>43960</v>
      </c>
      <c r="D79" s="11">
        <f t="shared" si="30"/>
        <v>79285</v>
      </c>
      <c r="E79" s="4">
        <f t="shared" si="31"/>
        <v>89912</v>
      </c>
      <c r="F79" s="63">
        <f t="shared" si="42"/>
        <v>3171.4</v>
      </c>
      <c r="G79" s="27">
        <f t="shared" si="45"/>
        <v>1.6833191805860825E-3</v>
      </c>
      <c r="H79" s="81">
        <f t="shared" si="46"/>
        <v>1</v>
      </c>
      <c r="I79" s="11">
        <f t="shared" si="43"/>
        <v>-71271</v>
      </c>
      <c r="J79" s="4">
        <f t="shared" si="34"/>
        <v>9187</v>
      </c>
      <c r="K79" s="51">
        <f t="shared" si="44"/>
        <v>89912</v>
      </c>
      <c r="L79" s="88">
        <f t="shared" si="36"/>
        <v>-4726</v>
      </c>
      <c r="M79" s="4">
        <f t="shared" si="37"/>
        <v>-1399</v>
      </c>
      <c r="N79" s="51">
        <f t="shared" si="38"/>
        <v>2463</v>
      </c>
      <c r="P79" s="54">
        <f t="shared" si="39"/>
        <v>1.7738288717228796E-6</v>
      </c>
      <c r="Q79" s="55">
        <f t="shared" si="40"/>
        <v>1.1062720123876832</v>
      </c>
      <c r="R79" s="55">
        <f t="shared" si="41"/>
        <v>-10313.667641581773</v>
      </c>
      <c r="S79" s="153">
        <f t="shared" si="13"/>
        <v>9187</v>
      </c>
      <c r="T79" s="161"/>
      <c r="U79" s="19"/>
      <c r="V79" s="111"/>
      <c r="W79" s="19"/>
      <c r="X79" s="109"/>
    </row>
    <row r="80" spans="2:24" x14ac:dyDescent="0.25">
      <c r="B80" s="9">
        <v>76</v>
      </c>
      <c r="C80" s="22">
        <v>43961</v>
      </c>
      <c r="D80" s="9">
        <f t="shared" si="30"/>
        <v>79285</v>
      </c>
      <c r="E80" s="2">
        <f t="shared" si="31"/>
        <v>92419</v>
      </c>
      <c r="F80" s="62">
        <f t="shared" si="42"/>
        <v>3171.4</v>
      </c>
      <c r="G80" s="28">
        <f t="shared" si="45"/>
        <v>1.6833191805860825E-3</v>
      </c>
      <c r="H80" s="82">
        <f t="shared" si="46"/>
        <v>1</v>
      </c>
      <c r="I80" s="9">
        <f t="shared" si="43"/>
        <v>-76255</v>
      </c>
      <c r="J80" s="2">
        <f t="shared" si="34"/>
        <v>7911</v>
      </c>
      <c r="K80" s="48">
        <f t="shared" si="44"/>
        <v>92419</v>
      </c>
      <c r="L80" s="89">
        <f t="shared" si="36"/>
        <v>-4984</v>
      </c>
      <c r="M80" s="2">
        <f t="shared" si="37"/>
        <v>-1276</v>
      </c>
      <c r="N80" s="48">
        <f t="shared" si="38"/>
        <v>2507</v>
      </c>
      <c r="P80" s="53">
        <f t="shared" si="39"/>
        <v>1.7738288717228796E-6</v>
      </c>
      <c r="Q80" s="52">
        <f t="shared" si="40"/>
        <v>1.1173559636542953</v>
      </c>
      <c r="R80" s="52">
        <f t="shared" si="41"/>
        <v>-8950.6579088618691</v>
      </c>
      <c r="S80" s="122">
        <f t="shared" si="13"/>
        <v>7911</v>
      </c>
      <c r="T80" s="164"/>
      <c r="U80" s="165"/>
      <c r="V80" s="112"/>
      <c r="W80" s="165"/>
      <c r="X80" s="108"/>
    </row>
    <row r="81" spans="2:24" x14ac:dyDescent="0.25">
      <c r="B81" s="11">
        <v>77</v>
      </c>
      <c r="C81" s="21">
        <v>43962</v>
      </c>
      <c r="D81" s="11">
        <f t="shared" si="30"/>
        <v>79285</v>
      </c>
      <c r="E81" s="4">
        <f t="shared" si="31"/>
        <v>94972</v>
      </c>
      <c r="F81" s="63">
        <f t="shared" si="42"/>
        <v>3171.4</v>
      </c>
      <c r="G81" s="27">
        <f t="shared" si="45"/>
        <v>1.6833191805860825E-3</v>
      </c>
      <c r="H81" s="81">
        <f t="shared" si="46"/>
        <v>1</v>
      </c>
      <c r="I81" s="11">
        <f t="shared" si="43"/>
        <v>-81502</v>
      </c>
      <c r="J81" s="4">
        <f t="shared" si="34"/>
        <v>6756</v>
      </c>
      <c r="K81" s="51">
        <f t="shared" si="44"/>
        <v>94972</v>
      </c>
      <c r="L81" s="88">
        <f t="shared" si="36"/>
        <v>-5247</v>
      </c>
      <c r="M81" s="4">
        <f t="shared" si="37"/>
        <v>-1155</v>
      </c>
      <c r="N81" s="51">
        <f t="shared" si="38"/>
        <v>2553</v>
      </c>
      <c r="P81" s="54">
        <f t="shared" si="39"/>
        <v>1.7738288717228796E-6</v>
      </c>
      <c r="Q81" s="55">
        <f t="shared" si="40"/>
        <v>1.1286829916474599</v>
      </c>
      <c r="R81" s="55">
        <f t="shared" si="41"/>
        <v>-7707.4839139007563</v>
      </c>
      <c r="S81" s="153">
        <f t="shared" si="13"/>
        <v>6756</v>
      </c>
      <c r="T81" s="161"/>
      <c r="U81" s="19"/>
      <c r="V81" s="111"/>
      <c r="W81" s="19"/>
      <c r="X81" s="109"/>
    </row>
    <row r="82" spans="2:24" x14ac:dyDescent="0.25">
      <c r="B82" s="9">
        <v>78</v>
      </c>
      <c r="C82" s="22">
        <v>43963</v>
      </c>
      <c r="D82" s="9">
        <f t="shared" si="30"/>
        <v>79285</v>
      </c>
      <c r="E82" s="2">
        <f t="shared" si="31"/>
        <v>97575</v>
      </c>
      <c r="F82" s="62">
        <f t="shared" si="42"/>
        <v>3171.4</v>
      </c>
      <c r="G82" s="28">
        <f t="shared" si="45"/>
        <v>1.6833191805860825E-3</v>
      </c>
      <c r="H82" s="82">
        <f t="shared" si="46"/>
        <v>1</v>
      </c>
      <c r="I82" s="9">
        <f t="shared" si="43"/>
        <v>-87015</v>
      </c>
      <c r="J82" s="2">
        <f t="shared" si="34"/>
        <v>5721</v>
      </c>
      <c r="K82" s="48">
        <f t="shared" si="44"/>
        <v>97575</v>
      </c>
      <c r="L82" s="89">
        <f t="shared" si="36"/>
        <v>-5513</v>
      </c>
      <c r="M82" s="2">
        <f t="shared" si="37"/>
        <v>-1035</v>
      </c>
      <c r="N82" s="48">
        <f t="shared" si="38"/>
        <v>2603</v>
      </c>
      <c r="P82" s="53">
        <f t="shared" si="39"/>
        <v>1.7738288717228796E-6</v>
      </c>
      <c r="Q82" s="52">
        <f t="shared" si="40"/>
        <v>1.140265666890057</v>
      </c>
      <c r="R82" s="52">
        <f t="shared" si="41"/>
        <v>-6582.1971081169904</v>
      </c>
      <c r="S82" s="122">
        <f t="shared" si="13"/>
        <v>5721</v>
      </c>
      <c r="T82" s="164"/>
      <c r="U82" s="165"/>
      <c r="V82" s="112"/>
      <c r="W82" s="165"/>
      <c r="X82" s="108"/>
    </row>
    <row r="83" spans="2:24" x14ac:dyDescent="0.25">
      <c r="B83" s="11">
        <v>79</v>
      </c>
      <c r="C83" s="21">
        <v>43964</v>
      </c>
      <c r="D83" s="11">
        <f t="shared" si="30"/>
        <v>79285</v>
      </c>
      <c r="E83" s="4">
        <f t="shared" si="31"/>
        <v>100232</v>
      </c>
      <c r="F83" s="63">
        <f t="shared" si="42"/>
        <v>3171.4</v>
      </c>
      <c r="G83" s="27">
        <f t="shared" si="45"/>
        <v>1.6833191805860825E-3</v>
      </c>
      <c r="H83" s="81">
        <f t="shared" si="46"/>
        <v>1</v>
      </c>
      <c r="I83" s="11">
        <f t="shared" si="43"/>
        <v>-92797</v>
      </c>
      <c r="J83" s="4">
        <f t="shared" si="34"/>
        <v>4802</v>
      </c>
      <c r="K83" s="51">
        <f t="shared" si="44"/>
        <v>100232</v>
      </c>
      <c r="L83" s="88">
        <f t="shared" si="36"/>
        <v>-5782</v>
      </c>
      <c r="M83" s="4">
        <f t="shared" si="37"/>
        <v>-919</v>
      </c>
      <c r="N83" s="51">
        <f t="shared" si="38"/>
        <v>2657</v>
      </c>
      <c r="P83" s="54">
        <f t="shared" si="39"/>
        <v>1.7738288717228796E-6</v>
      </c>
      <c r="Q83" s="55">
        <f t="shared" si="40"/>
        <v>1.1521115121242587</v>
      </c>
      <c r="R83" s="55">
        <f t="shared" si="41"/>
        <v>-5573.8232172198495</v>
      </c>
      <c r="S83" s="153">
        <f t="shared" si="13"/>
        <v>4802</v>
      </c>
      <c r="T83" s="161"/>
      <c r="U83" s="19"/>
      <c r="V83" s="111"/>
      <c r="W83" s="19"/>
      <c r="X83" s="109"/>
    </row>
    <row r="84" spans="2:24" x14ac:dyDescent="0.25">
      <c r="B84" s="9">
        <v>80</v>
      </c>
      <c r="C84" s="22">
        <v>43965</v>
      </c>
      <c r="D84" s="9">
        <f t="shared" si="30"/>
        <v>79285</v>
      </c>
      <c r="E84" s="2">
        <f t="shared" si="31"/>
        <v>102945</v>
      </c>
      <c r="F84" s="62">
        <f t="shared" si="42"/>
        <v>3171.4</v>
      </c>
      <c r="G84" s="28">
        <f t="shared" si="45"/>
        <v>1.6833191805860825E-3</v>
      </c>
      <c r="H84" s="82">
        <f t="shared" si="46"/>
        <v>1</v>
      </c>
      <c r="I84" s="9">
        <f t="shared" si="43"/>
        <v>-98850</v>
      </c>
      <c r="J84" s="2">
        <f t="shared" si="34"/>
        <v>3994</v>
      </c>
      <c r="K84" s="48">
        <f t="shared" si="44"/>
        <v>102945</v>
      </c>
      <c r="L84" s="89">
        <f t="shared" si="36"/>
        <v>-6053</v>
      </c>
      <c r="M84" s="2">
        <f t="shared" si="37"/>
        <v>-808</v>
      </c>
      <c r="N84" s="48">
        <f t="shared" si="38"/>
        <v>2713</v>
      </c>
      <c r="P84" s="53">
        <f t="shared" si="39"/>
        <v>1.7738288717228796E-6</v>
      </c>
      <c r="Q84" s="52">
        <f t="shared" si="40"/>
        <v>1.1642333355833125</v>
      </c>
      <c r="R84" s="52">
        <f t="shared" si="41"/>
        <v>-4678.4651440464459</v>
      </c>
      <c r="S84" s="122">
        <f t="shared" si="13"/>
        <v>3994</v>
      </c>
      <c r="T84" s="164"/>
      <c r="U84" s="165"/>
      <c r="V84" s="112"/>
      <c r="W84" s="165"/>
      <c r="X84" s="108"/>
    </row>
    <row r="85" spans="2:24" x14ac:dyDescent="0.25">
      <c r="B85" s="11">
        <v>81</v>
      </c>
      <c r="C85" s="21">
        <v>43966</v>
      </c>
      <c r="D85" s="11">
        <f t="shared" si="30"/>
        <v>79285</v>
      </c>
      <c r="E85" s="4">
        <f t="shared" si="31"/>
        <v>105718</v>
      </c>
      <c r="F85" s="63">
        <f t="shared" si="42"/>
        <v>3171.4</v>
      </c>
      <c r="G85" s="27">
        <f t="shared" si="45"/>
        <v>1.6833191805860825E-3</v>
      </c>
      <c r="H85" s="81">
        <f t="shared" si="46"/>
        <v>1</v>
      </c>
      <c r="I85" s="11">
        <f t="shared" si="43"/>
        <v>-105173</v>
      </c>
      <c r="J85" s="4">
        <f t="shared" si="34"/>
        <v>3290</v>
      </c>
      <c r="K85" s="51">
        <f t="shared" si="44"/>
        <v>105718</v>
      </c>
      <c r="L85" s="88">
        <f t="shared" si="36"/>
        <v>-6323</v>
      </c>
      <c r="M85" s="4">
        <f t="shared" si="37"/>
        <v>-704</v>
      </c>
      <c r="N85" s="51">
        <f t="shared" si="38"/>
        <v>2773</v>
      </c>
      <c r="P85" s="54">
        <f t="shared" si="39"/>
        <v>1.7738288717228796E-6</v>
      </c>
      <c r="Q85" s="55">
        <f t="shared" si="40"/>
        <v>1.1766437077901</v>
      </c>
      <c r="R85" s="55">
        <f t="shared" si="41"/>
        <v>-3891.2515171431705</v>
      </c>
      <c r="S85" s="153">
        <f t="shared" si="13"/>
        <v>3290</v>
      </c>
      <c r="T85" s="161"/>
      <c r="U85" s="19"/>
      <c r="V85" s="111"/>
      <c r="W85" s="19"/>
      <c r="X85" s="109"/>
    </row>
    <row r="86" spans="2:24" x14ac:dyDescent="0.25">
      <c r="B86" s="9">
        <v>82</v>
      </c>
      <c r="C86" s="22">
        <v>43967</v>
      </c>
      <c r="D86" s="9">
        <f t="shared" si="30"/>
        <v>79285</v>
      </c>
      <c r="E86" s="2">
        <f t="shared" si="31"/>
        <v>108554</v>
      </c>
      <c r="F86" s="62">
        <f t="shared" si="42"/>
        <v>3171.4</v>
      </c>
      <c r="G86" s="28">
        <f t="shared" si="45"/>
        <v>1.6833191805860825E-3</v>
      </c>
      <c r="H86" s="82">
        <f t="shared" si="46"/>
        <v>1</v>
      </c>
      <c r="I86" s="9">
        <f t="shared" si="43"/>
        <v>-111766</v>
      </c>
      <c r="J86" s="2">
        <f t="shared" si="34"/>
        <v>2684</v>
      </c>
      <c r="K86" s="48">
        <f t="shared" si="44"/>
        <v>108554</v>
      </c>
      <c r="L86" s="89">
        <f t="shared" si="36"/>
        <v>-6593</v>
      </c>
      <c r="M86" s="2">
        <f t="shared" si="37"/>
        <v>-606</v>
      </c>
      <c r="N86" s="48">
        <f t="shared" si="38"/>
        <v>2836</v>
      </c>
      <c r="P86" s="53">
        <f t="shared" si="39"/>
        <v>1.7738288717228796E-6</v>
      </c>
      <c r="Q86" s="52">
        <f t="shared" si="40"/>
        <v>1.1893536751475096</v>
      </c>
      <c r="R86" s="52">
        <f t="shared" si="41"/>
        <v>-3205.3624164749704</v>
      </c>
      <c r="S86" s="122">
        <f t="shared" si="13"/>
        <v>2684</v>
      </c>
      <c r="T86" s="164"/>
      <c r="U86" s="165"/>
      <c r="V86" s="112"/>
      <c r="W86" s="165"/>
      <c r="X86" s="108"/>
    </row>
    <row r="87" spans="2:24" x14ac:dyDescent="0.25">
      <c r="B87" s="11">
        <v>83</v>
      </c>
      <c r="C87" s="21">
        <v>43968</v>
      </c>
      <c r="D87" s="11">
        <f t="shared" si="30"/>
        <v>79285</v>
      </c>
      <c r="E87" s="4">
        <f t="shared" si="31"/>
        <v>111456</v>
      </c>
      <c r="F87" s="63">
        <f t="shared" si="42"/>
        <v>3171.4</v>
      </c>
      <c r="G87" s="27">
        <f t="shared" si="45"/>
        <v>1.6833191805860825E-3</v>
      </c>
      <c r="H87" s="81">
        <f t="shared" si="46"/>
        <v>1</v>
      </c>
      <c r="I87" s="11">
        <f t="shared" si="43"/>
        <v>-118627</v>
      </c>
      <c r="J87" s="4">
        <f t="shared" si="34"/>
        <v>2167</v>
      </c>
      <c r="K87" s="51">
        <f t="shared" si="44"/>
        <v>111456</v>
      </c>
      <c r="L87" s="88">
        <f t="shared" si="36"/>
        <v>-6861</v>
      </c>
      <c r="M87" s="4">
        <f t="shared" si="37"/>
        <v>-517</v>
      </c>
      <c r="N87" s="51">
        <f t="shared" si="38"/>
        <v>2902</v>
      </c>
      <c r="P87" s="54">
        <f t="shared" ref="P87:P118" si="47">R$17*((1+P$17-Q$17)*(1+P$17+S$17)-Q$17)</f>
        <v>1.7738288717228796E-6</v>
      </c>
      <c r="Q87" s="55">
        <f t="shared" ref="Q87:Q118" si="48">(1+P$17-Q$17)*(1+P$17+S$17)-R$17*((S$17*K86)+((I86+J86)*(1+P$17+S$17)))</f>
        <v>1.2023741652032471</v>
      </c>
      <c r="R87" s="55">
        <f t="shared" ref="R87:R118" si="49">-J86*(1+P$17+S$17)</f>
        <v>-2614.9521962975136</v>
      </c>
      <c r="S87" s="153">
        <f t="shared" ref="S87:S150" si="50">INT((-Q87+SQRT((Q87^2)-(4*P87*R87)))/(2*P87))</f>
        <v>2167</v>
      </c>
      <c r="T87" s="161"/>
      <c r="U87" s="19"/>
      <c r="V87" s="111"/>
      <c r="W87" s="19"/>
      <c r="X87" s="109"/>
    </row>
    <row r="88" spans="2:24" x14ac:dyDescent="0.25">
      <c r="B88" s="9">
        <v>84</v>
      </c>
      <c r="C88" s="22">
        <v>43969</v>
      </c>
      <c r="D88" s="9">
        <f t="shared" si="30"/>
        <v>79285</v>
      </c>
      <c r="E88" s="2">
        <f t="shared" si="31"/>
        <v>114428</v>
      </c>
      <c r="F88" s="62">
        <f t="shared" si="42"/>
        <v>3171.4</v>
      </c>
      <c r="G88" s="28">
        <f t="shared" si="45"/>
        <v>1.6833191805860825E-3</v>
      </c>
      <c r="H88" s="82">
        <f t="shared" si="46"/>
        <v>1</v>
      </c>
      <c r="I88" s="9">
        <f t="shared" si="43"/>
        <v>-125754</v>
      </c>
      <c r="J88" s="2">
        <f t="shared" si="34"/>
        <v>1732</v>
      </c>
      <c r="K88" s="48">
        <f t="shared" si="44"/>
        <v>114428</v>
      </c>
      <c r="L88" s="89">
        <f t="shared" si="36"/>
        <v>-7127</v>
      </c>
      <c r="M88" s="2">
        <f t="shared" si="37"/>
        <v>-435</v>
      </c>
      <c r="N88" s="48">
        <f t="shared" si="38"/>
        <v>2972</v>
      </c>
      <c r="P88" s="53">
        <f t="shared" si="47"/>
        <v>1.7738288717228796E-6</v>
      </c>
      <c r="Q88" s="52">
        <f t="shared" si="48"/>
        <v>1.2157178673353772</v>
      </c>
      <c r="R88" s="52">
        <f t="shared" si="49"/>
        <v>-2111.2523879943042</v>
      </c>
      <c r="S88" s="122">
        <f t="shared" si="50"/>
        <v>1732</v>
      </c>
      <c r="T88" s="164"/>
      <c r="U88" s="165"/>
      <c r="V88" s="112"/>
      <c r="W88" s="165"/>
      <c r="X88" s="108"/>
    </row>
    <row r="89" spans="2:24" x14ac:dyDescent="0.25">
      <c r="B89" s="11">
        <v>85</v>
      </c>
      <c r="C89" s="21">
        <v>43970</v>
      </c>
      <c r="D89" s="11">
        <f t="shared" si="30"/>
        <v>79285</v>
      </c>
      <c r="E89" s="4">
        <f t="shared" si="31"/>
        <v>117472</v>
      </c>
      <c r="F89" s="63">
        <f t="shared" si="42"/>
        <v>3171.4</v>
      </c>
      <c r="G89" s="27">
        <f t="shared" si="45"/>
        <v>1.6833191805860825E-3</v>
      </c>
      <c r="H89" s="81">
        <f t="shared" si="46"/>
        <v>1</v>
      </c>
      <c r="I89" s="11">
        <f t="shared" si="43"/>
        <v>-133146</v>
      </c>
      <c r="J89" s="4">
        <f t="shared" si="34"/>
        <v>1369</v>
      </c>
      <c r="K89" s="51">
        <f t="shared" si="44"/>
        <v>117472</v>
      </c>
      <c r="L89" s="88">
        <f t="shared" si="36"/>
        <v>-7392</v>
      </c>
      <c r="M89" s="4">
        <f t="shared" si="37"/>
        <v>-363</v>
      </c>
      <c r="N89" s="51">
        <f t="shared" si="38"/>
        <v>3044</v>
      </c>
      <c r="P89" s="54">
        <f t="shared" si="47"/>
        <v>1.7738288717228796E-6</v>
      </c>
      <c r="Q89" s="55">
        <f t="shared" si="48"/>
        <v>1.2293940661164302</v>
      </c>
      <c r="R89" s="55">
        <f t="shared" si="49"/>
        <v>-1687.4430715302883</v>
      </c>
      <c r="S89" s="153">
        <f t="shared" si="50"/>
        <v>1369</v>
      </c>
      <c r="T89" s="161"/>
      <c r="U89" s="19"/>
      <c r="V89" s="111"/>
      <c r="W89" s="19"/>
      <c r="X89" s="109"/>
    </row>
    <row r="90" spans="2:24" x14ac:dyDescent="0.25">
      <c r="B90" s="9">
        <v>86</v>
      </c>
      <c r="C90" s="22">
        <v>43971</v>
      </c>
      <c r="D90" s="9">
        <f t="shared" si="30"/>
        <v>79285</v>
      </c>
      <c r="E90" s="2">
        <f t="shared" si="31"/>
        <v>120591</v>
      </c>
      <c r="F90" s="62">
        <f t="shared" si="42"/>
        <v>3171.4</v>
      </c>
      <c r="G90" s="28">
        <f t="shared" si="45"/>
        <v>1.6833191805860825E-3</v>
      </c>
      <c r="H90" s="82">
        <f t="shared" si="46"/>
        <v>1</v>
      </c>
      <c r="I90" s="9">
        <f t="shared" si="43"/>
        <v>-140800</v>
      </c>
      <c r="J90" s="2">
        <f t="shared" si="34"/>
        <v>1071</v>
      </c>
      <c r="K90" s="48">
        <f t="shared" si="44"/>
        <v>120591</v>
      </c>
      <c r="L90" s="89">
        <f t="shared" si="36"/>
        <v>-7654</v>
      </c>
      <c r="M90" s="2">
        <f t="shared" si="37"/>
        <v>-298</v>
      </c>
      <c r="N90" s="48">
        <f t="shared" si="38"/>
        <v>3119</v>
      </c>
      <c r="P90" s="53">
        <f t="shared" si="47"/>
        <v>1.7738288717228796E-6</v>
      </c>
      <c r="Q90" s="52">
        <f t="shared" si="48"/>
        <v>1.2434188557300045</v>
      </c>
      <c r="R90" s="52">
        <f t="shared" si="49"/>
        <v>-1333.7815039982474</v>
      </c>
      <c r="S90" s="122">
        <f t="shared" si="50"/>
        <v>1071</v>
      </c>
      <c r="T90" s="164"/>
      <c r="U90" s="165"/>
      <c r="V90" s="112"/>
      <c r="W90" s="165"/>
      <c r="X90" s="108"/>
    </row>
    <row r="91" spans="2:24" x14ac:dyDescent="0.25">
      <c r="B91" s="11">
        <v>87</v>
      </c>
      <c r="C91" s="21">
        <v>43972</v>
      </c>
      <c r="D91" s="11">
        <f t="shared" si="30"/>
        <v>79285</v>
      </c>
      <c r="E91" s="4">
        <f t="shared" si="31"/>
        <v>123789</v>
      </c>
      <c r="F91" s="63">
        <f t="shared" si="42"/>
        <v>3171.4</v>
      </c>
      <c r="G91" s="27">
        <f t="shared" si="45"/>
        <v>1.6833191805860825E-3</v>
      </c>
      <c r="H91" s="81">
        <f t="shared" si="46"/>
        <v>1</v>
      </c>
      <c r="I91" s="11">
        <f t="shared" si="43"/>
        <v>-148714</v>
      </c>
      <c r="J91" s="4">
        <f t="shared" si="34"/>
        <v>828</v>
      </c>
      <c r="K91" s="51">
        <f t="shared" si="44"/>
        <v>123789</v>
      </c>
      <c r="L91" s="88">
        <f t="shared" si="36"/>
        <v>-7914</v>
      </c>
      <c r="M91" s="4">
        <f t="shared" si="37"/>
        <v>-243</v>
      </c>
      <c r="N91" s="51">
        <f t="shared" si="38"/>
        <v>3198</v>
      </c>
      <c r="P91" s="54">
        <f t="shared" si="47"/>
        <v>1.7738288717228796E-6</v>
      </c>
      <c r="Q91" s="55">
        <f t="shared" si="48"/>
        <v>1.2577996400630878</v>
      </c>
      <c r="R91" s="55">
        <f t="shared" si="49"/>
        <v>-1043.4477653631286</v>
      </c>
      <c r="S91" s="153">
        <f t="shared" si="50"/>
        <v>828</v>
      </c>
      <c r="T91" s="161"/>
      <c r="U91" s="19"/>
      <c r="V91" s="111"/>
      <c r="W91" s="19"/>
      <c r="X91" s="109"/>
    </row>
    <row r="92" spans="2:24" x14ac:dyDescent="0.25">
      <c r="B92" s="9">
        <v>88</v>
      </c>
      <c r="C92" s="22">
        <v>43973</v>
      </c>
      <c r="D92" s="9">
        <f t="shared" si="30"/>
        <v>79285</v>
      </c>
      <c r="E92" s="2">
        <f t="shared" si="31"/>
        <v>127068</v>
      </c>
      <c r="F92" s="62">
        <f t="shared" si="42"/>
        <v>3171.4</v>
      </c>
      <c r="G92" s="28">
        <f t="shared" si="45"/>
        <v>1.6833191805860825E-3</v>
      </c>
      <c r="H92" s="82">
        <f t="shared" si="46"/>
        <v>1</v>
      </c>
      <c r="I92" s="9">
        <f t="shared" si="43"/>
        <v>-156887</v>
      </c>
      <c r="J92" s="2">
        <f t="shared" si="34"/>
        <v>633</v>
      </c>
      <c r="K92" s="48">
        <f t="shared" si="44"/>
        <v>127068</v>
      </c>
      <c r="L92" s="89">
        <f t="shared" si="36"/>
        <v>-8173</v>
      </c>
      <c r="M92" s="2">
        <f t="shared" si="37"/>
        <v>-195</v>
      </c>
      <c r="N92" s="48">
        <f t="shared" si="38"/>
        <v>3279</v>
      </c>
      <c r="P92" s="53">
        <f t="shared" si="47"/>
        <v>1.7738288717228796E-6</v>
      </c>
      <c r="Q92" s="52">
        <f t="shared" si="48"/>
        <v>1.2725509891792872</v>
      </c>
      <c r="R92" s="52">
        <f t="shared" si="49"/>
        <v>-806.69911271771286</v>
      </c>
      <c r="S92" s="122">
        <f t="shared" si="50"/>
        <v>633</v>
      </c>
      <c r="T92" s="164"/>
      <c r="U92" s="165"/>
      <c r="V92" s="112"/>
      <c r="W92" s="165"/>
      <c r="X92" s="108"/>
    </row>
    <row r="93" spans="2:24" x14ac:dyDescent="0.25">
      <c r="B93" s="11">
        <v>89</v>
      </c>
      <c r="C93" s="21">
        <v>43974</v>
      </c>
      <c r="D93" s="11">
        <f t="shared" si="30"/>
        <v>79285</v>
      </c>
      <c r="E93" s="4">
        <f t="shared" si="31"/>
        <v>130431</v>
      </c>
      <c r="F93" s="63">
        <f t="shared" si="42"/>
        <v>3171.4</v>
      </c>
      <c r="G93" s="27">
        <f t="shared" si="45"/>
        <v>1.6833191805860825E-3</v>
      </c>
      <c r="H93" s="81">
        <f t="shared" si="46"/>
        <v>1</v>
      </c>
      <c r="I93" s="11">
        <f t="shared" si="43"/>
        <v>-165317</v>
      </c>
      <c r="J93" s="4">
        <f t="shared" si="34"/>
        <v>478</v>
      </c>
      <c r="K93" s="51">
        <f t="shared" si="44"/>
        <v>130431</v>
      </c>
      <c r="L93" s="88">
        <f t="shared" si="36"/>
        <v>-8430</v>
      </c>
      <c r="M93" s="4">
        <f t="shared" si="37"/>
        <v>-155</v>
      </c>
      <c r="N93" s="51">
        <f t="shared" si="38"/>
        <v>3363</v>
      </c>
      <c r="P93" s="54">
        <f t="shared" si="47"/>
        <v>1.7738288717228796E-6</v>
      </c>
      <c r="Q93" s="55">
        <f t="shared" si="48"/>
        <v>1.2876837117711244</v>
      </c>
      <c r="R93" s="55">
        <f t="shared" si="49"/>
        <v>-616.71562602694712</v>
      </c>
      <c r="S93" s="153">
        <f t="shared" si="50"/>
        <v>478</v>
      </c>
      <c r="T93" s="161"/>
      <c r="U93" s="19"/>
      <c r="V93" s="111"/>
      <c r="W93" s="19"/>
      <c r="X93" s="109"/>
    </row>
    <row r="94" spans="2:24" x14ac:dyDescent="0.25">
      <c r="B94" s="9">
        <v>90</v>
      </c>
      <c r="C94" s="22">
        <v>43975</v>
      </c>
      <c r="D94" s="9">
        <f t="shared" si="30"/>
        <v>79285</v>
      </c>
      <c r="E94" s="2">
        <f t="shared" si="31"/>
        <v>133881</v>
      </c>
      <c r="F94" s="62">
        <f t="shared" si="42"/>
        <v>3171.4</v>
      </c>
      <c r="G94" s="28">
        <f t="shared" si="45"/>
        <v>1.6833191805860825E-3</v>
      </c>
      <c r="H94" s="82">
        <f t="shared" si="46"/>
        <v>1</v>
      </c>
      <c r="I94" s="9">
        <f t="shared" si="43"/>
        <v>-174005</v>
      </c>
      <c r="J94" s="2">
        <f t="shared" si="34"/>
        <v>357</v>
      </c>
      <c r="K94" s="48">
        <f t="shared" si="44"/>
        <v>133881</v>
      </c>
      <c r="L94" s="89">
        <f t="shared" si="36"/>
        <v>-8688</v>
      </c>
      <c r="M94" s="2">
        <f t="shared" si="37"/>
        <v>-121</v>
      </c>
      <c r="N94" s="48">
        <f t="shared" si="38"/>
        <v>3450</v>
      </c>
      <c r="P94" s="53">
        <f t="shared" si="47"/>
        <v>1.7738288717228796E-6</v>
      </c>
      <c r="Q94" s="52">
        <f t="shared" si="48"/>
        <v>1.3032087353863047</v>
      </c>
      <c r="R94" s="52">
        <f t="shared" si="49"/>
        <v>-465.70311096505645</v>
      </c>
      <c r="S94" s="122">
        <f t="shared" si="50"/>
        <v>357</v>
      </c>
      <c r="T94" s="164"/>
      <c r="U94" s="165"/>
      <c r="V94" s="112"/>
      <c r="W94" s="165"/>
      <c r="X94" s="108"/>
    </row>
    <row r="95" spans="2:24" x14ac:dyDescent="0.25">
      <c r="B95" s="11">
        <v>91</v>
      </c>
      <c r="C95" s="21">
        <v>43976</v>
      </c>
      <c r="D95" s="11">
        <f t="shared" si="30"/>
        <v>79285</v>
      </c>
      <c r="E95" s="4">
        <f t="shared" si="31"/>
        <v>137420</v>
      </c>
      <c r="F95" s="63">
        <f t="shared" si="42"/>
        <v>3171.4</v>
      </c>
      <c r="G95" s="27">
        <f t="shared" si="45"/>
        <v>1.6833191805860825E-3</v>
      </c>
      <c r="H95" s="81">
        <f t="shared" si="46"/>
        <v>1</v>
      </c>
      <c r="I95" s="11">
        <f t="shared" si="43"/>
        <v>-182951</v>
      </c>
      <c r="J95" s="4">
        <f t="shared" si="34"/>
        <v>263</v>
      </c>
      <c r="K95" s="51">
        <f t="shared" si="44"/>
        <v>137420</v>
      </c>
      <c r="L95" s="88">
        <f t="shared" si="36"/>
        <v>-8946</v>
      </c>
      <c r="M95" s="4">
        <f t="shared" si="37"/>
        <v>-94</v>
      </c>
      <c r="N95" s="51">
        <f t="shared" si="38"/>
        <v>3539</v>
      </c>
      <c r="P95" s="54">
        <f t="shared" si="47"/>
        <v>1.7738288717228796E-6</v>
      </c>
      <c r="Q95" s="55">
        <f t="shared" si="48"/>
        <v>1.319138749402893</v>
      </c>
      <c r="R95" s="55">
        <f t="shared" si="49"/>
        <v>-347.81592178770956</v>
      </c>
      <c r="S95" s="153">
        <f t="shared" si="50"/>
        <v>263</v>
      </c>
      <c r="T95" s="161"/>
      <c r="U95" s="19"/>
      <c r="V95" s="111"/>
      <c r="W95" s="19"/>
      <c r="X95" s="109"/>
    </row>
    <row r="96" spans="2:24" x14ac:dyDescent="0.25">
      <c r="B96" s="9">
        <v>92</v>
      </c>
      <c r="C96" s="22">
        <v>43977</v>
      </c>
      <c r="D96" s="9">
        <f t="shared" si="30"/>
        <v>79285</v>
      </c>
      <c r="E96" s="2">
        <f t="shared" si="31"/>
        <v>141051</v>
      </c>
      <c r="F96" s="62">
        <f t="shared" si="42"/>
        <v>3171.4</v>
      </c>
      <c r="G96" s="28">
        <f t="shared" si="45"/>
        <v>1.6833191805860825E-3</v>
      </c>
      <c r="H96" s="82">
        <f t="shared" si="46"/>
        <v>1</v>
      </c>
      <c r="I96" s="9">
        <f t="shared" si="43"/>
        <v>-192156</v>
      </c>
      <c r="J96" s="2">
        <f t="shared" si="34"/>
        <v>191</v>
      </c>
      <c r="K96" s="48">
        <f t="shared" si="44"/>
        <v>141051</v>
      </c>
      <c r="L96" s="89">
        <f t="shared" si="36"/>
        <v>-9205</v>
      </c>
      <c r="M96" s="2">
        <f t="shared" si="37"/>
        <v>-72</v>
      </c>
      <c r="N96" s="48">
        <f t="shared" si="38"/>
        <v>3631</v>
      </c>
      <c r="P96" s="53">
        <f t="shared" si="47"/>
        <v>1.7738288717228796E-6</v>
      </c>
      <c r="Q96" s="52">
        <f t="shared" si="48"/>
        <v>1.3354863243437696</v>
      </c>
      <c r="R96" s="52">
        <f t="shared" si="49"/>
        <v>-256.23413845985323</v>
      </c>
      <c r="S96" s="122">
        <f t="shared" si="50"/>
        <v>191</v>
      </c>
      <c r="T96" s="164"/>
      <c r="U96" s="165"/>
      <c r="V96" s="112"/>
      <c r="W96" s="165"/>
      <c r="X96" s="108"/>
    </row>
    <row r="97" spans="2:24" x14ac:dyDescent="0.25">
      <c r="B97" s="11">
        <v>93</v>
      </c>
      <c r="C97" s="21">
        <v>43978</v>
      </c>
      <c r="D97" s="11">
        <f t="shared" si="30"/>
        <v>79285</v>
      </c>
      <c r="E97" s="4">
        <f t="shared" si="31"/>
        <v>144777</v>
      </c>
      <c r="F97" s="63">
        <f t="shared" ref="F97:F128" si="51">D97*P$17</f>
        <v>3171.4</v>
      </c>
      <c r="G97" s="27">
        <f t="shared" si="45"/>
        <v>1.6833191805860825E-3</v>
      </c>
      <c r="H97" s="81">
        <f t="shared" si="46"/>
        <v>1</v>
      </c>
      <c r="I97" s="11">
        <f t="shared" ref="I97:I128" si="52">INT((S$17*K97+I96)/(1+R$17*J97))</f>
        <v>-201622</v>
      </c>
      <c r="J97" s="4">
        <f t="shared" si="34"/>
        <v>137</v>
      </c>
      <c r="K97" s="51">
        <f t="shared" ref="K97:K128" si="53">INT((Q$17*J97+K96)/(1+P$17+S$17))</f>
        <v>144777</v>
      </c>
      <c r="L97" s="88">
        <f t="shared" si="36"/>
        <v>-9466</v>
      </c>
      <c r="M97" s="4">
        <f t="shared" si="37"/>
        <v>-54</v>
      </c>
      <c r="N97" s="51">
        <f t="shared" si="38"/>
        <v>3726</v>
      </c>
      <c r="P97" s="54">
        <f t="shared" si="47"/>
        <v>1.7738288717228796E-6</v>
      </c>
      <c r="Q97" s="55">
        <f t="shared" si="48"/>
        <v>1.3522623877566398</v>
      </c>
      <c r="R97" s="55">
        <f t="shared" si="49"/>
        <v>-186.0863895278782</v>
      </c>
      <c r="S97" s="153">
        <f t="shared" si="50"/>
        <v>137</v>
      </c>
      <c r="T97" s="161"/>
      <c r="U97" s="19"/>
      <c r="V97" s="111"/>
      <c r="W97" s="19"/>
      <c r="X97" s="109"/>
    </row>
    <row r="98" spans="2:24" x14ac:dyDescent="0.25">
      <c r="B98" s="9">
        <v>94</v>
      </c>
      <c r="C98" s="22">
        <v>43979</v>
      </c>
      <c r="D98" s="9">
        <f t="shared" ref="D98:D161" si="54">D97+IF(M98&gt;0,M98,0)</f>
        <v>79285</v>
      </c>
      <c r="E98" s="2">
        <f t="shared" ref="E98:E161" si="55">E97+IF(N98&gt;0,N98,0)</f>
        <v>148601</v>
      </c>
      <c r="F98" s="62">
        <f t="shared" si="51"/>
        <v>3171.4</v>
      </c>
      <c r="G98" s="28">
        <f t="shared" si="45"/>
        <v>1.6833191805860825E-3</v>
      </c>
      <c r="H98" s="82">
        <f t="shared" si="46"/>
        <v>1</v>
      </c>
      <c r="I98" s="9">
        <f t="shared" si="52"/>
        <v>-211352</v>
      </c>
      <c r="J98" s="2">
        <f t="shared" ref="J98:J161" si="56">S98</f>
        <v>97</v>
      </c>
      <c r="K98" s="48">
        <f t="shared" si="53"/>
        <v>148601</v>
      </c>
      <c r="L98" s="89">
        <f t="shared" ref="L98:L161" si="57">I98-I97</f>
        <v>-9730</v>
      </c>
      <c r="M98" s="2">
        <f t="shared" ref="M98:M161" si="58">J98-J97</f>
        <v>-40</v>
      </c>
      <c r="N98" s="48">
        <f t="shared" ref="N98:N161" si="59">K98-K97</f>
        <v>3824</v>
      </c>
      <c r="P98" s="53">
        <f t="shared" si="47"/>
        <v>1.7738288717228796E-6</v>
      </c>
      <c r="Q98" s="52">
        <f t="shared" si="48"/>
        <v>1.3694778671892094</v>
      </c>
      <c r="R98" s="52">
        <f t="shared" si="49"/>
        <v>-133.47557782889695</v>
      </c>
      <c r="S98" s="122">
        <f t="shared" si="50"/>
        <v>97</v>
      </c>
      <c r="T98" s="164"/>
      <c r="U98" s="165"/>
      <c r="V98" s="112"/>
      <c r="W98" s="165"/>
      <c r="X98" s="108"/>
    </row>
    <row r="99" spans="2:24" x14ac:dyDescent="0.25">
      <c r="B99" s="11">
        <v>95</v>
      </c>
      <c r="C99" s="21">
        <v>43980</v>
      </c>
      <c r="D99" s="11">
        <f t="shared" si="54"/>
        <v>79285</v>
      </c>
      <c r="E99" s="4">
        <f t="shared" si="55"/>
        <v>152525</v>
      </c>
      <c r="F99" s="63">
        <f t="shared" si="51"/>
        <v>3171.4</v>
      </c>
      <c r="G99" s="27">
        <f t="shared" si="45"/>
        <v>1.6833191805860825E-3</v>
      </c>
      <c r="H99" s="81">
        <f t="shared" si="46"/>
        <v>1</v>
      </c>
      <c r="I99" s="11">
        <f t="shared" si="52"/>
        <v>-221350</v>
      </c>
      <c r="J99" s="4">
        <f t="shared" si="56"/>
        <v>68</v>
      </c>
      <c r="K99" s="51">
        <f t="shared" si="53"/>
        <v>152525</v>
      </c>
      <c r="L99" s="88">
        <f t="shared" si="57"/>
        <v>-9998</v>
      </c>
      <c r="M99" s="4">
        <f t="shared" si="58"/>
        <v>-29</v>
      </c>
      <c r="N99" s="51">
        <f t="shared" si="59"/>
        <v>3924</v>
      </c>
      <c r="P99" s="54">
        <f t="shared" si="47"/>
        <v>1.7738288717228796E-6</v>
      </c>
      <c r="Q99" s="55">
        <f t="shared" si="48"/>
        <v>1.3871454520195428</v>
      </c>
      <c r="R99" s="55">
        <f t="shared" si="49"/>
        <v>-94.504606200021911</v>
      </c>
      <c r="S99" s="153">
        <f t="shared" si="50"/>
        <v>68</v>
      </c>
      <c r="T99" s="161"/>
      <c r="U99" s="19"/>
      <c r="V99" s="111"/>
      <c r="W99" s="19"/>
      <c r="X99" s="109"/>
    </row>
    <row r="100" spans="2:24" x14ac:dyDescent="0.25">
      <c r="B100" s="9">
        <v>96</v>
      </c>
      <c r="C100" s="22">
        <v>43981</v>
      </c>
      <c r="D100" s="9">
        <f t="shared" si="54"/>
        <v>79285</v>
      </c>
      <c r="E100" s="2">
        <f t="shared" si="55"/>
        <v>156553</v>
      </c>
      <c r="F100" s="62">
        <f t="shared" si="51"/>
        <v>3171.4</v>
      </c>
      <c r="G100" s="28">
        <f t="shared" si="45"/>
        <v>1.6833191805860825E-3</v>
      </c>
      <c r="H100" s="82">
        <f t="shared" si="46"/>
        <v>1</v>
      </c>
      <c r="I100" s="9">
        <f t="shared" si="52"/>
        <v>-231620</v>
      </c>
      <c r="J100" s="2">
        <f t="shared" si="56"/>
        <v>47</v>
      </c>
      <c r="K100" s="48">
        <f t="shared" si="53"/>
        <v>156553</v>
      </c>
      <c r="L100" s="89">
        <f t="shared" si="57"/>
        <v>-10270</v>
      </c>
      <c r="M100" s="2">
        <f t="shared" si="58"/>
        <v>-21</v>
      </c>
      <c r="N100" s="48">
        <f t="shared" si="59"/>
        <v>4028</v>
      </c>
      <c r="P100" s="53">
        <f t="shared" si="47"/>
        <v>1.7738288717228796E-6</v>
      </c>
      <c r="Q100" s="52">
        <f t="shared" si="48"/>
        <v>1.4052777127705205</v>
      </c>
      <c r="R100" s="52">
        <f t="shared" si="49"/>
        <v>-66.250651769087526</v>
      </c>
      <c r="S100" s="122">
        <f t="shared" si="50"/>
        <v>47</v>
      </c>
      <c r="T100" s="164"/>
      <c r="U100" s="165"/>
      <c r="V100" s="112"/>
      <c r="W100" s="165"/>
      <c r="X100" s="108"/>
    </row>
    <row r="101" spans="2:24" x14ac:dyDescent="0.25">
      <c r="B101" s="11">
        <v>97</v>
      </c>
      <c r="C101" s="21">
        <v>43982</v>
      </c>
      <c r="D101" s="11">
        <f t="shared" si="54"/>
        <v>79285</v>
      </c>
      <c r="E101" s="4">
        <f t="shared" si="55"/>
        <v>160687</v>
      </c>
      <c r="F101" s="63">
        <f t="shared" si="51"/>
        <v>3171.4</v>
      </c>
      <c r="G101" s="27">
        <f t="shared" si="45"/>
        <v>1.6833191805860825E-3</v>
      </c>
      <c r="H101" s="81">
        <f t="shared" si="46"/>
        <v>1</v>
      </c>
      <c r="I101" s="11">
        <f t="shared" si="52"/>
        <v>-242168</v>
      </c>
      <c r="J101" s="4">
        <f t="shared" si="56"/>
        <v>32</v>
      </c>
      <c r="K101" s="51">
        <f t="shared" si="53"/>
        <v>160687</v>
      </c>
      <c r="L101" s="88">
        <f t="shared" si="57"/>
        <v>-10548</v>
      </c>
      <c r="M101" s="4">
        <f t="shared" si="58"/>
        <v>-15</v>
      </c>
      <c r="N101" s="51">
        <f t="shared" si="59"/>
        <v>4134</v>
      </c>
      <c r="P101" s="54">
        <f t="shared" si="47"/>
        <v>1.7738288717228796E-6</v>
      </c>
      <c r="Q101" s="55">
        <f t="shared" si="48"/>
        <v>1.423887457675391</v>
      </c>
      <c r="R101" s="55">
        <f t="shared" si="49"/>
        <v>-45.790891663928143</v>
      </c>
      <c r="S101" s="153">
        <f t="shared" si="50"/>
        <v>32</v>
      </c>
      <c r="T101" s="161"/>
      <c r="U101" s="19"/>
      <c r="V101" s="111"/>
      <c r="W101" s="19"/>
      <c r="X101" s="109"/>
    </row>
    <row r="102" spans="2:24" x14ac:dyDescent="0.25">
      <c r="B102" s="9">
        <v>98</v>
      </c>
      <c r="C102" s="22">
        <v>43983</v>
      </c>
      <c r="D102" s="9">
        <f t="shared" si="54"/>
        <v>79285</v>
      </c>
      <c r="E102" s="2">
        <f t="shared" si="55"/>
        <v>164930</v>
      </c>
      <c r="F102" s="62">
        <f t="shared" si="51"/>
        <v>3171.4</v>
      </c>
      <c r="G102" s="28">
        <f t="shared" si="45"/>
        <v>1.6833191805860825E-3</v>
      </c>
      <c r="H102" s="82">
        <f t="shared" si="46"/>
        <v>1</v>
      </c>
      <c r="I102" s="9">
        <f t="shared" si="52"/>
        <v>-252999</v>
      </c>
      <c r="J102" s="2">
        <f t="shared" si="56"/>
        <v>21</v>
      </c>
      <c r="K102" s="48">
        <f t="shared" si="53"/>
        <v>164930</v>
      </c>
      <c r="L102" s="89">
        <f t="shared" si="57"/>
        <v>-10831</v>
      </c>
      <c r="M102" s="2">
        <f t="shared" si="58"/>
        <v>-11</v>
      </c>
      <c r="N102" s="48">
        <f t="shared" si="59"/>
        <v>4243</v>
      </c>
      <c r="P102" s="53">
        <f t="shared" si="47"/>
        <v>1.7738288717228796E-6</v>
      </c>
      <c r="Q102" s="52">
        <f t="shared" si="48"/>
        <v>1.4429890190873935</v>
      </c>
      <c r="R102" s="52">
        <f t="shared" si="49"/>
        <v>-31.176777303100014</v>
      </c>
      <c r="S102" s="122">
        <f t="shared" si="50"/>
        <v>21</v>
      </c>
      <c r="T102" s="164"/>
      <c r="U102" s="165"/>
      <c r="V102" s="112"/>
      <c r="W102" s="165"/>
      <c r="X102" s="108"/>
    </row>
    <row r="103" spans="2:24" x14ac:dyDescent="0.25">
      <c r="B103" s="11">
        <v>99</v>
      </c>
      <c r="C103" s="21">
        <v>43984</v>
      </c>
      <c r="D103" s="11">
        <f t="shared" si="54"/>
        <v>79285</v>
      </c>
      <c r="E103" s="4">
        <f t="shared" si="55"/>
        <v>169285</v>
      </c>
      <c r="F103" s="63">
        <f t="shared" si="51"/>
        <v>3171.4</v>
      </c>
      <c r="G103" s="27">
        <f t="shared" si="45"/>
        <v>1.6833191805860825E-3</v>
      </c>
      <c r="H103" s="81">
        <f t="shared" si="46"/>
        <v>1</v>
      </c>
      <c r="I103" s="11">
        <f t="shared" si="52"/>
        <v>-264120</v>
      </c>
      <c r="J103" s="4">
        <f t="shared" si="56"/>
        <v>13</v>
      </c>
      <c r="K103" s="51">
        <f t="shared" si="53"/>
        <v>169285</v>
      </c>
      <c r="L103" s="88">
        <f t="shared" si="57"/>
        <v>-11121</v>
      </c>
      <c r="M103" s="4">
        <f t="shared" si="58"/>
        <v>-8</v>
      </c>
      <c r="N103" s="51">
        <f t="shared" si="59"/>
        <v>4355</v>
      </c>
      <c r="P103" s="54">
        <f t="shared" si="47"/>
        <v>1.7738288717228796E-6</v>
      </c>
      <c r="Q103" s="55">
        <f t="shared" si="48"/>
        <v>1.4625950863845927</v>
      </c>
      <c r="R103" s="55">
        <f t="shared" si="49"/>
        <v>-20.459760105159383</v>
      </c>
      <c r="S103" s="153">
        <f t="shared" si="50"/>
        <v>13</v>
      </c>
      <c r="T103" s="161"/>
      <c r="U103" s="19"/>
      <c r="V103" s="111"/>
      <c r="W103" s="19"/>
      <c r="X103" s="109"/>
    </row>
    <row r="104" spans="2:24" x14ac:dyDescent="0.25">
      <c r="B104" s="9">
        <v>100</v>
      </c>
      <c r="C104" s="22">
        <v>43985</v>
      </c>
      <c r="D104" s="9">
        <f t="shared" si="54"/>
        <v>79285</v>
      </c>
      <c r="E104" s="2">
        <f t="shared" si="55"/>
        <v>173755</v>
      </c>
      <c r="F104" s="62">
        <f t="shared" si="51"/>
        <v>3171.4</v>
      </c>
      <c r="G104" s="28">
        <f t="shared" si="45"/>
        <v>1.6833191805860825E-3</v>
      </c>
      <c r="H104" s="82">
        <f t="shared" si="46"/>
        <v>1</v>
      </c>
      <c r="I104" s="9">
        <f t="shared" si="52"/>
        <v>-275537</v>
      </c>
      <c r="J104" s="2">
        <f t="shared" si="56"/>
        <v>8</v>
      </c>
      <c r="K104" s="48">
        <f t="shared" si="53"/>
        <v>173755</v>
      </c>
      <c r="L104" s="89">
        <f t="shared" si="57"/>
        <v>-11417</v>
      </c>
      <c r="M104" s="2">
        <f t="shared" si="58"/>
        <v>-5</v>
      </c>
      <c r="N104" s="48">
        <f t="shared" si="59"/>
        <v>4470</v>
      </c>
      <c r="P104" s="53">
        <f t="shared" si="47"/>
        <v>1.7738288717228796E-6</v>
      </c>
      <c r="Q104" s="52">
        <f t="shared" si="48"/>
        <v>1.4827201107754122</v>
      </c>
      <c r="R104" s="52">
        <f t="shared" si="49"/>
        <v>-12.66556577938438</v>
      </c>
      <c r="S104" s="122">
        <f t="shared" si="50"/>
        <v>8</v>
      </c>
      <c r="T104" s="164"/>
      <c r="U104" s="165"/>
      <c r="V104" s="112"/>
      <c r="W104" s="165"/>
      <c r="X104" s="108"/>
    </row>
    <row r="105" spans="2:24" x14ac:dyDescent="0.25">
      <c r="B105" s="11">
        <v>101</v>
      </c>
      <c r="C105" s="21">
        <v>43986</v>
      </c>
      <c r="D105" s="11">
        <f t="shared" si="54"/>
        <v>79285</v>
      </c>
      <c r="E105" s="4">
        <f t="shared" si="55"/>
        <v>178343</v>
      </c>
      <c r="F105" s="63">
        <f t="shared" si="51"/>
        <v>3171.4</v>
      </c>
      <c r="G105" s="27">
        <f t="shared" si="45"/>
        <v>1.6833191805860825E-3</v>
      </c>
      <c r="H105" s="81">
        <f t="shared" si="46"/>
        <v>1</v>
      </c>
      <c r="I105" s="11">
        <f t="shared" si="52"/>
        <v>-287257</v>
      </c>
      <c r="J105" s="4">
        <f t="shared" si="56"/>
        <v>5</v>
      </c>
      <c r="K105" s="51">
        <f t="shared" si="53"/>
        <v>178343</v>
      </c>
      <c r="L105" s="88">
        <f t="shared" si="57"/>
        <v>-11720</v>
      </c>
      <c r="M105" s="4">
        <f t="shared" si="58"/>
        <v>-3</v>
      </c>
      <c r="N105" s="51">
        <f t="shared" si="59"/>
        <v>4588</v>
      </c>
      <c r="P105" s="54">
        <f t="shared" si="47"/>
        <v>1.7738288717228796E-6</v>
      </c>
      <c r="Q105" s="55">
        <f t="shared" si="48"/>
        <v>1.5033750198075571</v>
      </c>
      <c r="R105" s="55">
        <f t="shared" si="49"/>
        <v>-7.7941943257750035</v>
      </c>
      <c r="S105" s="153">
        <f t="shared" si="50"/>
        <v>5</v>
      </c>
      <c r="T105" s="161"/>
      <c r="U105" s="19"/>
      <c r="V105" s="111"/>
      <c r="W105" s="19"/>
      <c r="X105" s="109"/>
    </row>
    <row r="106" spans="2:24" x14ac:dyDescent="0.25">
      <c r="B106" s="9">
        <v>102</v>
      </c>
      <c r="C106" s="22">
        <v>43987</v>
      </c>
      <c r="D106" s="9">
        <f t="shared" si="54"/>
        <v>79285</v>
      </c>
      <c r="E106" s="2">
        <f t="shared" si="55"/>
        <v>183052</v>
      </c>
      <c r="F106" s="62">
        <f t="shared" si="51"/>
        <v>3171.4</v>
      </c>
      <c r="G106" s="28">
        <f t="shared" si="45"/>
        <v>1.6833191805860825E-3</v>
      </c>
      <c r="H106" s="82">
        <f t="shared" si="46"/>
        <v>1</v>
      </c>
      <c r="I106" s="9">
        <f t="shared" si="52"/>
        <v>-299287</v>
      </c>
      <c r="J106" s="2">
        <f t="shared" si="56"/>
        <v>3</v>
      </c>
      <c r="K106" s="48">
        <f t="shared" si="53"/>
        <v>183052</v>
      </c>
      <c r="L106" s="89">
        <f t="shared" si="57"/>
        <v>-12030</v>
      </c>
      <c r="M106" s="2">
        <f t="shared" si="58"/>
        <v>-2</v>
      </c>
      <c r="N106" s="48">
        <f t="shared" si="59"/>
        <v>4709</v>
      </c>
      <c r="P106" s="53">
        <f t="shared" si="47"/>
        <v>1.7738288717228796E-6</v>
      </c>
      <c r="Q106" s="52">
        <f t="shared" si="48"/>
        <v>1.5245742646894511</v>
      </c>
      <c r="R106" s="52">
        <f t="shared" si="49"/>
        <v>-4.8713714536093775</v>
      </c>
      <c r="S106" s="122">
        <f t="shared" si="50"/>
        <v>3</v>
      </c>
      <c r="T106" s="164"/>
      <c r="U106" s="165"/>
      <c r="V106" s="112"/>
      <c r="W106" s="165"/>
      <c r="X106" s="108"/>
    </row>
    <row r="107" spans="2:24" x14ac:dyDescent="0.25">
      <c r="B107" s="11">
        <v>103</v>
      </c>
      <c r="C107" s="21">
        <v>43988</v>
      </c>
      <c r="D107" s="11">
        <f t="shared" si="54"/>
        <v>79285</v>
      </c>
      <c r="E107" s="4">
        <f t="shared" si="55"/>
        <v>187885</v>
      </c>
      <c r="F107" s="63">
        <f t="shared" si="51"/>
        <v>3171.4</v>
      </c>
      <c r="G107" s="27">
        <f t="shared" si="45"/>
        <v>1.6833191805860825E-3</v>
      </c>
      <c r="H107" s="81">
        <f t="shared" si="46"/>
        <v>1</v>
      </c>
      <c r="I107" s="11">
        <f t="shared" si="52"/>
        <v>-311636</v>
      </c>
      <c r="J107" s="4">
        <f t="shared" si="56"/>
        <v>1</v>
      </c>
      <c r="K107" s="51">
        <f t="shared" si="53"/>
        <v>187885</v>
      </c>
      <c r="L107" s="88">
        <f t="shared" si="57"/>
        <v>-12349</v>
      </c>
      <c r="M107" s="4">
        <f t="shared" si="58"/>
        <v>-2</v>
      </c>
      <c r="N107" s="51">
        <f t="shared" si="59"/>
        <v>4833</v>
      </c>
      <c r="P107" s="54">
        <f t="shared" si="47"/>
        <v>1.7738288717228796E-6</v>
      </c>
      <c r="Q107" s="55">
        <f t="shared" si="48"/>
        <v>1.5463322966295174</v>
      </c>
      <c r="R107" s="55">
        <f t="shared" si="49"/>
        <v>-2.9228228721656264</v>
      </c>
      <c r="S107" s="153">
        <f t="shared" si="50"/>
        <v>1</v>
      </c>
      <c r="T107" s="161"/>
      <c r="U107" s="19"/>
      <c r="V107" s="111"/>
      <c r="W107" s="19"/>
      <c r="X107" s="109"/>
    </row>
    <row r="108" spans="2:24" x14ac:dyDescent="0.25">
      <c r="B108" s="9">
        <v>104</v>
      </c>
      <c r="C108" s="22">
        <v>43989</v>
      </c>
      <c r="D108" s="9">
        <f t="shared" si="54"/>
        <v>79285</v>
      </c>
      <c r="E108" s="2">
        <f t="shared" si="55"/>
        <v>192846</v>
      </c>
      <c r="F108" s="62">
        <f t="shared" si="51"/>
        <v>3171.4</v>
      </c>
      <c r="G108" s="28">
        <f t="shared" si="45"/>
        <v>1.6833191805860825E-3</v>
      </c>
      <c r="H108" s="82">
        <f t="shared" si="46"/>
        <v>1</v>
      </c>
      <c r="I108" s="9">
        <f t="shared" si="52"/>
        <v>-324311</v>
      </c>
      <c r="J108" s="2">
        <f t="shared" si="56"/>
        <v>0</v>
      </c>
      <c r="K108" s="48">
        <f t="shared" si="53"/>
        <v>192846</v>
      </c>
      <c r="L108" s="89">
        <f t="shared" si="57"/>
        <v>-12675</v>
      </c>
      <c r="M108" s="2">
        <f t="shared" si="58"/>
        <v>-1</v>
      </c>
      <c r="N108" s="48">
        <f t="shared" si="59"/>
        <v>4961</v>
      </c>
      <c r="P108" s="53">
        <f t="shared" si="47"/>
        <v>1.7738288717228796E-6</v>
      </c>
      <c r="Q108" s="52">
        <f t="shared" si="48"/>
        <v>1.5686670904968976</v>
      </c>
      <c r="R108" s="52">
        <f t="shared" si="49"/>
        <v>-0.97427429072187544</v>
      </c>
      <c r="S108" s="122">
        <f t="shared" si="50"/>
        <v>0</v>
      </c>
      <c r="T108" s="164"/>
      <c r="U108" s="165"/>
      <c r="V108" s="112"/>
      <c r="W108" s="165"/>
      <c r="X108" s="108"/>
    </row>
    <row r="109" spans="2:24" x14ac:dyDescent="0.25">
      <c r="B109" s="11">
        <v>105</v>
      </c>
      <c r="C109" s="21">
        <v>43990</v>
      </c>
      <c r="D109" s="11">
        <f t="shared" si="54"/>
        <v>79285</v>
      </c>
      <c r="E109" s="4">
        <f t="shared" si="55"/>
        <v>197938</v>
      </c>
      <c r="F109" s="63">
        <f t="shared" si="51"/>
        <v>3171.4</v>
      </c>
      <c r="G109" s="27">
        <f t="shared" si="45"/>
        <v>1.6833191805860825E-3</v>
      </c>
      <c r="H109" s="81">
        <f t="shared" si="46"/>
        <v>1</v>
      </c>
      <c r="I109" s="11">
        <f t="shared" si="52"/>
        <v>-337321</v>
      </c>
      <c r="J109" s="4">
        <f t="shared" si="56"/>
        <v>0</v>
      </c>
      <c r="K109" s="51">
        <f t="shared" si="53"/>
        <v>197938</v>
      </c>
      <c r="L109" s="88">
        <f t="shared" si="57"/>
        <v>-13010</v>
      </c>
      <c r="M109" s="4">
        <f t="shared" si="58"/>
        <v>0</v>
      </c>
      <c r="N109" s="51">
        <f t="shared" si="59"/>
        <v>5092</v>
      </c>
      <c r="P109" s="54">
        <f t="shared" si="47"/>
        <v>1.7738288717228796E-6</v>
      </c>
      <c r="Q109" s="55">
        <f t="shared" si="48"/>
        <v>1.5915896926944813</v>
      </c>
      <c r="R109" s="55">
        <f t="shared" si="49"/>
        <v>0</v>
      </c>
      <c r="S109" s="153">
        <f t="shared" si="50"/>
        <v>0</v>
      </c>
      <c r="T109" s="161"/>
      <c r="U109" s="19"/>
      <c r="V109" s="111"/>
      <c r="W109" s="19"/>
      <c r="X109" s="109"/>
    </row>
    <row r="110" spans="2:24" x14ac:dyDescent="0.25">
      <c r="B110" s="9">
        <v>106</v>
      </c>
      <c r="C110" s="22">
        <v>43991</v>
      </c>
      <c r="D110" s="9">
        <f t="shared" si="54"/>
        <v>79285</v>
      </c>
      <c r="E110" s="2">
        <f t="shared" si="55"/>
        <v>203164</v>
      </c>
      <c r="F110" s="62">
        <f t="shared" si="51"/>
        <v>3171.4</v>
      </c>
      <c r="G110" s="28">
        <f t="shared" si="45"/>
        <v>1.6833191805860825E-3</v>
      </c>
      <c r="H110" s="82">
        <f t="shared" si="46"/>
        <v>1</v>
      </c>
      <c r="I110" s="9">
        <f t="shared" si="52"/>
        <v>-350675</v>
      </c>
      <c r="J110" s="2">
        <f t="shared" si="56"/>
        <v>0</v>
      </c>
      <c r="K110" s="48">
        <f t="shared" si="53"/>
        <v>203164</v>
      </c>
      <c r="L110" s="89">
        <f t="shared" si="57"/>
        <v>-13354</v>
      </c>
      <c r="M110" s="2">
        <f t="shared" si="58"/>
        <v>0</v>
      </c>
      <c r="N110" s="48">
        <f t="shared" si="59"/>
        <v>5226</v>
      </c>
      <c r="P110" s="53">
        <f t="shared" si="47"/>
        <v>1.7738288717228796E-6</v>
      </c>
      <c r="Q110" s="52">
        <f t="shared" si="48"/>
        <v>1.6151163162610502</v>
      </c>
      <c r="R110" s="52">
        <f t="shared" si="49"/>
        <v>0</v>
      </c>
      <c r="S110" s="122">
        <f t="shared" si="50"/>
        <v>0</v>
      </c>
      <c r="T110" s="164"/>
      <c r="U110" s="165"/>
      <c r="V110" s="112"/>
      <c r="W110" s="165"/>
      <c r="X110" s="108"/>
    </row>
    <row r="111" spans="2:24" x14ac:dyDescent="0.25">
      <c r="B111" s="11">
        <v>107</v>
      </c>
      <c r="C111" s="21">
        <v>43992</v>
      </c>
      <c r="D111" s="11">
        <f t="shared" si="54"/>
        <v>79285</v>
      </c>
      <c r="E111" s="4">
        <f t="shared" si="55"/>
        <v>208528</v>
      </c>
      <c r="F111" s="63">
        <f t="shared" si="51"/>
        <v>3171.4</v>
      </c>
      <c r="G111" s="27">
        <f t="shared" si="45"/>
        <v>1.6833191805860825E-3</v>
      </c>
      <c r="H111" s="81">
        <f t="shared" si="46"/>
        <v>1</v>
      </c>
      <c r="I111" s="11">
        <f t="shared" si="52"/>
        <v>-364381</v>
      </c>
      <c r="J111" s="4">
        <f t="shared" si="56"/>
        <v>0</v>
      </c>
      <c r="K111" s="51">
        <f t="shared" si="53"/>
        <v>208528</v>
      </c>
      <c r="L111" s="88">
        <f t="shared" si="57"/>
        <v>-13706</v>
      </c>
      <c r="M111" s="4">
        <f t="shared" si="58"/>
        <v>0</v>
      </c>
      <c r="N111" s="51">
        <f t="shared" si="59"/>
        <v>5364</v>
      </c>
      <c r="P111" s="54">
        <f t="shared" si="47"/>
        <v>1.7738288717228796E-6</v>
      </c>
      <c r="Q111" s="55">
        <f t="shared" si="48"/>
        <v>1.6392649360657463</v>
      </c>
      <c r="R111" s="55">
        <f t="shared" si="49"/>
        <v>0</v>
      </c>
      <c r="S111" s="153">
        <f t="shared" si="50"/>
        <v>0</v>
      </c>
      <c r="T111" s="161"/>
      <c r="U111" s="19"/>
      <c r="V111" s="111"/>
      <c r="W111" s="19"/>
      <c r="X111" s="109"/>
    </row>
    <row r="112" spans="2:24" x14ac:dyDescent="0.25">
      <c r="B112" s="9">
        <v>108</v>
      </c>
      <c r="C112" s="22">
        <v>43993</v>
      </c>
      <c r="D112" s="9">
        <f t="shared" si="54"/>
        <v>79285</v>
      </c>
      <c r="E112" s="2">
        <f t="shared" si="55"/>
        <v>214034</v>
      </c>
      <c r="F112" s="62">
        <f t="shared" si="51"/>
        <v>3171.4</v>
      </c>
      <c r="G112" s="28">
        <f t="shared" si="45"/>
        <v>1.6833191805860825E-3</v>
      </c>
      <c r="H112" s="82">
        <f t="shared" si="46"/>
        <v>1</v>
      </c>
      <c r="I112" s="9">
        <f t="shared" si="52"/>
        <v>-378449</v>
      </c>
      <c r="J112" s="2">
        <f t="shared" si="56"/>
        <v>0</v>
      </c>
      <c r="K112" s="48">
        <f t="shared" si="53"/>
        <v>214034</v>
      </c>
      <c r="L112" s="89">
        <f t="shared" si="57"/>
        <v>-14068</v>
      </c>
      <c r="M112" s="2">
        <f t="shared" si="58"/>
        <v>0</v>
      </c>
      <c r="N112" s="48">
        <f t="shared" si="59"/>
        <v>5506</v>
      </c>
      <c r="P112" s="53">
        <f t="shared" si="47"/>
        <v>1.7738288717228796E-6</v>
      </c>
      <c r="Q112" s="52">
        <f t="shared" si="48"/>
        <v>1.6640501221721764</v>
      </c>
      <c r="R112" s="52">
        <f t="shared" si="49"/>
        <v>0</v>
      </c>
      <c r="S112" s="122">
        <f t="shared" si="50"/>
        <v>0</v>
      </c>
      <c r="T112" s="164"/>
      <c r="U112" s="165"/>
      <c r="V112" s="112"/>
      <c r="W112" s="165"/>
      <c r="X112" s="108"/>
    </row>
    <row r="113" spans="2:24" x14ac:dyDescent="0.25">
      <c r="B113" s="11">
        <v>109</v>
      </c>
      <c r="C113" s="21">
        <v>43994</v>
      </c>
      <c r="D113" s="11">
        <f t="shared" si="54"/>
        <v>79285</v>
      </c>
      <c r="E113" s="4">
        <f t="shared" si="55"/>
        <v>219685</v>
      </c>
      <c r="F113" s="63">
        <f t="shared" si="51"/>
        <v>3171.4</v>
      </c>
      <c r="G113" s="27">
        <f t="shared" si="45"/>
        <v>1.6833191805860825E-3</v>
      </c>
      <c r="H113" s="81">
        <f t="shared" si="46"/>
        <v>1</v>
      </c>
      <c r="I113" s="11">
        <f t="shared" si="52"/>
        <v>-392888</v>
      </c>
      <c r="J113" s="4">
        <f t="shared" si="56"/>
        <v>0</v>
      </c>
      <c r="K113" s="51">
        <f t="shared" si="53"/>
        <v>219685</v>
      </c>
      <c r="L113" s="88">
        <f t="shared" si="57"/>
        <v>-14439</v>
      </c>
      <c r="M113" s="4">
        <f t="shared" si="58"/>
        <v>0</v>
      </c>
      <c r="N113" s="51">
        <f t="shared" si="59"/>
        <v>5651</v>
      </c>
      <c r="P113" s="54">
        <f t="shared" si="47"/>
        <v>1.7738288717228796E-6</v>
      </c>
      <c r="Q113" s="55">
        <f t="shared" si="48"/>
        <v>1.6894899683046667</v>
      </c>
      <c r="R113" s="55">
        <f t="shared" si="49"/>
        <v>0</v>
      </c>
      <c r="S113" s="153">
        <f t="shared" si="50"/>
        <v>0</v>
      </c>
      <c r="T113" s="161"/>
      <c r="U113" s="19"/>
      <c r="V113" s="111"/>
      <c r="W113" s="19"/>
      <c r="X113" s="109"/>
    </row>
    <row r="114" spans="2:24" x14ac:dyDescent="0.25">
      <c r="B114" s="9">
        <v>110</v>
      </c>
      <c r="C114" s="22">
        <v>43995</v>
      </c>
      <c r="D114" s="9">
        <f t="shared" si="54"/>
        <v>79285</v>
      </c>
      <c r="E114" s="2">
        <f t="shared" si="55"/>
        <v>225485</v>
      </c>
      <c r="F114" s="62">
        <f t="shared" si="51"/>
        <v>3171.4</v>
      </c>
      <c r="G114" s="28">
        <f t="shared" si="45"/>
        <v>1.6833191805860825E-3</v>
      </c>
      <c r="H114" s="82">
        <f t="shared" si="46"/>
        <v>1</v>
      </c>
      <c r="I114" s="9">
        <f t="shared" si="52"/>
        <v>-407709</v>
      </c>
      <c r="J114" s="2">
        <f t="shared" si="56"/>
        <v>0</v>
      </c>
      <c r="K114" s="48">
        <f t="shared" si="53"/>
        <v>225485</v>
      </c>
      <c r="L114" s="89">
        <f t="shared" si="57"/>
        <v>-14821</v>
      </c>
      <c r="M114" s="2">
        <f t="shared" si="58"/>
        <v>0</v>
      </c>
      <c r="N114" s="48">
        <f t="shared" si="59"/>
        <v>5800</v>
      </c>
      <c r="P114" s="53">
        <f t="shared" si="47"/>
        <v>1.7738288717228796E-6</v>
      </c>
      <c r="Q114" s="52">
        <f t="shared" si="48"/>
        <v>1.7156006875019985</v>
      </c>
      <c r="R114" s="52">
        <f t="shared" si="49"/>
        <v>0</v>
      </c>
      <c r="S114" s="122">
        <f t="shared" si="50"/>
        <v>0</v>
      </c>
      <c r="T114" s="164"/>
      <c r="U114" s="165"/>
      <c r="V114" s="112"/>
      <c r="W114" s="165"/>
      <c r="X114" s="108"/>
    </row>
    <row r="115" spans="2:24" x14ac:dyDescent="0.25">
      <c r="B115" s="11">
        <v>111</v>
      </c>
      <c r="C115" s="21">
        <v>43996</v>
      </c>
      <c r="D115" s="11">
        <f t="shared" si="54"/>
        <v>79285</v>
      </c>
      <c r="E115" s="4">
        <f t="shared" si="55"/>
        <v>231438</v>
      </c>
      <c r="F115" s="63">
        <f t="shared" si="51"/>
        <v>3171.4</v>
      </c>
      <c r="G115" s="27">
        <f t="shared" si="45"/>
        <v>1.6833191805860825E-3</v>
      </c>
      <c r="H115" s="81">
        <f t="shared" si="46"/>
        <v>1</v>
      </c>
      <c r="I115" s="11">
        <f t="shared" si="52"/>
        <v>-422921</v>
      </c>
      <c r="J115" s="4">
        <f t="shared" si="56"/>
        <v>0</v>
      </c>
      <c r="K115" s="51">
        <f t="shared" si="53"/>
        <v>231438</v>
      </c>
      <c r="L115" s="88">
        <f t="shared" si="57"/>
        <v>-15212</v>
      </c>
      <c r="M115" s="4">
        <f t="shared" si="58"/>
        <v>0</v>
      </c>
      <c r="N115" s="51">
        <f t="shared" si="59"/>
        <v>5953</v>
      </c>
      <c r="P115" s="54">
        <f t="shared" si="47"/>
        <v>1.7738288717228796E-6</v>
      </c>
      <c r="Q115" s="55">
        <f t="shared" si="48"/>
        <v>1.7424021353188563</v>
      </c>
      <c r="R115" s="55">
        <f t="shared" si="49"/>
        <v>0</v>
      </c>
      <c r="S115" s="153">
        <f t="shared" si="50"/>
        <v>0</v>
      </c>
      <c r="T115" s="161"/>
      <c r="U115" s="19"/>
      <c r="V115" s="111"/>
      <c r="W115" s="19"/>
      <c r="X115" s="109"/>
    </row>
    <row r="116" spans="2:24" x14ac:dyDescent="0.25">
      <c r="B116" s="9">
        <v>112</v>
      </c>
      <c r="C116" s="22">
        <v>43997</v>
      </c>
      <c r="D116" s="9">
        <f t="shared" si="54"/>
        <v>79285</v>
      </c>
      <c r="E116" s="2">
        <f t="shared" si="55"/>
        <v>237549</v>
      </c>
      <c r="F116" s="62">
        <f t="shared" si="51"/>
        <v>3171.4</v>
      </c>
      <c r="G116" s="28">
        <f t="shared" si="45"/>
        <v>1.6833191805860825E-3</v>
      </c>
      <c r="H116" s="82">
        <f t="shared" si="46"/>
        <v>1</v>
      </c>
      <c r="I116" s="9">
        <f t="shared" si="52"/>
        <v>-438535</v>
      </c>
      <c r="J116" s="2">
        <f t="shared" si="56"/>
        <v>0</v>
      </c>
      <c r="K116" s="48">
        <f t="shared" si="53"/>
        <v>237549</v>
      </c>
      <c r="L116" s="89">
        <f t="shared" si="57"/>
        <v>-15614</v>
      </c>
      <c r="M116" s="2">
        <f t="shared" si="58"/>
        <v>0</v>
      </c>
      <c r="N116" s="48">
        <f t="shared" si="59"/>
        <v>6111</v>
      </c>
      <c r="P116" s="53">
        <f t="shared" si="47"/>
        <v>1.7738288717228796E-6</v>
      </c>
      <c r="Q116" s="52">
        <f t="shared" si="48"/>
        <v>1.7699106436492071</v>
      </c>
      <c r="R116" s="52">
        <f t="shared" si="49"/>
        <v>0</v>
      </c>
      <c r="S116" s="122">
        <f t="shared" si="50"/>
        <v>0</v>
      </c>
      <c r="T116" s="164"/>
      <c r="U116" s="165"/>
      <c r="V116" s="112"/>
      <c r="W116" s="165"/>
      <c r="X116" s="108"/>
    </row>
    <row r="117" spans="2:24" x14ac:dyDescent="0.25">
      <c r="B117" s="11">
        <v>113</v>
      </c>
      <c r="C117" s="21">
        <v>43998</v>
      </c>
      <c r="D117" s="11">
        <f t="shared" si="54"/>
        <v>79285</v>
      </c>
      <c r="E117" s="4">
        <f t="shared" si="55"/>
        <v>243821</v>
      </c>
      <c r="F117" s="63">
        <f t="shared" si="51"/>
        <v>3171.4</v>
      </c>
      <c r="G117" s="27">
        <f t="shared" si="45"/>
        <v>1.6833191805860825E-3</v>
      </c>
      <c r="H117" s="81">
        <f t="shared" si="46"/>
        <v>1</v>
      </c>
      <c r="I117" s="11">
        <f t="shared" si="52"/>
        <v>-454561</v>
      </c>
      <c r="J117" s="4">
        <f t="shared" si="56"/>
        <v>0</v>
      </c>
      <c r="K117" s="51">
        <f t="shared" si="53"/>
        <v>243821</v>
      </c>
      <c r="L117" s="88">
        <f t="shared" si="57"/>
        <v>-16026</v>
      </c>
      <c r="M117" s="4">
        <f t="shared" si="58"/>
        <v>0</v>
      </c>
      <c r="N117" s="51">
        <f t="shared" si="59"/>
        <v>6272</v>
      </c>
      <c r="P117" s="54">
        <f t="shared" si="47"/>
        <v>1.7738288717228796E-6</v>
      </c>
      <c r="Q117" s="55">
        <f t="shared" si="48"/>
        <v>1.7981461869029181</v>
      </c>
      <c r="R117" s="55">
        <f t="shared" si="49"/>
        <v>0</v>
      </c>
      <c r="S117" s="153">
        <f t="shared" si="50"/>
        <v>0</v>
      </c>
      <c r="T117" s="161"/>
      <c r="U117" s="19"/>
      <c r="V117" s="111"/>
      <c r="W117" s="19"/>
      <c r="X117" s="109"/>
    </row>
    <row r="118" spans="2:24" x14ac:dyDescent="0.25">
      <c r="B118" s="9">
        <v>114</v>
      </c>
      <c r="C118" s="22">
        <v>43999</v>
      </c>
      <c r="D118" s="9">
        <f t="shared" si="54"/>
        <v>79285</v>
      </c>
      <c r="E118" s="2">
        <f t="shared" si="55"/>
        <v>250259</v>
      </c>
      <c r="F118" s="62">
        <f t="shared" si="51"/>
        <v>3171.4</v>
      </c>
      <c r="G118" s="28">
        <f t="shared" si="45"/>
        <v>1.6833191805860825E-3</v>
      </c>
      <c r="H118" s="82">
        <f t="shared" si="46"/>
        <v>1</v>
      </c>
      <c r="I118" s="9">
        <f t="shared" si="52"/>
        <v>-471010</v>
      </c>
      <c r="J118" s="2">
        <f t="shared" si="56"/>
        <v>0</v>
      </c>
      <c r="K118" s="48">
        <f t="shared" si="53"/>
        <v>250259</v>
      </c>
      <c r="L118" s="89">
        <f t="shared" si="57"/>
        <v>-16449</v>
      </c>
      <c r="M118" s="2">
        <f t="shared" si="58"/>
        <v>0</v>
      </c>
      <c r="N118" s="48">
        <f t="shared" si="59"/>
        <v>6438</v>
      </c>
      <c r="P118" s="53">
        <f t="shared" si="47"/>
        <v>1.7738288717228796E-6</v>
      </c>
      <c r="Q118" s="52">
        <f t="shared" si="48"/>
        <v>1.8271267399491311</v>
      </c>
      <c r="R118" s="52">
        <f t="shared" si="49"/>
        <v>0</v>
      </c>
      <c r="S118" s="122">
        <f t="shared" si="50"/>
        <v>0</v>
      </c>
      <c r="T118" s="164"/>
      <c r="U118" s="165"/>
      <c r="V118" s="112"/>
      <c r="W118" s="165"/>
      <c r="X118" s="108"/>
    </row>
    <row r="119" spans="2:24" x14ac:dyDescent="0.25">
      <c r="B119" s="11">
        <v>115</v>
      </c>
      <c r="C119" s="21">
        <v>44000</v>
      </c>
      <c r="D119" s="11">
        <f t="shared" si="54"/>
        <v>79285</v>
      </c>
      <c r="E119" s="4">
        <f t="shared" si="55"/>
        <v>256867</v>
      </c>
      <c r="F119" s="63">
        <f t="shared" si="51"/>
        <v>3171.4</v>
      </c>
      <c r="G119" s="27">
        <f t="shared" si="45"/>
        <v>1.6833191805860825E-3</v>
      </c>
      <c r="H119" s="81">
        <f t="shared" si="46"/>
        <v>1</v>
      </c>
      <c r="I119" s="11">
        <f t="shared" si="52"/>
        <v>-487893</v>
      </c>
      <c r="J119" s="4">
        <f t="shared" si="56"/>
        <v>0</v>
      </c>
      <c r="K119" s="51">
        <f t="shared" si="53"/>
        <v>256867</v>
      </c>
      <c r="L119" s="88">
        <f t="shared" si="57"/>
        <v>-16883</v>
      </c>
      <c r="M119" s="4">
        <f t="shared" si="58"/>
        <v>0</v>
      </c>
      <c r="N119" s="51">
        <f t="shared" si="59"/>
        <v>6608</v>
      </c>
      <c r="P119" s="54">
        <f t="shared" ref="P119:P150" si="60">R$17*((1+P$17-Q$17)*(1+P$17+S$17)-Q$17)</f>
        <v>1.7738288717228796E-6</v>
      </c>
      <c r="Q119" s="55">
        <f t="shared" ref="Q119:Q150" si="61">(1+P$17-Q$17)*(1+P$17+S$17)-R$17*((S$17*K118)+((I118+J118)*(1+P$17+S$17)))</f>
        <v>1.8568722771977146</v>
      </c>
      <c r="R119" s="55">
        <f t="shared" ref="R119:R150" si="62">-J118*(1+P$17+S$17)</f>
        <v>0</v>
      </c>
      <c r="S119" s="153">
        <f t="shared" si="50"/>
        <v>0</v>
      </c>
      <c r="T119" s="161"/>
      <c r="U119" s="19"/>
      <c r="V119" s="111"/>
      <c r="W119" s="19"/>
      <c r="X119" s="109"/>
    </row>
    <row r="120" spans="2:24" x14ac:dyDescent="0.25">
      <c r="B120" s="9">
        <v>116</v>
      </c>
      <c r="C120" s="22">
        <v>44001</v>
      </c>
      <c r="D120" s="9">
        <f t="shared" si="54"/>
        <v>79285</v>
      </c>
      <c r="E120" s="2">
        <f t="shared" si="55"/>
        <v>263649</v>
      </c>
      <c r="F120" s="62">
        <f t="shared" si="51"/>
        <v>3171.4</v>
      </c>
      <c r="G120" s="28">
        <f t="shared" si="45"/>
        <v>1.6833191805860825E-3</v>
      </c>
      <c r="H120" s="82">
        <f t="shared" si="46"/>
        <v>1</v>
      </c>
      <c r="I120" s="9">
        <f t="shared" si="52"/>
        <v>-505222</v>
      </c>
      <c r="J120" s="2">
        <f t="shared" si="56"/>
        <v>0</v>
      </c>
      <c r="K120" s="48">
        <f t="shared" si="53"/>
        <v>263649</v>
      </c>
      <c r="L120" s="89">
        <f t="shared" si="57"/>
        <v>-17329</v>
      </c>
      <c r="M120" s="2">
        <f t="shared" si="58"/>
        <v>0</v>
      </c>
      <c r="N120" s="48">
        <f t="shared" si="59"/>
        <v>6782</v>
      </c>
      <c r="P120" s="53">
        <f t="shared" si="60"/>
        <v>1.7738288717228796E-6</v>
      </c>
      <c r="Q120" s="52">
        <f t="shared" si="61"/>
        <v>1.8874026542033522</v>
      </c>
      <c r="R120" s="52">
        <f t="shared" si="62"/>
        <v>0</v>
      </c>
      <c r="S120" s="122">
        <f t="shared" si="50"/>
        <v>0</v>
      </c>
      <c r="T120" s="164"/>
      <c r="U120" s="165"/>
      <c r="V120" s="112"/>
      <c r="W120" s="165"/>
      <c r="X120" s="108"/>
    </row>
    <row r="121" spans="2:24" x14ac:dyDescent="0.25">
      <c r="B121" s="11">
        <v>117</v>
      </c>
      <c r="C121" s="21">
        <v>44002</v>
      </c>
      <c r="D121" s="11">
        <f t="shared" si="54"/>
        <v>79285</v>
      </c>
      <c r="E121" s="4">
        <f t="shared" si="55"/>
        <v>270610</v>
      </c>
      <c r="F121" s="63">
        <f t="shared" si="51"/>
        <v>3171.4</v>
      </c>
      <c r="G121" s="27">
        <f t="shared" si="45"/>
        <v>1.6833191805860825E-3</v>
      </c>
      <c r="H121" s="81">
        <f t="shared" si="46"/>
        <v>1</v>
      </c>
      <c r="I121" s="11">
        <f t="shared" si="52"/>
        <v>-523009</v>
      </c>
      <c r="J121" s="4">
        <f t="shared" si="56"/>
        <v>0</v>
      </c>
      <c r="K121" s="51">
        <f t="shared" si="53"/>
        <v>270610</v>
      </c>
      <c r="L121" s="88">
        <f t="shared" si="57"/>
        <v>-17787</v>
      </c>
      <c r="M121" s="4">
        <f t="shared" si="58"/>
        <v>0</v>
      </c>
      <c r="N121" s="51">
        <f t="shared" si="59"/>
        <v>6961</v>
      </c>
      <c r="P121" s="54">
        <f t="shared" si="60"/>
        <v>1.7738288717228796E-6</v>
      </c>
      <c r="Q121" s="55">
        <f t="shared" si="61"/>
        <v>1.9187394883510871</v>
      </c>
      <c r="R121" s="55">
        <f t="shared" si="62"/>
        <v>0</v>
      </c>
      <c r="S121" s="153">
        <f t="shared" si="50"/>
        <v>0</v>
      </c>
      <c r="T121" s="161"/>
      <c r="U121" s="19"/>
      <c r="V121" s="111"/>
      <c r="W121" s="19"/>
      <c r="X121" s="109"/>
    </row>
    <row r="122" spans="2:24" x14ac:dyDescent="0.25">
      <c r="B122" s="9">
        <v>118</v>
      </c>
      <c r="C122" s="22">
        <v>44003</v>
      </c>
      <c r="D122" s="9">
        <f t="shared" si="54"/>
        <v>79285</v>
      </c>
      <c r="E122" s="2">
        <f t="shared" si="55"/>
        <v>277755</v>
      </c>
      <c r="F122" s="62">
        <f t="shared" si="51"/>
        <v>3171.4</v>
      </c>
      <c r="G122" s="28">
        <f t="shared" si="45"/>
        <v>1.6833191805860825E-3</v>
      </c>
      <c r="H122" s="82">
        <f t="shared" si="46"/>
        <v>1</v>
      </c>
      <c r="I122" s="9">
        <f t="shared" si="52"/>
        <v>-541265</v>
      </c>
      <c r="J122" s="2">
        <f t="shared" si="56"/>
        <v>0</v>
      </c>
      <c r="K122" s="48">
        <f t="shared" si="53"/>
        <v>277755</v>
      </c>
      <c r="L122" s="89">
        <f t="shared" si="57"/>
        <v>-18256</v>
      </c>
      <c r="M122" s="2">
        <f t="shared" si="58"/>
        <v>0</v>
      </c>
      <c r="N122" s="48">
        <f t="shared" si="59"/>
        <v>7145</v>
      </c>
      <c r="P122" s="53">
        <f t="shared" si="60"/>
        <v>1.7738288717228796E-6</v>
      </c>
      <c r="Q122" s="52">
        <f t="shared" si="61"/>
        <v>1.9509045158811469</v>
      </c>
      <c r="R122" s="52">
        <f t="shared" si="62"/>
        <v>0</v>
      </c>
      <c r="S122" s="122">
        <f t="shared" si="50"/>
        <v>0</v>
      </c>
      <c r="T122" s="164"/>
      <c r="U122" s="165"/>
      <c r="V122" s="112"/>
      <c r="W122" s="165"/>
      <c r="X122" s="108"/>
    </row>
    <row r="123" spans="2:24" x14ac:dyDescent="0.25">
      <c r="B123" s="11">
        <v>119</v>
      </c>
      <c r="C123" s="21">
        <v>44004</v>
      </c>
      <c r="D123" s="11">
        <f t="shared" si="54"/>
        <v>79285</v>
      </c>
      <c r="E123" s="4">
        <f t="shared" si="55"/>
        <v>285089</v>
      </c>
      <c r="F123" s="63">
        <f t="shared" si="51"/>
        <v>3171.4</v>
      </c>
      <c r="G123" s="27">
        <f t="shared" si="45"/>
        <v>1.6833191805860825E-3</v>
      </c>
      <c r="H123" s="81">
        <f t="shared" si="46"/>
        <v>1</v>
      </c>
      <c r="I123" s="11">
        <f t="shared" si="52"/>
        <v>-560003</v>
      </c>
      <c r="J123" s="4">
        <f t="shared" si="56"/>
        <v>0</v>
      </c>
      <c r="K123" s="51">
        <f t="shared" si="53"/>
        <v>285089</v>
      </c>
      <c r="L123" s="88">
        <f t="shared" si="57"/>
        <v>-18738</v>
      </c>
      <c r="M123" s="4">
        <f t="shared" si="58"/>
        <v>0</v>
      </c>
      <c r="N123" s="51">
        <f t="shared" si="59"/>
        <v>7334</v>
      </c>
      <c r="P123" s="54">
        <f t="shared" si="60"/>
        <v>1.7738288717228796E-6</v>
      </c>
      <c r="Q123" s="55">
        <f t="shared" si="61"/>
        <v>1.9839177112033992</v>
      </c>
      <c r="R123" s="55">
        <f t="shared" si="62"/>
        <v>0</v>
      </c>
      <c r="S123" s="153">
        <f t="shared" si="50"/>
        <v>0</v>
      </c>
      <c r="T123" s="161"/>
      <c r="U123" s="19"/>
      <c r="V123" s="111"/>
      <c r="W123" s="19"/>
      <c r="X123" s="109"/>
    </row>
    <row r="124" spans="2:24" x14ac:dyDescent="0.25">
      <c r="B124" s="9">
        <v>120</v>
      </c>
      <c r="C124" s="22">
        <v>44005</v>
      </c>
      <c r="D124" s="9">
        <f t="shared" si="54"/>
        <v>79285</v>
      </c>
      <c r="E124" s="2">
        <f t="shared" si="55"/>
        <v>292616</v>
      </c>
      <c r="F124" s="62">
        <f t="shared" si="51"/>
        <v>3171.4</v>
      </c>
      <c r="G124" s="28">
        <f t="shared" si="45"/>
        <v>1.6833191805860825E-3</v>
      </c>
      <c r="H124" s="82">
        <f t="shared" si="46"/>
        <v>1</v>
      </c>
      <c r="I124" s="9">
        <f t="shared" si="52"/>
        <v>-579236</v>
      </c>
      <c r="J124" s="2">
        <f t="shared" si="56"/>
        <v>0</v>
      </c>
      <c r="K124" s="48">
        <f t="shared" si="53"/>
        <v>292616</v>
      </c>
      <c r="L124" s="89">
        <f t="shared" si="57"/>
        <v>-19233</v>
      </c>
      <c r="M124" s="2">
        <f t="shared" si="58"/>
        <v>0</v>
      </c>
      <c r="N124" s="48">
        <f t="shared" si="59"/>
        <v>7527</v>
      </c>
      <c r="P124" s="53">
        <f t="shared" si="60"/>
        <v>1.7738288717228796E-6</v>
      </c>
      <c r="Q124" s="52">
        <f t="shared" si="61"/>
        <v>2.0178025723884305</v>
      </c>
      <c r="R124" s="52">
        <f t="shared" si="62"/>
        <v>0</v>
      </c>
      <c r="S124" s="122">
        <f t="shared" si="50"/>
        <v>0</v>
      </c>
      <c r="T124" s="164"/>
      <c r="U124" s="165"/>
      <c r="V124" s="112"/>
      <c r="W124" s="165"/>
      <c r="X124" s="108"/>
    </row>
    <row r="125" spans="2:24" x14ac:dyDescent="0.25">
      <c r="B125" s="11">
        <v>121</v>
      </c>
      <c r="C125" s="21">
        <v>44006</v>
      </c>
      <c r="D125" s="11">
        <f t="shared" si="54"/>
        <v>79285</v>
      </c>
      <c r="E125" s="4">
        <f t="shared" si="55"/>
        <v>300342</v>
      </c>
      <c r="F125" s="63">
        <f t="shared" si="51"/>
        <v>3171.4</v>
      </c>
      <c r="G125" s="27">
        <f t="shared" si="45"/>
        <v>1.6833191805860825E-3</v>
      </c>
      <c r="H125" s="81">
        <f t="shared" si="46"/>
        <v>1</v>
      </c>
      <c r="I125" s="11">
        <f t="shared" si="52"/>
        <v>-598977</v>
      </c>
      <c r="J125" s="4">
        <f t="shared" si="56"/>
        <v>0</v>
      </c>
      <c r="K125" s="51">
        <f t="shared" si="53"/>
        <v>300342</v>
      </c>
      <c r="L125" s="88">
        <f t="shared" si="57"/>
        <v>-19741</v>
      </c>
      <c r="M125" s="4">
        <f t="shared" si="58"/>
        <v>0</v>
      </c>
      <c r="N125" s="51">
        <f t="shared" si="59"/>
        <v>7726</v>
      </c>
      <c r="P125" s="54">
        <f t="shared" si="60"/>
        <v>1.7738288717228796E-6</v>
      </c>
      <c r="Q125" s="55">
        <f t="shared" si="61"/>
        <v>2.0525824786516429</v>
      </c>
      <c r="R125" s="55">
        <f t="shared" si="62"/>
        <v>0</v>
      </c>
      <c r="S125" s="153">
        <f t="shared" si="50"/>
        <v>0</v>
      </c>
      <c r="T125" s="161"/>
      <c r="U125" s="19"/>
      <c r="V125" s="111"/>
      <c r="W125" s="19"/>
      <c r="X125" s="109"/>
    </row>
    <row r="126" spans="2:24" x14ac:dyDescent="0.25">
      <c r="B126" s="9">
        <v>122</v>
      </c>
      <c r="C126" s="22">
        <v>44007</v>
      </c>
      <c r="D126" s="9">
        <f t="shared" si="54"/>
        <v>79285</v>
      </c>
      <c r="E126" s="2">
        <f t="shared" si="55"/>
        <v>308272</v>
      </c>
      <c r="F126" s="62">
        <f t="shared" si="51"/>
        <v>3171.4</v>
      </c>
      <c r="G126" s="28">
        <f t="shared" si="45"/>
        <v>1.6833191805860825E-3</v>
      </c>
      <c r="H126" s="82">
        <f t="shared" si="46"/>
        <v>1</v>
      </c>
      <c r="I126" s="9">
        <f t="shared" si="52"/>
        <v>-619239</v>
      </c>
      <c r="J126" s="2">
        <f t="shared" si="56"/>
        <v>0</v>
      </c>
      <c r="K126" s="48">
        <f t="shared" si="53"/>
        <v>308272</v>
      </c>
      <c r="L126" s="89">
        <f t="shared" si="57"/>
        <v>-20262</v>
      </c>
      <c r="M126" s="2">
        <f t="shared" si="58"/>
        <v>0</v>
      </c>
      <c r="N126" s="48">
        <f t="shared" si="59"/>
        <v>7930</v>
      </c>
      <c r="P126" s="53">
        <f t="shared" si="60"/>
        <v>1.7738288717228796E-6</v>
      </c>
      <c r="Q126" s="52">
        <f t="shared" si="61"/>
        <v>2.088281046918806</v>
      </c>
      <c r="R126" s="52">
        <f t="shared" si="62"/>
        <v>0</v>
      </c>
      <c r="S126" s="122">
        <f t="shared" si="50"/>
        <v>0</v>
      </c>
      <c r="T126" s="164"/>
      <c r="U126" s="165"/>
      <c r="V126" s="112"/>
      <c r="W126" s="165"/>
      <c r="X126" s="108"/>
    </row>
    <row r="127" spans="2:24" x14ac:dyDescent="0.25">
      <c r="B127" s="11">
        <v>123</v>
      </c>
      <c r="C127" s="21">
        <v>44008</v>
      </c>
      <c r="D127" s="11">
        <f t="shared" si="54"/>
        <v>79285</v>
      </c>
      <c r="E127" s="4">
        <f t="shared" si="55"/>
        <v>316411</v>
      </c>
      <c r="F127" s="63">
        <f t="shared" si="51"/>
        <v>3171.4</v>
      </c>
      <c r="G127" s="27">
        <f t="shared" si="45"/>
        <v>1.6833191805860825E-3</v>
      </c>
      <c r="H127" s="81">
        <f t="shared" si="46"/>
        <v>1</v>
      </c>
      <c r="I127" s="11">
        <f t="shared" si="52"/>
        <v>-640036</v>
      </c>
      <c r="J127" s="4">
        <f t="shared" si="56"/>
        <v>0</v>
      </c>
      <c r="K127" s="51">
        <f t="shared" si="53"/>
        <v>316411</v>
      </c>
      <c r="L127" s="88">
        <f t="shared" si="57"/>
        <v>-20797</v>
      </c>
      <c r="M127" s="4">
        <f t="shared" si="58"/>
        <v>0</v>
      </c>
      <c r="N127" s="51">
        <f t="shared" si="59"/>
        <v>8139</v>
      </c>
      <c r="P127" s="54">
        <f t="shared" si="60"/>
        <v>1.7738288717228796E-6</v>
      </c>
      <c r="Q127" s="55">
        <f t="shared" si="61"/>
        <v>2.1249217752605061</v>
      </c>
      <c r="R127" s="55">
        <f t="shared" si="62"/>
        <v>0</v>
      </c>
      <c r="S127" s="153">
        <f t="shared" si="50"/>
        <v>0</v>
      </c>
      <c r="T127" s="161"/>
      <c r="U127" s="19"/>
      <c r="V127" s="111"/>
      <c r="W127" s="19"/>
      <c r="X127" s="109"/>
    </row>
    <row r="128" spans="2:24" x14ac:dyDescent="0.25">
      <c r="B128" s="9">
        <v>124</v>
      </c>
      <c r="C128" s="22">
        <v>44009</v>
      </c>
      <c r="D128" s="9">
        <f t="shared" si="54"/>
        <v>79285</v>
      </c>
      <c r="E128" s="2">
        <f t="shared" si="55"/>
        <v>324765</v>
      </c>
      <c r="F128" s="62">
        <f t="shared" si="51"/>
        <v>3171.4</v>
      </c>
      <c r="G128" s="28">
        <f t="shared" si="45"/>
        <v>1.6833191805860825E-3</v>
      </c>
      <c r="H128" s="82">
        <f t="shared" si="46"/>
        <v>1</v>
      </c>
      <c r="I128" s="9">
        <f t="shared" si="52"/>
        <v>-661382</v>
      </c>
      <c r="J128" s="2">
        <f t="shared" si="56"/>
        <v>0</v>
      </c>
      <c r="K128" s="48">
        <f t="shared" si="53"/>
        <v>324765</v>
      </c>
      <c r="L128" s="89">
        <f t="shared" si="57"/>
        <v>-21346</v>
      </c>
      <c r="M128" s="2">
        <f t="shared" si="58"/>
        <v>0</v>
      </c>
      <c r="N128" s="48">
        <f t="shared" si="59"/>
        <v>8354</v>
      </c>
      <c r="P128" s="53">
        <f t="shared" si="60"/>
        <v>1.7738288717228796E-6</v>
      </c>
      <c r="Q128" s="52">
        <f t="shared" si="61"/>
        <v>2.1625299235776883</v>
      </c>
      <c r="R128" s="52">
        <f t="shared" si="62"/>
        <v>0</v>
      </c>
      <c r="S128" s="122">
        <f t="shared" si="50"/>
        <v>0</v>
      </c>
      <c r="T128" s="164"/>
      <c r="U128" s="165"/>
      <c r="V128" s="112"/>
      <c r="W128" s="165"/>
      <c r="X128" s="108"/>
    </row>
    <row r="129" spans="2:24" x14ac:dyDescent="0.25">
      <c r="B129" s="11">
        <v>125</v>
      </c>
      <c r="C129" s="21">
        <v>44010</v>
      </c>
      <c r="D129" s="11">
        <f t="shared" si="54"/>
        <v>79285</v>
      </c>
      <c r="E129" s="4">
        <f t="shared" si="55"/>
        <v>333340</v>
      </c>
      <c r="F129" s="63">
        <f t="shared" ref="F129:F160" si="63">D129*P$17</f>
        <v>3171.4</v>
      </c>
      <c r="G129" s="27">
        <f t="shared" si="45"/>
        <v>1.6833191805860825E-3</v>
      </c>
      <c r="H129" s="81">
        <f t="shared" si="46"/>
        <v>1</v>
      </c>
      <c r="I129" s="11">
        <f t="shared" ref="I129:I160" si="64">INT((S$17*K129+I128)/(1+R$17*J129))</f>
        <v>-683292</v>
      </c>
      <c r="J129" s="4">
        <f t="shared" si="56"/>
        <v>0</v>
      </c>
      <c r="K129" s="51">
        <f t="shared" ref="K129:K160" si="65">INT((Q$17*J129+K128)/(1+P$17+S$17))</f>
        <v>333340</v>
      </c>
      <c r="L129" s="88">
        <f t="shared" si="57"/>
        <v>-21910</v>
      </c>
      <c r="M129" s="4">
        <f t="shared" si="58"/>
        <v>0</v>
      </c>
      <c r="N129" s="51">
        <f t="shared" si="59"/>
        <v>8575</v>
      </c>
      <c r="P129" s="54">
        <f t="shared" si="60"/>
        <v>1.7738288717228796E-6</v>
      </c>
      <c r="Q129" s="55">
        <f t="shared" si="61"/>
        <v>2.2011308706264816</v>
      </c>
      <c r="R129" s="55">
        <f t="shared" si="62"/>
        <v>0</v>
      </c>
      <c r="S129" s="153">
        <f t="shared" si="50"/>
        <v>0</v>
      </c>
      <c r="T129" s="161"/>
      <c r="U129" s="19"/>
      <c r="V129" s="111"/>
      <c r="W129" s="19"/>
      <c r="X129" s="109"/>
    </row>
    <row r="130" spans="2:24" x14ac:dyDescent="0.25">
      <c r="B130" s="9">
        <v>126</v>
      </c>
      <c r="C130" s="22">
        <v>44011</v>
      </c>
      <c r="D130" s="9">
        <f t="shared" si="54"/>
        <v>79285</v>
      </c>
      <c r="E130" s="2">
        <f t="shared" si="55"/>
        <v>342141</v>
      </c>
      <c r="F130" s="62">
        <f t="shared" si="63"/>
        <v>3171.4</v>
      </c>
      <c r="G130" s="28">
        <f t="shared" si="45"/>
        <v>1.6833191805860825E-3</v>
      </c>
      <c r="H130" s="82">
        <f t="shared" si="46"/>
        <v>1</v>
      </c>
      <c r="I130" s="9">
        <f t="shared" si="64"/>
        <v>-705780</v>
      </c>
      <c r="J130" s="2">
        <f t="shared" si="56"/>
        <v>0</v>
      </c>
      <c r="K130" s="48">
        <f t="shared" si="65"/>
        <v>342141</v>
      </c>
      <c r="L130" s="89">
        <f t="shared" si="57"/>
        <v>-22488</v>
      </c>
      <c r="M130" s="2">
        <f t="shared" si="58"/>
        <v>0</v>
      </c>
      <c r="N130" s="48">
        <f t="shared" si="59"/>
        <v>8801</v>
      </c>
      <c r="P130" s="53">
        <f t="shared" si="60"/>
        <v>1.7738288717228796E-6</v>
      </c>
      <c r="Q130" s="52">
        <f t="shared" si="61"/>
        <v>2.2407517569933737</v>
      </c>
      <c r="R130" s="52">
        <f t="shared" si="62"/>
        <v>0</v>
      </c>
      <c r="S130" s="122">
        <f t="shared" si="50"/>
        <v>0</v>
      </c>
      <c r="T130" s="164"/>
      <c r="U130" s="165"/>
      <c r="V130" s="112"/>
      <c r="W130" s="165"/>
      <c r="X130" s="108"/>
    </row>
    <row r="131" spans="2:24" x14ac:dyDescent="0.25">
      <c r="B131" s="11">
        <v>127</v>
      </c>
      <c r="C131" s="21">
        <v>44012</v>
      </c>
      <c r="D131" s="11">
        <f t="shared" si="54"/>
        <v>79285</v>
      </c>
      <c r="E131" s="4">
        <f t="shared" si="55"/>
        <v>351175</v>
      </c>
      <c r="F131" s="63">
        <f t="shared" si="63"/>
        <v>3171.4</v>
      </c>
      <c r="G131" s="27">
        <f t="shared" si="45"/>
        <v>1.6833191805860825E-3</v>
      </c>
      <c r="H131" s="81">
        <f t="shared" si="46"/>
        <v>1</v>
      </c>
      <c r="I131" s="11">
        <f t="shared" si="64"/>
        <v>-728862</v>
      </c>
      <c r="J131" s="4">
        <f t="shared" si="56"/>
        <v>0</v>
      </c>
      <c r="K131" s="51">
        <f t="shared" si="65"/>
        <v>351175</v>
      </c>
      <c r="L131" s="88">
        <f t="shared" si="57"/>
        <v>-23082</v>
      </c>
      <c r="M131" s="4">
        <f t="shared" si="58"/>
        <v>0</v>
      </c>
      <c r="N131" s="51">
        <f t="shared" si="59"/>
        <v>9034</v>
      </c>
      <c r="P131" s="54">
        <f t="shared" si="60"/>
        <v>1.7738288717228796E-6</v>
      </c>
      <c r="Q131" s="55">
        <f t="shared" si="61"/>
        <v>2.2814178425793092</v>
      </c>
      <c r="R131" s="55">
        <f t="shared" si="62"/>
        <v>0</v>
      </c>
      <c r="S131" s="153">
        <f t="shared" si="50"/>
        <v>0</v>
      </c>
      <c r="T131" s="161"/>
      <c r="U131" s="19"/>
      <c r="V131" s="111"/>
      <c r="W131" s="19"/>
      <c r="X131" s="109"/>
    </row>
    <row r="132" spans="2:24" x14ac:dyDescent="0.25">
      <c r="B132" s="9">
        <v>128</v>
      </c>
      <c r="C132" s="22">
        <v>44013</v>
      </c>
      <c r="D132" s="9">
        <f t="shared" si="54"/>
        <v>79285</v>
      </c>
      <c r="E132" s="2">
        <f t="shared" si="55"/>
        <v>360447</v>
      </c>
      <c r="F132" s="62">
        <f t="shared" si="63"/>
        <v>3171.4</v>
      </c>
      <c r="G132" s="28">
        <f t="shared" ref="G132:G195" si="66">D132/U$3</f>
        <v>1.6833191805860825E-3</v>
      </c>
      <c r="H132" s="82">
        <f t="shared" si="46"/>
        <v>1</v>
      </c>
      <c r="I132" s="9">
        <f t="shared" si="64"/>
        <v>-752553</v>
      </c>
      <c r="J132" s="2">
        <f t="shared" si="56"/>
        <v>0</v>
      </c>
      <c r="K132" s="48">
        <f t="shared" si="65"/>
        <v>360447</v>
      </c>
      <c r="L132" s="89">
        <f t="shared" si="57"/>
        <v>-23691</v>
      </c>
      <c r="M132" s="2">
        <f t="shared" si="58"/>
        <v>0</v>
      </c>
      <c r="N132" s="48">
        <f t="shared" si="59"/>
        <v>9272</v>
      </c>
      <c r="P132" s="53">
        <f t="shared" si="60"/>
        <v>1.7738288717228796E-6</v>
      </c>
      <c r="Q132" s="52">
        <f t="shared" si="61"/>
        <v>2.32315814865632</v>
      </c>
      <c r="R132" s="52">
        <f t="shared" si="62"/>
        <v>0</v>
      </c>
      <c r="S132" s="122">
        <f t="shared" si="50"/>
        <v>0</v>
      </c>
      <c r="T132" s="164"/>
      <c r="U132" s="165"/>
      <c r="V132" s="112"/>
      <c r="W132" s="165"/>
      <c r="X132" s="108"/>
    </row>
    <row r="133" spans="2:24" x14ac:dyDescent="0.25">
      <c r="B133" s="11">
        <v>129</v>
      </c>
      <c r="C133" s="21">
        <v>44014</v>
      </c>
      <c r="D133" s="11">
        <f t="shared" si="54"/>
        <v>79285</v>
      </c>
      <c r="E133" s="4">
        <f t="shared" si="55"/>
        <v>369964</v>
      </c>
      <c r="F133" s="63">
        <f t="shared" si="63"/>
        <v>3171.4</v>
      </c>
      <c r="G133" s="27">
        <f t="shared" si="66"/>
        <v>1.6833191805860825E-3</v>
      </c>
      <c r="H133" s="81">
        <f t="shared" ref="H133:H196" si="67">D133/D132</f>
        <v>1</v>
      </c>
      <c r="I133" s="11">
        <f t="shared" si="64"/>
        <v>-776870</v>
      </c>
      <c r="J133" s="4">
        <f t="shared" si="56"/>
        <v>0</v>
      </c>
      <c r="K133" s="51">
        <f t="shared" si="65"/>
        <v>369964</v>
      </c>
      <c r="L133" s="88">
        <f t="shared" si="57"/>
        <v>-24317</v>
      </c>
      <c r="M133" s="4">
        <f t="shared" si="58"/>
        <v>0</v>
      </c>
      <c r="N133" s="51">
        <f t="shared" si="59"/>
        <v>9517</v>
      </c>
      <c r="P133" s="54">
        <f t="shared" si="60"/>
        <v>1.7738288717228796E-6</v>
      </c>
      <c r="Q133" s="55">
        <f t="shared" si="61"/>
        <v>2.3659996969557087</v>
      </c>
      <c r="R133" s="55">
        <f t="shared" si="62"/>
        <v>0</v>
      </c>
      <c r="S133" s="153">
        <f t="shared" si="50"/>
        <v>0</v>
      </c>
      <c r="T133" s="161"/>
      <c r="U133" s="19"/>
      <c r="V133" s="111"/>
      <c r="W133" s="19"/>
      <c r="X133" s="109"/>
    </row>
    <row r="134" spans="2:24" x14ac:dyDescent="0.25">
      <c r="B134" s="9">
        <v>130</v>
      </c>
      <c r="C134" s="22">
        <v>44015</v>
      </c>
      <c r="D134" s="9">
        <f t="shared" si="54"/>
        <v>79285</v>
      </c>
      <c r="E134" s="2">
        <f t="shared" si="55"/>
        <v>379732</v>
      </c>
      <c r="F134" s="62">
        <f t="shared" si="63"/>
        <v>3171.4</v>
      </c>
      <c r="G134" s="28">
        <f t="shared" si="66"/>
        <v>1.6833191805860825E-3</v>
      </c>
      <c r="H134" s="82">
        <f t="shared" si="67"/>
        <v>1</v>
      </c>
      <c r="I134" s="9">
        <f t="shared" si="64"/>
        <v>-801829</v>
      </c>
      <c r="J134" s="2">
        <f t="shared" si="56"/>
        <v>0</v>
      </c>
      <c r="K134" s="48">
        <f t="shared" si="65"/>
        <v>379732</v>
      </c>
      <c r="L134" s="89">
        <f t="shared" si="57"/>
        <v>-24959</v>
      </c>
      <c r="M134" s="2">
        <f t="shared" si="58"/>
        <v>0</v>
      </c>
      <c r="N134" s="48">
        <f t="shared" si="59"/>
        <v>9768</v>
      </c>
      <c r="P134" s="53">
        <f t="shared" si="60"/>
        <v>1.7738288717228796E-6</v>
      </c>
      <c r="Q134" s="52">
        <f t="shared" si="61"/>
        <v>2.4099732705798664</v>
      </c>
      <c r="R134" s="52">
        <f t="shared" si="62"/>
        <v>0</v>
      </c>
      <c r="S134" s="122">
        <f t="shared" si="50"/>
        <v>0</v>
      </c>
      <c r="T134" s="164"/>
      <c r="U134" s="165"/>
      <c r="V134" s="112"/>
      <c r="W134" s="165"/>
      <c r="X134" s="108"/>
    </row>
    <row r="135" spans="2:24" x14ac:dyDescent="0.25">
      <c r="B135" s="11">
        <v>131</v>
      </c>
      <c r="C135" s="21">
        <v>44016</v>
      </c>
      <c r="D135" s="11">
        <f t="shared" si="54"/>
        <v>79285</v>
      </c>
      <c r="E135" s="4">
        <f t="shared" si="55"/>
        <v>389758</v>
      </c>
      <c r="F135" s="63">
        <f t="shared" si="63"/>
        <v>3171.4</v>
      </c>
      <c r="G135" s="27">
        <f t="shared" si="66"/>
        <v>1.6833191805860825E-3</v>
      </c>
      <c r="H135" s="81">
        <f t="shared" si="67"/>
        <v>1</v>
      </c>
      <c r="I135" s="11">
        <f t="shared" si="64"/>
        <v>-827447</v>
      </c>
      <c r="J135" s="4">
        <f t="shared" si="56"/>
        <v>0</v>
      </c>
      <c r="K135" s="51">
        <f t="shared" si="65"/>
        <v>389758</v>
      </c>
      <c r="L135" s="88">
        <f t="shared" si="57"/>
        <v>-25618</v>
      </c>
      <c r="M135" s="4">
        <f t="shared" si="58"/>
        <v>0</v>
      </c>
      <c r="N135" s="51">
        <f t="shared" si="59"/>
        <v>10026</v>
      </c>
      <c r="P135" s="54">
        <f t="shared" si="60"/>
        <v>1.7738288717228796E-6</v>
      </c>
      <c r="Q135" s="55">
        <f t="shared" si="61"/>
        <v>2.4551077719456389</v>
      </c>
      <c r="R135" s="55">
        <f t="shared" si="62"/>
        <v>0</v>
      </c>
      <c r="S135" s="153">
        <f t="shared" si="50"/>
        <v>0</v>
      </c>
      <c r="T135" s="161"/>
      <c r="U135" s="19"/>
      <c r="V135" s="111"/>
      <c r="W135" s="19"/>
      <c r="X135" s="109"/>
    </row>
    <row r="136" spans="2:24" x14ac:dyDescent="0.25">
      <c r="B136" s="9">
        <v>132</v>
      </c>
      <c r="C136" s="22">
        <v>44017</v>
      </c>
      <c r="D136" s="9">
        <f t="shared" si="54"/>
        <v>79285</v>
      </c>
      <c r="E136" s="2">
        <f t="shared" si="55"/>
        <v>400049</v>
      </c>
      <c r="F136" s="62">
        <f t="shared" si="63"/>
        <v>3171.4</v>
      </c>
      <c r="G136" s="28">
        <f t="shared" si="66"/>
        <v>1.6833191805860825E-3</v>
      </c>
      <c r="H136" s="82">
        <f t="shared" si="67"/>
        <v>1</v>
      </c>
      <c r="I136" s="9">
        <f t="shared" si="64"/>
        <v>-853741</v>
      </c>
      <c r="J136" s="2">
        <f t="shared" si="56"/>
        <v>0</v>
      </c>
      <c r="K136" s="48">
        <f t="shared" si="65"/>
        <v>400049</v>
      </c>
      <c r="L136" s="89">
        <f t="shared" si="57"/>
        <v>-26294</v>
      </c>
      <c r="M136" s="2">
        <f t="shared" si="58"/>
        <v>0</v>
      </c>
      <c r="N136" s="48">
        <f t="shared" si="59"/>
        <v>10291</v>
      </c>
      <c r="P136" s="53">
        <f t="shared" si="60"/>
        <v>1.7738288717228796E-6</v>
      </c>
      <c r="Q136" s="52">
        <f t="shared" si="61"/>
        <v>2.5014339841554163</v>
      </c>
      <c r="R136" s="52">
        <f t="shared" si="62"/>
        <v>0</v>
      </c>
      <c r="S136" s="122">
        <f t="shared" si="50"/>
        <v>0</v>
      </c>
      <c r="T136" s="164"/>
      <c r="U136" s="165"/>
      <c r="V136" s="112"/>
      <c r="W136" s="165"/>
      <c r="X136" s="108"/>
    </row>
    <row r="137" spans="2:24" x14ac:dyDescent="0.25">
      <c r="B137" s="11">
        <v>133</v>
      </c>
      <c r="C137" s="21">
        <v>44018</v>
      </c>
      <c r="D137" s="11">
        <f t="shared" si="54"/>
        <v>79285</v>
      </c>
      <c r="E137" s="4">
        <f t="shared" si="55"/>
        <v>410612</v>
      </c>
      <c r="F137" s="63">
        <f t="shared" si="63"/>
        <v>3171.4</v>
      </c>
      <c r="G137" s="27">
        <f t="shared" si="66"/>
        <v>1.6833191805860825E-3</v>
      </c>
      <c r="H137" s="81">
        <f t="shared" si="67"/>
        <v>1</v>
      </c>
      <c r="I137" s="11">
        <f t="shared" si="64"/>
        <v>-880729</v>
      </c>
      <c r="J137" s="4">
        <f t="shared" si="56"/>
        <v>0</v>
      </c>
      <c r="K137" s="51">
        <f t="shared" si="65"/>
        <v>410612</v>
      </c>
      <c r="L137" s="88">
        <f t="shared" si="57"/>
        <v>-26988</v>
      </c>
      <c r="M137" s="4">
        <f t="shared" si="58"/>
        <v>0</v>
      </c>
      <c r="N137" s="51">
        <f t="shared" si="59"/>
        <v>10563</v>
      </c>
      <c r="P137" s="54">
        <f t="shared" si="60"/>
        <v>1.7738288717228796E-6</v>
      </c>
      <c r="Q137" s="55">
        <f t="shared" si="61"/>
        <v>2.5489826903115884</v>
      </c>
      <c r="R137" s="55">
        <f t="shared" si="62"/>
        <v>0</v>
      </c>
      <c r="S137" s="153">
        <f t="shared" si="50"/>
        <v>0</v>
      </c>
      <c r="T137" s="161"/>
      <c r="U137" s="19"/>
      <c r="V137" s="111"/>
      <c r="W137" s="19"/>
      <c r="X137" s="109"/>
    </row>
    <row r="138" spans="2:24" x14ac:dyDescent="0.25">
      <c r="B138" s="9">
        <v>134</v>
      </c>
      <c r="C138" s="22">
        <v>44019</v>
      </c>
      <c r="D138" s="9">
        <f t="shared" si="54"/>
        <v>79285</v>
      </c>
      <c r="E138" s="2">
        <f t="shared" si="55"/>
        <v>421454</v>
      </c>
      <c r="F138" s="62">
        <f t="shared" si="63"/>
        <v>3171.4</v>
      </c>
      <c r="G138" s="28">
        <f t="shared" si="66"/>
        <v>1.6833191805860825E-3</v>
      </c>
      <c r="H138" s="82">
        <f t="shared" si="67"/>
        <v>1</v>
      </c>
      <c r="I138" s="9">
        <f t="shared" si="64"/>
        <v>-908430</v>
      </c>
      <c r="J138" s="2">
        <f t="shared" si="56"/>
        <v>0</v>
      </c>
      <c r="K138" s="48">
        <f t="shared" si="65"/>
        <v>421454</v>
      </c>
      <c r="L138" s="89">
        <f t="shared" si="57"/>
        <v>-27701</v>
      </c>
      <c r="M138" s="2">
        <f t="shared" si="58"/>
        <v>0</v>
      </c>
      <c r="N138" s="48">
        <f t="shared" si="59"/>
        <v>10842</v>
      </c>
      <c r="P138" s="53">
        <f t="shared" si="60"/>
        <v>1.7738288717228796E-6</v>
      </c>
      <c r="Q138" s="52">
        <f t="shared" si="61"/>
        <v>2.597786435346904</v>
      </c>
      <c r="R138" s="52">
        <f t="shared" si="62"/>
        <v>0</v>
      </c>
      <c r="S138" s="122">
        <f t="shared" si="50"/>
        <v>0</v>
      </c>
      <c r="T138" s="164"/>
      <c r="U138" s="165"/>
      <c r="V138" s="112"/>
      <c r="W138" s="165"/>
      <c r="X138" s="108"/>
    </row>
    <row r="139" spans="2:24" x14ac:dyDescent="0.25">
      <c r="B139" s="11">
        <v>135</v>
      </c>
      <c r="C139" s="21">
        <v>44020</v>
      </c>
      <c r="D139" s="11">
        <f t="shared" si="54"/>
        <v>79285</v>
      </c>
      <c r="E139" s="4">
        <f t="shared" si="55"/>
        <v>432582</v>
      </c>
      <c r="F139" s="63">
        <f t="shared" si="63"/>
        <v>3171.4</v>
      </c>
      <c r="G139" s="27">
        <f t="shared" si="66"/>
        <v>1.6833191805860825E-3</v>
      </c>
      <c r="H139" s="81">
        <f t="shared" si="67"/>
        <v>1</v>
      </c>
      <c r="I139" s="11">
        <f t="shared" si="64"/>
        <v>-936862</v>
      </c>
      <c r="J139" s="4">
        <f t="shared" si="56"/>
        <v>0</v>
      </c>
      <c r="K139" s="51">
        <f t="shared" si="65"/>
        <v>432582</v>
      </c>
      <c r="L139" s="88">
        <f t="shared" si="57"/>
        <v>-28432</v>
      </c>
      <c r="M139" s="4">
        <f t="shared" si="58"/>
        <v>0</v>
      </c>
      <c r="N139" s="51">
        <f t="shared" si="59"/>
        <v>11128</v>
      </c>
      <c r="P139" s="54">
        <f t="shared" si="60"/>
        <v>1.7738288717228796E-6</v>
      </c>
      <c r="Q139" s="55">
        <f t="shared" si="61"/>
        <v>2.6478795260244703</v>
      </c>
      <c r="R139" s="55">
        <f t="shared" si="62"/>
        <v>0</v>
      </c>
      <c r="S139" s="153">
        <f t="shared" si="50"/>
        <v>0</v>
      </c>
      <c r="T139" s="161"/>
      <c r="U139" s="19"/>
      <c r="V139" s="111"/>
      <c r="W139" s="19"/>
      <c r="X139" s="109"/>
    </row>
    <row r="140" spans="2:24" x14ac:dyDescent="0.25">
      <c r="B140" s="9">
        <v>136</v>
      </c>
      <c r="C140" s="22">
        <v>44021</v>
      </c>
      <c r="D140" s="9">
        <f t="shared" si="54"/>
        <v>79285</v>
      </c>
      <c r="E140" s="2">
        <f t="shared" si="55"/>
        <v>444004</v>
      </c>
      <c r="F140" s="62">
        <f t="shared" si="63"/>
        <v>3171.4</v>
      </c>
      <c r="G140" s="28">
        <f t="shared" si="66"/>
        <v>1.6833191805860825E-3</v>
      </c>
      <c r="H140" s="82">
        <f t="shared" si="67"/>
        <v>1</v>
      </c>
      <c r="I140" s="9">
        <f t="shared" si="64"/>
        <v>-966045</v>
      </c>
      <c r="J140" s="2">
        <f t="shared" si="56"/>
        <v>0</v>
      </c>
      <c r="K140" s="48">
        <f t="shared" si="65"/>
        <v>444004</v>
      </c>
      <c r="L140" s="89">
        <f t="shared" si="57"/>
        <v>-29183</v>
      </c>
      <c r="M140" s="2">
        <f t="shared" si="58"/>
        <v>0</v>
      </c>
      <c r="N140" s="48">
        <f t="shared" si="59"/>
        <v>11422</v>
      </c>
      <c r="P140" s="53">
        <f t="shared" si="60"/>
        <v>1.7738288717228796E-6</v>
      </c>
      <c r="Q140" s="52">
        <f t="shared" si="61"/>
        <v>2.6992945072770365</v>
      </c>
      <c r="R140" s="52">
        <f t="shared" si="62"/>
        <v>0</v>
      </c>
      <c r="S140" s="122">
        <f t="shared" si="50"/>
        <v>0</v>
      </c>
      <c r="T140" s="164"/>
      <c r="U140" s="165"/>
      <c r="V140" s="112"/>
      <c r="W140" s="165"/>
      <c r="X140" s="108"/>
    </row>
    <row r="141" spans="2:24" x14ac:dyDescent="0.25">
      <c r="B141" s="11">
        <v>137</v>
      </c>
      <c r="C141" s="21">
        <v>44022</v>
      </c>
      <c r="D141" s="11">
        <f t="shared" si="54"/>
        <v>79285</v>
      </c>
      <c r="E141" s="4">
        <f t="shared" si="55"/>
        <v>455727</v>
      </c>
      <c r="F141" s="63">
        <f t="shared" si="63"/>
        <v>3171.4</v>
      </c>
      <c r="G141" s="27">
        <f t="shared" si="66"/>
        <v>1.6833191805860825E-3</v>
      </c>
      <c r="H141" s="81">
        <f t="shared" si="67"/>
        <v>1</v>
      </c>
      <c r="I141" s="11">
        <f t="shared" si="64"/>
        <v>-995998</v>
      </c>
      <c r="J141" s="4">
        <f t="shared" si="56"/>
        <v>0</v>
      </c>
      <c r="K141" s="51">
        <f t="shared" si="65"/>
        <v>455727</v>
      </c>
      <c r="L141" s="88">
        <f t="shared" si="57"/>
        <v>-29953</v>
      </c>
      <c r="M141" s="4">
        <f t="shared" si="58"/>
        <v>0</v>
      </c>
      <c r="N141" s="51">
        <f t="shared" si="59"/>
        <v>11723</v>
      </c>
      <c r="P141" s="54">
        <f t="shared" si="60"/>
        <v>1.7738288717228796E-6</v>
      </c>
      <c r="Q141" s="55">
        <f t="shared" si="61"/>
        <v>2.7520675665532535</v>
      </c>
      <c r="R141" s="55">
        <f t="shared" si="62"/>
        <v>0</v>
      </c>
      <c r="S141" s="153">
        <f t="shared" si="50"/>
        <v>0</v>
      </c>
      <c r="T141" s="161"/>
      <c r="U141" s="19"/>
      <c r="V141" s="111"/>
      <c r="W141" s="19"/>
      <c r="X141" s="109"/>
    </row>
    <row r="142" spans="2:24" x14ac:dyDescent="0.25">
      <c r="B142" s="9">
        <v>138</v>
      </c>
      <c r="C142" s="22">
        <v>44023</v>
      </c>
      <c r="D142" s="9">
        <f t="shared" si="54"/>
        <v>79285</v>
      </c>
      <c r="E142" s="2">
        <f t="shared" si="55"/>
        <v>467760</v>
      </c>
      <c r="F142" s="62">
        <f t="shared" si="63"/>
        <v>3171.4</v>
      </c>
      <c r="G142" s="28">
        <f t="shared" si="66"/>
        <v>1.6833191805860825E-3</v>
      </c>
      <c r="H142" s="82">
        <f t="shared" si="67"/>
        <v>1</v>
      </c>
      <c r="I142" s="9">
        <f t="shared" si="64"/>
        <v>-1026742</v>
      </c>
      <c r="J142" s="2">
        <f t="shared" si="56"/>
        <v>0</v>
      </c>
      <c r="K142" s="48">
        <f t="shared" si="65"/>
        <v>467760</v>
      </c>
      <c r="L142" s="89">
        <f t="shared" si="57"/>
        <v>-30744</v>
      </c>
      <c r="M142" s="2">
        <f t="shared" si="58"/>
        <v>0</v>
      </c>
      <c r="N142" s="48">
        <f t="shared" si="59"/>
        <v>12033</v>
      </c>
      <c r="P142" s="53">
        <f t="shared" si="60"/>
        <v>1.7738288717228796E-6</v>
      </c>
      <c r="Q142" s="52">
        <f t="shared" si="61"/>
        <v>2.8062330106162272</v>
      </c>
      <c r="R142" s="52">
        <f t="shared" si="62"/>
        <v>0</v>
      </c>
      <c r="S142" s="122">
        <f t="shared" si="50"/>
        <v>0</v>
      </c>
      <c r="T142" s="164"/>
      <c r="U142" s="165"/>
      <c r="V142" s="112"/>
      <c r="W142" s="165"/>
      <c r="X142" s="108"/>
    </row>
    <row r="143" spans="2:24" x14ac:dyDescent="0.25">
      <c r="B143" s="11">
        <v>139</v>
      </c>
      <c r="C143" s="21">
        <v>44024</v>
      </c>
      <c r="D143" s="11">
        <f t="shared" si="54"/>
        <v>79285</v>
      </c>
      <c r="E143" s="4">
        <f t="shared" si="55"/>
        <v>480111</v>
      </c>
      <c r="F143" s="63">
        <f t="shared" si="63"/>
        <v>3171.4</v>
      </c>
      <c r="G143" s="27">
        <f t="shared" si="66"/>
        <v>1.6833191805860825E-3</v>
      </c>
      <c r="H143" s="81">
        <f t="shared" si="67"/>
        <v>1</v>
      </c>
      <c r="I143" s="11">
        <f t="shared" si="64"/>
        <v>-1058298</v>
      </c>
      <c r="J143" s="4">
        <f t="shared" si="56"/>
        <v>0</v>
      </c>
      <c r="K143" s="51">
        <f t="shared" si="65"/>
        <v>480111</v>
      </c>
      <c r="L143" s="88">
        <f t="shared" si="57"/>
        <v>-31556</v>
      </c>
      <c r="M143" s="4">
        <f t="shared" si="58"/>
        <v>0</v>
      </c>
      <c r="N143" s="51">
        <f t="shared" si="59"/>
        <v>12351</v>
      </c>
      <c r="P143" s="54">
        <f t="shared" si="60"/>
        <v>1.7738288717228796E-6</v>
      </c>
      <c r="Q143" s="55">
        <f t="shared" si="61"/>
        <v>2.8618289076001528</v>
      </c>
      <c r="R143" s="55">
        <f t="shared" si="62"/>
        <v>0</v>
      </c>
      <c r="S143" s="153">
        <f t="shared" si="50"/>
        <v>0</v>
      </c>
      <c r="T143" s="161"/>
      <c r="U143" s="19"/>
      <c r="V143" s="111"/>
      <c r="W143" s="19"/>
      <c r="X143" s="109"/>
    </row>
    <row r="144" spans="2:24" x14ac:dyDescent="0.25">
      <c r="B144" s="9">
        <v>140</v>
      </c>
      <c r="C144" s="22">
        <v>44025</v>
      </c>
      <c r="D144" s="9">
        <f t="shared" si="54"/>
        <v>79285</v>
      </c>
      <c r="E144" s="2">
        <f t="shared" si="55"/>
        <v>492788</v>
      </c>
      <c r="F144" s="62">
        <f t="shared" si="63"/>
        <v>3171.4</v>
      </c>
      <c r="G144" s="28">
        <f t="shared" si="66"/>
        <v>1.6833191805860825E-3</v>
      </c>
      <c r="H144" s="82">
        <f t="shared" si="67"/>
        <v>1</v>
      </c>
      <c r="I144" s="9">
        <f t="shared" si="64"/>
        <v>-1090687</v>
      </c>
      <c r="J144" s="2">
        <f t="shared" si="56"/>
        <v>0</v>
      </c>
      <c r="K144" s="48">
        <f t="shared" si="65"/>
        <v>492788</v>
      </c>
      <c r="L144" s="89">
        <f t="shared" si="57"/>
        <v>-32389</v>
      </c>
      <c r="M144" s="2">
        <f t="shared" si="58"/>
        <v>0</v>
      </c>
      <c r="N144" s="48">
        <f t="shared" si="59"/>
        <v>12677</v>
      </c>
      <c r="P144" s="53">
        <f t="shared" si="60"/>
        <v>1.7738288717228796E-6</v>
      </c>
      <c r="Q144" s="52">
        <f t="shared" si="61"/>
        <v>2.9188932067840394</v>
      </c>
      <c r="R144" s="52">
        <f t="shared" si="62"/>
        <v>0</v>
      </c>
      <c r="S144" s="122">
        <f t="shared" si="50"/>
        <v>0</v>
      </c>
      <c r="T144" s="164"/>
      <c r="U144" s="165"/>
      <c r="V144" s="112"/>
      <c r="W144" s="165"/>
      <c r="X144" s="108"/>
    </row>
    <row r="145" spans="2:24" x14ac:dyDescent="0.25">
      <c r="B145" s="11">
        <v>141</v>
      </c>
      <c r="C145" s="21">
        <v>44026</v>
      </c>
      <c r="D145" s="11">
        <f t="shared" si="54"/>
        <v>79285</v>
      </c>
      <c r="E145" s="4">
        <f t="shared" si="55"/>
        <v>505800</v>
      </c>
      <c r="F145" s="63">
        <f t="shared" si="63"/>
        <v>3171.4</v>
      </c>
      <c r="G145" s="27">
        <f t="shared" si="66"/>
        <v>1.6833191805860825E-3</v>
      </c>
      <c r="H145" s="81">
        <f t="shared" si="67"/>
        <v>1</v>
      </c>
      <c r="I145" s="11">
        <f t="shared" si="64"/>
        <v>-1123932</v>
      </c>
      <c r="J145" s="4">
        <f t="shared" si="56"/>
        <v>0</v>
      </c>
      <c r="K145" s="51">
        <f t="shared" si="65"/>
        <v>505800</v>
      </c>
      <c r="L145" s="88">
        <f t="shared" si="57"/>
        <v>-33245</v>
      </c>
      <c r="M145" s="4">
        <f t="shared" si="58"/>
        <v>0</v>
      </c>
      <c r="N145" s="51">
        <f t="shared" si="59"/>
        <v>13012</v>
      </c>
      <c r="P145" s="54">
        <f t="shared" si="60"/>
        <v>1.7738288717228796E-6</v>
      </c>
      <c r="Q145" s="55">
        <f t="shared" si="61"/>
        <v>2.9774638574468959</v>
      </c>
      <c r="R145" s="55">
        <f t="shared" si="62"/>
        <v>0</v>
      </c>
      <c r="S145" s="153">
        <f t="shared" si="50"/>
        <v>0</v>
      </c>
      <c r="T145" s="161"/>
      <c r="U145" s="19"/>
      <c r="V145" s="111"/>
      <c r="W145" s="19"/>
      <c r="X145" s="109"/>
    </row>
    <row r="146" spans="2:24" x14ac:dyDescent="0.25">
      <c r="B146" s="9">
        <v>142</v>
      </c>
      <c r="C146" s="22">
        <v>44027</v>
      </c>
      <c r="D146" s="9">
        <f t="shared" si="54"/>
        <v>79285</v>
      </c>
      <c r="E146" s="2">
        <f t="shared" si="55"/>
        <v>519155</v>
      </c>
      <c r="F146" s="62">
        <f t="shared" si="63"/>
        <v>3171.4</v>
      </c>
      <c r="G146" s="28">
        <f t="shared" si="66"/>
        <v>1.6833191805860825E-3</v>
      </c>
      <c r="H146" s="82">
        <f t="shared" si="67"/>
        <v>1</v>
      </c>
      <c r="I146" s="9">
        <f t="shared" si="64"/>
        <v>-1158054</v>
      </c>
      <c r="J146" s="2">
        <f t="shared" si="56"/>
        <v>0</v>
      </c>
      <c r="K146" s="48">
        <f t="shared" si="65"/>
        <v>519155</v>
      </c>
      <c r="L146" s="89">
        <f t="shared" si="57"/>
        <v>-34122</v>
      </c>
      <c r="M146" s="2">
        <f t="shared" si="58"/>
        <v>0</v>
      </c>
      <c r="N146" s="48">
        <f t="shared" si="59"/>
        <v>13355</v>
      </c>
      <c r="P146" s="53">
        <f t="shared" si="60"/>
        <v>1.7738288717228796E-6</v>
      </c>
      <c r="Q146" s="52">
        <f t="shared" si="61"/>
        <v>3.0375824513836345</v>
      </c>
      <c r="R146" s="52">
        <f t="shared" si="62"/>
        <v>0</v>
      </c>
      <c r="S146" s="122">
        <f t="shared" si="50"/>
        <v>0</v>
      </c>
      <c r="T146" s="164"/>
      <c r="U146" s="165"/>
      <c r="V146" s="112"/>
      <c r="W146" s="165"/>
      <c r="X146" s="108"/>
    </row>
    <row r="147" spans="2:24" x14ac:dyDescent="0.25">
      <c r="B147" s="11">
        <v>143</v>
      </c>
      <c r="C147" s="21">
        <v>44028</v>
      </c>
      <c r="D147" s="11">
        <f t="shared" si="54"/>
        <v>79285</v>
      </c>
      <c r="E147" s="4">
        <f t="shared" si="55"/>
        <v>532863</v>
      </c>
      <c r="F147" s="63">
        <f t="shared" si="63"/>
        <v>3171.4</v>
      </c>
      <c r="G147" s="27">
        <f t="shared" si="66"/>
        <v>1.6833191805860825E-3</v>
      </c>
      <c r="H147" s="81">
        <f t="shared" si="67"/>
        <v>1</v>
      </c>
      <c r="I147" s="11">
        <f t="shared" si="64"/>
        <v>-1193077</v>
      </c>
      <c r="J147" s="4">
        <f t="shared" si="56"/>
        <v>0</v>
      </c>
      <c r="K147" s="51">
        <f t="shared" si="65"/>
        <v>532863</v>
      </c>
      <c r="L147" s="88">
        <f t="shared" si="57"/>
        <v>-35023</v>
      </c>
      <c r="M147" s="4">
        <f t="shared" si="58"/>
        <v>0</v>
      </c>
      <c r="N147" s="51">
        <f t="shared" si="59"/>
        <v>13708</v>
      </c>
      <c r="P147" s="54">
        <f t="shared" si="60"/>
        <v>1.7738288717228796E-6</v>
      </c>
      <c r="Q147" s="55">
        <f t="shared" si="61"/>
        <v>3.0992869378732628</v>
      </c>
      <c r="R147" s="55">
        <f t="shared" si="62"/>
        <v>0</v>
      </c>
      <c r="S147" s="153">
        <f t="shared" si="50"/>
        <v>0</v>
      </c>
      <c r="T147" s="161"/>
      <c r="U147" s="19"/>
      <c r="V147" s="111"/>
      <c r="W147" s="19"/>
      <c r="X147" s="109"/>
    </row>
    <row r="148" spans="2:24" x14ac:dyDescent="0.25">
      <c r="B148" s="9">
        <v>144</v>
      </c>
      <c r="C148" s="22">
        <v>44029</v>
      </c>
      <c r="D148" s="9">
        <f t="shared" si="54"/>
        <v>79285</v>
      </c>
      <c r="E148" s="2">
        <f t="shared" si="55"/>
        <v>546933</v>
      </c>
      <c r="F148" s="62">
        <f t="shared" si="63"/>
        <v>3171.4</v>
      </c>
      <c r="G148" s="28">
        <f t="shared" si="66"/>
        <v>1.6833191805860825E-3</v>
      </c>
      <c r="H148" s="82">
        <f t="shared" si="67"/>
        <v>1</v>
      </c>
      <c r="I148" s="9">
        <f t="shared" si="64"/>
        <v>-1229025</v>
      </c>
      <c r="J148" s="2">
        <f t="shared" si="56"/>
        <v>0</v>
      </c>
      <c r="K148" s="48">
        <f t="shared" si="65"/>
        <v>546933</v>
      </c>
      <c r="L148" s="89">
        <f t="shared" si="57"/>
        <v>-35948</v>
      </c>
      <c r="M148" s="2">
        <f t="shared" si="58"/>
        <v>0</v>
      </c>
      <c r="N148" s="48">
        <f t="shared" si="59"/>
        <v>14070</v>
      </c>
      <c r="P148" s="53">
        <f t="shared" si="60"/>
        <v>1.7738288717228796E-6</v>
      </c>
      <c r="Q148" s="52">
        <f t="shared" si="61"/>
        <v>3.1626207893962381</v>
      </c>
      <c r="R148" s="52">
        <f t="shared" si="62"/>
        <v>0</v>
      </c>
      <c r="S148" s="122">
        <f t="shared" si="50"/>
        <v>0</v>
      </c>
      <c r="T148" s="164"/>
      <c r="U148" s="165"/>
      <c r="V148" s="112"/>
      <c r="W148" s="165"/>
      <c r="X148" s="108"/>
    </row>
    <row r="149" spans="2:24" x14ac:dyDescent="0.25">
      <c r="B149" s="11">
        <v>145</v>
      </c>
      <c r="C149" s="21">
        <v>44030</v>
      </c>
      <c r="D149" s="11">
        <f t="shared" si="54"/>
        <v>79285</v>
      </c>
      <c r="E149" s="4">
        <f t="shared" si="55"/>
        <v>561374</v>
      </c>
      <c r="F149" s="63">
        <f t="shared" si="63"/>
        <v>3171.4</v>
      </c>
      <c r="G149" s="27">
        <f t="shared" si="66"/>
        <v>1.6833191805860825E-3</v>
      </c>
      <c r="H149" s="81">
        <f t="shared" si="67"/>
        <v>1</v>
      </c>
      <c r="I149" s="11">
        <f t="shared" si="64"/>
        <v>-1265922</v>
      </c>
      <c r="J149" s="4">
        <f t="shared" si="56"/>
        <v>0</v>
      </c>
      <c r="K149" s="51">
        <f t="shared" si="65"/>
        <v>561374</v>
      </c>
      <c r="L149" s="88">
        <f t="shared" si="57"/>
        <v>-36897</v>
      </c>
      <c r="M149" s="4">
        <f t="shared" si="58"/>
        <v>0</v>
      </c>
      <c r="N149" s="51">
        <f t="shared" si="59"/>
        <v>14441</v>
      </c>
      <c r="P149" s="54">
        <f t="shared" si="60"/>
        <v>1.7738288717228796E-6</v>
      </c>
      <c r="Q149" s="55">
        <f t="shared" si="61"/>
        <v>3.227627359577828</v>
      </c>
      <c r="R149" s="55">
        <f t="shared" si="62"/>
        <v>0</v>
      </c>
      <c r="S149" s="153">
        <f t="shared" si="50"/>
        <v>0</v>
      </c>
      <c r="T149" s="161"/>
      <c r="U149" s="19"/>
      <c r="V149" s="111"/>
      <c r="W149" s="19"/>
      <c r="X149" s="109"/>
    </row>
    <row r="150" spans="2:24" x14ac:dyDescent="0.25">
      <c r="B150" s="9">
        <v>146</v>
      </c>
      <c r="C150" s="22">
        <v>44031</v>
      </c>
      <c r="D150" s="9">
        <f t="shared" si="54"/>
        <v>79285</v>
      </c>
      <c r="E150" s="2">
        <f t="shared" si="55"/>
        <v>576197</v>
      </c>
      <c r="F150" s="62">
        <f t="shared" si="63"/>
        <v>3171.4</v>
      </c>
      <c r="G150" s="28">
        <f t="shared" si="66"/>
        <v>1.6833191805860825E-3</v>
      </c>
      <c r="H150" s="82">
        <f t="shared" si="67"/>
        <v>1</v>
      </c>
      <c r="I150" s="9">
        <f t="shared" si="64"/>
        <v>-1303793</v>
      </c>
      <c r="J150" s="2">
        <f t="shared" si="56"/>
        <v>0</v>
      </c>
      <c r="K150" s="48">
        <f t="shared" si="65"/>
        <v>576197</v>
      </c>
      <c r="L150" s="89">
        <f t="shared" si="57"/>
        <v>-37871</v>
      </c>
      <c r="M150" s="2">
        <f t="shared" si="58"/>
        <v>0</v>
      </c>
      <c r="N150" s="48">
        <f t="shared" si="59"/>
        <v>14823</v>
      </c>
      <c r="P150" s="53">
        <f t="shared" si="60"/>
        <v>1.7738288717228796E-6</v>
      </c>
      <c r="Q150" s="52">
        <f t="shared" si="61"/>
        <v>3.2943500020433039</v>
      </c>
      <c r="R150" s="52">
        <f t="shared" si="62"/>
        <v>0</v>
      </c>
      <c r="S150" s="122">
        <f t="shared" si="50"/>
        <v>0</v>
      </c>
      <c r="T150" s="164"/>
      <c r="U150" s="165"/>
      <c r="V150" s="112"/>
      <c r="W150" s="165"/>
      <c r="X150" s="108"/>
    </row>
    <row r="151" spans="2:24" x14ac:dyDescent="0.25">
      <c r="B151" s="11">
        <v>147</v>
      </c>
      <c r="C151" s="21">
        <v>44032</v>
      </c>
      <c r="D151" s="11">
        <f t="shared" si="54"/>
        <v>79285</v>
      </c>
      <c r="E151" s="4">
        <f t="shared" si="55"/>
        <v>591411</v>
      </c>
      <c r="F151" s="63">
        <f t="shared" si="63"/>
        <v>3171.4</v>
      </c>
      <c r="G151" s="27">
        <f t="shared" si="66"/>
        <v>1.6833191805860825E-3</v>
      </c>
      <c r="H151" s="81">
        <f t="shared" si="67"/>
        <v>1</v>
      </c>
      <c r="I151" s="11">
        <f t="shared" si="64"/>
        <v>-1342664</v>
      </c>
      <c r="J151" s="4">
        <f t="shared" si="56"/>
        <v>0</v>
      </c>
      <c r="K151" s="51">
        <f t="shared" si="65"/>
        <v>591411</v>
      </c>
      <c r="L151" s="88">
        <f t="shared" si="57"/>
        <v>-38871</v>
      </c>
      <c r="M151" s="4">
        <f t="shared" si="58"/>
        <v>0</v>
      </c>
      <c r="N151" s="51">
        <f t="shared" si="59"/>
        <v>15214</v>
      </c>
      <c r="P151" s="54">
        <f t="shared" ref="P151:P182" si="68">R$17*((1+P$17-Q$17)*(1+P$17+S$17)-Q$17)</f>
        <v>1.7738288717228796E-6</v>
      </c>
      <c r="Q151" s="55">
        <f t="shared" ref="Q151:Q182" si="69">(1+P$17-Q$17)*(1+P$17+S$17)-R$17*((S$17*K150)+((I150+J150)*(1+P$17+S$17)))</f>
        <v>3.3628340699586619</v>
      </c>
      <c r="R151" s="55">
        <f t="shared" ref="R151:R182" si="70">-J150*(1+P$17+S$17)</f>
        <v>0</v>
      </c>
      <c r="S151" s="153">
        <f t="shared" ref="S151:S204" si="71">INT((-Q151+SQRT((Q151^2)-(4*P151*R151)))/(2*P151))</f>
        <v>0</v>
      </c>
      <c r="T151" s="161"/>
      <c r="U151" s="19"/>
      <c r="V151" s="111"/>
      <c r="W151" s="19"/>
      <c r="X151" s="109"/>
    </row>
    <row r="152" spans="2:24" x14ac:dyDescent="0.25">
      <c r="B152" s="9">
        <v>148</v>
      </c>
      <c r="C152" s="22">
        <v>44033</v>
      </c>
      <c r="D152" s="9">
        <f t="shared" si="54"/>
        <v>79285</v>
      </c>
      <c r="E152" s="2">
        <f t="shared" si="55"/>
        <v>607027</v>
      </c>
      <c r="F152" s="62">
        <f t="shared" si="63"/>
        <v>3171.4</v>
      </c>
      <c r="G152" s="28">
        <f t="shared" si="66"/>
        <v>1.6833191805860825E-3</v>
      </c>
      <c r="H152" s="82">
        <f t="shared" si="67"/>
        <v>1</v>
      </c>
      <c r="I152" s="9">
        <f t="shared" si="64"/>
        <v>-1382562</v>
      </c>
      <c r="J152" s="2">
        <f t="shared" si="56"/>
        <v>0</v>
      </c>
      <c r="K152" s="48">
        <f t="shared" si="65"/>
        <v>607027</v>
      </c>
      <c r="L152" s="89">
        <f t="shared" si="57"/>
        <v>-39898</v>
      </c>
      <c r="M152" s="2">
        <f t="shared" si="58"/>
        <v>0</v>
      </c>
      <c r="N152" s="48">
        <f t="shared" si="59"/>
        <v>15616</v>
      </c>
      <c r="P152" s="53">
        <f t="shared" si="68"/>
        <v>1.7738288717228796E-6</v>
      </c>
      <c r="Q152" s="52">
        <f t="shared" si="69"/>
        <v>3.4331264406098918</v>
      </c>
      <c r="R152" s="52">
        <f t="shared" si="70"/>
        <v>0</v>
      </c>
      <c r="S152" s="122">
        <f t="shared" si="71"/>
        <v>0</v>
      </c>
      <c r="T152" s="164"/>
      <c r="U152" s="165"/>
      <c r="V152" s="112"/>
      <c r="W152" s="165"/>
      <c r="X152" s="108"/>
    </row>
    <row r="153" spans="2:24" x14ac:dyDescent="0.25">
      <c r="B153" s="11">
        <v>149</v>
      </c>
      <c r="C153" s="21">
        <v>44034</v>
      </c>
      <c r="D153" s="11">
        <f t="shared" si="54"/>
        <v>79285</v>
      </c>
      <c r="E153" s="4">
        <f t="shared" si="55"/>
        <v>623055</v>
      </c>
      <c r="F153" s="63">
        <f t="shared" si="63"/>
        <v>3171.4</v>
      </c>
      <c r="G153" s="27">
        <f t="shared" si="66"/>
        <v>1.6833191805860825E-3</v>
      </c>
      <c r="H153" s="81">
        <f t="shared" si="67"/>
        <v>1</v>
      </c>
      <c r="I153" s="11">
        <f t="shared" si="64"/>
        <v>-1423513</v>
      </c>
      <c r="J153" s="4">
        <f t="shared" si="56"/>
        <v>0</v>
      </c>
      <c r="K153" s="51">
        <f t="shared" si="65"/>
        <v>623055</v>
      </c>
      <c r="L153" s="88">
        <f t="shared" si="57"/>
        <v>-40951</v>
      </c>
      <c r="M153" s="4">
        <f t="shared" si="58"/>
        <v>0</v>
      </c>
      <c r="N153" s="51">
        <f t="shared" si="59"/>
        <v>16028</v>
      </c>
      <c r="P153" s="54">
        <f t="shared" si="68"/>
        <v>1.7738288717228796E-6</v>
      </c>
      <c r="Q153" s="55">
        <f t="shared" si="69"/>
        <v>3.5052759908237077</v>
      </c>
      <c r="R153" s="55">
        <f t="shared" si="70"/>
        <v>0</v>
      </c>
      <c r="S153" s="153">
        <f t="shared" si="71"/>
        <v>0</v>
      </c>
      <c r="T153" s="161"/>
      <c r="U153" s="19"/>
      <c r="V153" s="111"/>
      <c r="W153" s="19"/>
      <c r="X153" s="109"/>
    </row>
    <row r="154" spans="2:24" x14ac:dyDescent="0.25">
      <c r="B154" s="9">
        <v>150</v>
      </c>
      <c r="C154" s="22">
        <v>44035</v>
      </c>
      <c r="D154" s="9">
        <f t="shared" si="54"/>
        <v>79285</v>
      </c>
      <c r="E154" s="2">
        <f t="shared" si="55"/>
        <v>639506</v>
      </c>
      <c r="F154" s="62">
        <f t="shared" si="63"/>
        <v>3171.4</v>
      </c>
      <c r="G154" s="28">
        <f t="shared" si="66"/>
        <v>1.6833191805860825E-3</v>
      </c>
      <c r="H154" s="82">
        <f t="shared" si="67"/>
        <v>1</v>
      </c>
      <c r="I154" s="9">
        <f t="shared" si="64"/>
        <v>-1465545</v>
      </c>
      <c r="J154" s="2">
        <f t="shared" si="56"/>
        <v>0</v>
      </c>
      <c r="K154" s="48">
        <f t="shared" si="65"/>
        <v>639506</v>
      </c>
      <c r="L154" s="89">
        <f t="shared" si="57"/>
        <v>-42032</v>
      </c>
      <c r="M154" s="2">
        <f t="shared" si="58"/>
        <v>0</v>
      </c>
      <c r="N154" s="48">
        <f t="shared" si="59"/>
        <v>16451</v>
      </c>
      <c r="P154" s="53">
        <f t="shared" si="68"/>
        <v>1.7738288717228796E-6</v>
      </c>
      <c r="Q154" s="52">
        <f t="shared" si="69"/>
        <v>3.5793297167412819</v>
      </c>
      <c r="R154" s="52">
        <f t="shared" si="70"/>
        <v>0</v>
      </c>
      <c r="S154" s="122">
        <f t="shared" si="71"/>
        <v>0</v>
      </c>
      <c r="T154" s="164"/>
      <c r="U154" s="165"/>
      <c r="V154" s="112"/>
      <c r="W154" s="165"/>
      <c r="X154" s="108"/>
    </row>
    <row r="155" spans="2:24" x14ac:dyDescent="0.25">
      <c r="B155" s="11">
        <v>151</v>
      </c>
      <c r="C155" s="21">
        <v>44036</v>
      </c>
      <c r="D155" s="11">
        <f t="shared" si="54"/>
        <v>79285</v>
      </c>
      <c r="E155" s="4">
        <f t="shared" si="55"/>
        <v>656392</v>
      </c>
      <c r="F155" s="63">
        <f t="shared" si="63"/>
        <v>3171.4</v>
      </c>
      <c r="G155" s="27">
        <f t="shared" si="66"/>
        <v>1.6833191805860825E-3</v>
      </c>
      <c r="H155" s="81">
        <f t="shared" si="67"/>
        <v>1</v>
      </c>
      <c r="I155" s="11">
        <f t="shared" si="64"/>
        <v>-1508687</v>
      </c>
      <c r="J155" s="4">
        <f t="shared" si="56"/>
        <v>0</v>
      </c>
      <c r="K155" s="51">
        <f t="shared" si="65"/>
        <v>656392</v>
      </c>
      <c r="L155" s="88">
        <f t="shared" si="57"/>
        <v>-43142</v>
      </c>
      <c r="M155" s="4">
        <f t="shared" si="58"/>
        <v>0</v>
      </c>
      <c r="N155" s="51">
        <f t="shared" si="59"/>
        <v>16886</v>
      </c>
      <c r="P155" s="54">
        <f t="shared" si="68"/>
        <v>1.7738288717228796E-6</v>
      </c>
      <c r="Q155" s="55">
        <f t="shared" si="69"/>
        <v>3.6553382570196877</v>
      </c>
      <c r="R155" s="55">
        <f t="shared" si="70"/>
        <v>0</v>
      </c>
      <c r="S155" s="153">
        <f t="shared" si="71"/>
        <v>0</v>
      </c>
      <c r="T155" s="161"/>
      <c r="U155" s="19"/>
      <c r="V155" s="111"/>
      <c r="W155" s="19"/>
      <c r="X155" s="109"/>
    </row>
    <row r="156" spans="2:24" x14ac:dyDescent="0.25">
      <c r="B156" s="9">
        <v>152</v>
      </c>
      <c r="C156" s="22">
        <v>44037</v>
      </c>
      <c r="D156" s="9">
        <f t="shared" si="54"/>
        <v>79285</v>
      </c>
      <c r="E156" s="2">
        <f t="shared" si="55"/>
        <v>673724</v>
      </c>
      <c r="F156" s="62">
        <f t="shared" si="63"/>
        <v>3171.4</v>
      </c>
      <c r="G156" s="28">
        <f t="shared" si="66"/>
        <v>1.6833191805860825E-3</v>
      </c>
      <c r="H156" s="82">
        <f t="shared" si="67"/>
        <v>1</v>
      </c>
      <c r="I156" s="9">
        <f t="shared" si="64"/>
        <v>-1552968</v>
      </c>
      <c r="J156" s="2">
        <f t="shared" si="56"/>
        <v>0</v>
      </c>
      <c r="K156" s="48">
        <f t="shared" si="65"/>
        <v>673724</v>
      </c>
      <c r="L156" s="89">
        <f t="shared" si="57"/>
        <v>-44281</v>
      </c>
      <c r="M156" s="2">
        <f t="shared" si="58"/>
        <v>0</v>
      </c>
      <c r="N156" s="48">
        <f t="shared" si="59"/>
        <v>17332</v>
      </c>
      <c r="P156" s="53">
        <f t="shared" si="68"/>
        <v>1.7738288717228796E-6</v>
      </c>
      <c r="Q156" s="52">
        <f t="shared" si="69"/>
        <v>3.7333541310015432</v>
      </c>
      <c r="R156" s="52">
        <f t="shared" si="70"/>
        <v>0</v>
      </c>
      <c r="S156" s="122">
        <f t="shared" si="71"/>
        <v>0</v>
      </c>
      <c r="T156" s="164"/>
      <c r="U156" s="165"/>
      <c r="V156" s="112"/>
      <c r="W156" s="165"/>
      <c r="X156" s="108"/>
    </row>
    <row r="157" spans="2:24" x14ac:dyDescent="0.25">
      <c r="B157" s="11">
        <v>153</v>
      </c>
      <c r="C157" s="21">
        <v>44038</v>
      </c>
      <c r="D157" s="11">
        <f t="shared" si="54"/>
        <v>79285</v>
      </c>
      <c r="E157" s="4">
        <f t="shared" si="55"/>
        <v>691513</v>
      </c>
      <c r="F157" s="63">
        <f t="shared" si="63"/>
        <v>3171.4</v>
      </c>
      <c r="G157" s="27">
        <f t="shared" si="66"/>
        <v>1.6833191805860825E-3</v>
      </c>
      <c r="H157" s="81">
        <f t="shared" si="67"/>
        <v>1</v>
      </c>
      <c r="I157" s="11">
        <f t="shared" si="64"/>
        <v>-1598419</v>
      </c>
      <c r="J157" s="4">
        <f t="shared" si="56"/>
        <v>0</v>
      </c>
      <c r="K157" s="51">
        <f t="shared" si="65"/>
        <v>691513</v>
      </c>
      <c r="L157" s="88">
        <f t="shared" si="57"/>
        <v>-45451</v>
      </c>
      <c r="M157" s="4">
        <f t="shared" si="58"/>
        <v>0</v>
      </c>
      <c r="N157" s="51">
        <f t="shared" si="59"/>
        <v>17789</v>
      </c>
      <c r="P157" s="54">
        <f t="shared" si="68"/>
        <v>1.7738288717228796E-6</v>
      </c>
      <c r="Q157" s="55">
        <f t="shared" si="69"/>
        <v>3.8134297391742802</v>
      </c>
      <c r="R157" s="55">
        <f t="shared" si="70"/>
        <v>0</v>
      </c>
      <c r="S157" s="153">
        <f t="shared" si="71"/>
        <v>0</v>
      </c>
      <c r="T157" s="161"/>
      <c r="U157" s="19"/>
      <c r="V157" s="111"/>
      <c r="W157" s="19"/>
      <c r="X157" s="109"/>
    </row>
    <row r="158" spans="2:24" x14ac:dyDescent="0.25">
      <c r="B158" s="9">
        <v>154</v>
      </c>
      <c r="C158" s="22">
        <v>44039</v>
      </c>
      <c r="D158" s="9">
        <f t="shared" si="54"/>
        <v>79285</v>
      </c>
      <c r="E158" s="2">
        <f t="shared" si="55"/>
        <v>709772</v>
      </c>
      <c r="F158" s="62">
        <f t="shared" si="63"/>
        <v>3171.4</v>
      </c>
      <c r="G158" s="28">
        <f t="shared" si="66"/>
        <v>1.6833191805860825E-3</v>
      </c>
      <c r="H158" s="82">
        <f t="shared" si="67"/>
        <v>1</v>
      </c>
      <c r="I158" s="9">
        <f t="shared" si="64"/>
        <v>-1645070</v>
      </c>
      <c r="J158" s="2">
        <f t="shared" si="56"/>
        <v>0</v>
      </c>
      <c r="K158" s="48">
        <f t="shared" si="65"/>
        <v>709772</v>
      </c>
      <c r="L158" s="89">
        <f t="shared" si="57"/>
        <v>-46651</v>
      </c>
      <c r="M158" s="2">
        <f t="shared" si="58"/>
        <v>0</v>
      </c>
      <c r="N158" s="48">
        <f t="shared" si="59"/>
        <v>18259</v>
      </c>
      <c r="P158" s="53">
        <f t="shared" si="68"/>
        <v>1.7738288717228796E-6</v>
      </c>
      <c r="Q158" s="52">
        <f t="shared" si="69"/>
        <v>3.8956210056860501</v>
      </c>
      <c r="R158" s="52">
        <f t="shared" si="70"/>
        <v>0</v>
      </c>
      <c r="S158" s="122">
        <f t="shared" si="71"/>
        <v>0</v>
      </c>
      <c r="T158" s="164"/>
      <c r="U158" s="165"/>
      <c r="V158" s="112"/>
      <c r="W158" s="165"/>
      <c r="X158" s="108"/>
    </row>
    <row r="159" spans="2:24" x14ac:dyDescent="0.25">
      <c r="B159" s="11">
        <v>155</v>
      </c>
      <c r="C159" s="21">
        <v>44040</v>
      </c>
      <c r="D159" s="11">
        <f t="shared" si="54"/>
        <v>79285</v>
      </c>
      <c r="E159" s="4">
        <f t="shared" si="55"/>
        <v>728513</v>
      </c>
      <c r="F159" s="63">
        <f t="shared" si="63"/>
        <v>3171.4</v>
      </c>
      <c r="G159" s="27">
        <f t="shared" si="66"/>
        <v>1.6833191805860825E-3</v>
      </c>
      <c r="H159" s="81">
        <f t="shared" si="67"/>
        <v>1</v>
      </c>
      <c r="I159" s="11">
        <f t="shared" si="64"/>
        <v>-1692953</v>
      </c>
      <c r="J159" s="4">
        <f t="shared" si="56"/>
        <v>0</v>
      </c>
      <c r="K159" s="51">
        <f t="shared" si="65"/>
        <v>728513</v>
      </c>
      <c r="L159" s="88">
        <f t="shared" si="57"/>
        <v>-47883</v>
      </c>
      <c r="M159" s="4">
        <f t="shared" si="58"/>
        <v>0</v>
      </c>
      <c r="N159" s="51">
        <f t="shared" si="59"/>
        <v>18741</v>
      </c>
      <c r="P159" s="54">
        <f t="shared" si="68"/>
        <v>1.7738288717228796E-6</v>
      </c>
      <c r="Q159" s="55">
        <f t="shared" si="69"/>
        <v>3.9799823305650128</v>
      </c>
      <c r="R159" s="55">
        <f t="shared" si="70"/>
        <v>0</v>
      </c>
      <c r="S159" s="153">
        <f t="shared" si="71"/>
        <v>0</v>
      </c>
      <c r="T159" s="161"/>
      <c r="U159" s="19"/>
      <c r="V159" s="111"/>
      <c r="W159" s="19"/>
      <c r="X159" s="109"/>
    </row>
    <row r="160" spans="2:24" x14ac:dyDescent="0.25">
      <c r="B160" s="9">
        <v>156</v>
      </c>
      <c r="C160" s="22">
        <v>44041</v>
      </c>
      <c r="D160" s="9">
        <f t="shared" si="54"/>
        <v>79285</v>
      </c>
      <c r="E160" s="2">
        <f t="shared" si="55"/>
        <v>747749</v>
      </c>
      <c r="F160" s="62">
        <f t="shared" si="63"/>
        <v>3171.4</v>
      </c>
      <c r="G160" s="28">
        <f t="shared" si="66"/>
        <v>1.6833191805860825E-3</v>
      </c>
      <c r="H160" s="82">
        <f t="shared" si="67"/>
        <v>1</v>
      </c>
      <c r="I160" s="9">
        <f t="shared" si="64"/>
        <v>-1742100</v>
      </c>
      <c r="J160" s="2">
        <f t="shared" si="56"/>
        <v>0</v>
      </c>
      <c r="K160" s="48">
        <f t="shared" si="65"/>
        <v>747749</v>
      </c>
      <c r="L160" s="89">
        <f t="shared" si="57"/>
        <v>-49147</v>
      </c>
      <c r="M160" s="2">
        <f t="shared" si="58"/>
        <v>0</v>
      </c>
      <c r="N160" s="48">
        <f t="shared" si="59"/>
        <v>19236</v>
      </c>
      <c r="P160" s="53">
        <f t="shared" si="68"/>
        <v>1.7738288717228796E-6</v>
      </c>
      <c r="Q160" s="52">
        <f t="shared" si="69"/>
        <v>4.066571518644861</v>
      </c>
      <c r="R160" s="52">
        <f t="shared" si="70"/>
        <v>0</v>
      </c>
      <c r="S160" s="122">
        <f t="shared" si="71"/>
        <v>0</v>
      </c>
      <c r="T160" s="164"/>
      <c r="U160" s="165"/>
      <c r="V160" s="112"/>
      <c r="W160" s="165"/>
      <c r="X160" s="108"/>
    </row>
    <row r="161" spans="2:24" x14ac:dyDescent="0.25">
      <c r="B161" s="11">
        <v>157</v>
      </c>
      <c r="C161" s="21">
        <v>44042</v>
      </c>
      <c r="D161" s="11">
        <f t="shared" si="54"/>
        <v>79285</v>
      </c>
      <c r="E161" s="4">
        <f t="shared" si="55"/>
        <v>767493</v>
      </c>
      <c r="F161" s="63">
        <f t="shared" ref="F161:F192" si="72">D161*P$17</f>
        <v>3171.4</v>
      </c>
      <c r="G161" s="27">
        <f t="shared" si="66"/>
        <v>1.6833191805860825E-3</v>
      </c>
      <c r="H161" s="81">
        <f t="shared" si="67"/>
        <v>1</v>
      </c>
      <c r="I161" s="11">
        <f t="shared" ref="I161:I192" si="73">INT((S$17*K161+I160)/(1+R$17*J161))</f>
        <v>-1792545</v>
      </c>
      <c r="J161" s="4">
        <f t="shared" si="56"/>
        <v>0</v>
      </c>
      <c r="K161" s="51">
        <f t="shared" ref="K161:K192" si="74">INT((Q$17*J161+K160)/(1+P$17+S$17))</f>
        <v>767493</v>
      </c>
      <c r="L161" s="88">
        <f t="shared" si="57"/>
        <v>-50445</v>
      </c>
      <c r="M161" s="4">
        <f t="shared" si="58"/>
        <v>0</v>
      </c>
      <c r="N161" s="51">
        <f t="shared" si="59"/>
        <v>19744</v>
      </c>
      <c r="P161" s="54">
        <f t="shared" si="68"/>
        <v>1.7738288717228796E-6</v>
      </c>
      <c r="Q161" s="55">
        <f t="shared" si="69"/>
        <v>4.1554464936144733</v>
      </c>
      <c r="R161" s="55">
        <f t="shared" si="70"/>
        <v>0</v>
      </c>
      <c r="S161" s="153">
        <f t="shared" si="71"/>
        <v>0</v>
      </c>
      <c r="T161" s="161"/>
      <c r="U161" s="19"/>
      <c r="V161" s="111"/>
      <c r="W161" s="19"/>
      <c r="X161" s="109"/>
    </row>
    <row r="162" spans="2:24" x14ac:dyDescent="0.25">
      <c r="B162" s="9">
        <v>158</v>
      </c>
      <c r="C162" s="22">
        <v>44043</v>
      </c>
      <c r="D162" s="9">
        <f t="shared" ref="D162:D204" si="75">D161+IF(M162&gt;0,M162,0)</f>
        <v>79285</v>
      </c>
      <c r="E162" s="2">
        <f t="shared" ref="E162:E204" si="76">E161+IF(N162&gt;0,N162,0)</f>
        <v>787758</v>
      </c>
      <c r="F162" s="62">
        <f t="shared" si="72"/>
        <v>3171.4</v>
      </c>
      <c r="G162" s="28">
        <f t="shared" si="66"/>
        <v>1.6833191805860825E-3</v>
      </c>
      <c r="H162" s="82">
        <f t="shared" si="67"/>
        <v>1</v>
      </c>
      <c r="I162" s="9">
        <f t="shared" si="73"/>
        <v>-1844321</v>
      </c>
      <c r="J162" s="2">
        <f t="shared" ref="J162:J204" si="77">S162</f>
        <v>0</v>
      </c>
      <c r="K162" s="48">
        <f t="shared" si="74"/>
        <v>787758</v>
      </c>
      <c r="L162" s="89">
        <f t="shared" ref="L162:L204" si="78">I162-I161</f>
        <v>-51776</v>
      </c>
      <c r="M162" s="2">
        <f t="shared" ref="M162:M204" si="79">J162-J161</f>
        <v>0</v>
      </c>
      <c r="N162" s="48">
        <f t="shared" ref="N162:N204" si="80">K162-K161</f>
        <v>20265</v>
      </c>
      <c r="P162" s="53">
        <f t="shared" si="68"/>
        <v>1.7738288717228796E-6</v>
      </c>
      <c r="Q162" s="52">
        <f t="shared" si="69"/>
        <v>4.2466687028234444</v>
      </c>
      <c r="R162" s="52">
        <f t="shared" si="70"/>
        <v>0</v>
      </c>
      <c r="S162" s="122">
        <f t="shared" si="71"/>
        <v>0</v>
      </c>
      <c r="T162" s="164"/>
      <c r="U162" s="165"/>
      <c r="V162" s="112"/>
      <c r="W162" s="165"/>
      <c r="X162" s="108"/>
    </row>
    <row r="163" spans="2:24" x14ac:dyDescent="0.25">
      <c r="B163" s="11">
        <v>159</v>
      </c>
      <c r="C163" s="21">
        <v>44044</v>
      </c>
      <c r="D163" s="11">
        <f t="shared" si="75"/>
        <v>79285</v>
      </c>
      <c r="E163" s="4">
        <f t="shared" si="76"/>
        <v>808558</v>
      </c>
      <c r="F163" s="63">
        <f t="shared" si="72"/>
        <v>3171.4</v>
      </c>
      <c r="G163" s="27">
        <f t="shared" si="66"/>
        <v>1.6833191805860825E-3</v>
      </c>
      <c r="H163" s="81">
        <f t="shared" si="67"/>
        <v>1</v>
      </c>
      <c r="I163" s="11">
        <f t="shared" si="73"/>
        <v>-1897465</v>
      </c>
      <c r="J163" s="4">
        <f t="shared" si="77"/>
        <v>0</v>
      </c>
      <c r="K163" s="51">
        <f t="shared" si="74"/>
        <v>808558</v>
      </c>
      <c r="L163" s="88">
        <f t="shared" si="78"/>
        <v>-53144</v>
      </c>
      <c r="M163" s="4">
        <f t="shared" si="79"/>
        <v>0</v>
      </c>
      <c r="N163" s="51">
        <f t="shared" si="80"/>
        <v>20800</v>
      </c>
      <c r="P163" s="54">
        <f t="shared" si="68"/>
        <v>1.7738288717228796E-6</v>
      </c>
      <c r="Q163" s="55">
        <f t="shared" si="69"/>
        <v>4.3402978317910117</v>
      </c>
      <c r="R163" s="55">
        <f t="shared" si="70"/>
        <v>0</v>
      </c>
      <c r="S163" s="153">
        <f t="shared" si="71"/>
        <v>0</v>
      </c>
      <c r="T163" s="161"/>
      <c r="U163" s="19"/>
      <c r="V163" s="111"/>
      <c r="W163" s="19"/>
      <c r="X163" s="109"/>
    </row>
    <row r="164" spans="2:24" x14ac:dyDescent="0.25">
      <c r="B164" s="9">
        <v>160</v>
      </c>
      <c r="C164" s="22">
        <v>44045</v>
      </c>
      <c r="D164" s="9">
        <f t="shared" si="75"/>
        <v>79285</v>
      </c>
      <c r="E164" s="2">
        <f t="shared" si="76"/>
        <v>829907</v>
      </c>
      <c r="F164" s="62">
        <f t="shared" si="72"/>
        <v>3171.4</v>
      </c>
      <c r="G164" s="28">
        <f t="shared" si="66"/>
        <v>1.6833191805860825E-3</v>
      </c>
      <c r="H164" s="82">
        <f t="shared" si="67"/>
        <v>1</v>
      </c>
      <c r="I164" s="9">
        <f t="shared" si="73"/>
        <v>-1952012</v>
      </c>
      <c r="J164" s="2">
        <f t="shared" si="77"/>
        <v>0</v>
      </c>
      <c r="K164" s="48">
        <f t="shared" si="74"/>
        <v>829907</v>
      </c>
      <c r="L164" s="89">
        <f t="shared" si="78"/>
        <v>-54547</v>
      </c>
      <c r="M164" s="2">
        <f t="shared" si="79"/>
        <v>0</v>
      </c>
      <c r="N164" s="48">
        <f t="shared" si="80"/>
        <v>21349</v>
      </c>
      <c r="P164" s="53">
        <f t="shared" si="68"/>
        <v>1.7738288717228796E-6</v>
      </c>
      <c r="Q164" s="52">
        <f t="shared" si="69"/>
        <v>4.4364007322130314</v>
      </c>
      <c r="R164" s="52">
        <f t="shared" si="70"/>
        <v>0</v>
      </c>
      <c r="S164" s="122">
        <f t="shared" si="71"/>
        <v>0</v>
      </c>
      <c r="T164" s="164"/>
      <c r="U164" s="165"/>
      <c r="V164" s="112"/>
      <c r="W164" s="165"/>
      <c r="X164" s="108"/>
    </row>
    <row r="165" spans="2:24" x14ac:dyDescent="0.25">
      <c r="B165" s="11">
        <v>161</v>
      </c>
      <c r="C165" s="21">
        <v>44046</v>
      </c>
      <c r="D165" s="11">
        <f t="shared" si="75"/>
        <v>79285</v>
      </c>
      <c r="E165" s="4">
        <f t="shared" si="76"/>
        <v>851820</v>
      </c>
      <c r="F165" s="63">
        <f t="shared" si="72"/>
        <v>3171.4</v>
      </c>
      <c r="G165" s="27">
        <f t="shared" si="66"/>
        <v>1.6833191805860825E-3</v>
      </c>
      <c r="H165" s="81">
        <f t="shared" si="67"/>
        <v>1</v>
      </c>
      <c r="I165" s="11">
        <f t="shared" si="73"/>
        <v>-2007999</v>
      </c>
      <c r="J165" s="4">
        <f t="shared" si="77"/>
        <v>0</v>
      </c>
      <c r="K165" s="51">
        <f t="shared" si="74"/>
        <v>851820</v>
      </c>
      <c r="L165" s="88">
        <f t="shared" si="78"/>
        <v>-55987</v>
      </c>
      <c r="M165" s="4">
        <f t="shared" si="79"/>
        <v>0</v>
      </c>
      <c r="N165" s="51">
        <f t="shared" si="80"/>
        <v>21913</v>
      </c>
      <c r="P165" s="54">
        <f t="shared" si="68"/>
        <v>1.7738288717228796E-6</v>
      </c>
      <c r="Q165" s="55">
        <f t="shared" si="69"/>
        <v>4.5350407321246422</v>
      </c>
      <c r="R165" s="55">
        <f t="shared" si="70"/>
        <v>0</v>
      </c>
      <c r="S165" s="153">
        <f t="shared" si="71"/>
        <v>0</v>
      </c>
      <c r="T165" s="161"/>
      <c r="U165" s="19"/>
      <c r="V165" s="111"/>
      <c r="W165" s="19"/>
      <c r="X165" s="109"/>
    </row>
    <row r="166" spans="2:24" x14ac:dyDescent="0.25">
      <c r="B166" s="9">
        <v>162</v>
      </c>
      <c r="C166" s="22">
        <v>44047</v>
      </c>
      <c r="D166" s="9">
        <f t="shared" si="75"/>
        <v>79285</v>
      </c>
      <c r="E166" s="2">
        <f t="shared" si="76"/>
        <v>874312</v>
      </c>
      <c r="F166" s="62">
        <f t="shared" si="72"/>
        <v>3171.4</v>
      </c>
      <c r="G166" s="28">
        <f t="shared" si="66"/>
        <v>1.6833191805860825E-3</v>
      </c>
      <c r="H166" s="82">
        <f t="shared" si="67"/>
        <v>1</v>
      </c>
      <c r="I166" s="9">
        <f t="shared" si="73"/>
        <v>-2065464</v>
      </c>
      <c r="J166" s="2">
        <f t="shared" si="77"/>
        <v>0</v>
      </c>
      <c r="K166" s="48">
        <f t="shared" si="74"/>
        <v>874312</v>
      </c>
      <c r="L166" s="89">
        <f t="shared" si="78"/>
        <v>-57465</v>
      </c>
      <c r="M166" s="2">
        <f t="shared" si="79"/>
        <v>0</v>
      </c>
      <c r="N166" s="48">
        <f t="shared" si="80"/>
        <v>22492</v>
      </c>
      <c r="P166" s="53">
        <f t="shared" si="68"/>
        <v>1.7738288717228796E-6</v>
      </c>
      <c r="Q166" s="52">
        <f t="shared" si="69"/>
        <v>4.636284802076883</v>
      </c>
      <c r="R166" s="52">
        <f t="shared" si="70"/>
        <v>0</v>
      </c>
      <c r="S166" s="122">
        <f t="shared" si="71"/>
        <v>0</v>
      </c>
      <c r="T166" s="164"/>
      <c r="U166" s="165"/>
      <c r="V166" s="112"/>
      <c r="W166" s="165"/>
      <c r="X166" s="108"/>
    </row>
    <row r="167" spans="2:24" x14ac:dyDescent="0.25">
      <c r="B167" s="11">
        <v>163</v>
      </c>
      <c r="C167" s="21">
        <v>44048</v>
      </c>
      <c r="D167" s="11">
        <f t="shared" si="75"/>
        <v>79285</v>
      </c>
      <c r="E167" s="4">
        <f t="shared" si="76"/>
        <v>897398</v>
      </c>
      <c r="F167" s="63">
        <f t="shared" si="72"/>
        <v>3171.4</v>
      </c>
      <c r="G167" s="27">
        <f t="shared" si="66"/>
        <v>1.6833191805860825E-3</v>
      </c>
      <c r="H167" s="81">
        <f t="shared" si="67"/>
        <v>1</v>
      </c>
      <c r="I167" s="11">
        <f t="shared" si="73"/>
        <v>-2124447</v>
      </c>
      <c r="J167" s="4">
        <f t="shared" si="77"/>
        <v>0</v>
      </c>
      <c r="K167" s="51">
        <f t="shared" si="74"/>
        <v>897398</v>
      </c>
      <c r="L167" s="88">
        <f t="shared" si="78"/>
        <v>-58983</v>
      </c>
      <c r="M167" s="4">
        <f t="shared" si="79"/>
        <v>0</v>
      </c>
      <c r="N167" s="51">
        <f t="shared" si="80"/>
        <v>23086</v>
      </c>
      <c r="P167" s="54">
        <f t="shared" si="68"/>
        <v>1.7738288717228796E-6</v>
      </c>
      <c r="Q167" s="55">
        <f t="shared" si="69"/>
        <v>4.7402016744511544</v>
      </c>
      <c r="R167" s="55">
        <f t="shared" si="70"/>
        <v>0</v>
      </c>
      <c r="S167" s="153">
        <f t="shared" si="71"/>
        <v>0</v>
      </c>
      <c r="T167" s="161"/>
      <c r="U167" s="19"/>
      <c r="V167" s="111"/>
      <c r="W167" s="19"/>
      <c r="X167" s="109"/>
    </row>
    <row r="168" spans="2:24" x14ac:dyDescent="0.25">
      <c r="B168" s="9">
        <v>164</v>
      </c>
      <c r="C168" s="22">
        <v>44049</v>
      </c>
      <c r="D168" s="9">
        <f t="shared" si="75"/>
        <v>79285</v>
      </c>
      <c r="E168" s="2">
        <f t="shared" si="76"/>
        <v>921093</v>
      </c>
      <c r="F168" s="62">
        <f t="shared" si="72"/>
        <v>3171.4</v>
      </c>
      <c r="G168" s="28">
        <f t="shared" si="66"/>
        <v>1.6833191805860825E-3</v>
      </c>
      <c r="H168" s="82">
        <f t="shared" si="67"/>
        <v>1</v>
      </c>
      <c r="I168" s="9">
        <f t="shared" si="73"/>
        <v>-2184987</v>
      </c>
      <c r="J168" s="2">
        <f t="shared" si="77"/>
        <v>0</v>
      </c>
      <c r="K168" s="48">
        <f t="shared" si="74"/>
        <v>921093</v>
      </c>
      <c r="L168" s="89">
        <f t="shared" si="78"/>
        <v>-60540</v>
      </c>
      <c r="M168" s="2">
        <f t="shared" si="79"/>
        <v>0</v>
      </c>
      <c r="N168" s="48">
        <f t="shared" si="80"/>
        <v>23695</v>
      </c>
      <c r="P168" s="53">
        <f t="shared" si="68"/>
        <v>1.7738288717228796E-6</v>
      </c>
      <c r="Q168" s="52">
        <f t="shared" si="69"/>
        <v>4.8468636052895739</v>
      </c>
      <c r="R168" s="52">
        <f t="shared" si="70"/>
        <v>0</v>
      </c>
      <c r="S168" s="122">
        <f t="shared" si="71"/>
        <v>0</v>
      </c>
      <c r="T168" s="164"/>
      <c r="U168" s="165"/>
      <c r="V168" s="112"/>
      <c r="W168" s="165"/>
      <c r="X168" s="108"/>
    </row>
    <row r="169" spans="2:24" x14ac:dyDescent="0.25">
      <c r="B169" s="11">
        <v>165</v>
      </c>
      <c r="C169" s="21">
        <v>44050</v>
      </c>
      <c r="D169" s="11">
        <f t="shared" si="75"/>
        <v>79285</v>
      </c>
      <c r="E169" s="4">
        <f t="shared" si="76"/>
        <v>945414</v>
      </c>
      <c r="F169" s="63">
        <f t="shared" si="72"/>
        <v>3171.4</v>
      </c>
      <c r="G169" s="27">
        <f t="shared" si="66"/>
        <v>1.6833191805860825E-3</v>
      </c>
      <c r="H169" s="81">
        <f t="shared" si="67"/>
        <v>1</v>
      </c>
      <c r="I169" s="11">
        <f t="shared" si="73"/>
        <v>-2247126</v>
      </c>
      <c r="J169" s="4">
        <f t="shared" si="77"/>
        <v>0</v>
      </c>
      <c r="K169" s="51">
        <f t="shared" si="74"/>
        <v>945414</v>
      </c>
      <c r="L169" s="88">
        <f t="shared" si="78"/>
        <v>-62139</v>
      </c>
      <c r="M169" s="4">
        <f t="shared" si="79"/>
        <v>0</v>
      </c>
      <c r="N169" s="51">
        <f t="shared" si="80"/>
        <v>24321</v>
      </c>
      <c r="P169" s="54">
        <f t="shared" si="68"/>
        <v>1.7738288717228796E-6</v>
      </c>
      <c r="Q169" s="55">
        <f t="shared" si="69"/>
        <v>4.9563410888038986</v>
      </c>
      <c r="R169" s="55">
        <f t="shared" si="70"/>
        <v>0</v>
      </c>
      <c r="S169" s="153">
        <f t="shared" si="71"/>
        <v>0</v>
      </c>
      <c r="T169" s="161"/>
      <c r="U169" s="19"/>
      <c r="V169" s="111"/>
      <c r="W169" s="19"/>
      <c r="X169" s="109"/>
    </row>
    <row r="170" spans="2:24" x14ac:dyDescent="0.25">
      <c r="B170" s="9">
        <v>166</v>
      </c>
      <c r="C170" s="22">
        <v>44051</v>
      </c>
      <c r="D170" s="9">
        <f t="shared" si="75"/>
        <v>79285</v>
      </c>
      <c r="E170" s="2">
        <f t="shared" si="76"/>
        <v>970377</v>
      </c>
      <c r="F170" s="62">
        <f t="shared" si="72"/>
        <v>3171.4</v>
      </c>
      <c r="G170" s="28">
        <f t="shared" si="66"/>
        <v>1.6833191805860825E-3</v>
      </c>
      <c r="H170" s="82">
        <f t="shared" si="67"/>
        <v>1</v>
      </c>
      <c r="I170" s="9">
        <f t="shared" si="73"/>
        <v>-2310905</v>
      </c>
      <c r="J170" s="2">
        <f t="shared" si="77"/>
        <v>0</v>
      </c>
      <c r="K170" s="48">
        <f t="shared" si="74"/>
        <v>970377</v>
      </c>
      <c r="L170" s="89">
        <f t="shared" si="78"/>
        <v>-63779</v>
      </c>
      <c r="M170" s="2">
        <f t="shared" si="79"/>
        <v>0</v>
      </c>
      <c r="N170" s="48">
        <f t="shared" si="80"/>
        <v>24963</v>
      </c>
      <c r="P170" s="53">
        <f t="shared" si="68"/>
        <v>1.7738288717228796E-6</v>
      </c>
      <c r="Q170" s="52">
        <f t="shared" si="69"/>
        <v>5.0687101424073315</v>
      </c>
      <c r="R170" s="52">
        <f t="shared" si="70"/>
        <v>0</v>
      </c>
      <c r="S170" s="122">
        <f t="shared" si="71"/>
        <v>0</v>
      </c>
      <c r="T170" s="164"/>
      <c r="U170" s="165"/>
      <c r="V170" s="112"/>
      <c r="W170" s="165"/>
      <c r="X170" s="108"/>
    </row>
    <row r="171" spans="2:24" x14ac:dyDescent="0.25">
      <c r="B171" s="11">
        <v>167</v>
      </c>
      <c r="C171" s="21">
        <v>44052</v>
      </c>
      <c r="D171" s="11">
        <f t="shared" si="75"/>
        <v>79285</v>
      </c>
      <c r="E171" s="4">
        <f t="shared" si="76"/>
        <v>995999</v>
      </c>
      <c r="F171" s="63">
        <f t="shared" si="72"/>
        <v>3171.4</v>
      </c>
      <c r="G171" s="27">
        <f t="shared" si="66"/>
        <v>1.6833191805860825E-3</v>
      </c>
      <c r="H171" s="81">
        <f t="shared" si="67"/>
        <v>1</v>
      </c>
      <c r="I171" s="11">
        <f t="shared" si="73"/>
        <v>-2376368</v>
      </c>
      <c r="J171" s="4">
        <f t="shared" si="77"/>
        <v>0</v>
      </c>
      <c r="K171" s="51">
        <f t="shared" si="74"/>
        <v>995999</v>
      </c>
      <c r="L171" s="88">
        <f t="shared" si="78"/>
        <v>-65463</v>
      </c>
      <c r="M171" s="4">
        <f t="shared" si="79"/>
        <v>0</v>
      </c>
      <c r="N171" s="51">
        <f t="shared" si="80"/>
        <v>25622</v>
      </c>
      <c r="P171" s="54">
        <f t="shared" si="68"/>
        <v>1.7738288717228796E-6</v>
      </c>
      <c r="Q171" s="55">
        <f t="shared" si="69"/>
        <v>5.1840449028275319</v>
      </c>
      <c r="R171" s="55">
        <f t="shared" si="70"/>
        <v>0</v>
      </c>
      <c r="S171" s="153">
        <f t="shared" si="71"/>
        <v>0</v>
      </c>
      <c r="T171" s="161"/>
      <c r="U171" s="19"/>
      <c r="V171" s="111"/>
      <c r="W171" s="19"/>
      <c r="X171" s="109"/>
    </row>
    <row r="172" spans="2:24" x14ac:dyDescent="0.25">
      <c r="B172" s="9">
        <v>168</v>
      </c>
      <c r="C172" s="22">
        <v>44053</v>
      </c>
      <c r="D172" s="9">
        <f t="shared" si="75"/>
        <v>79285</v>
      </c>
      <c r="E172" s="2">
        <f t="shared" si="76"/>
        <v>1022298</v>
      </c>
      <c r="F172" s="62">
        <f t="shared" si="72"/>
        <v>3171.4</v>
      </c>
      <c r="G172" s="28">
        <f t="shared" si="66"/>
        <v>1.6833191805860825E-3</v>
      </c>
      <c r="H172" s="82">
        <f t="shared" si="67"/>
        <v>1</v>
      </c>
      <c r="I172" s="9">
        <f t="shared" si="73"/>
        <v>-2443560</v>
      </c>
      <c r="J172" s="2">
        <f t="shared" si="77"/>
        <v>0</v>
      </c>
      <c r="K172" s="48">
        <f t="shared" si="74"/>
        <v>1022298</v>
      </c>
      <c r="L172" s="89">
        <f t="shared" si="78"/>
        <v>-67192</v>
      </c>
      <c r="M172" s="2">
        <f t="shared" si="79"/>
        <v>0</v>
      </c>
      <c r="N172" s="48">
        <f t="shared" si="80"/>
        <v>26299</v>
      </c>
      <c r="P172" s="53">
        <f t="shared" si="68"/>
        <v>1.7738288717228796E-6</v>
      </c>
      <c r="Q172" s="52">
        <f t="shared" si="69"/>
        <v>5.3024249111384227</v>
      </c>
      <c r="R172" s="52">
        <f t="shared" si="70"/>
        <v>0</v>
      </c>
      <c r="S172" s="122">
        <f t="shared" si="71"/>
        <v>0</v>
      </c>
      <c r="T172" s="164"/>
      <c r="U172" s="165"/>
      <c r="V172" s="112"/>
      <c r="W172" s="165"/>
      <c r="X172" s="108"/>
    </row>
    <row r="173" spans="2:24" x14ac:dyDescent="0.25">
      <c r="B173" s="11">
        <v>169</v>
      </c>
      <c r="C173" s="21">
        <v>44054</v>
      </c>
      <c r="D173" s="11">
        <f t="shared" si="75"/>
        <v>79285</v>
      </c>
      <c r="E173" s="4">
        <f t="shared" si="76"/>
        <v>1049291</v>
      </c>
      <c r="F173" s="63">
        <f t="shared" si="72"/>
        <v>3171.4</v>
      </c>
      <c r="G173" s="27">
        <f t="shared" si="66"/>
        <v>1.6833191805860825E-3</v>
      </c>
      <c r="H173" s="81">
        <f t="shared" si="67"/>
        <v>1</v>
      </c>
      <c r="I173" s="11">
        <f t="shared" si="73"/>
        <v>-2512526</v>
      </c>
      <c r="J173" s="4">
        <f t="shared" si="77"/>
        <v>0</v>
      </c>
      <c r="K173" s="51">
        <f t="shared" si="74"/>
        <v>1049291</v>
      </c>
      <c r="L173" s="88">
        <f t="shared" si="78"/>
        <v>-68966</v>
      </c>
      <c r="M173" s="4">
        <f t="shared" si="79"/>
        <v>0</v>
      </c>
      <c r="N173" s="51">
        <f t="shared" si="80"/>
        <v>26993</v>
      </c>
      <c r="P173" s="54">
        <f t="shared" si="68"/>
        <v>1.7738288717228796E-6</v>
      </c>
      <c r="Q173" s="55">
        <f t="shared" si="69"/>
        <v>5.4239315890994648</v>
      </c>
      <c r="R173" s="55">
        <f t="shared" si="70"/>
        <v>0</v>
      </c>
      <c r="S173" s="153">
        <f t="shared" si="71"/>
        <v>0</v>
      </c>
      <c r="T173" s="161"/>
      <c r="U173" s="19"/>
      <c r="V173" s="111"/>
      <c r="W173" s="19"/>
      <c r="X173" s="109"/>
    </row>
    <row r="174" spans="2:24" x14ac:dyDescent="0.25">
      <c r="B174" s="9">
        <v>170</v>
      </c>
      <c r="C174" s="22">
        <v>44055</v>
      </c>
      <c r="D174" s="9">
        <f t="shared" si="75"/>
        <v>79285</v>
      </c>
      <c r="E174" s="2">
        <f t="shared" si="76"/>
        <v>1076997</v>
      </c>
      <c r="F174" s="62">
        <f t="shared" si="72"/>
        <v>3171.4</v>
      </c>
      <c r="G174" s="28">
        <f t="shared" si="66"/>
        <v>1.6833191805860825E-3</v>
      </c>
      <c r="H174" s="82">
        <f t="shared" si="67"/>
        <v>1</v>
      </c>
      <c r="I174" s="9">
        <f t="shared" si="73"/>
        <v>-2583313</v>
      </c>
      <c r="J174" s="2">
        <f t="shared" si="77"/>
        <v>0</v>
      </c>
      <c r="K174" s="48">
        <f t="shared" si="74"/>
        <v>1076997</v>
      </c>
      <c r="L174" s="89">
        <f t="shared" si="78"/>
        <v>-70787</v>
      </c>
      <c r="M174" s="2">
        <f t="shared" si="79"/>
        <v>0</v>
      </c>
      <c r="N174" s="48">
        <f t="shared" si="80"/>
        <v>27706</v>
      </c>
      <c r="P174" s="53">
        <f t="shared" si="68"/>
        <v>1.7738288717228796E-6</v>
      </c>
      <c r="Q174" s="52">
        <f t="shared" si="69"/>
        <v>5.5486462396149401</v>
      </c>
      <c r="R174" s="52">
        <f t="shared" si="70"/>
        <v>0</v>
      </c>
      <c r="S174" s="122">
        <f t="shared" si="71"/>
        <v>0</v>
      </c>
      <c r="T174" s="164"/>
      <c r="U174" s="165"/>
      <c r="V174" s="112"/>
      <c r="W174" s="165"/>
      <c r="X174" s="108"/>
    </row>
    <row r="175" spans="2:24" x14ac:dyDescent="0.25">
      <c r="B175" s="11">
        <v>171</v>
      </c>
      <c r="C175" s="21">
        <v>44056</v>
      </c>
      <c r="D175" s="11">
        <f t="shared" si="75"/>
        <v>79285</v>
      </c>
      <c r="E175" s="4">
        <f t="shared" si="76"/>
        <v>1105435</v>
      </c>
      <c r="F175" s="63">
        <f t="shared" si="72"/>
        <v>3171.4</v>
      </c>
      <c r="G175" s="27">
        <f t="shared" si="66"/>
        <v>1.6833191805860825E-3</v>
      </c>
      <c r="H175" s="81">
        <f t="shared" si="67"/>
        <v>1</v>
      </c>
      <c r="I175" s="11">
        <f t="shared" si="73"/>
        <v>-2655969</v>
      </c>
      <c r="J175" s="4">
        <f t="shared" si="77"/>
        <v>0</v>
      </c>
      <c r="K175" s="51">
        <f t="shared" si="74"/>
        <v>1105435</v>
      </c>
      <c r="L175" s="88">
        <f t="shared" si="78"/>
        <v>-72656</v>
      </c>
      <c r="M175" s="4">
        <f t="shared" si="79"/>
        <v>0</v>
      </c>
      <c r="N175" s="51">
        <f t="shared" si="80"/>
        <v>28438</v>
      </c>
      <c r="P175" s="54">
        <f t="shared" si="68"/>
        <v>1.7738288717228796E-6</v>
      </c>
      <c r="Q175" s="55">
        <f t="shared" si="69"/>
        <v>5.6766539269602152</v>
      </c>
      <c r="R175" s="55">
        <f t="shared" si="70"/>
        <v>0</v>
      </c>
      <c r="S175" s="153">
        <f t="shared" si="71"/>
        <v>0</v>
      </c>
      <c r="T175" s="161"/>
      <c r="U175" s="19"/>
      <c r="V175" s="111"/>
      <c r="W175" s="19"/>
      <c r="X175" s="109"/>
    </row>
    <row r="176" spans="2:24" x14ac:dyDescent="0.25">
      <c r="B176" s="9">
        <v>172</v>
      </c>
      <c r="C176" s="22">
        <v>44057</v>
      </c>
      <c r="D176" s="9">
        <f t="shared" si="75"/>
        <v>79285</v>
      </c>
      <c r="E176" s="2">
        <f t="shared" si="76"/>
        <v>1134624</v>
      </c>
      <c r="F176" s="62">
        <f t="shared" si="72"/>
        <v>3171.4</v>
      </c>
      <c r="G176" s="28">
        <f t="shared" si="66"/>
        <v>1.6833191805860825E-3</v>
      </c>
      <c r="H176" s="82">
        <f t="shared" si="67"/>
        <v>1</v>
      </c>
      <c r="I176" s="9">
        <f t="shared" si="73"/>
        <v>-2730543</v>
      </c>
      <c r="J176" s="2">
        <f t="shared" si="77"/>
        <v>0</v>
      </c>
      <c r="K176" s="48">
        <f t="shared" si="74"/>
        <v>1134624</v>
      </c>
      <c r="L176" s="89">
        <f t="shared" si="78"/>
        <v>-74574</v>
      </c>
      <c r="M176" s="2">
        <f t="shared" si="79"/>
        <v>0</v>
      </c>
      <c r="N176" s="48">
        <f t="shared" si="80"/>
        <v>29189</v>
      </c>
      <c r="P176" s="53">
        <f t="shared" si="68"/>
        <v>1.7738288717228796E-6</v>
      </c>
      <c r="Q176" s="52">
        <f t="shared" si="69"/>
        <v>5.8080414772410105</v>
      </c>
      <c r="R176" s="52">
        <f t="shared" si="70"/>
        <v>0</v>
      </c>
      <c r="S176" s="122">
        <f t="shared" si="71"/>
        <v>0</v>
      </c>
      <c r="T176" s="164"/>
      <c r="U176" s="165"/>
      <c r="V176" s="112"/>
      <c r="W176" s="165"/>
      <c r="X176" s="108"/>
    </row>
    <row r="177" spans="2:24" x14ac:dyDescent="0.25">
      <c r="B177" s="11">
        <v>173</v>
      </c>
      <c r="C177" s="21">
        <v>44058</v>
      </c>
      <c r="D177" s="11">
        <f t="shared" si="75"/>
        <v>79285</v>
      </c>
      <c r="E177" s="4">
        <f t="shared" si="76"/>
        <v>1164583</v>
      </c>
      <c r="F177" s="63">
        <f t="shared" si="72"/>
        <v>3171.4</v>
      </c>
      <c r="G177" s="27">
        <f t="shared" si="66"/>
        <v>1.6833191805860825E-3</v>
      </c>
      <c r="H177" s="81">
        <f t="shared" si="67"/>
        <v>1</v>
      </c>
      <c r="I177" s="11">
        <f t="shared" si="73"/>
        <v>-2807087</v>
      </c>
      <c r="J177" s="4">
        <f t="shared" si="77"/>
        <v>0</v>
      </c>
      <c r="K177" s="51">
        <f t="shared" si="74"/>
        <v>1164583</v>
      </c>
      <c r="L177" s="88">
        <f t="shared" si="78"/>
        <v>-76544</v>
      </c>
      <c r="M177" s="4">
        <f t="shared" si="79"/>
        <v>0</v>
      </c>
      <c r="N177" s="51">
        <f t="shared" si="80"/>
        <v>29959</v>
      </c>
      <c r="P177" s="54">
        <f t="shared" si="68"/>
        <v>1.7738288717228796E-6</v>
      </c>
      <c r="Q177" s="55">
        <f t="shared" si="69"/>
        <v>5.9428974783934141</v>
      </c>
      <c r="R177" s="55">
        <f t="shared" si="70"/>
        <v>0</v>
      </c>
      <c r="S177" s="153">
        <f t="shared" si="71"/>
        <v>0</v>
      </c>
      <c r="T177" s="161"/>
      <c r="U177" s="19"/>
      <c r="V177" s="111"/>
      <c r="W177" s="19"/>
      <c r="X177" s="109"/>
    </row>
    <row r="178" spans="2:24" x14ac:dyDescent="0.25">
      <c r="B178" s="9">
        <v>174</v>
      </c>
      <c r="C178" s="22">
        <v>44059</v>
      </c>
      <c r="D178" s="9">
        <f t="shared" si="75"/>
        <v>79285</v>
      </c>
      <c r="E178" s="2">
        <f t="shared" si="76"/>
        <v>1195333</v>
      </c>
      <c r="F178" s="62">
        <f t="shared" si="72"/>
        <v>3171.4</v>
      </c>
      <c r="G178" s="28">
        <f t="shared" si="66"/>
        <v>1.6833191805860825E-3</v>
      </c>
      <c r="H178" s="82">
        <f t="shared" si="67"/>
        <v>1</v>
      </c>
      <c r="I178" s="9">
        <f t="shared" si="73"/>
        <v>-2885652</v>
      </c>
      <c r="J178" s="2">
        <f t="shared" si="77"/>
        <v>0</v>
      </c>
      <c r="K178" s="48">
        <f t="shared" si="74"/>
        <v>1195333</v>
      </c>
      <c r="L178" s="89">
        <f t="shared" si="78"/>
        <v>-78565</v>
      </c>
      <c r="M178" s="2">
        <f t="shared" si="79"/>
        <v>0</v>
      </c>
      <c r="N178" s="48">
        <f t="shared" si="80"/>
        <v>30750</v>
      </c>
      <c r="P178" s="53">
        <f t="shared" si="68"/>
        <v>1.7738288717228796E-6</v>
      </c>
      <c r="Q178" s="52">
        <f t="shared" si="69"/>
        <v>6.081315803844582</v>
      </c>
      <c r="R178" s="52">
        <f t="shared" si="70"/>
        <v>0</v>
      </c>
      <c r="S178" s="122">
        <f t="shared" si="71"/>
        <v>0</v>
      </c>
      <c r="T178" s="164"/>
      <c r="U178" s="165"/>
      <c r="V178" s="112"/>
      <c r="W178" s="165"/>
      <c r="X178" s="108"/>
    </row>
    <row r="179" spans="2:24" x14ac:dyDescent="0.25">
      <c r="B179" s="11">
        <v>175</v>
      </c>
      <c r="C179" s="21">
        <v>44060</v>
      </c>
      <c r="D179" s="11">
        <f t="shared" si="75"/>
        <v>79285</v>
      </c>
      <c r="E179" s="4">
        <f t="shared" si="76"/>
        <v>1226895</v>
      </c>
      <c r="F179" s="63">
        <f t="shared" si="72"/>
        <v>3171.4</v>
      </c>
      <c r="G179" s="27">
        <f t="shared" si="66"/>
        <v>1.6833191805860825E-3</v>
      </c>
      <c r="H179" s="81">
        <f t="shared" si="67"/>
        <v>1</v>
      </c>
      <c r="I179" s="11">
        <f t="shared" si="73"/>
        <v>-2966291</v>
      </c>
      <c r="J179" s="4">
        <f t="shared" si="77"/>
        <v>0</v>
      </c>
      <c r="K179" s="51">
        <f t="shared" si="74"/>
        <v>1226895</v>
      </c>
      <c r="L179" s="88">
        <f t="shared" si="78"/>
        <v>-80639</v>
      </c>
      <c r="M179" s="4">
        <f t="shared" si="79"/>
        <v>0</v>
      </c>
      <c r="N179" s="51">
        <f t="shared" si="80"/>
        <v>31562</v>
      </c>
      <c r="P179" s="54">
        <f t="shared" si="68"/>
        <v>1.7738288717228796E-6</v>
      </c>
      <c r="Q179" s="55">
        <f t="shared" si="69"/>
        <v>6.2233888029016873</v>
      </c>
      <c r="R179" s="55">
        <f t="shared" si="70"/>
        <v>0</v>
      </c>
      <c r="S179" s="153">
        <f t="shared" si="71"/>
        <v>0</v>
      </c>
      <c r="T179" s="161"/>
      <c r="U179" s="19"/>
      <c r="V179" s="111"/>
      <c r="W179" s="19"/>
      <c r="X179" s="109"/>
    </row>
    <row r="180" spans="2:24" x14ac:dyDescent="0.25">
      <c r="B180" s="9">
        <v>176</v>
      </c>
      <c r="C180" s="22">
        <v>44061</v>
      </c>
      <c r="D180" s="9">
        <f t="shared" si="75"/>
        <v>79285</v>
      </c>
      <c r="E180" s="2">
        <f t="shared" si="76"/>
        <v>1259291</v>
      </c>
      <c r="F180" s="62">
        <f t="shared" si="72"/>
        <v>3171.4</v>
      </c>
      <c r="G180" s="28">
        <f t="shared" si="66"/>
        <v>1.6833191805860825E-3</v>
      </c>
      <c r="H180" s="82">
        <f t="shared" si="67"/>
        <v>1</v>
      </c>
      <c r="I180" s="9">
        <f t="shared" si="73"/>
        <v>-3049059</v>
      </c>
      <c r="J180" s="2">
        <f t="shared" si="77"/>
        <v>0</v>
      </c>
      <c r="K180" s="48">
        <f t="shared" si="74"/>
        <v>1259291</v>
      </c>
      <c r="L180" s="89">
        <f t="shared" si="78"/>
        <v>-82768</v>
      </c>
      <c r="M180" s="2">
        <f t="shared" si="79"/>
        <v>0</v>
      </c>
      <c r="N180" s="48">
        <f t="shared" si="80"/>
        <v>32396</v>
      </c>
      <c r="P180" s="53">
        <f t="shared" si="68"/>
        <v>1.7738288717228796E-6</v>
      </c>
      <c r="Q180" s="52">
        <f t="shared" si="69"/>
        <v>6.3692123485326144</v>
      </c>
      <c r="R180" s="52">
        <f t="shared" si="70"/>
        <v>0</v>
      </c>
      <c r="S180" s="122">
        <f t="shared" si="71"/>
        <v>0</v>
      </c>
      <c r="T180" s="164"/>
      <c r="U180" s="165"/>
      <c r="V180" s="112"/>
      <c r="W180" s="165"/>
      <c r="X180" s="108"/>
    </row>
    <row r="181" spans="2:24" x14ac:dyDescent="0.25">
      <c r="B181" s="11">
        <v>177</v>
      </c>
      <c r="C181" s="21">
        <v>44062</v>
      </c>
      <c r="D181" s="11">
        <f t="shared" si="75"/>
        <v>79285</v>
      </c>
      <c r="E181" s="4">
        <f t="shared" si="76"/>
        <v>1292542</v>
      </c>
      <c r="F181" s="63">
        <f t="shared" si="72"/>
        <v>3171.4</v>
      </c>
      <c r="G181" s="27">
        <f t="shared" si="66"/>
        <v>1.6833191805860825E-3</v>
      </c>
      <c r="H181" s="81">
        <f t="shared" si="67"/>
        <v>1</v>
      </c>
      <c r="I181" s="11">
        <f t="shared" si="73"/>
        <v>-3134013</v>
      </c>
      <c r="J181" s="4">
        <f t="shared" si="77"/>
        <v>0</v>
      </c>
      <c r="K181" s="51">
        <f t="shared" si="74"/>
        <v>1292542</v>
      </c>
      <c r="L181" s="88">
        <f t="shared" si="78"/>
        <v>-84954</v>
      </c>
      <c r="M181" s="4">
        <f t="shared" si="79"/>
        <v>0</v>
      </c>
      <c r="N181" s="51">
        <f t="shared" si="80"/>
        <v>33251</v>
      </c>
      <c r="P181" s="54">
        <f t="shared" si="68"/>
        <v>1.7738288717228796E-6</v>
      </c>
      <c r="Q181" s="55">
        <f t="shared" si="69"/>
        <v>6.518885956221153</v>
      </c>
      <c r="R181" s="55">
        <f t="shared" si="70"/>
        <v>0</v>
      </c>
      <c r="S181" s="153">
        <f t="shared" si="71"/>
        <v>0</v>
      </c>
      <c r="T181" s="161"/>
      <c r="U181" s="19"/>
      <c r="V181" s="111"/>
      <c r="W181" s="19"/>
      <c r="X181" s="109"/>
    </row>
    <row r="182" spans="2:24" x14ac:dyDescent="0.25">
      <c r="B182" s="9">
        <v>178</v>
      </c>
      <c r="C182" s="22">
        <v>44063</v>
      </c>
      <c r="D182" s="9">
        <f t="shared" si="75"/>
        <v>79285</v>
      </c>
      <c r="E182" s="2">
        <f t="shared" si="76"/>
        <v>1326671</v>
      </c>
      <c r="F182" s="62">
        <f t="shared" si="72"/>
        <v>3171.4</v>
      </c>
      <c r="G182" s="28">
        <f t="shared" si="66"/>
        <v>1.6833191805860825E-3</v>
      </c>
      <c r="H182" s="82">
        <f t="shared" si="67"/>
        <v>1</v>
      </c>
      <c r="I182" s="9">
        <f t="shared" si="73"/>
        <v>-3221210</v>
      </c>
      <c r="J182" s="2">
        <f t="shared" si="77"/>
        <v>0</v>
      </c>
      <c r="K182" s="48">
        <f t="shared" si="74"/>
        <v>1326671</v>
      </c>
      <c r="L182" s="89">
        <f t="shared" si="78"/>
        <v>-87197</v>
      </c>
      <c r="M182" s="2">
        <f t="shared" si="79"/>
        <v>0</v>
      </c>
      <c r="N182" s="48">
        <f t="shared" si="80"/>
        <v>34129</v>
      </c>
      <c r="P182" s="53">
        <f t="shared" si="68"/>
        <v>1.7738288717228796E-6</v>
      </c>
      <c r="Q182" s="52">
        <f t="shared" si="69"/>
        <v>6.6725125462566259</v>
      </c>
      <c r="R182" s="52">
        <f t="shared" si="70"/>
        <v>0</v>
      </c>
      <c r="S182" s="122">
        <f t="shared" si="71"/>
        <v>0</v>
      </c>
      <c r="T182" s="164"/>
      <c r="U182" s="165"/>
      <c r="V182" s="112"/>
      <c r="W182" s="165"/>
      <c r="X182" s="108"/>
    </row>
    <row r="183" spans="2:24" x14ac:dyDescent="0.25">
      <c r="B183" s="11">
        <v>179</v>
      </c>
      <c r="C183" s="21">
        <v>44064</v>
      </c>
      <c r="D183" s="11">
        <f t="shared" si="75"/>
        <v>79285</v>
      </c>
      <c r="E183" s="4">
        <f t="shared" si="76"/>
        <v>1361701</v>
      </c>
      <c r="F183" s="63">
        <f t="shared" si="72"/>
        <v>3171.4</v>
      </c>
      <c r="G183" s="27">
        <f t="shared" si="66"/>
        <v>1.6833191805860825E-3</v>
      </c>
      <c r="H183" s="81">
        <f t="shared" si="67"/>
        <v>1</v>
      </c>
      <c r="I183" s="11">
        <f t="shared" si="73"/>
        <v>-3310709</v>
      </c>
      <c r="J183" s="4">
        <f t="shared" si="77"/>
        <v>0</v>
      </c>
      <c r="K183" s="51">
        <f t="shared" si="74"/>
        <v>1361701</v>
      </c>
      <c r="L183" s="88">
        <f t="shared" si="78"/>
        <v>-89499</v>
      </c>
      <c r="M183" s="4">
        <f t="shared" si="79"/>
        <v>0</v>
      </c>
      <c r="N183" s="51">
        <f t="shared" si="80"/>
        <v>35030</v>
      </c>
      <c r="P183" s="54">
        <f t="shared" ref="P183:P204" si="81">R$17*((1+P$17-Q$17)*(1+P$17+S$17)-Q$17)</f>
        <v>1.7738288717228796E-6</v>
      </c>
      <c r="Q183" s="55">
        <f t="shared" ref="Q183:Q204" si="82">(1+P$17-Q$17)*(1+P$17+S$17)-R$17*((S$17*K182)+((I182+J182)*(1+P$17+S$17)))</f>
        <v>6.8301952766387251</v>
      </c>
      <c r="R183" s="55">
        <f t="shared" ref="R183:R204" si="83">-J182*(1+P$17+S$17)</f>
        <v>0</v>
      </c>
      <c r="S183" s="153">
        <f t="shared" si="71"/>
        <v>0</v>
      </c>
      <c r="T183" s="161"/>
      <c r="U183" s="19"/>
      <c r="V183" s="111"/>
      <c r="W183" s="19"/>
      <c r="X183" s="109"/>
    </row>
    <row r="184" spans="2:24" x14ac:dyDescent="0.25">
      <c r="B184" s="9">
        <v>180</v>
      </c>
      <c r="C184" s="22">
        <v>44065</v>
      </c>
      <c r="D184" s="9">
        <f t="shared" si="75"/>
        <v>79285</v>
      </c>
      <c r="E184" s="2">
        <f t="shared" si="76"/>
        <v>1397656</v>
      </c>
      <c r="F184" s="62">
        <f t="shared" si="72"/>
        <v>3171.4</v>
      </c>
      <c r="G184" s="28">
        <f t="shared" si="66"/>
        <v>1.6833191805860825E-3</v>
      </c>
      <c r="H184" s="82">
        <f t="shared" si="67"/>
        <v>1</v>
      </c>
      <c r="I184" s="9">
        <f t="shared" si="73"/>
        <v>-3402571</v>
      </c>
      <c r="J184" s="2">
        <f t="shared" si="77"/>
        <v>0</v>
      </c>
      <c r="K184" s="48">
        <f t="shared" si="74"/>
        <v>1397656</v>
      </c>
      <c r="L184" s="89">
        <f t="shared" si="78"/>
        <v>-91862</v>
      </c>
      <c r="M184" s="2">
        <f t="shared" si="79"/>
        <v>0</v>
      </c>
      <c r="N184" s="48">
        <f t="shared" si="80"/>
        <v>35955</v>
      </c>
      <c r="P184" s="53">
        <f t="shared" si="81"/>
        <v>1.7738288717228796E-6</v>
      </c>
      <c r="Q184" s="52">
        <f t="shared" si="82"/>
        <v>6.9920408290278582</v>
      </c>
      <c r="R184" s="52">
        <f t="shared" si="83"/>
        <v>0</v>
      </c>
      <c r="S184" s="122">
        <f t="shared" si="71"/>
        <v>0</v>
      </c>
      <c r="T184" s="164"/>
      <c r="U184" s="165"/>
      <c r="V184" s="112"/>
      <c r="W184" s="165"/>
      <c r="X184" s="108"/>
    </row>
    <row r="185" spans="2:24" x14ac:dyDescent="0.25">
      <c r="B185" s="11">
        <v>181</v>
      </c>
      <c r="C185" s="21">
        <v>44066</v>
      </c>
      <c r="D185" s="11">
        <f t="shared" si="75"/>
        <v>79285</v>
      </c>
      <c r="E185" s="4">
        <f t="shared" si="76"/>
        <v>1434561</v>
      </c>
      <c r="F185" s="63">
        <f t="shared" si="72"/>
        <v>3171.4</v>
      </c>
      <c r="G185" s="27">
        <f t="shared" si="66"/>
        <v>1.6833191805860825E-3</v>
      </c>
      <c r="H185" s="81">
        <f t="shared" si="67"/>
        <v>1</v>
      </c>
      <c r="I185" s="11">
        <f t="shared" si="73"/>
        <v>-3496859</v>
      </c>
      <c r="J185" s="4">
        <f t="shared" si="77"/>
        <v>0</v>
      </c>
      <c r="K185" s="51">
        <f t="shared" si="74"/>
        <v>1434561</v>
      </c>
      <c r="L185" s="88">
        <f t="shared" si="78"/>
        <v>-94288</v>
      </c>
      <c r="M185" s="4">
        <f t="shared" si="79"/>
        <v>0</v>
      </c>
      <c r="N185" s="51">
        <f t="shared" si="80"/>
        <v>36905</v>
      </c>
      <c r="P185" s="54">
        <f t="shared" si="81"/>
        <v>1.7738288717228796E-6</v>
      </c>
      <c r="Q185" s="55">
        <f t="shared" si="82"/>
        <v>7.1581595276003362</v>
      </c>
      <c r="R185" s="55">
        <f t="shared" si="83"/>
        <v>0</v>
      </c>
      <c r="S185" s="153">
        <f t="shared" si="71"/>
        <v>0</v>
      </c>
      <c r="T185" s="161"/>
      <c r="U185" s="19"/>
      <c r="V185" s="111"/>
      <c r="W185" s="19"/>
      <c r="X185" s="109"/>
    </row>
    <row r="186" spans="2:24" x14ac:dyDescent="0.25">
      <c r="B186" s="9">
        <v>182</v>
      </c>
      <c r="C186" s="22">
        <v>44067</v>
      </c>
      <c r="D186" s="9">
        <f t="shared" si="75"/>
        <v>79285</v>
      </c>
      <c r="E186" s="2">
        <f t="shared" si="76"/>
        <v>1472440</v>
      </c>
      <c r="F186" s="62">
        <f t="shared" si="72"/>
        <v>3171.4</v>
      </c>
      <c r="G186" s="28">
        <f t="shared" si="66"/>
        <v>1.6833191805860825E-3</v>
      </c>
      <c r="H186" s="82">
        <f t="shared" si="67"/>
        <v>1</v>
      </c>
      <c r="I186" s="9">
        <f t="shared" si="73"/>
        <v>-3593637</v>
      </c>
      <c r="J186" s="2">
        <f t="shared" si="77"/>
        <v>0</v>
      </c>
      <c r="K186" s="48">
        <f t="shared" si="74"/>
        <v>1472440</v>
      </c>
      <c r="L186" s="89">
        <f t="shared" si="78"/>
        <v>-96778</v>
      </c>
      <c r="M186" s="2">
        <f t="shared" si="79"/>
        <v>0</v>
      </c>
      <c r="N186" s="48">
        <f t="shared" si="80"/>
        <v>37879</v>
      </c>
      <c r="P186" s="53">
        <f t="shared" si="81"/>
        <v>1.7738288717228796E-6</v>
      </c>
      <c r="Q186" s="52">
        <f t="shared" si="82"/>
        <v>7.3286653390483707</v>
      </c>
      <c r="R186" s="52">
        <f t="shared" si="83"/>
        <v>0</v>
      </c>
      <c r="S186" s="122">
        <f t="shared" si="71"/>
        <v>0</v>
      </c>
      <c r="T186" s="164"/>
      <c r="U186" s="165"/>
      <c r="V186" s="112"/>
      <c r="W186" s="165"/>
      <c r="X186" s="108"/>
    </row>
    <row r="187" spans="2:24" x14ac:dyDescent="0.25">
      <c r="B187" s="11">
        <v>183</v>
      </c>
      <c r="C187" s="21">
        <v>44068</v>
      </c>
      <c r="D187" s="11">
        <f t="shared" si="75"/>
        <v>79285</v>
      </c>
      <c r="E187" s="4">
        <f t="shared" si="76"/>
        <v>1511319</v>
      </c>
      <c r="F187" s="63">
        <f t="shared" si="72"/>
        <v>3171.4</v>
      </c>
      <c r="G187" s="27">
        <f t="shared" si="66"/>
        <v>1.6833191805860825E-3</v>
      </c>
      <c r="H187" s="81">
        <f t="shared" si="67"/>
        <v>1</v>
      </c>
      <c r="I187" s="11">
        <f t="shared" si="73"/>
        <v>-3692970</v>
      </c>
      <c r="J187" s="4">
        <f t="shared" si="77"/>
        <v>0</v>
      </c>
      <c r="K187" s="51">
        <f t="shared" si="74"/>
        <v>1511319</v>
      </c>
      <c r="L187" s="88">
        <f t="shared" si="78"/>
        <v>-99333</v>
      </c>
      <c r="M187" s="4">
        <f t="shared" si="79"/>
        <v>0</v>
      </c>
      <c r="N187" s="51">
        <f t="shared" si="80"/>
        <v>38879</v>
      </c>
      <c r="P187" s="54">
        <f t="shared" si="81"/>
        <v>1.7738288717228796E-6</v>
      </c>
      <c r="Q187" s="55">
        <f t="shared" si="82"/>
        <v>7.5036738730393493</v>
      </c>
      <c r="R187" s="55">
        <f t="shared" si="83"/>
        <v>0</v>
      </c>
      <c r="S187" s="153">
        <f t="shared" si="71"/>
        <v>0</v>
      </c>
      <c r="T187" s="161"/>
      <c r="U187" s="19"/>
      <c r="V187" s="111"/>
      <c r="W187" s="19"/>
      <c r="X187" s="109"/>
    </row>
    <row r="188" spans="2:24" x14ac:dyDescent="0.25">
      <c r="B188" s="9">
        <v>184</v>
      </c>
      <c r="C188" s="22">
        <v>44069</v>
      </c>
      <c r="D188" s="9">
        <f t="shared" si="75"/>
        <v>79285</v>
      </c>
      <c r="E188" s="2">
        <f t="shared" si="76"/>
        <v>1551225</v>
      </c>
      <c r="F188" s="62">
        <f t="shared" si="72"/>
        <v>3171.4</v>
      </c>
      <c r="G188" s="28">
        <f t="shared" si="66"/>
        <v>1.6833191805860825E-3</v>
      </c>
      <c r="H188" s="82">
        <f t="shared" si="67"/>
        <v>1</v>
      </c>
      <c r="I188" s="9">
        <f t="shared" si="73"/>
        <v>-3794926</v>
      </c>
      <c r="J188" s="2">
        <f t="shared" si="77"/>
        <v>0</v>
      </c>
      <c r="K188" s="48">
        <f t="shared" si="74"/>
        <v>1551225</v>
      </c>
      <c r="L188" s="89">
        <f t="shared" si="78"/>
        <v>-101956</v>
      </c>
      <c r="M188" s="2">
        <f t="shared" si="79"/>
        <v>0</v>
      </c>
      <c r="N188" s="48">
        <f t="shared" si="80"/>
        <v>39906</v>
      </c>
      <c r="P188" s="53">
        <f t="shared" si="81"/>
        <v>1.7738288717228796E-6</v>
      </c>
      <c r="Q188" s="52">
        <f t="shared" si="82"/>
        <v>7.6833027387813866</v>
      </c>
      <c r="R188" s="52">
        <f t="shared" si="83"/>
        <v>0</v>
      </c>
      <c r="S188" s="122">
        <f t="shared" si="71"/>
        <v>0</v>
      </c>
      <c r="T188" s="164"/>
      <c r="U188" s="165"/>
      <c r="V188" s="112"/>
      <c r="W188" s="165"/>
      <c r="X188" s="108"/>
    </row>
    <row r="189" spans="2:24" x14ac:dyDescent="0.25">
      <c r="B189" s="11">
        <v>185</v>
      </c>
      <c r="C189" s="21">
        <v>44070</v>
      </c>
      <c r="D189" s="11">
        <f t="shared" si="75"/>
        <v>79285</v>
      </c>
      <c r="E189" s="4">
        <f t="shared" si="76"/>
        <v>1592185</v>
      </c>
      <c r="F189" s="63">
        <f t="shared" si="72"/>
        <v>3171.4</v>
      </c>
      <c r="G189" s="27">
        <f t="shared" si="66"/>
        <v>1.6833191805860825E-3</v>
      </c>
      <c r="H189" s="81">
        <f t="shared" si="67"/>
        <v>1</v>
      </c>
      <c r="I189" s="11">
        <f t="shared" si="73"/>
        <v>-3899574</v>
      </c>
      <c r="J189" s="4">
        <f t="shared" si="77"/>
        <v>0</v>
      </c>
      <c r="K189" s="51">
        <f t="shared" si="74"/>
        <v>1592185</v>
      </c>
      <c r="L189" s="88">
        <f t="shared" si="78"/>
        <v>-104648</v>
      </c>
      <c r="M189" s="4">
        <f t="shared" si="79"/>
        <v>0</v>
      </c>
      <c r="N189" s="51">
        <f t="shared" si="80"/>
        <v>40960</v>
      </c>
      <c r="P189" s="54">
        <f t="shared" si="81"/>
        <v>1.7738288717228796E-6</v>
      </c>
      <c r="Q189" s="55">
        <f t="shared" si="82"/>
        <v>7.8676749498288583</v>
      </c>
      <c r="R189" s="55">
        <f t="shared" si="83"/>
        <v>0</v>
      </c>
      <c r="S189" s="153">
        <f t="shared" si="71"/>
        <v>0</v>
      </c>
      <c r="T189" s="161"/>
      <c r="U189" s="19"/>
      <c r="V189" s="111"/>
      <c r="W189" s="19"/>
      <c r="X189" s="109"/>
    </row>
    <row r="190" spans="2:24" x14ac:dyDescent="0.25">
      <c r="B190" s="9">
        <v>186</v>
      </c>
      <c r="C190" s="22">
        <v>44071</v>
      </c>
      <c r="D190" s="9">
        <f t="shared" si="75"/>
        <v>79285</v>
      </c>
      <c r="E190" s="2">
        <f t="shared" si="76"/>
        <v>1634226</v>
      </c>
      <c r="F190" s="62">
        <f t="shared" si="72"/>
        <v>3171.4</v>
      </c>
      <c r="G190" s="28">
        <f t="shared" si="66"/>
        <v>1.6833191805860825E-3</v>
      </c>
      <c r="H190" s="82">
        <f t="shared" si="67"/>
        <v>1</v>
      </c>
      <c r="I190" s="9">
        <f t="shared" si="73"/>
        <v>-4006985</v>
      </c>
      <c r="J190" s="2">
        <f t="shared" si="77"/>
        <v>0</v>
      </c>
      <c r="K190" s="48">
        <f t="shared" si="74"/>
        <v>1634226</v>
      </c>
      <c r="L190" s="89">
        <f t="shared" si="78"/>
        <v>-107411</v>
      </c>
      <c r="M190" s="2">
        <f t="shared" si="79"/>
        <v>0</v>
      </c>
      <c r="N190" s="48">
        <f t="shared" si="80"/>
        <v>42041</v>
      </c>
      <c r="P190" s="53">
        <f t="shared" si="81"/>
        <v>1.7738288717228796E-6</v>
      </c>
      <c r="Q190" s="52">
        <f t="shared" si="82"/>
        <v>8.0569152815664964</v>
      </c>
      <c r="R190" s="52">
        <f t="shared" si="83"/>
        <v>0</v>
      </c>
      <c r="S190" s="122">
        <f t="shared" si="71"/>
        <v>0</v>
      </c>
      <c r="T190" s="164"/>
      <c r="U190" s="165"/>
      <c r="V190" s="112"/>
      <c r="W190" s="165"/>
      <c r="X190" s="108"/>
    </row>
    <row r="191" spans="2:24" x14ac:dyDescent="0.25">
      <c r="B191" s="11">
        <v>187</v>
      </c>
      <c r="C191" s="21">
        <v>44072</v>
      </c>
      <c r="D191" s="11">
        <f t="shared" si="75"/>
        <v>79285</v>
      </c>
      <c r="E191" s="4">
        <f t="shared" si="76"/>
        <v>1677377</v>
      </c>
      <c r="F191" s="63">
        <f t="shared" si="72"/>
        <v>3171.4</v>
      </c>
      <c r="G191" s="27">
        <f t="shared" si="66"/>
        <v>1.6833191805860825E-3</v>
      </c>
      <c r="H191" s="81">
        <f t="shared" si="67"/>
        <v>1</v>
      </c>
      <c r="I191" s="11">
        <f t="shared" si="73"/>
        <v>-4117232</v>
      </c>
      <c r="J191" s="4">
        <f t="shared" si="77"/>
        <v>0</v>
      </c>
      <c r="K191" s="51">
        <f t="shared" si="74"/>
        <v>1677377</v>
      </c>
      <c r="L191" s="88">
        <f t="shared" si="78"/>
        <v>-110247</v>
      </c>
      <c r="M191" s="4">
        <f t="shared" si="79"/>
        <v>0</v>
      </c>
      <c r="N191" s="51">
        <f t="shared" si="80"/>
        <v>43151</v>
      </c>
      <c r="P191" s="54">
        <f t="shared" si="81"/>
        <v>1.7738288717228796E-6</v>
      </c>
      <c r="Q191" s="55">
        <f t="shared" si="82"/>
        <v>8.2511520330397552</v>
      </c>
      <c r="R191" s="55">
        <f t="shared" si="83"/>
        <v>0</v>
      </c>
      <c r="S191" s="153">
        <f t="shared" si="71"/>
        <v>0</v>
      </c>
      <c r="T191" s="161"/>
      <c r="U191" s="19"/>
      <c r="V191" s="111"/>
      <c r="W191" s="19"/>
      <c r="X191" s="109"/>
    </row>
    <row r="192" spans="2:24" x14ac:dyDescent="0.25">
      <c r="B192" s="9">
        <v>188</v>
      </c>
      <c r="C192" s="22">
        <v>44073</v>
      </c>
      <c r="D192" s="9">
        <f t="shared" si="75"/>
        <v>79285</v>
      </c>
      <c r="E192" s="2">
        <f t="shared" si="76"/>
        <v>1721668</v>
      </c>
      <c r="F192" s="62">
        <f t="shared" si="72"/>
        <v>3171.4</v>
      </c>
      <c r="G192" s="28">
        <f t="shared" si="66"/>
        <v>1.6833191805860825E-3</v>
      </c>
      <c r="H192" s="82">
        <f t="shared" si="67"/>
        <v>1</v>
      </c>
      <c r="I192" s="9">
        <f t="shared" si="73"/>
        <v>-4230390</v>
      </c>
      <c r="J192" s="2">
        <f t="shared" si="77"/>
        <v>0</v>
      </c>
      <c r="K192" s="48">
        <f t="shared" si="74"/>
        <v>1721668</v>
      </c>
      <c r="L192" s="89">
        <f t="shared" si="78"/>
        <v>-113158</v>
      </c>
      <c r="M192" s="2">
        <f t="shared" si="79"/>
        <v>0</v>
      </c>
      <c r="N192" s="48">
        <f t="shared" si="80"/>
        <v>44291</v>
      </c>
      <c r="P192" s="53">
        <f t="shared" si="81"/>
        <v>1.7738288717228796E-6</v>
      </c>
      <c r="Q192" s="52">
        <f t="shared" si="82"/>
        <v>8.4505172646651712</v>
      </c>
      <c r="R192" s="52">
        <f t="shared" si="83"/>
        <v>0</v>
      </c>
      <c r="S192" s="122">
        <f t="shared" si="71"/>
        <v>0</v>
      </c>
      <c r="T192" s="164"/>
      <c r="U192" s="165"/>
      <c r="V192" s="112"/>
      <c r="W192" s="165"/>
      <c r="X192" s="108"/>
    </row>
    <row r="193" spans="2:24" x14ac:dyDescent="0.25">
      <c r="B193" s="11">
        <v>189</v>
      </c>
      <c r="C193" s="21">
        <v>44074</v>
      </c>
      <c r="D193" s="11">
        <f t="shared" si="75"/>
        <v>79285</v>
      </c>
      <c r="E193" s="4">
        <f t="shared" si="76"/>
        <v>1767128</v>
      </c>
      <c r="F193" s="63">
        <f t="shared" ref="F193:F204" si="84">D193*P$17</f>
        <v>3171.4</v>
      </c>
      <c r="G193" s="27">
        <f t="shared" si="66"/>
        <v>1.6833191805860825E-3</v>
      </c>
      <c r="H193" s="81">
        <f t="shared" si="67"/>
        <v>1</v>
      </c>
      <c r="I193" s="11">
        <f t="shared" ref="I193:I204" si="85">INT((S$17*K193+I192)/(1+R$17*J193))</f>
        <v>-4346536</v>
      </c>
      <c r="J193" s="4">
        <f t="shared" si="77"/>
        <v>0</v>
      </c>
      <c r="K193" s="51">
        <f t="shared" ref="K193:K204" si="86">INT((Q$17*J193+K192)/(1+P$17+S$17))</f>
        <v>1767128</v>
      </c>
      <c r="L193" s="88">
        <f t="shared" si="78"/>
        <v>-116146</v>
      </c>
      <c r="M193" s="4">
        <f t="shared" si="79"/>
        <v>0</v>
      </c>
      <c r="N193" s="51">
        <f t="shared" si="80"/>
        <v>45460</v>
      </c>
      <c r="P193" s="54">
        <f t="shared" si="81"/>
        <v>1.7738288717228796E-6</v>
      </c>
      <c r="Q193" s="55">
        <f t="shared" si="82"/>
        <v>8.6551466793751821</v>
      </c>
      <c r="R193" s="55">
        <f t="shared" si="83"/>
        <v>0</v>
      </c>
      <c r="S193" s="153">
        <f t="shared" si="71"/>
        <v>0</v>
      </c>
      <c r="T193" s="161"/>
      <c r="U193" s="19"/>
      <c r="V193" s="111"/>
      <c r="W193" s="19"/>
      <c r="X193" s="109"/>
    </row>
    <row r="194" spans="2:24" x14ac:dyDescent="0.25">
      <c r="B194" s="9">
        <v>190</v>
      </c>
      <c r="C194" s="22">
        <v>44075</v>
      </c>
      <c r="D194" s="9">
        <f t="shared" si="75"/>
        <v>79285</v>
      </c>
      <c r="E194" s="2">
        <f t="shared" si="76"/>
        <v>1813789</v>
      </c>
      <c r="F194" s="62">
        <f t="shared" si="84"/>
        <v>3171.4</v>
      </c>
      <c r="G194" s="28">
        <f t="shared" si="66"/>
        <v>1.6833191805860825E-3</v>
      </c>
      <c r="H194" s="82">
        <f t="shared" si="67"/>
        <v>1</v>
      </c>
      <c r="I194" s="9">
        <f t="shared" si="85"/>
        <v>-4465749</v>
      </c>
      <c r="J194" s="2">
        <f t="shared" si="77"/>
        <v>0</v>
      </c>
      <c r="K194" s="48">
        <f t="shared" si="86"/>
        <v>1813789</v>
      </c>
      <c r="L194" s="89">
        <f t="shared" si="78"/>
        <v>-119213</v>
      </c>
      <c r="M194" s="2">
        <f t="shared" si="79"/>
        <v>0</v>
      </c>
      <c r="N194" s="48">
        <f t="shared" si="80"/>
        <v>46661</v>
      </c>
      <c r="P194" s="53">
        <f t="shared" si="81"/>
        <v>1.7738288717228796E-6</v>
      </c>
      <c r="Q194" s="52">
        <f t="shared" si="82"/>
        <v>8.8651793849077656</v>
      </c>
      <c r="R194" s="52">
        <f t="shared" si="83"/>
        <v>0</v>
      </c>
      <c r="S194" s="122">
        <f t="shared" si="71"/>
        <v>0</v>
      </c>
      <c r="T194" s="164"/>
      <c r="U194" s="165"/>
      <c r="V194" s="112"/>
      <c r="W194" s="165"/>
      <c r="X194" s="108"/>
    </row>
    <row r="195" spans="2:24" x14ac:dyDescent="0.25">
      <c r="B195" s="11">
        <v>191</v>
      </c>
      <c r="C195" s="21">
        <v>44076</v>
      </c>
      <c r="D195" s="11">
        <f t="shared" si="75"/>
        <v>79285</v>
      </c>
      <c r="E195" s="4">
        <f t="shared" si="76"/>
        <v>1861682</v>
      </c>
      <c r="F195" s="63">
        <f t="shared" si="84"/>
        <v>3171.4</v>
      </c>
      <c r="G195" s="27">
        <f t="shared" si="66"/>
        <v>1.6833191805860825E-3</v>
      </c>
      <c r="H195" s="81">
        <f t="shared" si="67"/>
        <v>1</v>
      </c>
      <c r="I195" s="11">
        <f t="shared" si="85"/>
        <v>-4588110</v>
      </c>
      <c r="J195" s="4">
        <f t="shared" si="77"/>
        <v>0</v>
      </c>
      <c r="K195" s="51">
        <f t="shared" si="86"/>
        <v>1861682</v>
      </c>
      <c r="L195" s="88">
        <f t="shared" si="78"/>
        <v>-122361</v>
      </c>
      <c r="M195" s="4">
        <f t="shared" si="79"/>
        <v>0</v>
      </c>
      <c r="N195" s="51">
        <f t="shared" si="80"/>
        <v>47893</v>
      </c>
      <c r="P195" s="54">
        <f t="shared" si="81"/>
        <v>1.7738288717228796E-6</v>
      </c>
      <c r="Q195" s="55">
        <f t="shared" si="82"/>
        <v>9.0807583692271585</v>
      </c>
      <c r="R195" s="55">
        <f t="shared" si="83"/>
        <v>0</v>
      </c>
      <c r="S195" s="153">
        <f t="shared" si="71"/>
        <v>0</v>
      </c>
      <c r="T195" s="161"/>
      <c r="U195" s="19"/>
      <c r="V195" s="111"/>
      <c r="W195" s="19"/>
      <c r="X195" s="109"/>
    </row>
    <row r="196" spans="2:24" x14ac:dyDescent="0.25">
      <c r="B196" s="9">
        <v>192</v>
      </c>
      <c r="C196" s="22">
        <v>44077</v>
      </c>
      <c r="D196" s="9">
        <f t="shared" si="75"/>
        <v>79285</v>
      </c>
      <c r="E196" s="2">
        <f t="shared" si="76"/>
        <v>1910839</v>
      </c>
      <c r="F196" s="62">
        <f t="shared" si="84"/>
        <v>3171.4</v>
      </c>
      <c r="G196" s="28">
        <f t="shared" ref="G196:G204" si="87">D196/U$3</f>
        <v>1.6833191805860825E-3</v>
      </c>
      <c r="H196" s="82">
        <f t="shared" si="67"/>
        <v>1</v>
      </c>
      <c r="I196" s="9">
        <f t="shared" si="85"/>
        <v>-4713702</v>
      </c>
      <c r="J196" s="2">
        <f t="shared" si="77"/>
        <v>0</v>
      </c>
      <c r="K196" s="48">
        <f t="shared" si="86"/>
        <v>1910839</v>
      </c>
      <c r="L196" s="89">
        <f t="shared" si="78"/>
        <v>-125592</v>
      </c>
      <c r="M196" s="2">
        <f t="shared" si="79"/>
        <v>0</v>
      </c>
      <c r="N196" s="48">
        <f t="shared" si="80"/>
        <v>49157</v>
      </c>
      <c r="P196" s="53">
        <f t="shared" si="81"/>
        <v>1.7738288717228796E-6</v>
      </c>
      <c r="Q196" s="52">
        <f t="shared" si="82"/>
        <v>9.3020300251031465</v>
      </c>
      <c r="R196" s="52">
        <f t="shared" si="83"/>
        <v>0</v>
      </c>
      <c r="S196" s="122">
        <f t="shared" si="71"/>
        <v>0</v>
      </c>
      <c r="T196" s="164"/>
      <c r="U196" s="165"/>
      <c r="V196" s="112"/>
      <c r="W196" s="165"/>
      <c r="X196" s="108"/>
    </row>
    <row r="197" spans="2:24" x14ac:dyDescent="0.25">
      <c r="B197" s="11">
        <v>193</v>
      </c>
      <c r="C197" s="21">
        <v>44078</v>
      </c>
      <c r="D197" s="11">
        <f t="shared" si="75"/>
        <v>79285</v>
      </c>
      <c r="E197" s="4">
        <f t="shared" si="76"/>
        <v>1961294</v>
      </c>
      <c r="F197" s="63">
        <f t="shared" si="84"/>
        <v>3171.4</v>
      </c>
      <c r="G197" s="27">
        <f t="shared" si="87"/>
        <v>1.6833191805860825E-3</v>
      </c>
      <c r="H197" s="81">
        <f t="shared" ref="H197:H204" si="88">D197/D196</f>
        <v>1</v>
      </c>
      <c r="I197" s="11">
        <f t="shared" si="85"/>
        <v>-4842610</v>
      </c>
      <c r="J197" s="4">
        <f t="shared" si="77"/>
        <v>0</v>
      </c>
      <c r="K197" s="51">
        <f t="shared" si="86"/>
        <v>1961294</v>
      </c>
      <c r="L197" s="88">
        <f t="shared" si="78"/>
        <v>-128908</v>
      </c>
      <c r="M197" s="4">
        <f t="shared" si="79"/>
        <v>0</v>
      </c>
      <c r="N197" s="51">
        <f t="shared" si="80"/>
        <v>50455</v>
      </c>
      <c r="P197" s="54">
        <f t="shared" si="81"/>
        <v>1.7738288717228796E-6</v>
      </c>
      <c r="Q197" s="55">
        <f t="shared" si="82"/>
        <v>9.5291443878214004</v>
      </c>
      <c r="R197" s="55">
        <f t="shared" si="83"/>
        <v>0</v>
      </c>
      <c r="S197" s="153">
        <f t="shared" si="71"/>
        <v>0</v>
      </c>
      <c r="T197" s="161"/>
      <c r="U197" s="19"/>
      <c r="V197" s="111"/>
      <c r="W197" s="19"/>
      <c r="X197" s="109"/>
    </row>
    <row r="198" spans="2:24" x14ac:dyDescent="0.25">
      <c r="B198" s="9">
        <v>194</v>
      </c>
      <c r="C198" s="22">
        <v>44079</v>
      </c>
      <c r="D198" s="9">
        <f t="shared" si="75"/>
        <v>79285</v>
      </c>
      <c r="E198" s="2">
        <f t="shared" si="76"/>
        <v>2013081</v>
      </c>
      <c r="F198" s="62">
        <f t="shared" si="84"/>
        <v>3171.4</v>
      </c>
      <c r="G198" s="28">
        <f t="shared" si="87"/>
        <v>1.6833191805860825E-3</v>
      </c>
      <c r="H198" s="82">
        <f t="shared" si="88"/>
        <v>1</v>
      </c>
      <c r="I198" s="9">
        <f t="shared" si="85"/>
        <v>-4974922</v>
      </c>
      <c r="J198" s="2">
        <f t="shared" si="77"/>
        <v>0</v>
      </c>
      <c r="K198" s="48">
        <f t="shared" si="86"/>
        <v>2013081</v>
      </c>
      <c r="L198" s="89">
        <f t="shared" si="78"/>
        <v>-132312</v>
      </c>
      <c r="M198" s="2">
        <f t="shared" si="79"/>
        <v>0</v>
      </c>
      <c r="N198" s="48">
        <f t="shared" si="80"/>
        <v>51787</v>
      </c>
      <c r="P198" s="53">
        <f t="shared" si="81"/>
        <v>1.7738288717228796E-6</v>
      </c>
      <c r="Q198" s="52">
        <f t="shared" si="82"/>
        <v>9.7622552540386902</v>
      </c>
      <c r="R198" s="52">
        <f t="shared" si="83"/>
        <v>0</v>
      </c>
      <c r="S198" s="122">
        <f t="shared" si="71"/>
        <v>0</v>
      </c>
      <c r="T198" s="164"/>
      <c r="U198" s="165"/>
      <c r="V198" s="112"/>
      <c r="W198" s="165"/>
      <c r="X198" s="108"/>
    </row>
    <row r="199" spans="2:24" x14ac:dyDescent="0.25">
      <c r="B199" s="11">
        <v>195</v>
      </c>
      <c r="C199" s="21">
        <v>44080</v>
      </c>
      <c r="D199" s="11">
        <f t="shared" si="75"/>
        <v>79285</v>
      </c>
      <c r="E199" s="4">
        <f t="shared" si="76"/>
        <v>2066236</v>
      </c>
      <c r="F199" s="63">
        <f t="shared" si="84"/>
        <v>3171.4</v>
      </c>
      <c r="G199" s="27">
        <f t="shared" si="87"/>
        <v>1.6833191805860825E-3</v>
      </c>
      <c r="H199" s="81">
        <f t="shared" si="88"/>
        <v>1</v>
      </c>
      <c r="I199" s="11">
        <f t="shared" si="85"/>
        <v>-5110727</v>
      </c>
      <c r="J199" s="4">
        <f t="shared" si="77"/>
        <v>0</v>
      </c>
      <c r="K199" s="51">
        <f t="shared" si="86"/>
        <v>2066236</v>
      </c>
      <c r="L199" s="88">
        <f t="shared" si="78"/>
        <v>-135805</v>
      </c>
      <c r="M199" s="4">
        <f t="shared" si="79"/>
        <v>0</v>
      </c>
      <c r="N199" s="51">
        <f t="shared" si="80"/>
        <v>53155</v>
      </c>
      <c r="P199" s="54">
        <f t="shared" si="81"/>
        <v>1.7738288717228796E-6</v>
      </c>
      <c r="Q199" s="55">
        <f t="shared" si="82"/>
        <v>10.001521705902855</v>
      </c>
      <c r="R199" s="55">
        <f t="shared" si="83"/>
        <v>0</v>
      </c>
      <c r="S199" s="153">
        <f t="shared" si="71"/>
        <v>0</v>
      </c>
      <c r="T199" s="161"/>
      <c r="U199" s="19"/>
      <c r="V199" s="111"/>
      <c r="W199" s="19"/>
      <c r="X199" s="109"/>
    </row>
    <row r="200" spans="2:24" x14ac:dyDescent="0.25">
      <c r="B200" s="9">
        <v>196</v>
      </c>
      <c r="C200" s="22">
        <v>44081</v>
      </c>
      <c r="D200" s="9">
        <f t="shared" si="75"/>
        <v>79285</v>
      </c>
      <c r="E200" s="2">
        <f t="shared" si="76"/>
        <v>2120794</v>
      </c>
      <c r="F200" s="62">
        <f t="shared" si="84"/>
        <v>3171.4</v>
      </c>
      <c r="G200" s="28">
        <f t="shared" si="87"/>
        <v>1.6833191805860825E-3</v>
      </c>
      <c r="H200" s="82">
        <f t="shared" si="88"/>
        <v>1</v>
      </c>
      <c r="I200" s="9">
        <f t="shared" si="85"/>
        <v>-5250118</v>
      </c>
      <c r="J200" s="2">
        <f t="shared" si="77"/>
        <v>0</v>
      </c>
      <c r="K200" s="48">
        <f t="shared" si="86"/>
        <v>2120794</v>
      </c>
      <c r="L200" s="89">
        <f t="shared" si="78"/>
        <v>-139391</v>
      </c>
      <c r="M200" s="2">
        <f t="shared" si="79"/>
        <v>0</v>
      </c>
      <c r="N200" s="48">
        <f t="shared" si="80"/>
        <v>54558</v>
      </c>
      <c r="P200" s="53">
        <f t="shared" si="81"/>
        <v>1.7738288717228796E-6</v>
      </c>
      <c r="Q200" s="52">
        <f t="shared" si="82"/>
        <v>10.247104825102465</v>
      </c>
      <c r="R200" s="52">
        <f t="shared" si="83"/>
        <v>0</v>
      </c>
      <c r="S200" s="122">
        <f t="shared" si="71"/>
        <v>0</v>
      </c>
      <c r="T200" s="164"/>
      <c r="U200" s="165"/>
      <c r="V200" s="112"/>
      <c r="W200" s="165"/>
      <c r="X200" s="108"/>
    </row>
    <row r="201" spans="2:24" x14ac:dyDescent="0.25">
      <c r="B201" s="11">
        <v>197</v>
      </c>
      <c r="C201" s="21">
        <v>44082</v>
      </c>
      <c r="D201" s="11">
        <f t="shared" si="75"/>
        <v>79285</v>
      </c>
      <c r="E201" s="4">
        <f t="shared" si="76"/>
        <v>2176793</v>
      </c>
      <c r="F201" s="63">
        <f t="shared" si="84"/>
        <v>3171.4</v>
      </c>
      <c r="G201" s="27">
        <f t="shared" si="87"/>
        <v>1.6833191805860825E-3</v>
      </c>
      <c r="H201" s="81">
        <f t="shared" si="88"/>
        <v>1</v>
      </c>
      <c r="I201" s="11">
        <f t="shared" si="85"/>
        <v>-5393190</v>
      </c>
      <c r="J201" s="4">
        <f t="shared" si="77"/>
        <v>0</v>
      </c>
      <c r="K201" s="51">
        <f t="shared" si="86"/>
        <v>2176793</v>
      </c>
      <c r="L201" s="88">
        <f t="shared" si="78"/>
        <v>-143072</v>
      </c>
      <c r="M201" s="4">
        <f t="shared" si="79"/>
        <v>0</v>
      </c>
      <c r="N201" s="51">
        <f t="shared" si="80"/>
        <v>55999</v>
      </c>
      <c r="P201" s="54">
        <f t="shared" si="81"/>
        <v>1.7738288717228796E-6</v>
      </c>
      <c r="Q201" s="55">
        <f t="shared" si="82"/>
        <v>10.499172621792338</v>
      </c>
      <c r="R201" s="55">
        <f t="shared" si="83"/>
        <v>0</v>
      </c>
      <c r="S201" s="153">
        <f t="shared" si="71"/>
        <v>0</v>
      </c>
      <c r="T201" s="161"/>
      <c r="U201" s="19"/>
      <c r="V201" s="111"/>
      <c r="W201" s="19"/>
      <c r="X201" s="109"/>
    </row>
    <row r="202" spans="2:24" x14ac:dyDescent="0.25">
      <c r="B202" s="9">
        <v>198</v>
      </c>
      <c r="C202" s="22">
        <v>44083</v>
      </c>
      <c r="D202" s="9">
        <f t="shared" si="75"/>
        <v>79285</v>
      </c>
      <c r="E202" s="2">
        <f t="shared" si="76"/>
        <v>2234271</v>
      </c>
      <c r="F202" s="62">
        <f t="shared" si="84"/>
        <v>3171.4</v>
      </c>
      <c r="G202" s="28">
        <f t="shared" si="87"/>
        <v>1.6833191805860825E-3</v>
      </c>
      <c r="H202" s="82">
        <f t="shared" si="88"/>
        <v>1</v>
      </c>
      <c r="I202" s="9">
        <f t="shared" si="85"/>
        <v>-5540040</v>
      </c>
      <c r="J202" s="2">
        <f t="shared" si="77"/>
        <v>0</v>
      </c>
      <c r="K202" s="48">
        <f t="shared" si="86"/>
        <v>2234271</v>
      </c>
      <c r="L202" s="89">
        <f t="shared" si="78"/>
        <v>-146850</v>
      </c>
      <c r="M202" s="2">
        <f t="shared" si="79"/>
        <v>0</v>
      </c>
      <c r="N202" s="48">
        <f t="shared" si="80"/>
        <v>57478</v>
      </c>
      <c r="P202" s="53">
        <f t="shared" si="81"/>
        <v>1.7738288717228796E-6</v>
      </c>
      <c r="Q202" s="52">
        <f t="shared" si="82"/>
        <v>10.757896986353567</v>
      </c>
      <c r="R202" s="52">
        <f t="shared" si="83"/>
        <v>0</v>
      </c>
      <c r="S202" s="122">
        <f t="shared" si="71"/>
        <v>0</v>
      </c>
      <c r="T202" s="164"/>
      <c r="U202" s="165"/>
      <c r="V202" s="112"/>
      <c r="W202" s="165"/>
      <c r="X202" s="108"/>
    </row>
    <row r="203" spans="2:24" x14ac:dyDescent="0.25">
      <c r="B203" s="11">
        <v>199</v>
      </c>
      <c r="C203" s="21">
        <v>44084</v>
      </c>
      <c r="D203" s="11">
        <f t="shared" si="75"/>
        <v>79285</v>
      </c>
      <c r="E203" s="4">
        <f t="shared" si="76"/>
        <v>2293266</v>
      </c>
      <c r="F203" s="63">
        <f t="shared" si="84"/>
        <v>3171.4</v>
      </c>
      <c r="G203" s="27">
        <f t="shared" si="87"/>
        <v>1.6833191805860825E-3</v>
      </c>
      <c r="H203" s="81">
        <f t="shared" si="88"/>
        <v>1</v>
      </c>
      <c r="I203" s="11">
        <f t="shared" si="85"/>
        <v>-5690767</v>
      </c>
      <c r="J203" s="4">
        <f t="shared" si="77"/>
        <v>0</v>
      </c>
      <c r="K203" s="51">
        <f t="shared" si="86"/>
        <v>2293266</v>
      </c>
      <c r="L203" s="88">
        <f t="shared" si="78"/>
        <v>-150727</v>
      </c>
      <c r="M203" s="4">
        <f t="shared" si="79"/>
        <v>0</v>
      </c>
      <c r="N203" s="51">
        <f t="shared" si="80"/>
        <v>58995</v>
      </c>
      <c r="P203" s="54">
        <f t="shared" si="81"/>
        <v>1.7738288717228796E-6</v>
      </c>
      <c r="Q203" s="55">
        <f t="shared" si="82"/>
        <v>11.023453332827959</v>
      </c>
      <c r="R203" s="55">
        <f t="shared" si="83"/>
        <v>0</v>
      </c>
      <c r="S203" s="153">
        <f t="shared" si="71"/>
        <v>0</v>
      </c>
      <c r="T203" s="161"/>
      <c r="U203" s="19"/>
      <c r="V203" s="111"/>
      <c r="W203" s="19"/>
      <c r="X203" s="109"/>
    </row>
    <row r="204" spans="2:24" ht="15.75" thickBot="1" x14ac:dyDescent="0.3">
      <c r="B204" s="74">
        <v>200</v>
      </c>
      <c r="C204" s="75">
        <v>44085</v>
      </c>
      <c r="D204" s="74">
        <f t="shared" si="75"/>
        <v>79285</v>
      </c>
      <c r="E204" s="97">
        <f t="shared" si="76"/>
        <v>2353819</v>
      </c>
      <c r="F204" s="76">
        <f t="shared" si="84"/>
        <v>3171.4</v>
      </c>
      <c r="G204" s="77">
        <f t="shared" si="87"/>
        <v>1.6833191805860825E-3</v>
      </c>
      <c r="H204" s="86">
        <f t="shared" si="88"/>
        <v>1</v>
      </c>
      <c r="I204" s="74">
        <f t="shared" si="85"/>
        <v>-5845474</v>
      </c>
      <c r="J204" s="97">
        <f t="shared" si="77"/>
        <v>0</v>
      </c>
      <c r="K204" s="98">
        <f t="shared" si="86"/>
        <v>2353819</v>
      </c>
      <c r="L204" s="110">
        <f t="shared" si="78"/>
        <v>-154707</v>
      </c>
      <c r="M204" s="97">
        <f t="shared" si="79"/>
        <v>0</v>
      </c>
      <c r="N204" s="98">
        <f t="shared" si="80"/>
        <v>60553</v>
      </c>
      <c r="P204" s="78">
        <f t="shared" si="81"/>
        <v>1.7738288717228796E-6</v>
      </c>
      <c r="Q204" s="79">
        <f t="shared" si="82"/>
        <v>11.296020598918037</v>
      </c>
      <c r="R204" s="79">
        <f t="shared" si="83"/>
        <v>0</v>
      </c>
      <c r="S204" s="160">
        <f t="shared" si="71"/>
        <v>0</v>
      </c>
      <c r="T204" s="166"/>
      <c r="U204" s="167"/>
      <c r="V204" s="186"/>
      <c r="W204" s="167"/>
      <c r="X204" s="187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2020-03-28T18:15:15Z</dcterms:modified>
</cp:coreProperties>
</file>