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5E2B2AC1-8014-4279-9BB3-03E45EBC2C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T37" i="1"/>
  <c r="I37" i="1"/>
  <c r="J37" i="1"/>
  <c r="K37" i="1"/>
  <c r="M23" i="1" l="1"/>
  <c r="U9" i="1" l="1"/>
  <c r="P17" i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U7" i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L13" i="1" s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6" i="1" l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Q17" i="1" s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2" i="1" l="1"/>
  <c r="U32" i="1" s="1"/>
  <c r="V32" i="1" s="1"/>
  <c r="S36" i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R37" i="1" l="1"/>
  <c r="U36" i="1"/>
  <c r="V36" i="1" s="1"/>
  <c r="V23" i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W36" i="1" l="1"/>
  <c r="X36" i="1"/>
  <c r="Q37" i="1"/>
  <c r="S37" i="1" s="1"/>
  <c r="U37" i="1" s="1"/>
  <c r="V37" i="1" s="1"/>
  <c r="X37" i="1" l="1"/>
  <c r="W37" i="1"/>
  <c r="R38" i="1"/>
  <c r="M37" i="1"/>
  <c r="N37" i="1" l="1"/>
  <c r="L37" i="1"/>
  <c r="H37" i="1" l="1"/>
  <c r="G37" i="1"/>
  <c r="Q38" i="1"/>
  <c r="S38" i="1" s="1"/>
  <c r="J38" i="1" s="1"/>
  <c r="K38" i="1" l="1"/>
  <c r="R39" i="1"/>
  <c r="M38" i="1"/>
  <c r="D38" i="1" s="1"/>
  <c r="F38" i="1" s="1"/>
  <c r="H38" i="1" l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F39" i="1" s="1"/>
  <c r="H39" i="1" l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F40" i="1" s="1"/>
  <c r="R41" i="1"/>
  <c r="G40" i="1" l="1"/>
  <c r="H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F41" i="1" s="1"/>
  <c r="H41" i="1" l="1"/>
  <c r="G41" i="1"/>
  <c r="N41" i="1"/>
  <c r="E41" i="1" s="1"/>
  <c r="Q42" i="1"/>
  <c r="S42" i="1" s="1"/>
  <c r="J42" i="1" s="1"/>
  <c r="M42" i="1" l="1"/>
  <c r="D42" i="1" s="1"/>
  <c r="F42" i="1" s="1"/>
  <c r="K42" i="1"/>
  <c r="R43" i="1"/>
  <c r="N42" i="1" l="1"/>
  <c r="E42" i="1" s="1"/>
  <c r="I42" i="1"/>
  <c r="L42" i="1" s="1"/>
  <c r="H42" i="1"/>
  <c r="G42" i="1"/>
  <c r="Q43" i="1" l="1"/>
  <c r="S43" i="1" s="1"/>
  <c r="J43" i="1" s="1"/>
  <c r="K43" i="1" l="1"/>
  <c r="R44" i="1"/>
  <c r="M43" i="1"/>
  <c r="D43" i="1" s="1"/>
  <c r="F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F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F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F46" i="1" s="1"/>
  <c r="K46" i="1"/>
  <c r="I46" i="1" s="1"/>
  <c r="L46" i="1" s="1"/>
  <c r="H46" i="1" l="1"/>
  <c r="N46" i="1"/>
  <c r="E46" i="1" s="1"/>
  <c r="G46" i="1"/>
  <c r="Q47" i="1"/>
  <c r="S47" i="1" s="1"/>
  <c r="J47" i="1" s="1"/>
  <c r="M47" i="1" l="1"/>
  <c r="D47" i="1" s="1"/>
  <c r="F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F48" i="1" s="1"/>
  <c r="G48" i="1" l="1"/>
  <c r="I48" i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F49" i="1" s="1"/>
  <c r="Q50" i="1" l="1"/>
  <c r="S50" i="1" s="1"/>
  <c r="J50" i="1" s="1"/>
  <c r="R51" i="1" s="1"/>
  <c r="H49" i="1"/>
  <c r="G49" i="1"/>
  <c r="M50" i="1" l="1"/>
  <c r="D50" i="1" s="1"/>
  <c r="F50" i="1" s="1"/>
  <c r="K50" i="1"/>
  <c r="I50" i="1" s="1"/>
  <c r="L50" i="1" s="1"/>
  <c r="H50" i="1" l="1"/>
  <c r="G50" i="1"/>
  <c r="N50" i="1"/>
  <c r="E50" i="1" s="1"/>
  <c r="Q51" i="1"/>
  <c r="S51" i="1" s="1"/>
  <c r="J51" i="1" s="1"/>
  <c r="R52" i="1" s="1"/>
  <c r="M51" i="1" l="1"/>
  <c r="D51" i="1" s="1"/>
  <c r="F51" i="1" s="1"/>
  <c r="K51" i="1"/>
  <c r="I51" i="1" s="1"/>
  <c r="L51" i="1" s="1"/>
  <c r="H51" i="1" l="1"/>
  <c r="G51" i="1"/>
  <c r="N51" i="1"/>
  <c r="E51" i="1" s="1"/>
  <c r="Q52" i="1"/>
  <c r="S52" i="1" s="1"/>
  <c r="J52" i="1" s="1"/>
  <c r="K52" i="1" s="1"/>
  <c r="M52" i="1" l="1"/>
  <c r="D52" i="1" s="1"/>
  <c r="F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F53" i="1" s="1"/>
  <c r="I53" i="1"/>
  <c r="L53" i="1" s="1"/>
  <c r="N53" i="1"/>
  <c r="E53" i="1" s="1"/>
  <c r="G53" i="1" l="1"/>
  <c r="H53" i="1"/>
  <c r="Q54" i="1"/>
  <c r="S54" i="1" s="1"/>
  <c r="J54" i="1" s="1"/>
  <c r="M54" i="1" l="1"/>
  <c r="D54" i="1" s="1"/>
  <c r="F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F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F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F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F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F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F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F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F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F63" i="1" s="1"/>
  <c r="K63" i="1"/>
  <c r="N63" i="1" s="1"/>
  <c r="E63" i="1" s="1"/>
  <c r="H63" i="1" l="1"/>
  <c r="G63" i="1"/>
  <c r="I63" i="1"/>
  <c r="L63" i="1" s="1"/>
  <c r="Q64" i="1" l="1"/>
  <c r="S64" i="1" s="1"/>
  <c r="J64" i="1" s="1"/>
  <c r="K64" i="1" s="1"/>
  <c r="I64" i="1" s="1"/>
  <c r="L64" i="1" s="1"/>
  <c r="M64" i="1" l="1"/>
  <c r="D64" i="1" s="1"/>
  <c r="F64" i="1" s="1"/>
  <c r="Q65" i="1"/>
  <c r="N64" i="1"/>
  <c r="E64" i="1" s="1"/>
  <c r="R65" i="1"/>
  <c r="H64" i="1" l="1"/>
  <c r="S65" i="1"/>
  <c r="J65" i="1" s="1"/>
  <c r="M65" i="1" s="1"/>
  <c r="D65" i="1" s="1"/>
  <c r="F65" i="1" s="1"/>
  <c r="G64" i="1"/>
  <c r="G65" i="1" l="1"/>
  <c r="K65" i="1"/>
  <c r="I65" i="1" s="1"/>
  <c r="L65" i="1" s="1"/>
  <c r="H65" i="1"/>
  <c r="R66" i="1"/>
  <c r="N65" i="1" l="1"/>
  <c r="E65" i="1" s="1"/>
  <c r="Q66" i="1"/>
  <c r="S66" i="1" s="1"/>
  <c r="J66" i="1" s="1"/>
  <c r="K66" i="1" s="1"/>
  <c r="I66" i="1" s="1"/>
  <c r="L66" i="1" s="1"/>
  <c r="N66" i="1" l="1"/>
  <c r="E66" i="1" s="1"/>
  <c r="M66" i="1"/>
  <c r="D66" i="1" s="1"/>
  <c r="F66" i="1" s="1"/>
  <c r="R67" i="1"/>
  <c r="Q67" i="1"/>
  <c r="S67" i="1" l="1"/>
  <c r="J67" i="1" s="1"/>
  <c r="K67" i="1" s="1"/>
  <c r="G66" i="1"/>
  <c r="H66" i="1"/>
  <c r="M67" i="1" l="1"/>
  <c r="D67" i="1" s="1"/>
  <c r="F67" i="1" s="1"/>
  <c r="R68" i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F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F69" i="1" s="1"/>
  <c r="G69" i="1" l="1"/>
  <c r="H69" i="1"/>
  <c r="I69" i="1"/>
  <c r="L69" i="1" s="1"/>
  <c r="Q70" i="1" l="1"/>
  <c r="S70" i="1" s="1"/>
  <c r="J70" i="1" s="1"/>
  <c r="M70" i="1" s="1"/>
  <c r="D70" i="1" s="1"/>
  <c r="F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F71" i="1" s="1"/>
  <c r="R72" i="1"/>
  <c r="I71" i="1"/>
  <c r="L71" i="1" s="1"/>
  <c r="N71" i="1"/>
  <c r="E71" i="1" s="1"/>
  <c r="H71" i="1" l="1"/>
  <c r="G71" i="1"/>
  <c r="Q72" i="1"/>
  <c r="S72" i="1" s="1"/>
  <c r="J72" i="1" s="1"/>
  <c r="K72" i="1" s="1"/>
  <c r="R73" i="1" l="1"/>
  <c r="M72" i="1"/>
  <c r="D72" i="1" s="1"/>
  <c r="F72" i="1" s="1"/>
  <c r="N72" i="1"/>
  <c r="E72" i="1" s="1"/>
  <c r="I72" i="1"/>
  <c r="L72" i="1" s="1"/>
  <c r="H72" i="1" l="1"/>
  <c r="Q73" i="1"/>
  <c r="S73" i="1" s="1"/>
  <c r="J73" i="1" s="1"/>
  <c r="M73" i="1" s="1"/>
  <c r="D73" i="1" s="1"/>
  <c r="F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F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F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F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F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F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F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F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F81" i="1" s="1"/>
  <c r="H81" i="1" l="1"/>
  <c r="G81" i="1"/>
  <c r="N81" i="1"/>
  <c r="E81" i="1" s="1"/>
  <c r="Q82" i="1"/>
  <c r="S82" i="1" s="1"/>
  <c r="J82" i="1" s="1"/>
  <c r="R83" i="1" l="1"/>
  <c r="M82" i="1"/>
  <c r="D82" i="1" s="1"/>
  <c r="F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F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F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F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F87" i="1" s="1"/>
  <c r="H87" i="1" l="1"/>
  <c r="I87" i="1"/>
  <c r="L87" i="1" s="1"/>
  <c r="G87" i="1"/>
  <c r="Q88" i="1" l="1"/>
  <c r="S88" i="1" s="1"/>
  <c r="J88" i="1" s="1"/>
  <c r="M88" i="1" s="1"/>
  <c r="D88" i="1" s="1"/>
  <c r="F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F89" i="1" s="1"/>
  <c r="R90" i="1"/>
  <c r="N89" i="1"/>
  <c r="E89" i="1" s="1"/>
  <c r="I89" i="1"/>
  <c r="L89" i="1" s="1"/>
  <c r="H89" i="1" l="1"/>
  <c r="G89" i="1"/>
  <c r="Q90" i="1"/>
  <c r="S90" i="1" s="1"/>
  <c r="J90" i="1" s="1"/>
  <c r="R91" i="1" l="1"/>
  <c r="K90" i="1"/>
  <c r="M90" i="1"/>
  <c r="D90" i="1" s="1"/>
  <c r="F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F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F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F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F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F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F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F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F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F99" i="1" s="1"/>
  <c r="G99" i="1" l="1"/>
  <c r="I99" i="1"/>
  <c r="L99" i="1" s="1"/>
  <c r="H99" i="1"/>
  <c r="Q100" i="1" l="1"/>
  <c r="S100" i="1" s="1"/>
  <c r="J100" i="1" s="1"/>
  <c r="K100" i="1" s="1"/>
  <c r="R101" i="1" l="1"/>
  <c r="M100" i="1"/>
  <c r="D100" i="1" s="1"/>
  <c r="F100" i="1" s="1"/>
  <c r="I100" i="1"/>
  <c r="L100" i="1" s="1"/>
  <c r="N100" i="1"/>
  <c r="E100" i="1" s="1"/>
  <c r="H100" i="1" l="1"/>
  <c r="G100" i="1"/>
  <c r="Q101" i="1"/>
  <c r="S101" i="1" s="1"/>
  <c r="J101" i="1" s="1"/>
  <c r="K101" i="1" l="1"/>
  <c r="R102" i="1"/>
  <c r="M101" i="1"/>
  <c r="D101" i="1" s="1"/>
  <c r="F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F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F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F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F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F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F112" i="1" s="1"/>
  <c r="I112" i="1"/>
  <c r="L112" i="1" s="1"/>
  <c r="N112" i="1"/>
  <c r="E112" i="1" s="1"/>
  <c r="H112" i="1" l="1"/>
  <c r="G112" i="1"/>
  <c r="Q113" i="1"/>
  <c r="S113" i="1" s="1"/>
  <c r="J113" i="1" s="1"/>
  <c r="K113" i="1" s="1"/>
  <c r="M113" i="1" l="1"/>
  <c r="D113" i="1" s="1"/>
  <c r="F113" i="1" s="1"/>
  <c r="R114" i="1"/>
  <c r="N113" i="1"/>
  <c r="E113" i="1" s="1"/>
  <c r="I113" i="1"/>
  <c r="L113" i="1" s="1"/>
  <c r="G113" i="1" l="1"/>
  <c r="H113" i="1"/>
  <c r="Q114" i="1"/>
  <c r="S114" i="1" s="1"/>
  <c r="J114" i="1" s="1"/>
  <c r="R115" i="1" l="1"/>
  <c r="M114" i="1"/>
  <c r="D114" i="1" s="1"/>
  <c r="F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F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F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F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F118" i="1" s="1"/>
  <c r="G118" i="1" l="1"/>
  <c r="I118" i="1"/>
  <c r="L118" i="1" s="1"/>
  <c r="H118" i="1"/>
  <c r="Q119" i="1" l="1"/>
  <c r="S119" i="1" s="1"/>
  <c r="J119" i="1" s="1"/>
  <c r="M119" i="1" s="1"/>
  <c r="D119" i="1" s="1"/>
  <c r="F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F120" i="1" s="1"/>
  <c r="I120" i="1"/>
  <c r="L120" i="1" s="1"/>
  <c r="N120" i="1"/>
  <c r="E120" i="1" s="1"/>
  <c r="G120" i="1" l="1"/>
  <c r="H120" i="1"/>
  <c r="Q121" i="1"/>
  <c r="S121" i="1" s="1"/>
  <c r="J121" i="1" s="1"/>
  <c r="K121" i="1" s="1"/>
  <c r="R122" i="1" l="1"/>
  <c r="M121" i="1"/>
  <c r="D121" i="1" s="1"/>
  <c r="F121" i="1" s="1"/>
  <c r="N121" i="1"/>
  <c r="E121" i="1" s="1"/>
  <c r="I121" i="1"/>
  <c r="L121" i="1" s="1"/>
  <c r="G121" i="1" l="1"/>
  <c r="H121" i="1"/>
  <c r="Q122" i="1"/>
  <c r="S122" i="1" s="1"/>
  <c r="J122" i="1" s="1"/>
  <c r="R123" i="1" l="1"/>
  <c r="M122" i="1"/>
  <c r="D122" i="1" s="1"/>
  <c r="F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F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F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F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F126" i="1" s="1"/>
  <c r="H126" i="1" l="1"/>
  <c r="I126" i="1"/>
  <c r="L126" i="1" s="1"/>
  <c r="G126" i="1"/>
  <c r="Q127" i="1" l="1"/>
  <c r="S127" i="1" s="1"/>
  <c r="J127" i="1" s="1"/>
  <c r="M127" i="1" s="1"/>
  <c r="D127" i="1" s="1"/>
  <c r="F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F128" i="1" s="1"/>
  <c r="R129" i="1"/>
  <c r="I128" i="1"/>
  <c r="L128" i="1" s="1"/>
  <c r="N128" i="1"/>
  <c r="E128" i="1" s="1"/>
  <c r="H128" i="1" l="1"/>
  <c r="G128" i="1"/>
  <c r="Q129" i="1"/>
  <c r="S129" i="1" s="1"/>
  <c r="J129" i="1" s="1"/>
  <c r="K129" i="1" s="1"/>
  <c r="M129" i="1" l="1"/>
  <c r="D129" i="1" s="1"/>
  <c r="F129" i="1" s="1"/>
  <c r="R130" i="1"/>
  <c r="I129" i="1"/>
  <c r="L129" i="1" s="1"/>
  <c r="N129" i="1"/>
  <c r="E129" i="1" s="1"/>
  <c r="G129" i="1" l="1"/>
  <c r="H129" i="1"/>
  <c r="Q130" i="1"/>
  <c r="S130" i="1" s="1"/>
  <c r="J130" i="1" s="1"/>
  <c r="R131" i="1" l="1"/>
  <c r="M130" i="1"/>
  <c r="D130" i="1" s="1"/>
  <c r="F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F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F133" i="1" s="1"/>
  <c r="I133" i="1" l="1"/>
  <c r="L133" i="1" s="1"/>
  <c r="H133" i="1"/>
  <c r="G133" i="1"/>
  <c r="Q134" i="1" l="1"/>
  <c r="S134" i="1" s="1"/>
  <c r="J134" i="1" s="1"/>
  <c r="M134" i="1" s="1"/>
  <c r="D134" i="1" s="1"/>
  <c r="F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F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F136" i="1" s="1"/>
  <c r="R137" i="1"/>
  <c r="N136" i="1"/>
  <c r="E136" i="1" s="1"/>
  <c r="I136" i="1"/>
  <c r="L136" i="1" s="1"/>
  <c r="G136" i="1" l="1"/>
  <c r="H136" i="1"/>
  <c r="Q137" i="1"/>
  <c r="S137" i="1" s="1"/>
  <c r="J137" i="1" s="1"/>
  <c r="M137" i="1" l="1"/>
  <c r="D137" i="1" s="1"/>
  <c r="F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F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F140" i="1" s="1"/>
  <c r="N140" i="1"/>
  <c r="E140" i="1" s="1"/>
  <c r="I140" i="1"/>
  <c r="L140" i="1" s="1"/>
  <c r="G140" i="1" l="1"/>
  <c r="H140" i="1"/>
  <c r="Q141" i="1"/>
  <c r="S141" i="1" s="1"/>
  <c r="J141" i="1" s="1"/>
  <c r="K141" i="1" l="1"/>
  <c r="R142" i="1"/>
  <c r="M141" i="1"/>
  <c r="D141" i="1" s="1"/>
  <c r="F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F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F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F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F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F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F148" i="1" s="1"/>
  <c r="R149" i="1"/>
  <c r="N148" i="1"/>
  <c r="E148" i="1" s="1"/>
  <c r="I148" i="1"/>
  <c r="L148" i="1" s="1"/>
  <c r="G148" i="1" l="1"/>
  <c r="H148" i="1"/>
  <c r="Q149" i="1"/>
  <c r="S149" i="1" s="1"/>
  <c r="J149" i="1" s="1"/>
  <c r="K149" i="1" l="1"/>
  <c r="R150" i="1"/>
  <c r="M149" i="1"/>
  <c r="D149" i="1" s="1"/>
  <c r="F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F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F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F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F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F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F155" i="1" s="1"/>
  <c r="G155" i="1" l="1"/>
  <c r="I155" i="1"/>
  <c r="L155" i="1" s="1"/>
  <c r="H155" i="1"/>
  <c r="Q156" i="1" l="1"/>
  <c r="S156" i="1" s="1"/>
  <c r="J156" i="1" s="1"/>
  <c r="K156" i="1" s="1"/>
  <c r="M156" i="1" l="1"/>
  <c r="D156" i="1" s="1"/>
  <c r="F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F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F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F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F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F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F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F165" i="1" s="1"/>
  <c r="R166" i="1"/>
  <c r="N165" i="1"/>
  <c r="E165" i="1" s="1"/>
  <c r="I165" i="1"/>
  <c r="L165" i="1" s="1"/>
  <c r="G165" i="1" l="1"/>
  <c r="H165" i="1"/>
  <c r="Q166" i="1"/>
  <c r="S166" i="1" s="1"/>
  <c r="J166" i="1" s="1"/>
  <c r="R167" i="1" l="1"/>
  <c r="M166" i="1"/>
  <c r="D166" i="1" s="1"/>
  <c r="F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F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F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F170" i="1" s="1"/>
  <c r="G170" i="1" l="1"/>
  <c r="H170" i="1"/>
  <c r="I170" i="1"/>
  <c r="L170" i="1" s="1"/>
  <c r="Q171" i="1" l="1"/>
  <c r="S171" i="1" s="1"/>
  <c r="J171" i="1" s="1"/>
  <c r="R172" i="1" s="1"/>
  <c r="M171" i="1" l="1"/>
  <c r="D171" i="1" s="1"/>
  <c r="F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F173" i="1" s="1"/>
  <c r="R174" i="1"/>
  <c r="N173" i="1"/>
  <c r="E173" i="1" s="1"/>
  <c r="I173" i="1"/>
  <c r="L173" i="1" s="1"/>
  <c r="G173" i="1" l="1"/>
  <c r="H173" i="1"/>
  <c r="Q174" i="1"/>
  <c r="S174" i="1" s="1"/>
  <c r="J174" i="1" s="1"/>
  <c r="M174" i="1" s="1"/>
  <c r="D174" i="1" s="1"/>
  <c r="F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F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F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F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F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F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F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F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F184" i="1" s="1"/>
  <c r="R185" i="1"/>
  <c r="I184" i="1"/>
  <c r="L184" i="1" s="1"/>
  <c r="N184" i="1"/>
  <c r="E184" i="1" s="1"/>
  <c r="G184" i="1" l="1"/>
  <c r="H184" i="1"/>
  <c r="Q185" i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F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F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F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F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F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F194" i="1" s="1"/>
  <c r="H194" i="1" l="1"/>
  <c r="G194" i="1"/>
  <c r="I194" i="1"/>
  <c r="L194" i="1" s="1"/>
  <c r="Q195" i="1" l="1"/>
  <c r="S195" i="1" s="1"/>
  <c r="J195" i="1" s="1"/>
  <c r="M195" i="1" s="1"/>
  <c r="D195" i="1" s="1"/>
  <c r="F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F196" i="1" s="1"/>
  <c r="G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F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F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F199" i="1" s="1"/>
  <c r="N198" i="1"/>
  <c r="E198" i="1" s="1"/>
  <c r="H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F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F201" i="1" s="1"/>
  <c r="K201" i="1"/>
  <c r="I201" i="1" s="1"/>
  <c r="L201" i="1" s="1"/>
  <c r="H201" i="1" l="1"/>
  <c r="G201" i="1"/>
  <c r="N201" i="1"/>
  <c r="E201" i="1" s="1"/>
  <c r="Q202" i="1"/>
  <c r="S202" i="1" s="1"/>
  <c r="J202" i="1" s="1"/>
  <c r="K202" i="1" s="1"/>
  <c r="M202" i="1" l="1"/>
  <c r="D202" i="1" s="1"/>
  <c r="R203" i="1"/>
  <c r="N202" i="1"/>
  <c r="E202" i="1" s="1"/>
  <c r="I202" i="1"/>
  <c r="L202" i="1" s="1"/>
  <c r="G202" i="1" l="1"/>
  <c r="F202" i="1"/>
  <c r="H202" i="1"/>
  <c r="Q203" i="1"/>
  <c r="S203" i="1" s="1"/>
  <c r="J203" i="1" s="1"/>
  <c r="K203" i="1" l="1"/>
  <c r="R204" i="1"/>
  <c r="M203" i="1"/>
  <c r="D203" i="1" s="1"/>
  <c r="F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F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<sst xmlns="http://schemas.openxmlformats.org/spreadsheetml/2006/main" count="44" uniqueCount="40">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</sst>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2" borderId="20" xfId="1" applyNumberFormat="1" applyFon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72248</c:v>
                </c:pt>
                <c:pt idx="34" formatCode="0">
                  <c:v>75942</c:v>
                </c:pt>
                <c:pt idx="35" formatCode="0">
                  <c:v>79287</c:v>
                </c:pt>
                <c:pt idx="36" formatCode="0">
                  <c:v>82214</c:v>
                </c:pt>
                <c:pt idx="37" formatCode="0">
                  <c:v>84670</c:v>
                </c:pt>
                <c:pt idx="38" formatCode="0">
                  <c:v>86616</c:v>
                </c:pt>
                <c:pt idx="39" formatCode="0">
                  <c:v>88029</c:v>
                </c:pt>
                <c:pt idx="40" formatCode="0">
                  <c:v>88899</c:v>
                </c:pt>
                <c:pt idx="41" formatCode="0">
                  <c:v>89228</c:v>
                </c:pt>
                <c:pt idx="42" formatCode="0">
                  <c:v>89228</c:v>
                </c:pt>
                <c:pt idx="43" formatCode="0">
                  <c:v>89228</c:v>
                </c:pt>
                <c:pt idx="44" formatCode="0">
                  <c:v>89228</c:v>
                </c:pt>
                <c:pt idx="45" formatCode="0">
                  <c:v>89228</c:v>
                </c:pt>
                <c:pt idx="46" formatCode="0">
                  <c:v>89228</c:v>
                </c:pt>
                <c:pt idx="47" formatCode="0">
                  <c:v>89228</c:v>
                </c:pt>
                <c:pt idx="48" formatCode="0">
                  <c:v>89228</c:v>
                </c:pt>
                <c:pt idx="49" formatCode="0">
                  <c:v>89228</c:v>
                </c:pt>
                <c:pt idx="50" formatCode="0">
                  <c:v>89228</c:v>
                </c:pt>
                <c:pt idx="51" formatCode="0">
                  <c:v>89228</c:v>
                </c:pt>
                <c:pt idx="52" formatCode="0">
                  <c:v>89228</c:v>
                </c:pt>
                <c:pt idx="53" formatCode="0">
                  <c:v>89228</c:v>
                </c:pt>
                <c:pt idx="54" formatCode="0">
                  <c:v>89228</c:v>
                </c:pt>
                <c:pt idx="55">
                  <c:v>89228</c:v>
                </c:pt>
                <c:pt idx="56">
                  <c:v>89228</c:v>
                </c:pt>
                <c:pt idx="57">
                  <c:v>89228</c:v>
                </c:pt>
                <c:pt idx="58">
                  <c:v>89228</c:v>
                </c:pt>
                <c:pt idx="59">
                  <c:v>89228</c:v>
                </c:pt>
                <c:pt idx="60">
                  <c:v>89228</c:v>
                </c:pt>
                <c:pt idx="61">
                  <c:v>89228</c:v>
                </c:pt>
                <c:pt idx="62">
                  <c:v>89228</c:v>
                </c:pt>
                <c:pt idx="63">
                  <c:v>89228</c:v>
                </c:pt>
                <c:pt idx="64">
                  <c:v>89228</c:v>
                </c:pt>
                <c:pt idx="65">
                  <c:v>89228</c:v>
                </c:pt>
                <c:pt idx="66">
                  <c:v>89228</c:v>
                </c:pt>
                <c:pt idx="67">
                  <c:v>89228</c:v>
                </c:pt>
                <c:pt idx="68">
                  <c:v>89228</c:v>
                </c:pt>
                <c:pt idx="69">
                  <c:v>89228</c:v>
                </c:pt>
                <c:pt idx="70">
                  <c:v>89228</c:v>
                </c:pt>
                <c:pt idx="71">
                  <c:v>89228</c:v>
                </c:pt>
                <c:pt idx="72">
                  <c:v>89228</c:v>
                </c:pt>
                <c:pt idx="73">
                  <c:v>89228</c:v>
                </c:pt>
                <c:pt idx="74">
                  <c:v>89228</c:v>
                </c:pt>
                <c:pt idx="75">
                  <c:v>89228</c:v>
                </c:pt>
                <c:pt idx="76">
                  <c:v>89228</c:v>
                </c:pt>
                <c:pt idx="77">
                  <c:v>89228</c:v>
                </c:pt>
                <c:pt idx="78">
                  <c:v>89228</c:v>
                </c:pt>
                <c:pt idx="79">
                  <c:v>89228</c:v>
                </c:pt>
                <c:pt idx="80">
                  <c:v>89228</c:v>
                </c:pt>
                <c:pt idx="81">
                  <c:v>89228</c:v>
                </c:pt>
                <c:pt idx="82">
                  <c:v>89228</c:v>
                </c:pt>
                <c:pt idx="83">
                  <c:v>89228</c:v>
                </c:pt>
                <c:pt idx="84">
                  <c:v>89228</c:v>
                </c:pt>
                <c:pt idx="85">
                  <c:v>89228</c:v>
                </c:pt>
                <c:pt idx="86">
                  <c:v>89228</c:v>
                </c:pt>
                <c:pt idx="87">
                  <c:v>89228</c:v>
                </c:pt>
                <c:pt idx="88">
                  <c:v>89228</c:v>
                </c:pt>
                <c:pt idx="89">
                  <c:v>89228</c:v>
                </c:pt>
                <c:pt idx="90">
                  <c:v>89228</c:v>
                </c:pt>
                <c:pt idx="91">
                  <c:v>89228</c:v>
                </c:pt>
                <c:pt idx="92">
                  <c:v>89228</c:v>
                </c:pt>
                <c:pt idx="93">
                  <c:v>89228</c:v>
                </c:pt>
                <c:pt idx="94">
                  <c:v>89228</c:v>
                </c:pt>
                <c:pt idx="95">
                  <c:v>89228</c:v>
                </c:pt>
                <c:pt idx="96">
                  <c:v>89228</c:v>
                </c:pt>
                <c:pt idx="97">
                  <c:v>89228</c:v>
                </c:pt>
                <c:pt idx="98">
                  <c:v>89228</c:v>
                </c:pt>
                <c:pt idx="99">
                  <c:v>89228</c:v>
                </c:pt>
                <c:pt idx="100">
                  <c:v>89228</c:v>
                </c:pt>
                <c:pt idx="101">
                  <c:v>89228</c:v>
                </c:pt>
                <c:pt idx="102">
                  <c:v>89228</c:v>
                </c:pt>
                <c:pt idx="103">
                  <c:v>89228</c:v>
                </c:pt>
                <c:pt idx="104">
                  <c:v>89228</c:v>
                </c:pt>
                <c:pt idx="105">
                  <c:v>89228</c:v>
                </c:pt>
                <c:pt idx="106">
                  <c:v>89228</c:v>
                </c:pt>
                <c:pt idx="107">
                  <c:v>89228</c:v>
                </c:pt>
                <c:pt idx="108">
                  <c:v>89228</c:v>
                </c:pt>
                <c:pt idx="109">
                  <c:v>89228</c:v>
                </c:pt>
                <c:pt idx="110">
                  <c:v>89228</c:v>
                </c:pt>
                <c:pt idx="111">
                  <c:v>89228</c:v>
                </c:pt>
                <c:pt idx="112">
                  <c:v>89228</c:v>
                </c:pt>
                <c:pt idx="113">
                  <c:v>89228</c:v>
                </c:pt>
                <c:pt idx="114">
                  <c:v>89228</c:v>
                </c:pt>
                <c:pt idx="115">
                  <c:v>89228</c:v>
                </c:pt>
                <c:pt idx="116">
                  <c:v>89228</c:v>
                </c:pt>
                <c:pt idx="117">
                  <c:v>89228</c:v>
                </c:pt>
                <c:pt idx="118">
                  <c:v>89228</c:v>
                </c:pt>
                <c:pt idx="119">
                  <c:v>89228</c:v>
                </c:pt>
                <c:pt idx="120">
                  <c:v>89228</c:v>
                </c:pt>
                <c:pt idx="121">
                  <c:v>89228</c:v>
                </c:pt>
                <c:pt idx="122">
                  <c:v>89228</c:v>
                </c:pt>
                <c:pt idx="123">
                  <c:v>89228</c:v>
                </c:pt>
                <c:pt idx="124">
                  <c:v>89228</c:v>
                </c:pt>
                <c:pt idx="125">
                  <c:v>89228</c:v>
                </c:pt>
                <c:pt idx="126">
                  <c:v>89228</c:v>
                </c:pt>
                <c:pt idx="127">
                  <c:v>89228</c:v>
                </c:pt>
                <c:pt idx="128">
                  <c:v>89228</c:v>
                </c:pt>
                <c:pt idx="129">
                  <c:v>89228</c:v>
                </c:pt>
                <c:pt idx="130">
                  <c:v>89228</c:v>
                </c:pt>
                <c:pt idx="131">
                  <c:v>89228</c:v>
                </c:pt>
                <c:pt idx="132">
                  <c:v>89228</c:v>
                </c:pt>
                <c:pt idx="133">
                  <c:v>89228</c:v>
                </c:pt>
                <c:pt idx="134">
                  <c:v>89228</c:v>
                </c:pt>
                <c:pt idx="135">
                  <c:v>89228</c:v>
                </c:pt>
                <c:pt idx="136">
                  <c:v>89228</c:v>
                </c:pt>
                <c:pt idx="137">
                  <c:v>89228</c:v>
                </c:pt>
                <c:pt idx="138">
                  <c:v>89228</c:v>
                </c:pt>
                <c:pt idx="139">
                  <c:v>89228</c:v>
                </c:pt>
                <c:pt idx="140">
                  <c:v>89228</c:v>
                </c:pt>
                <c:pt idx="141">
                  <c:v>89228</c:v>
                </c:pt>
                <c:pt idx="142">
                  <c:v>89228</c:v>
                </c:pt>
                <c:pt idx="143">
                  <c:v>89228</c:v>
                </c:pt>
                <c:pt idx="144">
                  <c:v>89228</c:v>
                </c:pt>
                <c:pt idx="145">
                  <c:v>89228</c:v>
                </c:pt>
                <c:pt idx="146">
                  <c:v>89228</c:v>
                </c:pt>
                <c:pt idx="147">
                  <c:v>89228</c:v>
                </c:pt>
                <c:pt idx="148">
                  <c:v>89228</c:v>
                </c:pt>
                <c:pt idx="149">
                  <c:v>89228</c:v>
                </c:pt>
                <c:pt idx="150">
                  <c:v>89228</c:v>
                </c:pt>
                <c:pt idx="151">
                  <c:v>89228</c:v>
                </c:pt>
                <c:pt idx="152">
                  <c:v>89228</c:v>
                </c:pt>
                <c:pt idx="153">
                  <c:v>89228</c:v>
                </c:pt>
                <c:pt idx="154">
                  <c:v>89228</c:v>
                </c:pt>
                <c:pt idx="155">
                  <c:v>89228</c:v>
                </c:pt>
                <c:pt idx="156">
                  <c:v>89228</c:v>
                </c:pt>
                <c:pt idx="157">
                  <c:v>89228</c:v>
                </c:pt>
                <c:pt idx="158">
                  <c:v>89228</c:v>
                </c:pt>
                <c:pt idx="159">
                  <c:v>89228</c:v>
                </c:pt>
                <c:pt idx="160">
                  <c:v>89228</c:v>
                </c:pt>
                <c:pt idx="161">
                  <c:v>89228</c:v>
                </c:pt>
                <c:pt idx="162">
                  <c:v>89228</c:v>
                </c:pt>
                <c:pt idx="163">
                  <c:v>89228</c:v>
                </c:pt>
                <c:pt idx="164">
                  <c:v>89228</c:v>
                </c:pt>
                <c:pt idx="165">
                  <c:v>89228</c:v>
                </c:pt>
                <c:pt idx="166">
                  <c:v>89228</c:v>
                </c:pt>
                <c:pt idx="167">
                  <c:v>89228</c:v>
                </c:pt>
                <c:pt idx="168">
                  <c:v>89228</c:v>
                </c:pt>
                <c:pt idx="169">
                  <c:v>89228</c:v>
                </c:pt>
                <c:pt idx="170">
                  <c:v>89228</c:v>
                </c:pt>
                <c:pt idx="171">
                  <c:v>89228</c:v>
                </c:pt>
                <c:pt idx="172">
                  <c:v>89228</c:v>
                </c:pt>
                <c:pt idx="173">
                  <c:v>89228</c:v>
                </c:pt>
                <c:pt idx="174">
                  <c:v>89228</c:v>
                </c:pt>
                <c:pt idx="175">
                  <c:v>89228</c:v>
                </c:pt>
                <c:pt idx="176">
                  <c:v>89228</c:v>
                </c:pt>
                <c:pt idx="177">
                  <c:v>89228</c:v>
                </c:pt>
                <c:pt idx="178">
                  <c:v>89228</c:v>
                </c:pt>
                <c:pt idx="179">
                  <c:v>89228</c:v>
                </c:pt>
                <c:pt idx="180">
                  <c:v>89228</c:v>
                </c:pt>
                <c:pt idx="181">
                  <c:v>89228</c:v>
                </c:pt>
                <c:pt idx="182">
                  <c:v>89228</c:v>
                </c:pt>
                <c:pt idx="183">
                  <c:v>89228</c:v>
                </c:pt>
                <c:pt idx="184">
                  <c:v>89228</c:v>
                </c:pt>
                <c:pt idx="185">
                  <c:v>89228</c:v>
                </c:pt>
                <c:pt idx="186">
                  <c:v>89228</c:v>
                </c:pt>
                <c:pt idx="187">
                  <c:v>89228</c:v>
                </c:pt>
                <c:pt idx="188">
                  <c:v>89228</c:v>
                </c:pt>
                <c:pt idx="189">
                  <c:v>89228</c:v>
                </c:pt>
                <c:pt idx="190">
                  <c:v>89228</c:v>
                </c:pt>
                <c:pt idx="191">
                  <c:v>89228</c:v>
                </c:pt>
                <c:pt idx="192">
                  <c:v>89228</c:v>
                </c:pt>
                <c:pt idx="193">
                  <c:v>89228</c:v>
                </c:pt>
                <c:pt idx="194">
                  <c:v>89228</c:v>
                </c:pt>
                <c:pt idx="195">
                  <c:v>89228</c:v>
                </c:pt>
                <c:pt idx="196">
                  <c:v>89228</c:v>
                </c:pt>
                <c:pt idx="197">
                  <c:v>89228</c:v>
                </c:pt>
                <c:pt idx="198">
                  <c:v>89228</c:v>
                </c:pt>
                <c:pt idx="199">
                  <c:v>89228</c:v>
                </c:pt>
                <c:pt idx="200">
                  <c:v>89228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54151</c:v>
                </c:pt>
                <c:pt idx="34" formatCode="0">
                  <c:v>57845</c:v>
                </c:pt>
                <c:pt idx="35" formatCode="0">
                  <c:v>61190</c:v>
                </c:pt>
                <c:pt idx="36" formatCode="0">
                  <c:v>64117</c:v>
                </c:pt>
                <c:pt idx="37" formatCode="0">
                  <c:v>66573</c:v>
                </c:pt>
                <c:pt idx="38" formatCode="0">
                  <c:v>68519</c:v>
                </c:pt>
                <c:pt idx="39" formatCode="0">
                  <c:v>69932</c:v>
                </c:pt>
                <c:pt idx="40" formatCode="0">
                  <c:v>70802</c:v>
                </c:pt>
                <c:pt idx="41" formatCode="0">
                  <c:v>71131</c:v>
                </c:pt>
                <c:pt idx="42" formatCode="0">
                  <c:v>70930</c:v>
                </c:pt>
                <c:pt idx="43" formatCode="0">
                  <c:v>70218</c:v>
                </c:pt>
                <c:pt idx="44" formatCode="0">
                  <c:v>69020</c:v>
                </c:pt>
                <c:pt idx="45" formatCode="0">
                  <c:v>67365</c:v>
                </c:pt>
                <c:pt idx="46" formatCode="0">
                  <c:v>65287</c:v>
                </c:pt>
                <c:pt idx="47" formatCode="0">
                  <c:v>62821</c:v>
                </c:pt>
                <c:pt idx="48" formatCode="0">
                  <c:v>60006</c:v>
                </c:pt>
                <c:pt idx="49" formatCode="0">
                  <c:v>56882</c:v>
                </c:pt>
                <c:pt idx="50" formatCode="0">
                  <c:v>53493</c:v>
                </c:pt>
                <c:pt idx="51" formatCode="0">
                  <c:v>49884</c:v>
                </c:pt>
                <c:pt idx="52" formatCode="0">
                  <c:v>46103</c:v>
                </c:pt>
                <c:pt idx="53" formatCode="0">
                  <c:v>42202</c:v>
                </c:pt>
                <c:pt idx="54" formatCode="0">
                  <c:v>38234</c:v>
                </c:pt>
                <c:pt idx="55">
                  <c:v>34254</c:v>
                </c:pt>
                <c:pt idx="56">
                  <c:v>30319</c:v>
                </c:pt>
                <c:pt idx="57">
                  <c:v>26486</c:v>
                </c:pt>
                <c:pt idx="58">
                  <c:v>22811</c:v>
                </c:pt>
                <c:pt idx="59">
                  <c:v>19345</c:v>
                </c:pt>
                <c:pt idx="60">
                  <c:v>16134</c:v>
                </c:pt>
                <c:pt idx="61">
                  <c:v>13216</c:v>
                </c:pt>
                <c:pt idx="62">
                  <c:v>10618</c:v>
                </c:pt>
                <c:pt idx="63">
                  <c:v>8356</c:v>
                </c:pt>
                <c:pt idx="64">
                  <c:v>6433</c:v>
                </c:pt>
                <c:pt idx="65">
                  <c:v>4838</c:v>
                </c:pt>
                <c:pt idx="66">
                  <c:v>3550</c:v>
                </c:pt>
                <c:pt idx="67">
                  <c:v>2538</c:v>
                </c:pt>
                <c:pt idx="68">
                  <c:v>1766</c:v>
                </c:pt>
                <c:pt idx="69">
                  <c:v>1194</c:v>
                </c:pt>
                <c:pt idx="70">
                  <c:v>784</c:v>
                </c:pt>
                <c:pt idx="71">
                  <c:v>499</c:v>
                </c:pt>
                <c:pt idx="72">
                  <c:v>308</c:v>
                </c:pt>
                <c:pt idx="73">
                  <c:v>184</c:v>
                </c:pt>
                <c:pt idx="74">
                  <c:v>106</c:v>
                </c:pt>
                <c:pt idx="75">
                  <c:v>59</c:v>
                </c:pt>
                <c:pt idx="76">
                  <c:v>31</c:v>
                </c:pt>
                <c:pt idx="77">
                  <c:v>16</c:v>
                </c:pt>
                <c:pt idx="78">
                  <c:v>8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5883</c:v>
                </c:pt>
                <c:pt idx="1">
                  <c:v>6795</c:v>
                </c:pt>
                <c:pt idx="2">
                  <c:v>8391</c:v>
                </c:pt>
                <c:pt idx="3">
                  <c:v>10719</c:v>
                </c:pt>
                <c:pt idx="4">
                  <c:v>12144</c:v>
                </c:pt>
                <c:pt idx="5">
                  <c:v>15341</c:v>
                </c:pt>
                <c:pt idx="6">
                  <c:v>18837</c:v>
                </c:pt>
                <c:pt idx="7">
                  <c:v>21833</c:v>
                </c:pt>
                <c:pt idx="8">
                  <c:v>25310</c:v>
                </c:pt>
                <c:pt idx="9">
                  <c:v>27929</c:v>
                </c:pt>
                <c:pt idx="10" formatCode="0">
                  <c:v>33309</c:v>
                </c:pt>
                <c:pt idx="11">
                  <c:v>39345</c:v>
                </c:pt>
                <c:pt idx="12">
                  <c:v>44642</c:v>
                </c:pt>
                <c:pt idx="13">
                  <c:v>50494</c:v>
                </c:pt>
                <c:pt idx="14">
                  <c:v>55126</c:v>
                </c:pt>
                <c:pt idx="15">
                  <c:v>57845</c:v>
                </c:pt>
                <c:pt idx="16">
                  <c:v>61190</c:v>
                </c:pt>
                <c:pt idx="17">
                  <c:v>64117</c:v>
                </c:pt>
                <c:pt idx="18">
                  <c:v>66573</c:v>
                </c:pt>
                <c:pt idx="19">
                  <c:v>68519</c:v>
                </c:pt>
                <c:pt idx="20">
                  <c:v>69932</c:v>
                </c:pt>
                <c:pt idx="21">
                  <c:v>70802</c:v>
                </c:pt>
                <c:pt idx="22">
                  <c:v>71131</c:v>
                </c:pt>
                <c:pt idx="23">
                  <c:v>70930</c:v>
                </c:pt>
                <c:pt idx="24">
                  <c:v>70218</c:v>
                </c:pt>
                <c:pt idx="25">
                  <c:v>69020</c:v>
                </c:pt>
                <c:pt idx="26">
                  <c:v>67365</c:v>
                </c:pt>
                <c:pt idx="27">
                  <c:v>65287</c:v>
                </c:pt>
                <c:pt idx="28">
                  <c:v>62821</c:v>
                </c:pt>
                <c:pt idx="29">
                  <c:v>60006</c:v>
                </c:pt>
                <c:pt idx="30">
                  <c:v>56882</c:v>
                </c:pt>
                <c:pt idx="31">
                  <c:v>53493</c:v>
                </c:pt>
                <c:pt idx="32">
                  <c:v>49884</c:v>
                </c:pt>
                <c:pt idx="33">
                  <c:v>46103</c:v>
                </c:pt>
                <c:pt idx="34">
                  <c:v>42202</c:v>
                </c:pt>
                <c:pt idx="35">
                  <c:v>38234</c:v>
                </c:pt>
                <c:pt idx="36">
                  <c:v>34254</c:v>
                </c:pt>
                <c:pt idx="37">
                  <c:v>30319</c:v>
                </c:pt>
                <c:pt idx="38">
                  <c:v>26486</c:v>
                </c:pt>
                <c:pt idx="39">
                  <c:v>22811</c:v>
                </c:pt>
                <c:pt idx="40">
                  <c:v>19345</c:v>
                </c:pt>
                <c:pt idx="41">
                  <c:v>16134</c:v>
                </c:pt>
                <c:pt idx="42">
                  <c:v>13216</c:v>
                </c:pt>
                <c:pt idx="43">
                  <c:v>10618</c:v>
                </c:pt>
                <c:pt idx="44">
                  <c:v>8356</c:v>
                </c:pt>
                <c:pt idx="45">
                  <c:v>6433</c:v>
                </c:pt>
                <c:pt idx="46">
                  <c:v>4838</c:v>
                </c:pt>
                <c:pt idx="47">
                  <c:v>3550</c:v>
                </c:pt>
                <c:pt idx="48">
                  <c:v>2538</c:v>
                </c:pt>
                <c:pt idx="49">
                  <c:v>1766</c:v>
                </c:pt>
                <c:pt idx="50">
                  <c:v>1194</c:v>
                </c:pt>
                <c:pt idx="51">
                  <c:v>784</c:v>
                </c:pt>
                <c:pt idx="52">
                  <c:v>499</c:v>
                </c:pt>
                <c:pt idx="53">
                  <c:v>308</c:v>
                </c:pt>
                <c:pt idx="54">
                  <c:v>184</c:v>
                </c:pt>
                <c:pt idx="55">
                  <c:v>106</c:v>
                </c:pt>
                <c:pt idx="56">
                  <c:v>59</c:v>
                </c:pt>
                <c:pt idx="57">
                  <c:v>31</c:v>
                </c:pt>
                <c:pt idx="58">
                  <c:v>16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N1" zoomScale="85" zoomScaleNormal="85" workbookViewId="0">
      <selection activeCell="S23" sqref="S23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49" t="s">
        <v>2</v>
      </c>
      <c r="C2" s="150"/>
      <c r="D2" s="150"/>
      <c r="E2" s="150"/>
      <c r="F2" s="150"/>
      <c r="G2" s="150"/>
      <c r="H2" s="151"/>
      <c r="I2" s="143" t="s">
        <v>11</v>
      </c>
      <c r="J2" s="144"/>
      <c r="K2" s="144"/>
      <c r="L2" s="144"/>
      <c r="M2" s="144"/>
      <c r="N2" s="145"/>
      <c r="P2" s="143" t="s">
        <v>32</v>
      </c>
      <c r="Q2" s="144"/>
      <c r="R2" s="144"/>
      <c r="S2" s="144"/>
      <c r="T2" s="144"/>
      <c r="U2" s="14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52" t="s">
        <v>28</v>
      </c>
      <c r="Q3" s="153"/>
      <c r="R3" s="153"/>
      <c r="S3" s="153"/>
      <c r="T3" s="15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55" t="s">
        <v>29</v>
      </c>
      <c r="Q4" s="156"/>
      <c r="R4" s="156"/>
      <c r="S4" s="156"/>
      <c r="T4" s="15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52" t="s">
        <v>30</v>
      </c>
      <c r="Q5" s="153"/>
      <c r="R5" s="153"/>
      <c r="S5" s="153"/>
      <c r="T5" s="15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52" t="s">
        <v>37</v>
      </c>
      <c r="Q6" s="153"/>
      <c r="R6" s="153"/>
      <c r="S6" s="153"/>
      <c r="T6" s="15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52" t="s">
        <v>38</v>
      </c>
      <c r="Q7" s="153"/>
      <c r="R7" s="153"/>
      <c r="S7" s="153"/>
      <c r="T7" s="15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52" t="s">
        <v>39</v>
      </c>
      <c r="Q8" s="153"/>
      <c r="R8" s="153"/>
      <c r="S8" s="153"/>
      <c r="T8" s="15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58" t="s">
        <v>31</v>
      </c>
      <c r="Q9" s="159"/>
      <c r="R9" s="159"/>
      <c r="S9" s="159"/>
      <c r="T9" s="160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43" t="s">
        <v>27</v>
      </c>
      <c r="Q11" s="144"/>
      <c r="R11" s="144"/>
      <c r="S11" s="144"/>
      <c r="T11" s="144"/>
      <c r="U11" s="14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SUM(I23:I37)/15</f>
        <v>90786.066666666666</v>
      </c>
      <c r="Q13" s="34">
        <f t="shared" ref="Q13:U13" si="9">SUM(J23:J37)/15</f>
        <v>25564.266666666666</v>
      </c>
      <c r="R13" s="34">
        <f t="shared" si="9"/>
        <v>3485.4666666666667</v>
      </c>
      <c r="S13" s="34">
        <f t="shared" si="9"/>
        <v>-4040.2</v>
      </c>
      <c r="T13" s="34">
        <f t="shared" si="9"/>
        <v>3283</v>
      </c>
      <c r="U13" s="42">
        <f t="shared" si="9"/>
        <v>806.13333333333333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46" t="s">
        <v>19</v>
      </c>
      <c r="Q15" s="147"/>
      <c r="R15" s="147"/>
      <c r="S15" s="14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2.3683892099388735E-2</v>
      </c>
      <c r="R17" s="59">
        <f>(T13+Q13*(P17-Q17))/(P13*Q13)</f>
        <v>1.594270526798935E-6</v>
      </c>
      <c r="S17" s="60">
        <f>(S13 + R17*P13*Q13)/R13</f>
        <v>-9.7573926016602225E-2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75">
        <v>196</v>
      </c>
      <c r="G23" s="189">
        <f t="shared" si="0"/>
        <v>1.3568888040771461E-4</v>
      </c>
      <c r="H23" s="181">
        <f t="shared" si="8"/>
        <v>1.2215214067278288</v>
      </c>
      <c r="I23" s="89">
        <f t="shared" si="1"/>
        <v>114459</v>
      </c>
      <c r="J23" s="70">
        <f>D23-E23-F23</f>
        <v>5678</v>
      </c>
      <c r="K23" s="175">
        <f t="shared" si="3"/>
        <v>517</v>
      </c>
      <c r="L23" s="46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1.4892382425862244E-6</v>
      </c>
      <c r="Q23" s="115">
        <f t="shared" ref="Q23:Q54" si="11">(1+P$17-Q$17)*(1+P$17+S$17)-R$17*((S$17*K22)+((I22+J22)*(1+P$17+S$17)))</f>
        <v>0.7771398160186439</v>
      </c>
      <c r="R23" s="115">
        <f t="shared" ref="R23:R54" si="12">-J22*(1+P$17+S$17)</f>
        <v>-4623.5423189625499</v>
      </c>
      <c r="S23" s="118">
        <f t="shared" ref="S23:S86" si="13">INT((-Q23+SQRT((Q23^2)-(4*P23*R23)))/(2*P23))</f>
        <v>5883</v>
      </c>
      <c r="T23" s="46">
        <f>J23</f>
        <v>5678</v>
      </c>
      <c r="U23" s="70">
        <f>S23-T23</f>
        <v>205</v>
      </c>
      <c r="V23" s="116">
        <f t="shared" ref="V23:V32" si="14">U23/T23</f>
        <v>3.6104262064107079E-2</v>
      </c>
      <c r="W23" s="47">
        <f>U23</f>
        <v>205</v>
      </c>
      <c r="X23" s="117">
        <f>V23</f>
        <v>3.6104262064107079E-2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182">
        <f t="shared" si="8"/>
        <v>1.2275074323267094</v>
      </c>
      <c r="I24" s="87">
        <f t="shared" si="1"/>
        <v>112909</v>
      </c>
      <c r="J24" s="2">
        <f t="shared" si="2"/>
        <v>7036</v>
      </c>
      <c r="K24" s="10">
        <f t="shared" si="3"/>
        <v>517</v>
      </c>
      <c r="L24" s="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1.4892382425862244E-6</v>
      </c>
      <c r="Q24" s="52">
        <f t="shared" si="11"/>
        <v>0.7773795299568933</v>
      </c>
      <c r="R24" s="52">
        <f t="shared" si="12"/>
        <v>-5351.0952480777332</v>
      </c>
      <c r="S24" s="119">
        <f t="shared" si="13"/>
        <v>6795</v>
      </c>
      <c r="T24" s="9">
        <f t="shared" ref="T24:T35" si="15">J24</f>
        <v>7036</v>
      </c>
      <c r="U24" s="2">
        <f t="shared" ref="U24:U32" si="16">S24-T24</f>
        <v>-241</v>
      </c>
      <c r="V24" s="109">
        <f t="shared" si="14"/>
        <v>-3.4252416145537236E-2</v>
      </c>
      <c r="W24" s="38">
        <f>W23+U24</f>
        <v>-36</v>
      </c>
      <c r="X24" s="105">
        <f t="shared" ref="X24:X32" si="17">V24+X23</f>
        <v>1.851845918569843E-3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183">
        <f t="shared" si="8"/>
        <v>1.267304015296367</v>
      </c>
      <c r="I25" s="86">
        <f t="shared" si="1"/>
        <v>110816</v>
      </c>
      <c r="J25" s="4">
        <f t="shared" si="2"/>
        <v>9029</v>
      </c>
      <c r="K25" s="12">
        <f t="shared" si="3"/>
        <v>571</v>
      </c>
      <c r="L25" s="11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1.4892382425862244E-6</v>
      </c>
      <c r="Q25" s="103">
        <f t="shared" si="11"/>
        <v>0.77766800652267343</v>
      </c>
      <c r="R25" s="103">
        <f t="shared" si="12"/>
        <v>-6630.9098565471868</v>
      </c>
      <c r="S25" s="120">
        <f t="shared" si="13"/>
        <v>8391</v>
      </c>
      <c r="T25" s="11">
        <f t="shared" si="15"/>
        <v>9029</v>
      </c>
      <c r="U25" s="4">
        <f t="shared" si="16"/>
        <v>-638</v>
      </c>
      <c r="V25" s="108">
        <f t="shared" si="14"/>
        <v>-7.0661202791006752E-2</v>
      </c>
      <c r="W25" s="18">
        <f t="shared" ref="W25:W32" si="18">W24+U25</f>
        <v>-674</v>
      </c>
      <c r="X25" s="106">
        <f t="shared" si="17"/>
        <v>-6.8809356872436916E-2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182">
        <f t="shared" si="8"/>
        <v>1.1894990947495474</v>
      </c>
      <c r="I26" s="87">
        <f t="shared" si="1"/>
        <v>109198</v>
      </c>
      <c r="J26" s="2">
        <f t="shared" si="2"/>
        <v>10265</v>
      </c>
      <c r="K26" s="10">
        <f t="shared" si="3"/>
        <v>1028</v>
      </c>
      <c r="L26" s="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1.4892382425862244E-6</v>
      </c>
      <c r="Q26" s="52">
        <f t="shared" si="11"/>
        <v>0.77782665493267666</v>
      </c>
      <c r="R26" s="52">
        <f t="shared" si="12"/>
        <v>-8509.1650219960993</v>
      </c>
      <c r="S26" s="119">
        <f t="shared" si="13"/>
        <v>10719</v>
      </c>
      <c r="T26" s="9">
        <f t="shared" si="15"/>
        <v>10265</v>
      </c>
      <c r="U26" s="2">
        <f t="shared" si="16"/>
        <v>454</v>
      </c>
      <c r="V26" s="109">
        <f t="shared" si="14"/>
        <v>4.4227959084266924E-2</v>
      </c>
      <c r="W26" s="38">
        <f t="shared" si="18"/>
        <v>-220</v>
      </c>
      <c r="X26" s="105">
        <f t="shared" si="17"/>
        <v>-2.4581397788169992E-2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183">
        <f t="shared" si="8"/>
        <v>1.2488584474885844</v>
      </c>
      <c r="I27" s="86">
        <f t="shared" si="1"/>
        <v>106203</v>
      </c>
      <c r="J27" s="4">
        <f t="shared" si="2"/>
        <v>13050</v>
      </c>
      <c r="K27" s="12">
        <f t="shared" si="3"/>
        <v>1081</v>
      </c>
      <c r="L27" s="11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1.4892382425862244E-6</v>
      </c>
      <c r="Q27" s="103">
        <f t="shared" si="11"/>
        <v>0.77847169367014579</v>
      </c>
      <c r="R27" s="103">
        <f t="shared" si="12"/>
        <v>-9674.003649439579</v>
      </c>
      <c r="S27" s="120">
        <f t="shared" si="13"/>
        <v>12144</v>
      </c>
      <c r="T27" s="11">
        <f t="shared" si="15"/>
        <v>13050</v>
      </c>
      <c r="U27" s="4">
        <f t="shared" si="16"/>
        <v>-906</v>
      </c>
      <c r="V27" s="108">
        <f t="shared" si="14"/>
        <v>-6.9425287356321835E-2</v>
      </c>
      <c r="W27" s="18">
        <f t="shared" si="18"/>
        <v>-1126</v>
      </c>
      <c r="X27" s="106">
        <f t="shared" si="17"/>
        <v>-9.4006685144491828E-2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182">
        <f t="shared" si="8"/>
        <v>1.2239826663958291</v>
      </c>
      <c r="I28" s="87">
        <f t="shared" si="1"/>
        <v>102728</v>
      </c>
      <c r="J28" s="2">
        <f t="shared" si="2"/>
        <v>16139</v>
      </c>
      <c r="K28" s="10">
        <f t="shared" si="3"/>
        <v>1107</v>
      </c>
      <c r="L28" s="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1.4892382425862244E-6</v>
      </c>
      <c r="Q28" s="52">
        <f t="shared" si="11"/>
        <v>0.7787954595533928</v>
      </c>
      <c r="R28" s="52">
        <f t="shared" si="12"/>
        <v>-12298.660265483342</v>
      </c>
      <c r="S28" s="119">
        <f t="shared" si="13"/>
        <v>15341</v>
      </c>
      <c r="T28" s="9">
        <f t="shared" si="15"/>
        <v>16139</v>
      </c>
      <c r="U28" s="2">
        <f t="shared" si="16"/>
        <v>-798</v>
      </c>
      <c r="V28" s="109">
        <f t="shared" si="14"/>
        <v>-4.9445442716401264E-2</v>
      </c>
      <c r="W28" s="38">
        <f t="shared" si="18"/>
        <v>-1924</v>
      </c>
      <c r="X28" s="105">
        <f t="shared" si="17"/>
        <v>-0.14345212786089309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183">
        <f t="shared" si="8"/>
        <v>1.1899098301709354</v>
      </c>
      <c r="I29" s="86">
        <f t="shared" si="1"/>
        <v>99514</v>
      </c>
      <c r="J29" s="4">
        <f t="shared" si="2"/>
        <v>18829</v>
      </c>
      <c r="K29" s="12">
        <f t="shared" si="3"/>
        <v>1588</v>
      </c>
      <c r="L29" s="11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1.4892382425862244E-6</v>
      </c>
      <c r="Q29" s="103">
        <f t="shared" si="11"/>
        <v>0.77937946218927534</v>
      </c>
      <c r="R29" s="103">
        <f t="shared" si="12"/>
        <v>-15209.814408018057</v>
      </c>
      <c r="S29" s="120">
        <f t="shared" si="13"/>
        <v>18837</v>
      </c>
      <c r="T29" s="11">
        <f t="shared" si="15"/>
        <v>18829</v>
      </c>
      <c r="U29" s="4">
        <f t="shared" si="16"/>
        <v>8</v>
      </c>
      <c r="V29" s="108">
        <f t="shared" si="14"/>
        <v>4.2487652026129908E-4</v>
      </c>
      <c r="W29" s="18">
        <f t="shared" si="18"/>
        <v>-1916</v>
      </c>
      <c r="X29" s="106">
        <f t="shared" si="17"/>
        <v>-0.14302725134063179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182">
        <f t="shared" si="8"/>
        <v>1.1853091585309159</v>
      </c>
      <c r="I30" s="87">
        <f t="shared" si="1"/>
        <v>95779</v>
      </c>
      <c r="J30" s="2">
        <f t="shared" si="2"/>
        <v>21992</v>
      </c>
      <c r="K30" s="10">
        <f t="shared" si="3"/>
        <v>2125</v>
      </c>
      <c r="L30" s="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1.4892382425862244E-6</v>
      </c>
      <c r="Q30" s="52">
        <f t="shared" si="11"/>
        <v>0.7802415868084791</v>
      </c>
      <c r="R30" s="52">
        <f t="shared" si="12"/>
        <v>-17744.940547033399</v>
      </c>
      <c r="S30" s="119">
        <f t="shared" si="13"/>
        <v>21833</v>
      </c>
      <c r="T30" s="9">
        <f t="shared" si="15"/>
        <v>21992</v>
      </c>
      <c r="U30" s="2">
        <f t="shared" si="16"/>
        <v>-159</v>
      </c>
      <c r="V30" s="109">
        <f t="shared" si="14"/>
        <v>-7.2299017824663516E-3</v>
      </c>
      <c r="W30" s="38">
        <f t="shared" si="18"/>
        <v>-2075</v>
      </c>
      <c r="X30" s="105">
        <f t="shared" si="17"/>
        <v>-0.15025715312309815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184">
        <f t="shared" si="8"/>
        <v>1.1283338562911829</v>
      </c>
      <c r="I31" s="92">
        <f t="shared" si="1"/>
        <v>92564</v>
      </c>
      <c r="J31" s="4">
        <f t="shared" si="2"/>
        <v>24421</v>
      </c>
      <c r="K31" s="12">
        <f t="shared" si="3"/>
        <v>2575</v>
      </c>
      <c r="L31" s="187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1.4892382425862244E-6</v>
      </c>
      <c r="Q31" s="103">
        <f t="shared" si="11"/>
        <v>0.78118454188625608</v>
      </c>
      <c r="R31" s="103">
        <f t="shared" si="12"/>
        <v>-20725.834219042885</v>
      </c>
      <c r="S31" s="120">
        <f t="shared" si="13"/>
        <v>25310</v>
      </c>
      <c r="T31" s="11">
        <f t="shared" si="15"/>
        <v>24421</v>
      </c>
      <c r="U31" s="4">
        <f t="shared" si="16"/>
        <v>889</v>
      </c>
      <c r="V31" s="108">
        <f t="shared" si="14"/>
        <v>3.640309569632693E-2</v>
      </c>
      <c r="W31" s="18">
        <f t="shared" si="18"/>
        <v>-1186</v>
      </c>
      <c r="X31" s="106">
        <f t="shared" si="17"/>
        <v>-0.11385405742677121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63">
        <v>2311</v>
      </c>
      <c r="G32" s="28">
        <f t="shared" si="0"/>
        <v>7.4598098920442197E-4</v>
      </c>
      <c r="H32" s="182">
        <f t="shared" si="8"/>
        <v>1.221357063403782</v>
      </c>
      <c r="I32" s="90">
        <f t="shared" si="1"/>
        <v>86437</v>
      </c>
      <c r="J32" s="38">
        <f t="shared" si="2"/>
        <v>29470</v>
      </c>
      <c r="K32" s="176">
        <f t="shared" si="3"/>
        <v>3355</v>
      </c>
      <c r="L32" s="4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1.4892382425862244E-6</v>
      </c>
      <c r="Q32" s="52">
        <f t="shared" si="11"/>
        <v>0.78243549448291339</v>
      </c>
      <c r="R32" s="52">
        <f t="shared" si="12"/>
        <v>-23014.987152748559</v>
      </c>
      <c r="S32" s="119">
        <f t="shared" si="13"/>
        <v>27929</v>
      </c>
      <c r="T32" s="9">
        <f t="shared" si="15"/>
        <v>29470</v>
      </c>
      <c r="U32" s="2">
        <f t="shared" si="16"/>
        <v>-1541</v>
      </c>
      <c r="V32" s="109">
        <f t="shared" si="14"/>
        <v>-5.2290464879538513E-2</v>
      </c>
      <c r="W32" s="38">
        <f t="shared" si="18"/>
        <v>-2727</v>
      </c>
      <c r="X32" s="105">
        <f t="shared" si="17"/>
        <v>-0.16614452230630972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64">
        <v>2991</v>
      </c>
      <c r="G33" s="27">
        <f t="shared" si="0"/>
        <v>8.9294366017644519E-4</v>
      </c>
      <c r="H33" s="183">
        <f t="shared" si="8"/>
        <v>1.1970059198542806</v>
      </c>
      <c r="I33" s="91">
        <f t="shared" si="1"/>
        <v>79274</v>
      </c>
      <c r="J33" s="18">
        <f t="shared" ref="J33" si="23">D33-E33-F33</f>
        <v>35273</v>
      </c>
      <c r="K33" s="64">
        <f t="shared" ref="K33" si="24">E33</f>
        <v>3794</v>
      </c>
      <c r="L33" s="5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1.4892382425862244E-6</v>
      </c>
      <c r="Q33" s="103">
        <f t="shared" si="11"/>
        <v>0.78417650640405734</v>
      </c>
      <c r="R33" s="103">
        <f t="shared" si="12"/>
        <v>-27773.296400290736</v>
      </c>
      <c r="S33" s="64">
        <f t="shared" si="13"/>
        <v>33309</v>
      </c>
      <c r="T33" s="11">
        <f t="shared" si="15"/>
        <v>35273</v>
      </c>
      <c r="U33" s="4">
        <f t="shared" ref="U33:U34" si="27">S33-T33</f>
        <v>-1964</v>
      </c>
      <c r="V33" s="108">
        <f t="shared" ref="V33:V34" si="28">U33/T33</f>
        <v>-5.5679981855810391E-2</v>
      </c>
      <c r="W33" s="4">
        <f t="shared" ref="W33:W34" si="29">W32+U33</f>
        <v>-4691</v>
      </c>
      <c r="X33" s="106">
        <f>V33+X32</f>
        <v>-0.2218245041621201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63">
        <v>3647</v>
      </c>
      <c r="G34" s="28">
        <f t="shared" si="0"/>
        <v>1.0512650466887794E-3</v>
      </c>
      <c r="H34" s="182">
        <f t="shared" si="8"/>
        <v>1.1773027723619762</v>
      </c>
      <c r="I34" s="179">
        <f t="shared" si="1"/>
        <v>72734</v>
      </c>
      <c r="J34" s="126">
        <f t="shared" ref="J34" si="30">D34-E34-F34</f>
        <v>40501</v>
      </c>
      <c r="K34" s="177">
        <f>E34</f>
        <v>5367</v>
      </c>
      <c r="L34" s="49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1.4892382425862244E-6</v>
      </c>
      <c r="Q34" s="52">
        <f t="shared" si="11"/>
        <v>0.78628817258224959</v>
      </c>
      <c r="R34" s="52">
        <f t="shared" si="12"/>
        <v>-33242.194907616395</v>
      </c>
      <c r="S34" s="119">
        <f t="shared" si="13"/>
        <v>39345</v>
      </c>
      <c r="T34" s="130">
        <f t="shared" si="15"/>
        <v>40501</v>
      </c>
      <c r="U34" s="127">
        <f t="shared" si="27"/>
        <v>-1156</v>
      </c>
      <c r="V34" s="128">
        <f t="shared" si="28"/>
        <v>-2.854250512333029E-2</v>
      </c>
      <c r="W34" s="127">
        <f t="shared" si="29"/>
        <v>-5847</v>
      </c>
      <c r="X34" s="129">
        <f>V34+X33</f>
        <v>-0.25036700928545041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64">
        <v>4365</v>
      </c>
      <c r="G35" s="27">
        <f t="shared" si="0"/>
        <v>1.2268686658175867E-3</v>
      </c>
      <c r="H35" s="183">
        <f t="shared" si="8"/>
        <v>1.1670402908209634</v>
      </c>
      <c r="I35" s="91">
        <f t="shared" si="1"/>
        <v>65393</v>
      </c>
      <c r="J35" s="18">
        <f t="shared" ref="J35" si="34">D35-E35-F35</f>
        <v>46406</v>
      </c>
      <c r="K35" s="64">
        <f>E35</f>
        <v>7015</v>
      </c>
      <c r="L35" s="50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4">
        <f t="shared" si="10"/>
        <v>1.4892382425862244E-6</v>
      </c>
      <c r="Q35" s="103">
        <f t="shared" si="11"/>
        <v>0.788504123790843</v>
      </c>
      <c r="R35" s="103">
        <f t="shared" si="12"/>
        <v>-38169.198422401598</v>
      </c>
      <c r="S35" s="120">
        <f t="shared" si="13"/>
        <v>44642</v>
      </c>
      <c r="T35" s="11">
        <f t="shared" si="15"/>
        <v>46406</v>
      </c>
      <c r="U35" s="4">
        <f t="shared" ref="U35" si="38">S35-T35</f>
        <v>-1764</v>
      </c>
      <c r="V35" s="108">
        <f t="shared" ref="V35" si="39">U35/T35</f>
        <v>-3.801232599232858E-2</v>
      </c>
      <c r="W35" s="4">
        <f t="shared" ref="W35" si="40">W34+U35</f>
        <v>-7611</v>
      </c>
      <c r="X35" s="106">
        <f>V35+X34</f>
        <v>-0.28837933527777898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63">
        <v>5138</v>
      </c>
      <c r="G36" s="28">
        <f t="shared" si="0"/>
        <v>1.3952961244741975E-3</v>
      </c>
      <c r="H36" s="182">
        <f t="shared" si="8"/>
        <v>1.1372823867372721</v>
      </c>
      <c r="I36" s="90">
        <f t="shared" si="1"/>
        <v>59029</v>
      </c>
      <c r="J36" s="38">
        <f>D36-E36-F36</f>
        <v>51224</v>
      </c>
      <c r="K36" s="63">
        <f>E36</f>
        <v>9357</v>
      </c>
      <c r="L36" s="49">
        <f t="shared" ref="L36" si="41">I36-I35</f>
        <v>-6364</v>
      </c>
      <c r="M36" s="38">
        <f t="shared" ref="M36" si="42">J36-J35</f>
        <v>4818</v>
      </c>
      <c r="N36" s="37">
        <f t="shared" ref="N36" si="43">K36-K35</f>
        <v>2342</v>
      </c>
      <c r="P36" s="53">
        <f t="shared" si="10"/>
        <v>1.4892382425862244E-6</v>
      </c>
      <c r="Q36" s="52">
        <f t="shared" si="11"/>
        <v>0.7909180497240853</v>
      </c>
      <c r="R36" s="52">
        <f t="shared" si="12"/>
        <v>-43734.224389273557</v>
      </c>
      <c r="S36" s="119">
        <f t="shared" si="13"/>
        <v>50494</v>
      </c>
      <c r="T36" s="137">
        <f t="shared" ref="T36:T37" si="44">J36</f>
        <v>51224</v>
      </c>
      <c r="U36" s="138">
        <f t="shared" ref="U36" si="45">S36-T36</f>
        <v>-730</v>
      </c>
      <c r="V36" s="109">
        <f t="shared" ref="V36" si="46">U36/T36</f>
        <v>-1.4251132281742932E-2</v>
      </c>
      <c r="W36" s="138">
        <f t="shared" ref="W36" si="47">W35+U36</f>
        <v>-8341</v>
      </c>
      <c r="X36" s="105">
        <f>V36+X35</f>
        <v>-0.30263046755952189</v>
      </c>
    </row>
    <row r="37" spans="2:30" ht="15.75" thickBot="1" x14ac:dyDescent="0.3">
      <c r="B37" s="171">
        <v>33</v>
      </c>
      <c r="C37" s="174">
        <v>43918</v>
      </c>
      <c r="D37" s="185">
        <v>72248</v>
      </c>
      <c r="E37" s="172">
        <v>12285</v>
      </c>
      <c r="F37" s="178">
        <v>5812</v>
      </c>
      <c r="G37" s="190">
        <f t="shared" si="0"/>
        <v>1.5339149165539924E-3</v>
      </c>
      <c r="H37" s="186">
        <f t="shared" si="8"/>
        <v>1.0993472207428598</v>
      </c>
      <c r="I37" s="180">
        <f t="shared" ref="I37" si="48">INT(U$3*U$9-D37-F37+E37)</f>
        <v>54754</v>
      </c>
      <c r="J37" s="172">
        <f>D37-E37-F37</f>
        <v>54151</v>
      </c>
      <c r="K37" s="178">
        <f>E37</f>
        <v>12285</v>
      </c>
      <c r="L37" s="188">
        <f t="shared" si="31"/>
        <v>-4275</v>
      </c>
      <c r="M37" s="172">
        <f t="shared" si="32"/>
        <v>2927</v>
      </c>
      <c r="N37" s="173">
        <f t="shared" si="33"/>
        <v>2928</v>
      </c>
      <c r="P37" s="198">
        <f t="shared" si="10"/>
        <v>1.4892382425862244E-6</v>
      </c>
      <c r="Q37" s="199">
        <f t="shared" si="11"/>
        <v>0.79360520679850177</v>
      </c>
      <c r="R37" s="199">
        <f t="shared" si="12"/>
        <v>-48274.833213725571</v>
      </c>
      <c r="S37" s="203">
        <f t="shared" si="13"/>
        <v>55126</v>
      </c>
      <c r="T37" s="204">
        <f t="shared" si="44"/>
        <v>54151</v>
      </c>
      <c r="U37" s="200">
        <f t="shared" ref="U37" si="49">S37-T37</f>
        <v>975</v>
      </c>
      <c r="V37" s="201">
        <f t="shared" ref="V37" si="50">U37/T37</f>
        <v>1.8005207660061678E-2</v>
      </c>
      <c r="W37" s="200">
        <f t="shared" ref="W37" si="51">W36+U37</f>
        <v>-7366</v>
      </c>
      <c r="X37" s="202">
        <f>V37+X36</f>
        <v>-0.28462525989946019</v>
      </c>
    </row>
    <row r="38" spans="2:30" x14ac:dyDescent="0.25">
      <c r="B38" s="161">
        <v>34</v>
      </c>
      <c r="C38" s="162">
        <v>43919</v>
      </c>
      <c r="D38" s="163">
        <f t="shared" ref="D38:D97" si="52">D37+IF(M38&gt;0,M38,0)</f>
        <v>75942</v>
      </c>
      <c r="E38" s="164">
        <f t="shared" ref="E38:E97" si="53">E37+IF(N38&gt;0,N38,0)</f>
        <v>14489</v>
      </c>
      <c r="F38" s="165">
        <f t="shared" ref="F37:F68" si="54">D38*P$17</f>
        <v>3037.68</v>
      </c>
      <c r="G38" s="166">
        <f t="shared" si="0"/>
        <v>1.6123431318921396E-3</v>
      </c>
      <c r="H38" s="167">
        <f t="shared" si="8"/>
        <v>1.0511294430295648</v>
      </c>
      <c r="I38" s="163">
        <f t="shared" ref="I37:I68" si="55">INT((S$17*K38+I37)/(1+R$17*J38))</f>
        <v>48836</v>
      </c>
      <c r="J38" s="168">
        <f t="shared" ref="J37:J97" si="56">S38</f>
        <v>57845</v>
      </c>
      <c r="K38" s="169">
        <f t="shared" ref="K37:K68" si="57">INT((Q$17*J38+K37)/(1+P$17+S$17))</f>
        <v>14489</v>
      </c>
      <c r="L38" s="170">
        <f t="shared" si="31"/>
        <v>-5918</v>
      </c>
      <c r="M38" s="168">
        <f t="shared" si="32"/>
        <v>3694</v>
      </c>
      <c r="N38" s="169">
        <f t="shared" si="33"/>
        <v>2204</v>
      </c>
      <c r="P38" s="191">
        <f t="shared" si="10"/>
        <v>1.4892382425862244E-6</v>
      </c>
      <c r="Q38" s="192">
        <f t="shared" si="11"/>
        <v>0.79608603012583479</v>
      </c>
      <c r="R38" s="192">
        <f t="shared" si="12"/>
        <v>-51033.314332274975</v>
      </c>
      <c r="S38" s="193">
        <f t="shared" si="13"/>
        <v>57845</v>
      </c>
      <c r="T38" s="194"/>
      <c r="U38" s="195"/>
      <c r="V38" s="196"/>
      <c r="W38" s="195"/>
      <c r="X38" s="197"/>
    </row>
    <row r="39" spans="2:30" x14ac:dyDescent="0.25">
      <c r="B39" s="11">
        <v>35</v>
      </c>
      <c r="C39" s="21">
        <v>43920</v>
      </c>
      <c r="D39" s="50">
        <f t="shared" si="52"/>
        <v>79287</v>
      </c>
      <c r="E39" s="35">
        <f t="shared" si="53"/>
        <v>16911</v>
      </c>
      <c r="F39" s="30">
        <f t="shared" si="54"/>
        <v>3171.48</v>
      </c>
      <c r="G39" s="27">
        <f t="shared" si="0"/>
        <v>1.6833616430740838E-3</v>
      </c>
      <c r="H39" s="83">
        <f t="shared" si="8"/>
        <v>1.044046772536936</v>
      </c>
      <c r="I39" s="23">
        <f t="shared" si="55"/>
        <v>42991</v>
      </c>
      <c r="J39" s="35">
        <f t="shared" si="56"/>
        <v>61190</v>
      </c>
      <c r="K39" s="39">
        <f t="shared" si="57"/>
        <v>16911</v>
      </c>
      <c r="L39" s="92">
        <f t="shared" si="31"/>
        <v>-5845</v>
      </c>
      <c r="M39" s="35">
        <f t="shared" si="32"/>
        <v>3345</v>
      </c>
      <c r="N39" s="39">
        <f t="shared" si="33"/>
        <v>2422</v>
      </c>
      <c r="P39" s="54">
        <f t="shared" si="10"/>
        <v>1.4892382425862244E-6</v>
      </c>
      <c r="Q39" s="55">
        <f t="shared" si="11"/>
        <v>0.79977040289881107</v>
      </c>
      <c r="R39" s="55">
        <f t="shared" si="12"/>
        <v>-54514.636249569645</v>
      </c>
      <c r="S39" s="56">
        <f t="shared" si="13"/>
        <v>61190</v>
      </c>
      <c r="T39" s="135"/>
      <c r="U39" s="136"/>
      <c r="V39" s="139"/>
      <c r="W39" s="136"/>
      <c r="X39" s="140"/>
    </row>
    <row r="40" spans="2:30" x14ac:dyDescent="0.25">
      <c r="B40" s="9">
        <v>36</v>
      </c>
      <c r="C40" s="22">
        <v>43921</v>
      </c>
      <c r="D40" s="49">
        <f t="shared" si="52"/>
        <v>82214</v>
      </c>
      <c r="E40" s="5">
        <f t="shared" si="53"/>
        <v>19555</v>
      </c>
      <c r="F40" s="63">
        <f t="shared" si="54"/>
        <v>3288.56</v>
      </c>
      <c r="G40" s="28">
        <f t="shared" si="0"/>
        <v>1.7455054942637849E-3</v>
      </c>
      <c r="H40" s="81">
        <f t="shared" si="8"/>
        <v>1.0369165184708717</v>
      </c>
      <c r="I40" s="49">
        <f t="shared" si="55"/>
        <v>37272</v>
      </c>
      <c r="J40" s="5">
        <f t="shared" si="56"/>
        <v>64117</v>
      </c>
      <c r="K40" s="37">
        <f t="shared" si="57"/>
        <v>19555</v>
      </c>
      <c r="L40" s="90">
        <f t="shared" si="31"/>
        <v>-5719</v>
      </c>
      <c r="M40" s="5">
        <f t="shared" si="32"/>
        <v>2927</v>
      </c>
      <c r="N40" s="37">
        <f t="shared" si="33"/>
        <v>2644</v>
      </c>
      <c r="P40" s="53">
        <f t="shared" si="10"/>
        <v>1.4892382425862244E-6</v>
      </c>
      <c r="Q40" s="52">
        <f t="shared" si="11"/>
        <v>0.80390337264820255</v>
      </c>
      <c r="R40" s="52">
        <f t="shared" si="12"/>
        <v>-57667.051467044112</v>
      </c>
      <c r="S40" s="16">
        <f t="shared" si="13"/>
        <v>64117</v>
      </c>
      <c r="T40" s="137"/>
      <c r="U40" s="138"/>
      <c r="V40" s="109"/>
      <c r="W40" s="138"/>
      <c r="X40" s="105"/>
    </row>
    <row r="41" spans="2:30" x14ac:dyDescent="0.25">
      <c r="B41" s="11">
        <v>37</v>
      </c>
      <c r="C41" s="21">
        <v>43922</v>
      </c>
      <c r="D41" s="50">
        <f t="shared" si="52"/>
        <v>84670</v>
      </c>
      <c r="E41" s="35">
        <f t="shared" si="53"/>
        <v>22422</v>
      </c>
      <c r="F41" s="30">
        <f t="shared" si="54"/>
        <v>3386.8</v>
      </c>
      <c r="G41" s="27">
        <f t="shared" si="0"/>
        <v>1.7976494295292124E-3</v>
      </c>
      <c r="H41" s="83">
        <f t="shared" si="8"/>
        <v>1.0298732575960299</v>
      </c>
      <c r="I41" s="50">
        <f t="shared" si="55"/>
        <v>31717</v>
      </c>
      <c r="J41" s="18">
        <f t="shared" si="56"/>
        <v>66573</v>
      </c>
      <c r="K41" s="36">
        <f t="shared" si="57"/>
        <v>22422</v>
      </c>
      <c r="L41" s="91">
        <f t="shared" si="31"/>
        <v>-5555</v>
      </c>
      <c r="M41" s="18">
        <f t="shared" si="32"/>
        <v>2456</v>
      </c>
      <c r="N41" s="36">
        <f t="shared" si="33"/>
        <v>2867</v>
      </c>
      <c r="P41" s="54">
        <f t="shared" si="10"/>
        <v>1.4892382425862244E-6</v>
      </c>
      <c r="Q41" s="55">
        <f t="shared" si="11"/>
        <v>0.80850960132476213</v>
      </c>
      <c r="R41" s="55">
        <f t="shared" si="12"/>
        <v>-60425.532585593523</v>
      </c>
      <c r="S41" s="56">
        <f t="shared" si="13"/>
        <v>66573</v>
      </c>
      <c r="T41" s="135"/>
      <c r="U41" s="136"/>
      <c r="V41" s="139"/>
      <c r="W41" s="136"/>
      <c r="X41" s="140"/>
    </row>
    <row r="42" spans="2:30" x14ac:dyDescent="0.25">
      <c r="B42" s="9">
        <v>38</v>
      </c>
      <c r="C42" s="22">
        <v>43923</v>
      </c>
      <c r="D42" s="49">
        <f t="shared" si="52"/>
        <v>86616</v>
      </c>
      <c r="E42" s="5">
        <f t="shared" si="53"/>
        <v>25513</v>
      </c>
      <c r="F42" s="63">
        <f t="shared" si="54"/>
        <v>3464.64</v>
      </c>
      <c r="G42" s="28">
        <f t="shared" si="0"/>
        <v>1.8389654303543434E-3</v>
      </c>
      <c r="H42" s="81">
        <f t="shared" si="8"/>
        <v>1.0229833471123184</v>
      </c>
      <c r="I42" s="49">
        <f t="shared" si="55"/>
        <v>26349</v>
      </c>
      <c r="J42" s="38">
        <f t="shared" si="56"/>
        <v>68519</v>
      </c>
      <c r="K42" s="37">
        <f t="shared" si="57"/>
        <v>25513</v>
      </c>
      <c r="L42" s="90">
        <f t="shared" si="31"/>
        <v>-5368</v>
      </c>
      <c r="M42" s="38">
        <f t="shared" si="32"/>
        <v>1946</v>
      </c>
      <c r="N42" s="37">
        <f t="shared" si="33"/>
        <v>3091</v>
      </c>
      <c r="P42" s="53">
        <f t="shared" si="10"/>
        <v>1.4892382425862244E-6</v>
      </c>
      <c r="Q42" s="52">
        <f t="shared" si="11"/>
        <v>0.81361178171942572</v>
      </c>
      <c r="R42" s="52">
        <f t="shared" si="12"/>
        <v>-62740.131023296744</v>
      </c>
      <c r="S42" s="16">
        <f t="shared" si="13"/>
        <v>68519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52"/>
        <v>88029</v>
      </c>
      <c r="E43" s="35">
        <f t="shared" si="53"/>
        <v>28829</v>
      </c>
      <c r="F43" s="30">
        <f t="shared" si="54"/>
        <v>3521.16</v>
      </c>
      <c r="G43" s="27">
        <f t="shared" si="0"/>
        <v>1.8689651781271647E-3</v>
      </c>
      <c r="H43" s="83">
        <f t="shared" si="8"/>
        <v>1.0163133832086451</v>
      </c>
      <c r="I43" s="50">
        <f t="shared" si="55"/>
        <v>21175</v>
      </c>
      <c r="J43" s="18">
        <f t="shared" si="56"/>
        <v>69932</v>
      </c>
      <c r="K43" s="36">
        <f t="shared" si="57"/>
        <v>28829</v>
      </c>
      <c r="L43" s="91">
        <f t="shared" si="31"/>
        <v>-5174</v>
      </c>
      <c r="M43" s="18">
        <f t="shared" si="32"/>
        <v>1413</v>
      </c>
      <c r="N43" s="36">
        <f t="shared" si="33"/>
        <v>3316</v>
      </c>
      <c r="P43" s="54">
        <f t="shared" si="10"/>
        <v>1.4892382425862244E-6</v>
      </c>
      <c r="Q43" s="55">
        <f t="shared" si="11"/>
        <v>0.81923410910524286</v>
      </c>
      <c r="R43" s="55">
        <f t="shared" si="12"/>
        <v>-64574.092163268433</v>
      </c>
      <c r="S43" s="56">
        <f t="shared" si="13"/>
        <v>69932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52"/>
        <v>88899</v>
      </c>
      <c r="E44" s="5">
        <f t="shared" si="53"/>
        <v>32369</v>
      </c>
      <c r="F44" s="63">
        <f t="shared" si="54"/>
        <v>3555.96</v>
      </c>
      <c r="G44" s="28">
        <f t="shared" si="0"/>
        <v>1.8874363604076704E-3</v>
      </c>
      <c r="H44" s="81">
        <f t="shared" si="8"/>
        <v>1.0098831067034728</v>
      </c>
      <c r="I44" s="49">
        <f t="shared" si="55"/>
        <v>16189</v>
      </c>
      <c r="J44" s="38">
        <f t="shared" si="56"/>
        <v>70802</v>
      </c>
      <c r="K44" s="37">
        <f t="shared" si="57"/>
        <v>32369</v>
      </c>
      <c r="L44" s="90">
        <f t="shared" si="31"/>
        <v>-4986</v>
      </c>
      <c r="M44" s="38">
        <f t="shared" si="32"/>
        <v>870</v>
      </c>
      <c r="N44" s="37">
        <f t="shared" si="33"/>
        <v>3540</v>
      </c>
      <c r="P44" s="53">
        <f t="shared" si="10"/>
        <v>1.4892382425862244E-6</v>
      </c>
      <c r="Q44" s="52">
        <f t="shared" si="11"/>
        <v>0.82540077875526285</v>
      </c>
      <c r="R44" s="52">
        <f t="shared" si="12"/>
        <v>-65905.740205806971</v>
      </c>
      <c r="S44" s="16">
        <f t="shared" si="13"/>
        <v>70802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52"/>
        <v>89228</v>
      </c>
      <c r="E45" s="35">
        <f t="shared" si="53"/>
        <v>36134</v>
      </c>
      <c r="F45" s="30">
        <f t="shared" si="54"/>
        <v>3569.12</v>
      </c>
      <c r="G45" s="27">
        <f t="shared" si="0"/>
        <v>1.8944214396838617E-3</v>
      </c>
      <c r="H45" s="83">
        <f t="shared" si="8"/>
        <v>1.0037008290306977</v>
      </c>
      <c r="I45" s="23">
        <f t="shared" si="55"/>
        <v>11373</v>
      </c>
      <c r="J45" s="35">
        <f t="shared" si="56"/>
        <v>71131</v>
      </c>
      <c r="K45" s="39">
        <f t="shared" si="57"/>
        <v>36134</v>
      </c>
      <c r="L45" s="92">
        <f t="shared" si="31"/>
        <v>-4816</v>
      </c>
      <c r="M45" s="35">
        <f t="shared" si="32"/>
        <v>329</v>
      </c>
      <c r="N45" s="39">
        <f t="shared" si="33"/>
        <v>3765</v>
      </c>
      <c r="P45" s="54">
        <f t="shared" si="10"/>
        <v>1.4892382425862244E-6</v>
      </c>
      <c r="Q45" s="55">
        <f t="shared" si="11"/>
        <v>0.83213567482406647</v>
      </c>
      <c r="R45" s="55">
        <f t="shared" si="12"/>
        <v>-66725.650890172532</v>
      </c>
      <c r="S45" s="56">
        <f t="shared" si="13"/>
        <v>71131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52"/>
        <v>89228</v>
      </c>
      <c r="E46" s="5">
        <f t="shared" si="53"/>
        <v>40123</v>
      </c>
      <c r="F46" s="63">
        <f t="shared" si="54"/>
        <v>3569.12</v>
      </c>
      <c r="G46" s="28">
        <f t="shared" si="0"/>
        <v>1.8944214396838617E-3</v>
      </c>
      <c r="H46" s="81">
        <f t="shared" si="8"/>
        <v>1</v>
      </c>
      <c r="I46" s="49">
        <f t="shared" si="55"/>
        <v>6700</v>
      </c>
      <c r="J46" s="38">
        <f t="shared" si="56"/>
        <v>70930</v>
      </c>
      <c r="K46" s="37">
        <f t="shared" si="57"/>
        <v>40123</v>
      </c>
      <c r="L46" s="90">
        <f t="shared" si="31"/>
        <v>-4673</v>
      </c>
      <c r="M46" s="38">
        <f t="shared" si="32"/>
        <v>-201</v>
      </c>
      <c r="N46" s="37">
        <f t="shared" si="33"/>
        <v>3989</v>
      </c>
      <c r="P46" s="53">
        <f t="shared" si="10"/>
        <v>1.4892382425862244E-6</v>
      </c>
      <c r="Q46" s="52">
        <f t="shared" si="11"/>
        <v>0.83946299258470303</v>
      </c>
      <c r="R46" s="52">
        <f t="shared" si="12"/>
        <v>-67035.709068513068</v>
      </c>
      <c r="S46" s="16">
        <f t="shared" si="13"/>
        <v>70930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52"/>
        <v>89228</v>
      </c>
      <c r="E47" s="35">
        <f t="shared" si="53"/>
        <v>44338</v>
      </c>
      <c r="F47" s="30">
        <f t="shared" si="54"/>
        <v>3569.12</v>
      </c>
      <c r="G47" s="27">
        <f t="shared" si="0"/>
        <v>1.8944214396838617E-3</v>
      </c>
      <c r="H47" s="83">
        <f t="shared" si="8"/>
        <v>1</v>
      </c>
      <c r="I47" s="23">
        <f t="shared" si="55"/>
        <v>2134</v>
      </c>
      <c r="J47" s="35">
        <f t="shared" si="56"/>
        <v>70218</v>
      </c>
      <c r="K47" s="39">
        <f t="shared" si="57"/>
        <v>44338</v>
      </c>
      <c r="L47" s="92">
        <f t="shared" si="31"/>
        <v>-4566</v>
      </c>
      <c r="M47" s="35">
        <f t="shared" si="32"/>
        <v>-712</v>
      </c>
      <c r="N47" s="39">
        <f t="shared" si="33"/>
        <v>4215</v>
      </c>
      <c r="P47" s="54">
        <f t="shared" si="10"/>
        <v>1.4892382425862244E-6</v>
      </c>
      <c r="Q47" s="55">
        <f t="shared" si="11"/>
        <v>0.84740661619175306</v>
      </c>
      <c r="R47" s="55">
        <f t="shared" si="12"/>
        <v>-66846.281427642403</v>
      </c>
      <c r="S47" s="56">
        <f t="shared" si="13"/>
        <v>70218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52"/>
        <v>89228</v>
      </c>
      <c r="E48" s="5">
        <f t="shared" si="53"/>
        <v>48781</v>
      </c>
      <c r="F48" s="63">
        <f t="shared" si="54"/>
        <v>3569.12</v>
      </c>
      <c r="G48" s="28">
        <f t="shared" si="0"/>
        <v>1.8944214396838617E-3</v>
      </c>
      <c r="H48" s="81">
        <f t="shared" si="8"/>
        <v>1</v>
      </c>
      <c r="I48" s="49">
        <f t="shared" si="55"/>
        <v>-2366</v>
      </c>
      <c r="J48" s="38">
        <f t="shared" si="56"/>
        <v>69020</v>
      </c>
      <c r="K48" s="37">
        <f t="shared" si="57"/>
        <v>48781</v>
      </c>
      <c r="L48" s="90">
        <f t="shared" si="31"/>
        <v>-4500</v>
      </c>
      <c r="M48" s="38">
        <f t="shared" si="32"/>
        <v>-1198</v>
      </c>
      <c r="N48" s="37">
        <f t="shared" si="33"/>
        <v>4443</v>
      </c>
      <c r="P48" s="53">
        <f t="shared" si="10"/>
        <v>1.4892382425862244E-6</v>
      </c>
      <c r="Q48" s="52">
        <f t="shared" si="11"/>
        <v>0.8559923989596141</v>
      </c>
      <c r="R48" s="52">
        <f t="shared" si="12"/>
        <v>-66175.274062966229</v>
      </c>
      <c r="S48" s="16">
        <f t="shared" si="13"/>
        <v>69020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52"/>
        <v>89228</v>
      </c>
      <c r="E49" s="35">
        <f t="shared" si="53"/>
        <v>53454</v>
      </c>
      <c r="F49" s="30">
        <f t="shared" si="54"/>
        <v>3569.12</v>
      </c>
      <c r="G49" s="27">
        <f t="shared" si="0"/>
        <v>1.8944214396838617E-3</v>
      </c>
      <c r="H49" s="83">
        <f t="shared" si="8"/>
        <v>1</v>
      </c>
      <c r="I49" s="23">
        <f t="shared" si="55"/>
        <v>-6847</v>
      </c>
      <c r="J49" s="35">
        <f t="shared" si="56"/>
        <v>67365</v>
      </c>
      <c r="K49" s="39">
        <f t="shared" si="57"/>
        <v>53454</v>
      </c>
      <c r="L49" s="92">
        <f t="shared" si="31"/>
        <v>-4481</v>
      </c>
      <c r="M49" s="35">
        <f t="shared" si="32"/>
        <v>-1655</v>
      </c>
      <c r="N49" s="39">
        <f t="shared" si="33"/>
        <v>4673</v>
      </c>
      <c r="P49" s="54">
        <f t="shared" si="10"/>
        <v>1.4892382425862244E-6</v>
      </c>
      <c r="Q49" s="55">
        <f t="shared" si="11"/>
        <v>0.86524469172056984</v>
      </c>
      <c r="R49" s="55">
        <f t="shared" si="12"/>
        <v>-65046.247626334116</v>
      </c>
      <c r="S49" s="56">
        <f t="shared" si="13"/>
        <v>67365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52"/>
        <v>89228</v>
      </c>
      <c r="E50" s="5">
        <f t="shared" si="53"/>
        <v>58360</v>
      </c>
      <c r="F50" s="63">
        <f t="shared" si="54"/>
        <v>3569.12</v>
      </c>
      <c r="G50" s="28">
        <f t="shared" si="0"/>
        <v>1.8944214396838617E-3</v>
      </c>
      <c r="H50" s="81">
        <f t="shared" si="8"/>
        <v>1</v>
      </c>
      <c r="I50" s="49">
        <f t="shared" si="55"/>
        <v>-11360</v>
      </c>
      <c r="J50" s="38">
        <f t="shared" si="56"/>
        <v>65287</v>
      </c>
      <c r="K50" s="37">
        <f t="shared" si="57"/>
        <v>58360</v>
      </c>
      <c r="L50" s="90">
        <f t="shared" si="31"/>
        <v>-4513</v>
      </c>
      <c r="M50" s="38">
        <f t="shared" si="32"/>
        <v>-2078</v>
      </c>
      <c r="N50" s="37">
        <f t="shared" si="33"/>
        <v>4906</v>
      </c>
      <c r="P50" s="53">
        <f t="shared" si="10"/>
        <v>1.4892382425862244E-6</v>
      </c>
      <c r="Q50" s="52">
        <f t="shared" si="11"/>
        <v>0.87519085027113119</v>
      </c>
      <c r="R50" s="52">
        <f t="shared" si="12"/>
        <v>-63486.532473891595</v>
      </c>
      <c r="S50" s="16">
        <f t="shared" si="13"/>
        <v>65287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52"/>
        <v>89228</v>
      </c>
      <c r="E51" s="35">
        <f t="shared" si="53"/>
        <v>63504</v>
      </c>
      <c r="F51" s="30">
        <f t="shared" si="54"/>
        <v>3569.12</v>
      </c>
      <c r="G51" s="27">
        <f t="shared" si="0"/>
        <v>1.8944214396838617E-3</v>
      </c>
      <c r="H51" s="83">
        <f t="shared" si="8"/>
        <v>1</v>
      </c>
      <c r="I51" s="50">
        <f t="shared" si="55"/>
        <v>-15959</v>
      </c>
      <c r="J51" s="18">
        <f t="shared" si="56"/>
        <v>62821</v>
      </c>
      <c r="K51" s="36">
        <f t="shared" si="57"/>
        <v>63504</v>
      </c>
      <c r="L51" s="91">
        <f t="shared" si="31"/>
        <v>-4599</v>
      </c>
      <c r="M51" s="18">
        <f t="shared" si="32"/>
        <v>-2466</v>
      </c>
      <c r="N51" s="36">
        <f t="shared" si="33"/>
        <v>5144</v>
      </c>
      <c r="P51" s="54">
        <f t="shared" si="10"/>
        <v>1.4892382425862244E-6</v>
      </c>
      <c r="Q51" s="55">
        <f t="shared" si="11"/>
        <v>0.88585688348492975</v>
      </c>
      <c r="R51" s="55">
        <f t="shared" si="12"/>
        <v>-61528.171092154094</v>
      </c>
      <c r="S51" s="56">
        <f t="shared" si="13"/>
        <v>62821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52"/>
        <v>89228</v>
      </c>
      <c r="E52" s="5">
        <f t="shared" si="53"/>
        <v>68891</v>
      </c>
      <c r="F52" s="63">
        <f t="shared" si="54"/>
        <v>3569.12</v>
      </c>
      <c r="G52" s="28">
        <f t="shared" si="0"/>
        <v>1.8944214396838617E-3</v>
      </c>
      <c r="H52" s="81">
        <f t="shared" si="8"/>
        <v>1</v>
      </c>
      <c r="I52" s="49">
        <f t="shared" si="55"/>
        <v>-20701</v>
      </c>
      <c r="J52" s="38">
        <f t="shared" si="56"/>
        <v>60006</v>
      </c>
      <c r="K52" s="37">
        <f t="shared" si="57"/>
        <v>68891</v>
      </c>
      <c r="L52" s="90">
        <f t="shared" si="31"/>
        <v>-4742</v>
      </c>
      <c r="M52" s="38">
        <f t="shared" si="32"/>
        <v>-2815</v>
      </c>
      <c r="N52" s="37">
        <f t="shared" si="33"/>
        <v>5387</v>
      </c>
      <c r="P52" s="53">
        <f t="shared" si="10"/>
        <v>1.4892382425862244E-6</v>
      </c>
      <c r="Q52" s="52">
        <f t="shared" si="11"/>
        <v>0.89727211631829307</v>
      </c>
      <c r="R52" s="52">
        <f t="shared" si="12"/>
        <v>-59204.148393711039</v>
      </c>
      <c r="S52" s="16">
        <f t="shared" si="13"/>
        <v>60006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52"/>
        <v>89228</v>
      </c>
      <c r="E53" s="35">
        <f t="shared" si="53"/>
        <v>74529</v>
      </c>
      <c r="F53" s="30">
        <f t="shared" si="54"/>
        <v>3569.12</v>
      </c>
      <c r="G53" s="27">
        <f t="shared" si="0"/>
        <v>1.8944214396838617E-3</v>
      </c>
      <c r="H53" s="83">
        <f t="shared" si="8"/>
        <v>1</v>
      </c>
      <c r="I53" s="50">
        <f t="shared" si="55"/>
        <v>-25648</v>
      </c>
      <c r="J53" s="18">
        <f t="shared" si="56"/>
        <v>56882</v>
      </c>
      <c r="K53" s="36">
        <f t="shared" si="57"/>
        <v>74529</v>
      </c>
      <c r="L53" s="91">
        <f t="shared" si="31"/>
        <v>-4947</v>
      </c>
      <c r="M53" s="18">
        <f t="shared" si="32"/>
        <v>-3124</v>
      </c>
      <c r="N53" s="36">
        <f t="shared" si="33"/>
        <v>5638</v>
      </c>
      <c r="P53" s="54">
        <f t="shared" si="10"/>
        <v>1.4892382425862244E-6</v>
      </c>
      <c r="Q53" s="55">
        <f t="shared" si="11"/>
        <v>0.90946437124543533</v>
      </c>
      <c r="R53" s="55">
        <f t="shared" si="12"/>
        <v>-56551.218995447773</v>
      </c>
      <c r="S53" s="56">
        <f t="shared" si="13"/>
        <v>56882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52"/>
        <v>89228</v>
      </c>
      <c r="E54" s="5">
        <f t="shared" si="53"/>
        <v>80426</v>
      </c>
      <c r="F54" s="63">
        <f t="shared" si="54"/>
        <v>3569.12</v>
      </c>
      <c r="G54" s="28">
        <f t="shared" si="0"/>
        <v>1.8944214396838617E-3</v>
      </c>
      <c r="H54" s="81">
        <f t="shared" si="8"/>
        <v>1</v>
      </c>
      <c r="I54" s="49">
        <f t="shared" si="55"/>
        <v>-30864</v>
      </c>
      <c r="J54" s="38">
        <f t="shared" si="56"/>
        <v>53493</v>
      </c>
      <c r="K54" s="37">
        <f t="shared" si="57"/>
        <v>80426</v>
      </c>
      <c r="L54" s="90">
        <f t="shared" si="31"/>
        <v>-5216</v>
      </c>
      <c r="M54" s="38">
        <f t="shared" si="32"/>
        <v>-3389</v>
      </c>
      <c r="N54" s="37">
        <f t="shared" si="33"/>
        <v>5897</v>
      </c>
      <c r="P54" s="53">
        <f t="shared" si="10"/>
        <v>1.4892382425862244E-6</v>
      </c>
      <c r="Q54" s="52">
        <f t="shared" si="11"/>
        <v>0.92246794734672743</v>
      </c>
      <c r="R54" s="52">
        <f t="shared" si="12"/>
        <v>-53607.079940323638</v>
      </c>
      <c r="S54" s="16">
        <f t="shared" si="13"/>
        <v>53493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52"/>
        <v>89228</v>
      </c>
      <c r="E55" s="35">
        <f t="shared" si="53"/>
        <v>86592</v>
      </c>
      <c r="F55" s="30">
        <f t="shared" si="54"/>
        <v>3569.12</v>
      </c>
      <c r="G55" s="27">
        <f t="shared" si="0"/>
        <v>1.8944214396838617E-3</v>
      </c>
      <c r="H55" s="83">
        <f t="shared" si="8"/>
        <v>1</v>
      </c>
      <c r="I55" s="23">
        <f t="shared" si="55"/>
        <v>-36417</v>
      </c>
      <c r="J55" s="35">
        <f t="shared" si="56"/>
        <v>49884</v>
      </c>
      <c r="K55" s="39">
        <f t="shared" si="57"/>
        <v>86592</v>
      </c>
      <c r="L55" s="92">
        <f t="shared" si="31"/>
        <v>-5553</v>
      </c>
      <c r="M55" s="35">
        <f t="shared" si="32"/>
        <v>-3609</v>
      </c>
      <c r="N55" s="39">
        <f t="shared" si="33"/>
        <v>6166</v>
      </c>
      <c r="P55" s="54">
        <f t="shared" ref="P55:P86" si="58">R$17*((1+P$17-Q$17)*(1+P$17+S$17)-Q$17)</f>
        <v>1.4892382425862244E-6</v>
      </c>
      <c r="Q55" s="55">
        <f t="shared" ref="Q55:Q86" si="59">(1+P$17-Q$17)*(1+P$17+S$17)-R$17*((S$17*K54)+((I54+J54)*(1+P$17+S$17)))</f>
        <v>0.93631413873831371</v>
      </c>
      <c r="R55" s="55">
        <f t="shared" ref="R55:R86" si="60">-J54*(1+P$17+S$17)</f>
        <v>-50413.197975593903</v>
      </c>
      <c r="S55" s="56">
        <f t="shared" si="13"/>
        <v>49884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52"/>
        <v>89228</v>
      </c>
      <c r="E56" s="5">
        <f t="shared" si="53"/>
        <v>93040</v>
      </c>
      <c r="F56" s="63">
        <f t="shared" si="54"/>
        <v>3569.12</v>
      </c>
      <c r="G56" s="28">
        <f t="shared" si="0"/>
        <v>1.8944214396838617E-3</v>
      </c>
      <c r="H56" s="81">
        <f t="shared" si="8"/>
        <v>1</v>
      </c>
      <c r="I56" s="49">
        <f t="shared" si="55"/>
        <v>-42381</v>
      </c>
      <c r="J56" s="38">
        <f t="shared" si="56"/>
        <v>46103</v>
      </c>
      <c r="K56" s="37">
        <f t="shared" si="57"/>
        <v>93040</v>
      </c>
      <c r="L56" s="90">
        <f t="shared" si="31"/>
        <v>-5964</v>
      </c>
      <c r="M56" s="38">
        <f t="shared" si="32"/>
        <v>-3781</v>
      </c>
      <c r="N56" s="37">
        <f t="shared" si="33"/>
        <v>6448</v>
      </c>
      <c r="P56" s="53">
        <f t="shared" si="58"/>
        <v>1.4892382425862244E-6</v>
      </c>
      <c r="Q56" s="52">
        <f t="shared" si="59"/>
        <v>0.95103905810114753</v>
      </c>
      <c r="R56" s="52">
        <f t="shared" si="60"/>
        <v>-47011.982274587819</v>
      </c>
      <c r="S56" s="16">
        <f t="shared" si="13"/>
        <v>46103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52"/>
        <v>89228</v>
      </c>
      <c r="E57" s="35">
        <f t="shared" si="53"/>
        <v>99784</v>
      </c>
      <c r="F57" s="30">
        <f t="shared" si="54"/>
        <v>3569.12</v>
      </c>
      <c r="G57" s="27">
        <f t="shared" si="0"/>
        <v>1.8944214396838617E-3</v>
      </c>
      <c r="H57" s="83">
        <f t="shared" si="8"/>
        <v>1</v>
      </c>
      <c r="I57" s="23">
        <f t="shared" si="55"/>
        <v>-48832</v>
      </c>
      <c r="J57" s="35">
        <f t="shared" si="56"/>
        <v>42202</v>
      </c>
      <c r="K57" s="39">
        <f t="shared" si="57"/>
        <v>99784</v>
      </c>
      <c r="L57" s="92">
        <f t="shared" si="31"/>
        <v>-6451</v>
      </c>
      <c r="M57" s="35">
        <f t="shared" si="32"/>
        <v>-3901</v>
      </c>
      <c r="N57" s="39">
        <f t="shared" si="33"/>
        <v>6744</v>
      </c>
      <c r="P57" s="54">
        <f t="shared" si="58"/>
        <v>1.4892382425862244E-6</v>
      </c>
      <c r="Q57" s="55">
        <f t="shared" si="59"/>
        <v>0.96668379224022605</v>
      </c>
      <c r="R57" s="55">
        <f t="shared" si="60"/>
        <v>-43448.669288856589</v>
      </c>
      <c r="S57" s="56">
        <f t="shared" si="13"/>
        <v>42202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52"/>
        <v>89228</v>
      </c>
      <c r="E58" s="5">
        <f t="shared" si="53"/>
        <v>106840</v>
      </c>
      <c r="F58" s="63">
        <f t="shared" si="54"/>
        <v>3569.12</v>
      </c>
      <c r="G58" s="28">
        <f t="shared" si="0"/>
        <v>1.8944214396838617E-3</v>
      </c>
      <c r="H58" s="81">
        <f t="shared" si="8"/>
        <v>1</v>
      </c>
      <c r="I58" s="49">
        <f t="shared" si="55"/>
        <v>-55853</v>
      </c>
      <c r="J58" s="5">
        <f t="shared" si="56"/>
        <v>38234</v>
      </c>
      <c r="K58" s="37">
        <f t="shared" si="57"/>
        <v>106840</v>
      </c>
      <c r="L58" s="90">
        <f t="shared" si="31"/>
        <v>-7021</v>
      </c>
      <c r="M58" s="5">
        <f t="shared" si="32"/>
        <v>-3968</v>
      </c>
      <c r="N58" s="37">
        <f t="shared" si="33"/>
        <v>7056</v>
      </c>
      <c r="P58" s="53">
        <f t="shared" si="58"/>
        <v>1.4892382425862244E-6</v>
      </c>
      <c r="Q58" s="52">
        <f t="shared" si="59"/>
        <v>0.98328657855555368</v>
      </c>
      <c r="R58" s="52">
        <f t="shared" si="60"/>
        <v>-39772.265174247354</v>
      </c>
      <c r="S58" s="16">
        <f t="shared" si="13"/>
        <v>38234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52"/>
        <v>89228</v>
      </c>
      <c r="E59" s="4">
        <f t="shared" si="53"/>
        <v>114227</v>
      </c>
      <c r="F59" s="64">
        <f t="shared" si="54"/>
        <v>3569.12</v>
      </c>
      <c r="G59" s="27">
        <f t="shared" si="0"/>
        <v>1.8944214396838617E-3</v>
      </c>
      <c r="H59" s="80">
        <f t="shared" si="8"/>
        <v>1</v>
      </c>
      <c r="I59" s="11">
        <f t="shared" si="55"/>
        <v>-63530</v>
      </c>
      <c r="J59" s="4">
        <f t="shared" si="56"/>
        <v>34254</v>
      </c>
      <c r="K59" s="51">
        <f t="shared" si="57"/>
        <v>114227</v>
      </c>
      <c r="L59" s="86">
        <f t="shared" si="31"/>
        <v>-7677</v>
      </c>
      <c r="M59" s="4">
        <f t="shared" si="32"/>
        <v>-3980</v>
      </c>
      <c r="N59" s="51">
        <f t="shared" si="33"/>
        <v>7387</v>
      </c>
      <c r="P59" s="54">
        <f t="shared" si="58"/>
        <v>1.4892382425862244E-6</v>
      </c>
      <c r="Q59" s="55">
        <f t="shared" si="59"/>
        <v>1.0008949804582845</v>
      </c>
      <c r="R59" s="55">
        <f t="shared" si="60"/>
        <v>-36032.718512681233</v>
      </c>
      <c r="S59" s="56">
        <f t="shared" si="13"/>
        <v>34254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52"/>
        <v>89228</v>
      </c>
      <c r="E60" s="2">
        <f t="shared" si="53"/>
        <v>121967</v>
      </c>
      <c r="F60" s="63">
        <f t="shared" si="54"/>
        <v>3569.12</v>
      </c>
      <c r="G60" s="28">
        <f t="shared" si="0"/>
        <v>1.8944214396838617E-3</v>
      </c>
      <c r="H60" s="81">
        <f t="shared" si="8"/>
        <v>1</v>
      </c>
      <c r="I60" s="9">
        <f t="shared" si="55"/>
        <v>-71953</v>
      </c>
      <c r="J60" s="2">
        <f t="shared" si="56"/>
        <v>30319</v>
      </c>
      <c r="K60" s="48">
        <f t="shared" si="57"/>
        <v>121967</v>
      </c>
      <c r="L60" s="87">
        <f t="shared" si="31"/>
        <v>-8423</v>
      </c>
      <c r="M60" s="2">
        <f t="shared" si="32"/>
        <v>-3935</v>
      </c>
      <c r="N60" s="48">
        <f t="shared" si="33"/>
        <v>7740</v>
      </c>
      <c r="P60" s="53">
        <f t="shared" si="58"/>
        <v>1.4892382425862244E-6</v>
      </c>
      <c r="Q60" s="52">
        <f t="shared" si="59"/>
        <v>1.0195585305193895</v>
      </c>
      <c r="R60" s="52">
        <f t="shared" si="60"/>
        <v>-32281.862738227308</v>
      </c>
      <c r="S60" s="16">
        <f t="shared" si="13"/>
        <v>30319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52"/>
        <v>89228</v>
      </c>
      <c r="E61" s="4">
        <f t="shared" si="53"/>
        <v>130083</v>
      </c>
      <c r="F61" s="64">
        <f t="shared" si="54"/>
        <v>3569.12</v>
      </c>
      <c r="G61" s="27">
        <f t="shared" si="0"/>
        <v>1.8944214396838617E-3</v>
      </c>
      <c r="H61" s="80">
        <f t="shared" si="8"/>
        <v>1</v>
      </c>
      <c r="I61" s="11">
        <f t="shared" si="55"/>
        <v>-81217</v>
      </c>
      <c r="J61" s="4">
        <f t="shared" si="56"/>
        <v>26486</v>
      </c>
      <c r="K61" s="51">
        <f t="shared" si="57"/>
        <v>130083</v>
      </c>
      <c r="L61" s="86">
        <f t="shared" si="31"/>
        <v>-9264</v>
      </c>
      <c r="M61" s="4">
        <f t="shared" si="32"/>
        <v>-3833</v>
      </c>
      <c r="N61" s="51">
        <f t="shared" si="33"/>
        <v>8116</v>
      </c>
      <c r="P61" s="54">
        <f t="shared" si="58"/>
        <v>1.4892382425862244E-6</v>
      </c>
      <c r="Q61" s="55">
        <f t="shared" si="59"/>
        <v>1.0393302329517695</v>
      </c>
      <c r="R61" s="55">
        <f t="shared" si="60"/>
        <v>-28573.416137102638</v>
      </c>
      <c r="S61" s="56">
        <f t="shared" si="13"/>
        <v>26486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52"/>
        <v>89228</v>
      </c>
      <c r="E62" s="2">
        <f t="shared" si="53"/>
        <v>138603</v>
      </c>
      <c r="F62" s="63">
        <f t="shared" si="54"/>
        <v>3569.12</v>
      </c>
      <c r="G62" s="28">
        <f t="shared" si="0"/>
        <v>1.8944214396838617E-3</v>
      </c>
      <c r="H62" s="81">
        <f t="shared" si="8"/>
        <v>1</v>
      </c>
      <c r="I62" s="9">
        <f t="shared" si="55"/>
        <v>-91417</v>
      </c>
      <c r="J62" s="2">
        <f t="shared" si="56"/>
        <v>22811</v>
      </c>
      <c r="K62" s="48">
        <f t="shared" si="57"/>
        <v>138603</v>
      </c>
      <c r="L62" s="87">
        <f t="shared" si="31"/>
        <v>-10200</v>
      </c>
      <c r="M62" s="2">
        <f t="shared" si="32"/>
        <v>-3675</v>
      </c>
      <c r="N62" s="48">
        <f t="shared" si="33"/>
        <v>8520</v>
      </c>
      <c r="P62" s="53">
        <f t="shared" si="58"/>
        <v>1.4892382425862244E-6</v>
      </c>
      <c r="Q62" s="52">
        <f t="shared" si="59"/>
        <v>1.0602707599381271</v>
      </c>
      <c r="R62" s="52">
        <f t="shared" si="60"/>
        <v>-24961.096995524276</v>
      </c>
      <c r="S62" s="16">
        <f t="shared" si="13"/>
        <v>22811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52"/>
        <v>89228</v>
      </c>
      <c r="E63" s="4">
        <f t="shared" si="53"/>
        <v>147556</v>
      </c>
      <c r="F63" s="64">
        <f t="shared" si="54"/>
        <v>3569.12</v>
      </c>
      <c r="G63" s="27">
        <f t="shared" si="0"/>
        <v>1.8944214396838617E-3</v>
      </c>
      <c r="H63" s="80">
        <f t="shared" si="8"/>
        <v>1</v>
      </c>
      <c r="I63" s="11">
        <f t="shared" si="55"/>
        <v>-102649</v>
      </c>
      <c r="J63" s="4">
        <f t="shared" si="56"/>
        <v>19345</v>
      </c>
      <c r="K63" s="51">
        <f t="shared" si="57"/>
        <v>147556</v>
      </c>
      <c r="L63" s="86">
        <f t="shared" si="31"/>
        <v>-11232</v>
      </c>
      <c r="M63" s="4">
        <f t="shared" si="32"/>
        <v>-3466</v>
      </c>
      <c r="N63" s="51">
        <f t="shared" si="33"/>
        <v>8953</v>
      </c>
      <c r="P63" s="54">
        <f t="shared" si="58"/>
        <v>1.4892382425862244E-6</v>
      </c>
      <c r="Q63" s="55">
        <f t="shared" si="59"/>
        <v>1.0824430639394507</v>
      </c>
      <c r="R63" s="55">
        <f t="shared" si="60"/>
        <v>-21497.681173635287</v>
      </c>
      <c r="S63" s="56">
        <f t="shared" si="13"/>
        <v>19345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52"/>
        <v>89228</v>
      </c>
      <c r="E64" s="2">
        <f t="shared" si="53"/>
        <v>156975</v>
      </c>
      <c r="F64" s="63">
        <f t="shared" si="54"/>
        <v>3569.12</v>
      </c>
      <c r="G64" s="28">
        <f t="shared" si="0"/>
        <v>1.8944214396838617E-3</v>
      </c>
      <c r="H64" s="81">
        <f t="shared" si="8"/>
        <v>1</v>
      </c>
      <c r="I64" s="9">
        <f t="shared" si="55"/>
        <v>-115008</v>
      </c>
      <c r="J64" s="2">
        <f t="shared" si="56"/>
        <v>16134</v>
      </c>
      <c r="K64" s="48">
        <f t="shared" si="57"/>
        <v>156975</v>
      </c>
      <c r="L64" s="87">
        <f t="shared" si="31"/>
        <v>-12359</v>
      </c>
      <c r="M64" s="2">
        <f t="shared" si="32"/>
        <v>-3211</v>
      </c>
      <c r="N64" s="48">
        <f t="shared" si="33"/>
        <v>9419</v>
      </c>
      <c r="P64" s="53">
        <f t="shared" si="58"/>
        <v>1.4892382425862244E-6</v>
      </c>
      <c r="Q64" s="52">
        <f t="shared" si="59"/>
        <v>1.1059192678686434</v>
      </c>
      <c r="R64" s="52">
        <f t="shared" si="60"/>
        <v>-18231.232401208832</v>
      </c>
      <c r="S64" s="16">
        <f t="shared" si="13"/>
        <v>16134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52"/>
        <v>89228</v>
      </c>
      <c r="E65" s="4">
        <f t="shared" si="53"/>
        <v>166896</v>
      </c>
      <c r="F65" s="64">
        <f t="shared" si="54"/>
        <v>3569.12</v>
      </c>
      <c r="G65" s="27">
        <f t="shared" si="0"/>
        <v>1.8944214396838617E-3</v>
      </c>
      <c r="H65" s="80">
        <f t="shared" si="8"/>
        <v>1</v>
      </c>
      <c r="I65" s="11">
        <f t="shared" si="55"/>
        <v>-128584</v>
      </c>
      <c r="J65" s="4">
        <f t="shared" si="56"/>
        <v>13216</v>
      </c>
      <c r="K65" s="51">
        <f t="shared" si="57"/>
        <v>166896</v>
      </c>
      <c r="L65" s="86">
        <f t="shared" si="31"/>
        <v>-13576</v>
      </c>
      <c r="M65" s="4">
        <f t="shared" si="32"/>
        <v>-2918</v>
      </c>
      <c r="N65" s="51">
        <f t="shared" si="33"/>
        <v>9921</v>
      </c>
      <c r="P65" s="54">
        <f t="shared" si="58"/>
        <v>1.4892382425862244E-6</v>
      </c>
      <c r="Q65" s="55">
        <f t="shared" si="59"/>
        <v>1.1307781268039998</v>
      </c>
      <c r="R65" s="55">
        <f t="shared" si="60"/>
        <v>-15205.10227764814</v>
      </c>
      <c r="S65" s="56">
        <f t="shared" si="13"/>
        <v>13216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52"/>
        <v>89228</v>
      </c>
      <c r="E66" s="2">
        <f t="shared" si="53"/>
        <v>177358</v>
      </c>
      <c r="F66" s="63">
        <f t="shared" si="54"/>
        <v>3569.12</v>
      </c>
      <c r="G66" s="28">
        <f t="shared" si="0"/>
        <v>1.8944214396838617E-3</v>
      </c>
      <c r="H66" s="81">
        <f t="shared" si="8"/>
        <v>1</v>
      </c>
      <c r="I66" s="9">
        <f t="shared" si="55"/>
        <v>-143462</v>
      </c>
      <c r="J66" s="2">
        <f t="shared" si="56"/>
        <v>10618</v>
      </c>
      <c r="K66" s="48">
        <f t="shared" si="57"/>
        <v>177358</v>
      </c>
      <c r="L66" s="87">
        <f t="shared" si="31"/>
        <v>-14878</v>
      </c>
      <c r="M66" s="2">
        <f t="shared" si="32"/>
        <v>-2598</v>
      </c>
      <c r="N66" s="48">
        <f t="shared" si="33"/>
        <v>10462</v>
      </c>
      <c r="P66" s="53">
        <f t="shared" si="58"/>
        <v>1.4892382425862244E-6</v>
      </c>
      <c r="Q66" s="52">
        <f t="shared" si="59"/>
        <v>1.1571033699478586</v>
      </c>
      <c r="R66" s="52">
        <f t="shared" si="60"/>
        <v>-12455.102993764585</v>
      </c>
      <c r="S66" s="16">
        <f t="shared" si="13"/>
        <v>10618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52"/>
        <v>89228</v>
      </c>
      <c r="E67" s="4">
        <f t="shared" si="53"/>
        <v>188403</v>
      </c>
      <c r="F67" s="64">
        <f t="shared" si="54"/>
        <v>3569.12</v>
      </c>
      <c r="G67" s="27">
        <f t="shared" si="0"/>
        <v>1.8944214396838617E-3</v>
      </c>
      <c r="H67" s="80">
        <f t="shared" si="8"/>
        <v>1</v>
      </c>
      <c r="I67" s="11">
        <f t="shared" si="55"/>
        <v>-159718</v>
      </c>
      <c r="J67" s="4">
        <f t="shared" si="56"/>
        <v>8356</v>
      </c>
      <c r="K67" s="51">
        <f t="shared" si="57"/>
        <v>188403</v>
      </c>
      <c r="L67" s="86">
        <f t="shared" si="31"/>
        <v>-16256</v>
      </c>
      <c r="M67" s="4">
        <f t="shared" si="32"/>
        <v>-2262</v>
      </c>
      <c r="N67" s="51">
        <f t="shared" si="33"/>
        <v>11045</v>
      </c>
      <c r="P67" s="54">
        <f t="shared" si="58"/>
        <v>1.4892382425862244E-6</v>
      </c>
      <c r="Q67" s="55">
        <f t="shared" si="59"/>
        <v>1.1849882080729419</v>
      </c>
      <c r="R67" s="55">
        <f t="shared" si="60"/>
        <v>-10006.680053555718</v>
      </c>
      <c r="S67" s="56">
        <f t="shared" si="13"/>
        <v>8356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52"/>
        <v>89228</v>
      </c>
      <c r="E68" s="2">
        <f t="shared" si="53"/>
        <v>200074</v>
      </c>
      <c r="F68" s="63">
        <f t="shared" si="54"/>
        <v>3569.12</v>
      </c>
      <c r="G68" s="28">
        <f t="shared" ref="G68:G131" si="61">D68/U$3</f>
        <v>1.8944214396838617E-3</v>
      </c>
      <c r="H68" s="81">
        <f t="shared" si="8"/>
        <v>1</v>
      </c>
      <c r="I68" s="9">
        <f t="shared" si="55"/>
        <v>-177421</v>
      </c>
      <c r="J68" s="2">
        <f t="shared" si="56"/>
        <v>6433</v>
      </c>
      <c r="K68" s="48">
        <f t="shared" si="57"/>
        <v>200074</v>
      </c>
      <c r="L68" s="87">
        <f t="shared" si="31"/>
        <v>-17703</v>
      </c>
      <c r="M68" s="2">
        <f t="shared" si="32"/>
        <v>-1923</v>
      </c>
      <c r="N68" s="48">
        <f t="shared" si="33"/>
        <v>11671</v>
      </c>
      <c r="P68" s="53">
        <f t="shared" si="58"/>
        <v>1.4892382425862244E-6</v>
      </c>
      <c r="Q68" s="52">
        <f t="shared" si="59"/>
        <v>1.2145293235939025</v>
      </c>
      <c r="R68" s="52">
        <f t="shared" si="60"/>
        <v>-7874.9122742052723</v>
      </c>
      <c r="S68" s="16">
        <f t="shared" si="13"/>
        <v>6433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52"/>
        <v>89228</v>
      </c>
      <c r="E69" s="4">
        <f t="shared" si="53"/>
        <v>212418</v>
      </c>
      <c r="F69" s="64">
        <f t="shared" ref="F69:F100" si="62">D69*P$17</f>
        <v>3569.12</v>
      </c>
      <c r="G69" s="27">
        <f t="shared" si="61"/>
        <v>1.8944214396838617E-3</v>
      </c>
      <c r="H69" s="80">
        <f t="shared" ref="H69:H132" si="63">D69/D68</f>
        <v>1</v>
      </c>
      <c r="I69" s="11">
        <f t="shared" ref="I69:I100" si="64">INT((S$17*K69+I68)/(1+R$17*J69))</f>
        <v>-196631</v>
      </c>
      <c r="J69" s="4">
        <f t="shared" si="56"/>
        <v>4838</v>
      </c>
      <c r="K69" s="51">
        <f t="shared" ref="K69:K100" si="65">INT((Q$17*J69+K68)/(1+P$17+S$17))</f>
        <v>212418</v>
      </c>
      <c r="L69" s="86">
        <f t="shared" si="31"/>
        <v>-19210</v>
      </c>
      <c r="M69" s="4">
        <f t="shared" si="32"/>
        <v>-1595</v>
      </c>
      <c r="N69" s="51">
        <f t="shared" si="33"/>
        <v>12344</v>
      </c>
      <c r="P69" s="54">
        <f t="shared" si="58"/>
        <v>1.4892382425862244E-6</v>
      </c>
      <c r="Q69" s="55">
        <f t="shared" si="59"/>
        <v>1.2458325693773074</v>
      </c>
      <c r="R69" s="55">
        <f t="shared" si="60"/>
        <v>-6062.6269339351984</v>
      </c>
      <c r="S69" s="56">
        <f t="shared" si="13"/>
        <v>4838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52"/>
        <v>89228</v>
      </c>
      <c r="E70" s="2">
        <f t="shared" si="53"/>
        <v>225484</v>
      </c>
      <c r="F70" s="63">
        <f t="shared" si="62"/>
        <v>3569.12</v>
      </c>
      <c r="G70" s="28">
        <f t="shared" si="61"/>
        <v>1.8944214396838617E-3</v>
      </c>
      <c r="H70" s="81">
        <f t="shared" si="63"/>
        <v>1</v>
      </c>
      <c r="I70" s="9">
        <f t="shared" si="64"/>
        <v>-217402</v>
      </c>
      <c r="J70" s="2">
        <f t="shared" si="56"/>
        <v>3550</v>
      </c>
      <c r="K70" s="48">
        <f t="shared" si="65"/>
        <v>225484</v>
      </c>
      <c r="L70" s="87">
        <f t="shared" si="31"/>
        <v>-20771</v>
      </c>
      <c r="M70" s="2">
        <f t="shared" si="32"/>
        <v>-1288</v>
      </c>
      <c r="N70" s="48">
        <f t="shared" si="33"/>
        <v>13066</v>
      </c>
      <c r="P70" s="53">
        <f t="shared" si="58"/>
        <v>1.4892382425862244E-6</v>
      </c>
      <c r="Q70" s="52">
        <f t="shared" si="59"/>
        <v>1.2790119329372294</v>
      </c>
      <c r="R70" s="52">
        <f t="shared" si="60"/>
        <v>-4559.4573459316789</v>
      </c>
      <c r="S70" s="16">
        <f t="shared" si="13"/>
        <v>3550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52"/>
        <v>89228</v>
      </c>
      <c r="E71" s="4">
        <f t="shared" si="53"/>
        <v>239322</v>
      </c>
      <c r="F71" s="64">
        <f t="shared" si="62"/>
        <v>3569.12</v>
      </c>
      <c r="G71" s="27">
        <f t="shared" si="61"/>
        <v>1.8944214396838617E-3</v>
      </c>
      <c r="H71" s="80">
        <f t="shared" si="63"/>
        <v>1</v>
      </c>
      <c r="I71" s="11">
        <f t="shared" si="64"/>
        <v>-239784</v>
      </c>
      <c r="J71" s="4">
        <f t="shared" si="56"/>
        <v>2538</v>
      </c>
      <c r="K71" s="51">
        <f t="shared" si="65"/>
        <v>239322</v>
      </c>
      <c r="L71" s="86">
        <f t="shared" si="31"/>
        <v>-22382</v>
      </c>
      <c r="M71" s="4">
        <f t="shared" si="32"/>
        <v>-1012</v>
      </c>
      <c r="N71" s="51">
        <f t="shared" si="33"/>
        <v>13838</v>
      </c>
      <c r="P71" s="54">
        <f t="shared" si="58"/>
        <v>1.4892382425862244E-6</v>
      </c>
      <c r="Q71" s="55">
        <f t="shared" si="59"/>
        <v>1.3141877228346635</v>
      </c>
      <c r="R71" s="55">
        <f t="shared" si="60"/>
        <v>-3345.6125626410621</v>
      </c>
      <c r="S71" s="56">
        <f t="shared" si="13"/>
        <v>2538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52"/>
        <v>89228</v>
      </c>
      <c r="E72" s="2">
        <f t="shared" si="53"/>
        <v>253986</v>
      </c>
      <c r="F72" s="63">
        <f t="shared" si="62"/>
        <v>3569.12</v>
      </c>
      <c r="G72" s="28">
        <f t="shared" si="61"/>
        <v>1.8944214396838617E-3</v>
      </c>
      <c r="H72" s="81">
        <f t="shared" si="63"/>
        <v>1</v>
      </c>
      <c r="I72" s="9">
        <f t="shared" si="64"/>
        <v>-263824</v>
      </c>
      <c r="J72" s="2">
        <f t="shared" si="56"/>
        <v>1766</v>
      </c>
      <c r="K72" s="48">
        <f t="shared" si="65"/>
        <v>253986</v>
      </c>
      <c r="L72" s="87">
        <f t="shared" si="31"/>
        <v>-24040</v>
      </c>
      <c r="M72" s="2">
        <f t="shared" si="32"/>
        <v>-772</v>
      </c>
      <c r="N72" s="48">
        <f t="shared" si="33"/>
        <v>14664</v>
      </c>
      <c r="P72" s="53">
        <f t="shared" si="58"/>
        <v>1.4892382425862244E-6</v>
      </c>
      <c r="Q72" s="52">
        <f t="shared" si="59"/>
        <v>1.3514894180825197</v>
      </c>
      <c r="R72" s="52">
        <f t="shared" si="60"/>
        <v>-2391.8773757698636</v>
      </c>
      <c r="S72" s="16">
        <f t="shared" si="13"/>
        <v>1766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52"/>
        <v>89228</v>
      </c>
      <c r="E73" s="4">
        <f t="shared" si="53"/>
        <v>269532</v>
      </c>
      <c r="F73" s="64">
        <f t="shared" si="62"/>
        <v>3569.12</v>
      </c>
      <c r="G73" s="27">
        <f t="shared" si="61"/>
        <v>1.8944214396838617E-3</v>
      </c>
      <c r="H73" s="80">
        <f t="shared" si="63"/>
        <v>1</v>
      </c>
      <c r="I73" s="11">
        <f t="shared" si="64"/>
        <v>-289573</v>
      </c>
      <c r="J73" s="4">
        <f t="shared" si="56"/>
        <v>1194</v>
      </c>
      <c r="K73" s="51">
        <f t="shared" si="65"/>
        <v>269532</v>
      </c>
      <c r="L73" s="86">
        <f t="shared" si="31"/>
        <v>-25749</v>
      </c>
      <c r="M73" s="4">
        <f t="shared" si="32"/>
        <v>-572</v>
      </c>
      <c r="N73" s="51">
        <f t="shared" si="33"/>
        <v>15546</v>
      </c>
      <c r="P73" s="54">
        <f t="shared" si="58"/>
        <v>1.4892382425862244E-6</v>
      </c>
      <c r="Q73" s="55">
        <f t="shared" si="59"/>
        <v>1.391050124894873</v>
      </c>
      <c r="R73" s="55">
        <f t="shared" si="60"/>
        <v>-1664.3244466546805</v>
      </c>
      <c r="S73" s="56">
        <f t="shared" si="13"/>
        <v>1194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52"/>
        <v>89228</v>
      </c>
      <c r="E74" s="2">
        <f t="shared" si="53"/>
        <v>286017</v>
      </c>
      <c r="F74" s="63">
        <f t="shared" si="62"/>
        <v>3569.12</v>
      </c>
      <c r="G74" s="28">
        <f t="shared" si="61"/>
        <v>1.8944214396838617E-3</v>
      </c>
      <c r="H74" s="81">
        <f t="shared" si="63"/>
        <v>1</v>
      </c>
      <c r="I74" s="9">
        <f t="shared" si="64"/>
        <v>-317085</v>
      </c>
      <c r="J74" s="2">
        <f t="shared" si="56"/>
        <v>784</v>
      </c>
      <c r="K74" s="48">
        <f t="shared" si="65"/>
        <v>286017</v>
      </c>
      <c r="L74" s="87">
        <f t="shared" si="31"/>
        <v>-27512</v>
      </c>
      <c r="M74" s="2">
        <f t="shared" si="32"/>
        <v>-410</v>
      </c>
      <c r="N74" s="48">
        <f t="shared" si="33"/>
        <v>16485</v>
      </c>
      <c r="P74" s="53">
        <f t="shared" si="58"/>
        <v>1.4892382425862244E-6</v>
      </c>
      <c r="Q74" s="52">
        <f t="shared" si="59"/>
        <v>1.4330152804611744</v>
      </c>
      <c r="R74" s="52">
        <f t="shared" si="60"/>
        <v>-1125.256732336177</v>
      </c>
      <c r="S74" s="16">
        <f t="shared" si="13"/>
        <v>784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52"/>
        <v>89228</v>
      </c>
      <c r="E75" s="4">
        <f t="shared" si="53"/>
        <v>303502</v>
      </c>
      <c r="F75" s="64">
        <f t="shared" si="62"/>
        <v>3569.12</v>
      </c>
      <c r="G75" s="27">
        <f t="shared" si="61"/>
        <v>1.8944214396838617E-3</v>
      </c>
      <c r="H75" s="80">
        <f t="shared" si="63"/>
        <v>1</v>
      </c>
      <c r="I75" s="11">
        <f t="shared" si="64"/>
        <v>-346424</v>
      </c>
      <c r="J75" s="4">
        <f t="shared" si="56"/>
        <v>499</v>
      </c>
      <c r="K75" s="51">
        <f t="shared" si="65"/>
        <v>303502</v>
      </c>
      <c r="L75" s="86">
        <f t="shared" si="31"/>
        <v>-29339</v>
      </c>
      <c r="M75" s="4">
        <f t="shared" si="32"/>
        <v>-285</v>
      </c>
      <c r="N75" s="51">
        <f t="shared" si="33"/>
        <v>17485</v>
      </c>
      <c r="P75" s="54">
        <f t="shared" si="58"/>
        <v>1.4892382425862244E-6</v>
      </c>
      <c r="Q75" s="55">
        <f t="shared" si="59"/>
        <v>1.4775319800122229</v>
      </c>
      <c r="R75" s="55">
        <f t="shared" si="60"/>
        <v>-738.86204200298391</v>
      </c>
      <c r="S75" s="56">
        <f t="shared" si="13"/>
        <v>499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52"/>
        <v>89228</v>
      </c>
      <c r="E76" s="2">
        <f t="shared" si="53"/>
        <v>322051</v>
      </c>
      <c r="F76" s="63">
        <f t="shared" si="62"/>
        <v>3569.12</v>
      </c>
      <c r="G76" s="28">
        <f t="shared" si="61"/>
        <v>1.8944214396838617E-3</v>
      </c>
      <c r="H76" s="81">
        <f t="shared" si="63"/>
        <v>1</v>
      </c>
      <c r="I76" s="9">
        <f t="shared" si="64"/>
        <v>-377663</v>
      </c>
      <c r="J76" s="2">
        <f t="shared" si="56"/>
        <v>308</v>
      </c>
      <c r="K76" s="48">
        <f t="shared" si="65"/>
        <v>322051</v>
      </c>
      <c r="L76" s="87">
        <f t="shared" si="31"/>
        <v>-31239</v>
      </c>
      <c r="M76" s="2">
        <f t="shared" si="32"/>
        <v>-191</v>
      </c>
      <c r="N76" s="48">
        <f t="shared" si="33"/>
        <v>18549</v>
      </c>
      <c r="P76" s="53">
        <f t="shared" si="58"/>
        <v>1.4892382425862244E-6</v>
      </c>
      <c r="Q76" s="52">
        <f t="shared" si="59"/>
        <v>1.5247614633547761</v>
      </c>
      <c r="R76" s="52">
        <f t="shared" si="60"/>
        <v>-470.27061091771554</v>
      </c>
      <c r="S76" s="16">
        <f t="shared" si="13"/>
        <v>308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52"/>
        <v>89228</v>
      </c>
      <c r="E77" s="4">
        <f t="shared" si="53"/>
        <v>341730</v>
      </c>
      <c r="F77" s="64">
        <f t="shared" si="62"/>
        <v>3569.12</v>
      </c>
      <c r="G77" s="27">
        <f t="shared" si="61"/>
        <v>1.8944214396838617E-3</v>
      </c>
      <c r="H77" s="80">
        <f t="shared" si="63"/>
        <v>1</v>
      </c>
      <c r="I77" s="11">
        <f t="shared" si="64"/>
        <v>-410887</v>
      </c>
      <c r="J77" s="4">
        <f t="shared" si="56"/>
        <v>184</v>
      </c>
      <c r="K77" s="51">
        <f t="shared" si="65"/>
        <v>341730</v>
      </c>
      <c r="L77" s="86">
        <f t="shared" si="31"/>
        <v>-33224</v>
      </c>
      <c r="M77" s="4">
        <f t="shared" si="32"/>
        <v>-124</v>
      </c>
      <c r="N77" s="51">
        <f t="shared" si="33"/>
        <v>19679</v>
      </c>
      <c r="P77" s="54">
        <f t="shared" si="58"/>
        <v>1.4892382425862244E-6</v>
      </c>
      <c r="Q77" s="55">
        <f t="shared" si="59"/>
        <v>1.5748699444196355</v>
      </c>
      <c r="R77" s="55">
        <f t="shared" si="60"/>
        <v>-290.26723078688656</v>
      </c>
      <c r="S77" s="56">
        <f t="shared" si="13"/>
        <v>184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52"/>
        <v>89228</v>
      </c>
      <c r="E78" s="2">
        <f t="shared" si="53"/>
        <v>362609</v>
      </c>
      <c r="F78" s="63">
        <f t="shared" si="62"/>
        <v>3569.12</v>
      </c>
      <c r="G78" s="28">
        <f t="shared" si="61"/>
        <v>1.8944214396838617E-3</v>
      </c>
      <c r="H78" s="81">
        <f t="shared" si="63"/>
        <v>1</v>
      </c>
      <c r="I78" s="9">
        <f t="shared" si="64"/>
        <v>-446193</v>
      </c>
      <c r="J78" s="2">
        <f t="shared" si="56"/>
        <v>106</v>
      </c>
      <c r="K78" s="48">
        <f t="shared" si="65"/>
        <v>362609</v>
      </c>
      <c r="L78" s="87">
        <f t="shared" si="31"/>
        <v>-35306</v>
      </c>
      <c r="M78" s="2">
        <f t="shared" si="32"/>
        <v>-78</v>
      </c>
      <c r="N78" s="48">
        <f t="shared" si="33"/>
        <v>20879</v>
      </c>
      <c r="P78" s="53">
        <f t="shared" si="58"/>
        <v>1.4892382425862244E-6</v>
      </c>
      <c r="Q78" s="52">
        <f t="shared" si="59"/>
        <v>1.6280359681129788</v>
      </c>
      <c r="R78" s="52">
        <f t="shared" si="60"/>
        <v>-173.4063976129452</v>
      </c>
      <c r="S78" s="16">
        <f t="shared" si="13"/>
        <v>106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52"/>
        <v>89228</v>
      </c>
      <c r="E79" s="4">
        <f t="shared" si="53"/>
        <v>384762</v>
      </c>
      <c r="F79" s="64">
        <f t="shared" si="62"/>
        <v>3569.12</v>
      </c>
      <c r="G79" s="27">
        <f t="shared" si="61"/>
        <v>1.8944214396838617E-3</v>
      </c>
      <c r="H79" s="80">
        <f t="shared" si="63"/>
        <v>1</v>
      </c>
      <c r="I79" s="11">
        <f t="shared" si="64"/>
        <v>-483691</v>
      </c>
      <c r="J79" s="4">
        <f t="shared" si="56"/>
        <v>59</v>
      </c>
      <c r="K79" s="51">
        <f t="shared" si="65"/>
        <v>384762</v>
      </c>
      <c r="L79" s="86">
        <f t="shared" si="31"/>
        <v>-37498</v>
      </c>
      <c r="M79" s="4">
        <f t="shared" si="32"/>
        <v>-47</v>
      </c>
      <c r="N79" s="51">
        <f t="shared" si="33"/>
        <v>22153</v>
      </c>
      <c r="P79" s="54">
        <f t="shared" si="58"/>
        <v>1.4892382425862244E-6</v>
      </c>
      <c r="Q79" s="55">
        <f t="shared" si="59"/>
        <v>1.6844477164706015</v>
      </c>
      <c r="R79" s="55">
        <f t="shared" si="60"/>
        <v>-99.897163842240175</v>
      </c>
      <c r="S79" s="56">
        <f t="shared" si="13"/>
        <v>59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52"/>
        <v>89228</v>
      </c>
      <c r="E80" s="2">
        <f t="shared" si="53"/>
        <v>408268</v>
      </c>
      <c r="F80" s="63">
        <f t="shared" si="62"/>
        <v>3569.12</v>
      </c>
      <c r="G80" s="28">
        <f t="shared" si="61"/>
        <v>1.8944214396838617E-3</v>
      </c>
      <c r="H80" s="81">
        <f t="shared" si="63"/>
        <v>1</v>
      </c>
      <c r="I80" s="9">
        <f t="shared" si="64"/>
        <v>-523502</v>
      </c>
      <c r="J80" s="2">
        <f t="shared" si="56"/>
        <v>31</v>
      </c>
      <c r="K80" s="48">
        <f t="shared" si="65"/>
        <v>408268</v>
      </c>
      <c r="L80" s="87">
        <f t="shared" si="31"/>
        <v>-39811</v>
      </c>
      <c r="M80" s="2">
        <f t="shared" si="32"/>
        <v>-28</v>
      </c>
      <c r="N80" s="48">
        <f t="shared" si="33"/>
        <v>23506</v>
      </c>
      <c r="P80" s="53">
        <f t="shared" si="58"/>
        <v>1.4892382425862244E-6</v>
      </c>
      <c r="Q80" s="52">
        <f t="shared" si="59"/>
        <v>1.7443045111400317</v>
      </c>
      <c r="R80" s="52">
        <f t="shared" si="60"/>
        <v>-55.60313836502047</v>
      </c>
      <c r="S80" s="16">
        <f t="shared" si="13"/>
        <v>31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52"/>
        <v>89228</v>
      </c>
      <c r="E81" s="4">
        <f t="shared" si="53"/>
        <v>433209</v>
      </c>
      <c r="F81" s="64">
        <f t="shared" si="62"/>
        <v>3569.12</v>
      </c>
      <c r="G81" s="27">
        <f t="shared" si="61"/>
        <v>1.8944214396838617E-3</v>
      </c>
      <c r="H81" s="80">
        <f t="shared" si="63"/>
        <v>1</v>
      </c>
      <c r="I81" s="11">
        <f t="shared" si="64"/>
        <v>-565758</v>
      </c>
      <c r="J81" s="4">
        <f t="shared" si="56"/>
        <v>16</v>
      </c>
      <c r="K81" s="51">
        <f t="shared" si="65"/>
        <v>433209</v>
      </c>
      <c r="L81" s="86">
        <f t="shared" si="31"/>
        <v>-42256</v>
      </c>
      <c r="M81" s="4">
        <f t="shared" si="32"/>
        <v>-15</v>
      </c>
      <c r="N81" s="51">
        <f t="shared" si="33"/>
        <v>24941</v>
      </c>
      <c r="P81" s="54">
        <f t="shared" si="58"/>
        <v>1.4892382425862244E-6</v>
      </c>
      <c r="Q81" s="55">
        <f t="shared" si="59"/>
        <v>1.8078184714218768</v>
      </c>
      <c r="R81" s="55">
        <f t="shared" si="60"/>
        <v>-29.215208293485333</v>
      </c>
      <c r="S81" s="56">
        <f t="shared" si="13"/>
        <v>16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52"/>
        <v>89228</v>
      </c>
      <c r="E82" s="2">
        <f t="shared" si="53"/>
        <v>459674</v>
      </c>
      <c r="F82" s="63">
        <f t="shared" si="62"/>
        <v>3569.12</v>
      </c>
      <c r="G82" s="28">
        <f t="shared" si="61"/>
        <v>1.8944214396838617E-3</v>
      </c>
      <c r="H82" s="81">
        <f t="shared" si="63"/>
        <v>1</v>
      </c>
      <c r="I82" s="9">
        <f t="shared" si="64"/>
        <v>-610603</v>
      </c>
      <c r="J82" s="2">
        <f t="shared" si="56"/>
        <v>8</v>
      </c>
      <c r="K82" s="48">
        <f t="shared" si="65"/>
        <v>459674</v>
      </c>
      <c r="L82" s="87">
        <f t="shared" si="31"/>
        <v>-44845</v>
      </c>
      <c r="M82" s="2">
        <f t="shared" si="32"/>
        <v>-8</v>
      </c>
      <c r="N82" s="48">
        <f t="shared" si="33"/>
        <v>26465</v>
      </c>
      <c r="P82" s="53">
        <f t="shared" si="58"/>
        <v>1.4892382425862244E-6</v>
      </c>
      <c r="Q82" s="52">
        <f t="shared" si="59"/>
        <v>1.8752096957050148</v>
      </c>
      <c r="R82" s="52">
        <f t="shared" si="60"/>
        <v>-15.078817183734365</v>
      </c>
      <c r="S82" s="16">
        <f t="shared" si="13"/>
        <v>8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52"/>
        <v>89228</v>
      </c>
      <c r="E83" s="4">
        <f t="shared" si="53"/>
        <v>487756</v>
      </c>
      <c r="F83" s="64">
        <f t="shared" si="62"/>
        <v>3569.12</v>
      </c>
      <c r="G83" s="27">
        <f t="shared" si="61"/>
        <v>1.8944214396838617E-3</v>
      </c>
      <c r="H83" s="80">
        <f t="shared" si="63"/>
        <v>1</v>
      </c>
      <c r="I83" s="11">
        <f t="shared" si="64"/>
        <v>-658193</v>
      </c>
      <c r="J83" s="4">
        <f t="shared" si="56"/>
        <v>3</v>
      </c>
      <c r="K83" s="51">
        <f t="shared" si="65"/>
        <v>487756</v>
      </c>
      <c r="L83" s="86">
        <f t="shared" si="31"/>
        <v>-47590</v>
      </c>
      <c r="M83" s="4">
        <f t="shared" si="32"/>
        <v>-5</v>
      </c>
      <c r="N83" s="51">
        <f t="shared" si="33"/>
        <v>28082</v>
      </c>
      <c r="P83" s="54">
        <f t="shared" si="58"/>
        <v>1.4892382425862244E-6</v>
      </c>
      <c r="Q83" s="55">
        <f t="shared" si="59"/>
        <v>1.9467174010783266</v>
      </c>
      <c r="R83" s="55">
        <f t="shared" si="60"/>
        <v>-7.5394085918671827</v>
      </c>
      <c r="S83" s="56">
        <f t="shared" si="13"/>
        <v>3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52"/>
        <v>89228</v>
      </c>
      <c r="E84" s="2">
        <f t="shared" si="53"/>
        <v>517553</v>
      </c>
      <c r="F84" s="63">
        <f t="shared" si="62"/>
        <v>3569.12</v>
      </c>
      <c r="G84" s="28">
        <f t="shared" si="61"/>
        <v>1.8944214396838617E-3</v>
      </c>
      <c r="H84" s="81">
        <f t="shared" si="63"/>
        <v>1</v>
      </c>
      <c r="I84" s="9">
        <f t="shared" si="64"/>
        <v>-708692</v>
      </c>
      <c r="J84" s="2">
        <f t="shared" si="56"/>
        <v>1</v>
      </c>
      <c r="K84" s="48">
        <f t="shared" si="65"/>
        <v>517553</v>
      </c>
      <c r="L84" s="87">
        <f t="shared" si="31"/>
        <v>-50499</v>
      </c>
      <c r="M84" s="2">
        <f t="shared" si="32"/>
        <v>-2</v>
      </c>
      <c r="N84" s="48">
        <f t="shared" si="33"/>
        <v>29797</v>
      </c>
      <c r="P84" s="53">
        <f t="shared" si="58"/>
        <v>1.4892382425862244E-6</v>
      </c>
      <c r="Q84" s="52">
        <f t="shared" si="59"/>
        <v>2.0225964516887638</v>
      </c>
      <c r="R84" s="52">
        <f t="shared" si="60"/>
        <v>-2.8272782219501935</v>
      </c>
      <c r="S84" s="16">
        <f t="shared" si="13"/>
        <v>1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52"/>
        <v>89228</v>
      </c>
      <c r="E85" s="4">
        <f t="shared" si="53"/>
        <v>549170</v>
      </c>
      <c r="F85" s="64">
        <f t="shared" si="62"/>
        <v>3569.12</v>
      </c>
      <c r="G85" s="27">
        <f t="shared" si="61"/>
        <v>1.8944214396838617E-3</v>
      </c>
      <c r="H85" s="80">
        <f t="shared" si="63"/>
        <v>1</v>
      </c>
      <c r="I85" s="11">
        <f t="shared" si="64"/>
        <v>-762277</v>
      </c>
      <c r="J85" s="4">
        <f t="shared" si="56"/>
        <v>0</v>
      </c>
      <c r="K85" s="51">
        <f t="shared" si="65"/>
        <v>549170</v>
      </c>
      <c r="L85" s="86">
        <f t="shared" si="31"/>
        <v>-53585</v>
      </c>
      <c r="M85" s="4">
        <f t="shared" si="32"/>
        <v>-1</v>
      </c>
      <c r="N85" s="51">
        <f t="shared" si="33"/>
        <v>31617</v>
      </c>
      <c r="P85" s="54">
        <f t="shared" si="58"/>
        <v>1.4892382425862244E-6</v>
      </c>
      <c r="Q85" s="55">
        <f t="shared" si="59"/>
        <v>2.1031084994079046</v>
      </c>
      <c r="R85" s="55">
        <f t="shared" si="60"/>
        <v>-0.94242607398339784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52"/>
        <v>89228</v>
      </c>
      <c r="E86" s="2">
        <f t="shared" si="53"/>
        <v>582719</v>
      </c>
      <c r="F86" s="63">
        <f t="shared" si="62"/>
        <v>3569.12</v>
      </c>
      <c r="G86" s="28">
        <f t="shared" si="61"/>
        <v>1.8944214396838617E-3</v>
      </c>
      <c r="H86" s="81">
        <f t="shared" si="63"/>
        <v>1</v>
      </c>
      <c r="I86" s="9">
        <f t="shared" si="64"/>
        <v>-819136</v>
      </c>
      <c r="J86" s="2">
        <f t="shared" si="56"/>
        <v>0</v>
      </c>
      <c r="K86" s="48">
        <f t="shared" si="65"/>
        <v>582719</v>
      </c>
      <c r="L86" s="87">
        <f t="shared" si="31"/>
        <v>-56859</v>
      </c>
      <c r="M86" s="2">
        <f t="shared" si="32"/>
        <v>0</v>
      </c>
      <c r="N86" s="48">
        <f t="shared" si="33"/>
        <v>33549</v>
      </c>
      <c r="P86" s="53">
        <f t="shared" si="58"/>
        <v>1.4892382425862244E-6</v>
      </c>
      <c r="Q86" s="52">
        <f t="shared" si="59"/>
        <v>2.1885388222536704</v>
      </c>
      <c r="R86" s="52">
        <f t="shared" si="60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52"/>
        <v>89228</v>
      </c>
      <c r="E87" s="4">
        <f t="shared" si="53"/>
        <v>618317</v>
      </c>
      <c r="F87" s="64">
        <f t="shared" si="62"/>
        <v>3569.12</v>
      </c>
      <c r="G87" s="27">
        <f t="shared" si="61"/>
        <v>1.8944214396838617E-3</v>
      </c>
      <c r="H87" s="80">
        <f t="shared" si="63"/>
        <v>1</v>
      </c>
      <c r="I87" s="11">
        <f t="shared" si="64"/>
        <v>-879468</v>
      </c>
      <c r="J87" s="4">
        <f t="shared" si="56"/>
        <v>0</v>
      </c>
      <c r="K87" s="51">
        <f t="shared" si="65"/>
        <v>618317</v>
      </c>
      <c r="L87" s="86">
        <f t="shared" si="31"/>
        <v>-60332</v>
      </c>
      <c r="M87" s="4">
        <f t="shared" si="32"/>
        <v>0</v>
      </c>
      <c r="N87" s="51">
        <f t="shared" si="33"/>
        <v>35598</v>
      </c>
      <c r="P87" s="54">
        <f t="shared" ref="P87:P118" si="66">R$17*((1+P$17-Q$17)*(1+P$17+S$17)-Q$17)</f>
        <v>1.4892382425862244E-6</v>
      </c>
      <c r="Q87" s="55">
        <f t="shared" ref="Q87:Q118" si="67">(1+P$17-Q$17)*(1+P$17+S$17)-R$17*((S$17*K86)+((I86+J86)*(1+P$17+S$17)))</f>
        <v>2.2791873094976438</v>
      </c>
      <c r="R87" s="55">
        <f t="shared" ref="R87:R118" si="68">-J86*(1+P$17+S$17)</f>
        <v>0</v>
      </c>
      <c r="S87" s="56">
        <f t="shared" ref="S87:S150" si="69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52"/>
        <v>89228</v>
      </c>
      <c r="E88" s="2">
        <f t="shared" si="53"/>
        <v>656090</v>
      </c>
      <c r="F88" s="63">
        <f t="shared" si="62"/>
        <v>3569.12</v>
      </c>
      <c r="G88" s="28">
        <f t="shared" si="61"/>
        <v>1.8944214396838617E-3</v>
      </c>
      <c r="H88" s="81">
        <f t="shared" si="63"/>
        <v>1</v>
      </c>
      <c r="I88" s="9">
        <f t="shared" si="64"/>
        <v>-943486</v>
      </c>
      <c r="J88" s="2">
        <f t="shared" si="56"/>
        <v>0</v>
      </c>
      <c r="K88" s="48">
        <f t="shared" si="65"/>
        <v>656090</v>
      </c>
      <c r="L88" s="87">
        <f t="shared" si="31"/>
        <v>-64018</v>
      </c>
      <c r="M88" s="2">
        <f t="shared" si="32"/>
        <v>0</v>
      </c>
      <c r="N88" s="48">
        <f t="shared" si="33"/>
        <v>37773</v>
      </c>
      <c r="P88" s="53">
        <f t="shared" si="66"/>
        <v>1.4892382425862244E-6</v>
      </c>
      <c r="Q88" s="52">
        <f t="shared" si="67"/>
        <v>2.3753726579929415</v>
      </c>
      <c r="R88" s="52">
        <f t="shared" si="68"/>
        <v>0</v>
      </c>
      <c r="S88" s="16">
        <f t="shared" si="69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52"/>
        <v>89228</v>
      </c>
      <c r="E89" s="4">
        <f t="shared" si="53"/>
        <v>696171</v>
      </c>
      <c r="F89" s="64">
        <f t="shared" si="62"/>
        <v>3569.12</v>
      </c>
      <c r="G89" s="27">
        <f t="shared" si="61"/>
        <v>1.8944214396838617E-3</v>
      </c>
      <c r="H89" s="80">
        <f t="shared" si="63"/>
        <v>1</v>
      </c>
      <c r="I89" s="11">
        <f t="shared" si="64"/>
        <v>-1011415</v>
      </c>
      <c r="J89" s="4">
        <f t="shared" si="56"/>
        <v>0</v>
      </c>
      <c r="K89" s="51">
        <f t="shared" si="65"/>
        <v>696171</v>
      </c>
      <c r="L89" s="86">
        <f t="shared" si="31"/>
        <v>-67929</v>
      </c>
      <c r="M89" s="4">
        <f t="shared" si="32"/>
        <v>0</v>
      </c>
      <c r="N89" s="51">
        <f t="shared" si="33"/>
        <v>40081</v>
      </c>
      <c r="P89" s="54">
        <f t="shared" si="66"/>
        <v>1.4892382425862244E-6</v>
      </c>
      <c r="Q89" s="55">
        <f t="shared" si="67"/>
        <v>2.477434496893264</v>
      </c>
      <c r="R89" s="55">
        <f t="shared" si="68"/>
        <v>0</v>
      </c>
      <c r="S89" s="56">
        <f t="shared" si="69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52"/>
        <v>89228</v>
      </c>
      <c r="E90" s="2">
        <f t="shared" si="53"/>
        <v>738700</v>
      </c>
      <c r="F90" s="63">
        <f t="shared" si="62"/>
        <v>3569.12</v>
      </c>
      <c r="G90" s="28">
        <f t="shared" si="61"/>
        <v>1.8944214396838617E-3</v>
      </c>
      <c r="H90" s="81">
        <f t="shared" si="63"/>
        <v>1</v>
      </c>
      <c r="I90" s="9">
        <f t="shared" si="64"/>
        <v>-1083493</v>
      </c>
      <c r="J90" s="2">
        <f t="shared" si="56"/>
        <v>0</v>
      </c>
      <c r="K90" s="48">
        <f t="shared" si="65"/>
        <v>738700</v>
      </c>
      <c r="L90" s="87">
        <f t="shared" si="31"/>
        <v>-72078</v>
      </c>
      <c r="M90" s="2">
        <f t="shared" si="32"/>
        <v>0</v>
      </c>
      <c r="N90" s="48">
        <f t="shared" si="33"/>
        <v>42529</v>
      </c>
      <c r="P90" s="53">
        <f t="shared" si="66"/>
        <v>1.4892382425862244E-6</v>
      </c>
      <c r="Q90" s="52">
        <f t="shared" si="67"/>
        <v>2.5857315740523141</v>
      </c>
      <c r="R90" s="52">
        <f t="shared" si="68"/>
        <v>0</v>
      </c>
      <c r="S90" s="16">
        <f t="shared" si="69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52"/>
        <v>89228</v>
      </c>
      <c r="E91" s="4">
        <f t="shared" si="53"/>
        <v>783828</v>
      </c>
      <c r="F91" s="64">
        <f t="shared" si="62"/>
        <v>3569.12</v>
      </c>
      <c r="G91" s="27">
        <f t="shared" si="61"/>
        <v>1.8944214396838617E-3</v>
      </c>
      <c r="H91" s="80">
        <f t="shared" si="63"/>
        <v>1</v>
      </c>
      <c r="I91" s="11">
        <f t="shared" si="64"/>
        <v>-1159975</v>
      </c>
      <c r="J91" s="4">
        <f t="shared" si="56"/>
        <v>0</v>
      </c>
      <c r="K91" s="51">
        <f t="shared" si="65"/>
        <v>783828</v>
      </c>
      <c r="L91" s="86">
        <f t="shared" si="31"/>
        <v>-76482</v>
      </c>
      <c r="M91" s="4">
        <f t="shared" si="32"/>
        <v>0</v>
      </c>
      <c r="N91" s="51">
        <f t="shared" si="33"/>
        <v>45128</v>
      </c>
      <c r="P91" s="54">
        <f t="shared" si="66"/>
        <v>1.4892382425862244E-6</v>
      </c>
      <c r="Q91" s="55">
        <f t="shared" si="67"/>
        <v>2.7006432585059112</v>
      </c>
      <c r="R91" s="55">
        <f t="shared" si="68"/>
        <v>0</v>
      </c>
      <c r="S91" s="56">
        <f t="shared" si="69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52"/>
        <v>89228</v>
      </c>
      <c r="E92" s="2">
        <f t="shared" si="53"/>
        <v>831712</v>
      </c>
      <c r="F92" s="63">
        <f t="shared" si="62"/>
        <v>3569.12</v>
      </c>
      <c r="G92" s="28">
        <f t="shared" si="61"/>
        <v>1.8944214396838617E-3</v>
      </c>
      <c r="H92" s="81">
        <f t="shared" si="63"/>
        <v>1</v>
      </c>
      <c r="I92" s="9">
        <f t="shared" si="64"/>
        <v>-1241129</v>
      </c>
      <c r="J92" s="2">
        <f t="shared" si="56"/>
        <v>0</v>
      </c>
      <c r="K92" s="48">
        <f t="shared" si="65"/>
        <v>831712</v>
      </c>
      <c r="L92" s="87">
        <f t="shared" si="31"/>
        <v>-81154</v>
      </c>
      <c r="M92" s="2">
        <f t="shared" si="32"/>
        <v>0</v>
      </c>
      <c r="N92" s="48">
        <f t="shared" si="33"/>
        <v>47884</v>
      </c>
      <c r="P92" s="53">
        <f t="shared" si="66"/>
        <v>1.4892382425862244E-6</v>
      </c>
      <c r="Q92" s="52">
        <f t="shared" si="67"/>
        <v>2.8225761726373815</v>
      </c>
      <c r="R92" s="52">
        <f t="shared" si="68"/>
        <v>0</v>
      </c>
      <c r="S92" s="16">
        <f t="shared" si="69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52"/>
        <v>89228</v>
      </c>
      <c r="E93" s="4">
        <f t="shared" si="53"/>
        <v>882522</v>
      </c>
      <c r="F93" s="64">
        <f t="shared" si="62"/>
        <v>3569.12</v>
      </c>
      <c r="G93" s="27">
        <f t="shared" si="61"/>
        <v>1.8944214396838617E-3</v>
      </c>
      <c r="H93" s="80">
        <f t="shared" si="63"/>
        <v>1</v>
      </c>
      <c r="I93" s="11">
        <f t="shared" si="64"/>
        <v>-1327241</v>
      </c>
      <c r="J93" s="4">
        <f t="shared" si="56"/>
        <v>0</v>
      </c>
      <c r="K93" s="51">
        <f t="shared" si="65"/>
        <v>882522</v>
      </c>
      <c r="L93" s="86">
        <f t="shared" si="31"/>
        <v>-86112</v>
      </c>
      <c r="M93" s="4">
        <f t="shared" si="32"/>
        <v>0</v>
      </c>
      <c r="N93" s="51">
        <f t="shared" si="33"/>
        <v>50810</v>
      </c>
      <c r="P93" s="54">
        <f t="shared" si="66"/>
        <v>1.4892382425862244E-6</v>
      </c>
      <c r="Q93" s="55">
        <f t="shared" si="67"/>
        <v>2.9519574044529326</v>
      </c>
      <c r="R93" s="55">
        <f t="shared" si="68"/>
        <v>0</v>
      </c>
      <c r="S93" s="56">
        <f t="shared" si="69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52"/>
        <v>89228</v>
      </c>
      <c r="E94" s="2">
        <f t="shared" si="53"/>
        <v>936436</v>
      </c>
      <c r="F94" s="63">
        <f t="shared" si="62"/>
        <v>3569.12</v>
      </c>
      <c r="G94" s="28">
        <f t="shared" si="61"/>
        <v>1.8944214396838617E-3</v>
      </c>
      <c r="H94" s="81">
        <f t="shared" si="63"/>
        <v>1</v>
      </c>
      <c r="I94" s="9">
        <f t="shared" si="64"/>
        <v>-1418613</v>
      </c>
      <c r="J94" s="2">
        <f t="shared" si="56"/>
        <v>0</v>
      </c>
      <c r="K94" s="48">
        <f t="shared" si="65"/>
        <v>936436</v>
      </c>
      <c r="L94" s="87">
        <f t="shared" si="31"/>
        <v>-91372</v>
      </c>
      <c r="M94" s="2">
        <f t="shared" si="32"/>
        <v>0</v>
      </c>
      <c r="N94" s="48">
        <f t="shared" si="33"/>
        <v>53914</v>
      </c>
      <c r="P94" s="53">
        <f t="shared" si="66"/>
        <v>1.4892382425862244E-6</v>
      </c>
      <c r="Q94" s="52">
        <f t="shared" si="67"/>
        <v>3.089243108906861</v>
      </c>
      <c r="R94" s="52">
        <f t="shared" si="68"/>
        <v>0</v>
      </c>
      <c r="S94" s="16">
        <f t="shared" si="69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52"/>
        <v>89228</v>
      </c>
      <c r="E95" s="4">
        <f t="shared" si="53"/>
        <v>993643</v>
      </c>
      <c r="F95" s="64">
        <f t="shared" si="62"/>
        <v>3569.12</v>
      </c>
      <c r="G95" s="27">
        <f t="shared" si="61"/>
        <v>1.8944214396838617E-3</v>
      </c>
      <c r="H95" s="80">
        <f t="shared" si="63"/>
        <v>1</v>
      </c>
      <c r="I95" s="11">
        <f t="shared" si="64"/>
        <v>-1515567</v>
      </c>
      <c r="J95" s="4">
        <f t="shared" si="56"/>
        <v>0</v>
      </c>
      <c r="K95" s="51">
        <f t="shared" si="65"/>
        <v>993643</v>
      </c>
      <c r="L95" s="86">
        <f t="shared" si="31"/>
        <v>-96954</v>
      </c>
      <c r="M95" s="4">
        <f t="shared" si="32"/>
        <v>0</v>
      </c>
      <c r="N95" s="51">
        <f t="shared" si="33"/>
        <v>57207</v>
      </c>
      <c r="P95" s="54">
        <f t="shared" si="66"/>
        <v>1.4892382425862244E-6</v>
      </c>
      <c r="Q95" s="55">
        <f t="shared" si="67"/>
        <v>3.2349147251411541</v>
      </c>
      <c r="R95" s="55">
        <f t="shared" si="68"/>
        <v>0</v>
      </c>
      <c r="S95" s="56">
        <f t="shared" si="69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52"/>
        <v>89228</v>
      </c>
      <c r="E96" s="2">
        <f t="shared" si="53"/>
        <v>1054345</v>
      </c>
      <c r="F96" s="63">
        <f t="shared" si="62"/>
        <v>3569.12</v>
      </c>
      <c r="G96" s="28">
        <f t="shared" si="61"/>
        <v>1.8944214396838617E-3</v>
      </c>
      <c r="H96" s="81">
        <f t="shared" si="63"/>
        <v>1</v>
      </c>
      <c r="I96" s="9">
        <f t="shared" si="64"/>
        <v>-1618444</v>
      </c>
      <c r="J96" s="2">
        <f t="shared" si="56"/>
        <v>0</v>
      </c>
      <c r="K96" s="48">
        <f t="shared" si="65"/>
        <v>1054345</v>
      </c>
      <c r="L96" s="87">
        <f t="shared" si="31"/>
        <v>-102877</v>
      </c>
      <c r="M96" s="2">
        <f t="shared" si="32"/>
        <v>0</v>
      </c>
      <c r="N96" s="48">
        <f t="shared" si="33"/>
        <v>60702</v>
      </c>
      <c r="P96" s="53">
        <f t="shared" si="66"/>
        <v>1.4892382425862244E-6</v>
      </c>
      <c r="Q96" s="52">
        <f t="shared" si="67"/>
        <v>3.3894854530916469</v>
      </c>
      <c r="R96" s="52">
        <f t="shared" si="68"/>
        <v>0</v>
      </c>
      <c r="S96" s="16">
        <f t="shared" si="69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52"/>
        <v>89228</v>
      </c>
      <c r="E97" s="4">
        <f t="shared" si="53"/>
        <v>1118756</v>
      </c>
      <c r="F97" s="64">
        <f t="shared" si="62"/>
        <v>3569.12</v>
      </c>
      <c r="G97" s="27">
        <f t="shared" si="61"/>
        <v>1.8944214396838617E-3</v>
      </c>
      <c r="H97" s="80">
        <f t="shared" si="63"/>
        <v>1</v>
      </c>
      <c r="I97" s="11">
        <f t="shared" si="64"/>
        <v>-1727606</v>
      </c>
      <c r="J97" s="4">
        <f t="shared" si="56"/>
        <v>0</v>
      </c>
      <c r="K97" s="51">
        <f t="shared" si="65"/>
        <v>1118756</v>
      </c>
      <c r="L97" s="86">
        <f t="shared" si="31"/>
        <v>-109162</v>
      </c>
      <c r="M97" s="4">
        <f t="shared" si="32"/>
        <v>0</v>
      </c>
      <c r="N97" s="51">
        <f t="shared" si="33"/>
        <v>64411</v>
      </c>
      <c r="P97" s="54">
        <f t="shared" si="66"/>
        <v>1.4892382425862244E-6</v>
      </c>
      <c r="Q97" s="55">
        <f t="shared" si="67"/>
        <v>3.5534990621243767</v>
      </c>
      <c r="R97" s="55">
        <f t="shared" si="68"/>
        <v>0</v>
      </c>
      <c r="S97" s="56">
        <f t="shared" si="69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70">D97+IF(M98&gt;0,M98,0)</f>
        <v>89228</v>
      </c>
      <c r="E98" s="2">
        <f t="shared" ref="E98:E161" si="71">E97+IF(N98&gt;0,N98,0)</f>
        <v>1187102</v>
      </c>
      <c r="F98" s="63">
        <f t="shared" si="62"/>
        <v>3569.12</v>
      </c>
      <c r="G98" s="28">
        <f t="shared" si="61"/>
        <v>1.8944214396838617E-3</v>
      </c>
      <c r="H98" s="81">
        <f t="shared" si="63"/>
        <v>1</v>
      </c>
      <c r="I98" s="9">
        <f t="shared" si="64"/>
        <v>-1843437</v>
      </c>
      <c r="J98" s="2">
        <f t="shared" ref="J98:J161" si="72">S98</f>
        <v>0</v>
      </c>
      <c r="K98" s="48">
        <f t="shared" si="65"/>
        <v>1187102</v>
      </c>
      <c r="L98" s="87">
        <f t="shared" ref="L98:L161" si="73">I98-I97</f>
        <v>-115831</v>
      </c>
      <c r="M98" s="2">
        <f t="shared" ref="M98:M161" si="74">J98-J97</f>
        <v>0</v>
      </c>
      <c r="N98" s="48">
        <f t="shared" ref="N98:N161" si="75">K98-K97</f>
        <v>68346</v>
      </c>
      <c r="P98" s="53">
        <f t="shared" si="66"/>
        <v>1.4892382425862244E-6</v>
      </c>
      <c r="Q98" s="52">
        <f t="shared" si="67"/>
        <v>3.7275327404405783</v>
      </c>
      <c r="R98" s="52">
        <f t="shared" si="68"/>
        <v>0</v>
      </c>
      <c r="S98" s="16">
        <f t="shared" si="69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70"/>
        <v>89228</v>
      </c>
      <c r="E99" s="4">
        <f t="shared" si="71"/>
        <v>1259623</v>
      </c>
      <c r="F99" s="64">
        <f t="shared" si="62"/>
        <v>3569.12</v>
      </c>
      <c r="G99" s="27">
        <f t="shared" si="61"/>
        <v>1.8944214396838617E-3</v>
      </c>
      <c r="H99" s="80">
        <f t="shared" si="63"/>
        <v>1</v>
      </c>
      <c r="I99" s="11">
        <f t="shared" si="64"/>
        <v>-1966344</v>
      </c>
      <c r="J99" s="4">
        <f t="shared" si="72"/>
        <v>0</v>
      </c>
      <c r="K99" s="51">
        <f t="shared" si="65"/>
        <v>1259623</v>
      </c>
      <c r="L99" s="86">
        <f t="shared" si="73"/>
        <v>-122907</v>
      </c>
      <c r="M99" s="4">
        <f t="shared" si="74"/>
        <v>0</v>
      </c>
      <c r="N99" s="51">
        <f t="shared" si="75"/>
        <v>72521</v>
      </c>
      <c r="P99" s="54">
        <f t="shared" si="66"/>
        <v>1.4892382425862244E-6</v>
      </c>
      <c r="Q99" s="55">
        <f t="shared" si="67"/>
        <v>3.9121985975587927</v>
      </c>
      <c r="R99" s="55">
        <f t="shared" si="68"/>
        <v>0</v>
      </c>
      <c r="S99" s="56">
        <f t="shared" si="69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70"/>
        <v>89228</v>
      </c>
      <c r="E100" s="2">
        <f t="shared" si="71"/>
        <v>1336574</v>
      </c>
      <c r="F100" s="63">
        <f t="shared" si="62"/>
        <v>3569.12</v>
      </c>
      <c r="G100" s="28">
        <f t="shared" si="61"/>
        <v>1.8944214396838617E-3</v>
      </c>
      <c r="H100" s="81">
        <f t="shared" si="63"/>
        <v>1</v>
      </c>
      <c r="I100" s="9">
        <f t="shared" si="64"/>
        <v>-2096759</v>
      </c>
      <c r="J100" s="2">
        <f t="shared" si="72"/>
        <v>0</v>
      </c>
      <c r="K100" s="48">
        <f t="shared" si="65"/>
        <v>1336574</v>
      </c>
      <c r="L100" s="87">
        <f t="shared" si="73"/>
        <v>-130415</v>
      </c>
      <c r="M100" s="2">
        <f t="shared" si="74"/>
        <v>0</v>
      </c>
      <c r="N100" s="48">
        <f t="shared" si="75"/>
        <v>76951</v>
      </c>
      <c r="P100" s="53">
        <f t="shared" si="66"/>
        <v>1.4892382425862244E-6</v>
      </c>
      <c r="Q100" s="52">
        <f t="shared" si="67"/>
        <v>4.1081454779154534</v>
      </c>
      <c r="R100" s="52">
        <f t="shared" si="68"/>
        <v>0</v>
      </c>
      <c r="S100" s="16">
        <f t="shared" si="69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70"/>
        <v>89228</v>
      </c>
      <c r="E101" s="4">
        <f t="shared" si="71"/>
        <v>1418226</v>
      </c>
      <c r="F101" s="64">
        <f t="shared" ref="F101:F132" si="76">D101*P$17</f>
        <v>3569.12</v>
      </c>
      <c r="G101" s="27">
        <f t="shared" si="61"/>
        <v>1.8944214396838617E-3</v>
      </c>
      <c r="H101" s="80">
        <f t="shared" si="63"/>
        <v>1</v>
      </c>
      <c r="I101" s="11">
        <f t="shared" ref="I101:I132" si="77">INT((S$17*K101+I100)/(1+R$17*J101))</f>
        <v>-2235141</v>
      </c>
      <c r="J101" s="4">
        <f t="shared" si="72"/>
        <v>0</v>
      </c>
      <c r="K101" s="51">
        <f t="shared" ref="K101:K132" si="78">INT((Q$17*J101+K100)/(1+P$17+S$17))</f>
        <v>1418226</v>
      </c>
      <c r="L101" s="86">
        <f t="shared" si="73"/>
        <v>-138382</v>
      </c>
      <c r="M101" s="4">
        <f t="shared" si="74"/>
        <v>0</v>
      </c>
      <c r="N101" s="51">
        <f t="shared" si="75"/>
        <v>81652</v>
      </c>
      <c r="P101" s="54">
        <f t="shared" si="66"/>
        <v>1.4892382425862244E-6</v>
      </c>
      <c r="Q101" s="55">
        <f t="shared" si="67"/>
        <v>4.3160621213883452</v>
      </c>
      <c r="R101" s="55">
        <f t="shared" si="68"/>
        <v>0</v>
      </c>
      <c r="S101" s="56">
        <f t="shared" si="69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70"/>
        <v>89228</v>
      </c>
      <c r="E102" s="2">
        <f t="shared" si="71"/>
        <v>1504867</v>
      </c>
      <c r="F102" s="63">
        <f t="shared" si="76"/>
        <v>3569.12</v>
      </c>
      <c r="G102" s="28">
        <f t="shared" si="61"/>
        <v>1.8944214396838617E-3</v>
      </c>
      <c r="H102" s="81">
        <f t="shared" si="63"/>
        <v>1</v>
      </c>
      <c r="I102" s="9">
        <f t="shared" si="77"/>
        <v>-2381977</v>
      </c>
      <c r="J102" s="2">
        <f t="shared" si="72"/>
        <v>0</v>
      </c>
      <c r="K102" s="48">
        <f t="shared" si="78"/>
        <v>1504867</v>
      </c>
      <c r="L102" s="87">
        <f t="shared" si="73"/>
        <v>-146836</v>
      </c>
      <c r="M102" s="2">
        <f t="shared" si="74"/>
        <v>0</v>
      </c>
      <c r="N102" s="48">
        <f t="shared" si="75"/>
        <v>86641</v>
      </c>
      <c r="P102" s="53">
        <f t="shared" si="66"/>
        <v>1.4892382425862244E-6</v>
      </c>
      <c r="Q102" s="52">
        <f t="shared" si="67"/>
        <v>4.536680323820069</v>
      </c>
      <c r="R102" s="52">
        <f t="shared" si="68"/>
        <v>0</v>
      </c>
      <c r="S102" s="16">
        <f t="shared" si="69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70"/>
        <v>89228</v>
      </c>
      <c r="E103" s="4">
        <f t="shared" si="71"/>
        <v>1596801</v>
      </c>
      <c r="F103" s="64">
        <f t="shared" si="76"/>
        <v>3569.12</v>
      </c>
      <c r="G103" s="27">
        <f t="shared" si="61"/>
        <v>1.8944214396838617E-3</v>
      </c>
      <c r="H103" s="80">
        <f t="shared" si="63"/>
        <v>1</v>
      </c>
      <c r="I103" s="11">
        <f t="shared" si="77"/>
        <v>-2537784</v>
      </c>
      <c r="J103" s="4">
        <f t="shared" si="72"/>
        <v>0</v>
      </c>
      <c r="K103" s="51">
        <f t="shared" si="78"/>
        <v>1596801</v>
      </c>
      <c r="L103" s="86">
        <f t="shared" si="73"/>
        <v>-155807</v>
      </c>
      <c r="M103" s="4">
        <f t="shared" si="74"/>
        <v>0</v>
      </c>
      <c r="N103" s="51">
        <f t="shared" si="75"/>
        <v>91934</v>
      </c>
      <c r="P103" s="54">
        <f t="shared" si="66"/>
        <v>1.4892382425862244E-6</v>
      </c>
      <c r="Q103" s="55">
        <f t="shared" si="67"/>
        <v>4.7707765950593854</v>
      </c>
      <c r="R103" s="55">
        <f t="shared" si="68"/>
        <v>0</v>
      </c>
      <c r="S103" s="56">
        <f t="shared" si="69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70"/>
        <v>89228</v>
      </c>
      <c r="E104" s="2">
        <f t="shared" si="71"/>
        <v>1694351</v>
      </c>
      <c r="F104" s="63">
        <f t="shared" si="76"/>
        <v>3569.12</v>
      </c>
      <c r="G104" s="28">
        <f t="shared" si="61"/>
        <v>1.8944214396838617E-3</v>
      </c>
      <c r="H104" s="81">
        <f t="shared" si="63"/>
        <v>1</v>
      </c>
      <c r="I104" s="9">
        <f t="shared" si="77"/>
        <v>-2703109</v>
      </c>
      <c r="J104" s="2">
        <f t="shared" si="72"/>
        <v>0</v>
      </c>
      <c r="K104" s="48">
        <f t="shared" si="78"/>
        <v>1694351</v>
      </c>
      <c r="L104" s="87">
        <f t="shared" si="73"/>
        <v>-165325</v>
      </c>
      <c r="M104" s="2">
        <f t="shared" si="74"/>
        <v>0</v>
      </c>
      <c r="N104" s="48">
        <f t="shared" si="75"/>
        <v>97550</v>
      </c>
      <c r="P104" s="53">
        <f t="shared" si="66"/>
        <v>1.4892382425862244E-6</v>
      </c>
      <c r="Q104" s="52">
        <f t="shared" si="67"/>
        <v>5.0191750083662097</v>
      </c>
      <c r="R104" s="52">
        <f t="shared" si="68"/>
        <v>0</v>
      </c>
      <c r="S104" s="16">
        <f t="shared" si="69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70"/>
        <v>89228</v>
      </c>
      <c r="E105" s="4">
        <f t="shared" si="71"/>
        <v>1797860</v>
      </c>
      <c r="F105" s="64">
        <f t="shared" si="76"/>
        <v>3569.12</v>
      </c>
      <c r="G105" s="27">
        <f t="shared" si="61"/>
        <v>1.8944214396838617E-3</v>
      </c>
      <c r="H105" s="80">
        <f t="shared" si="63"/>
        <v>1</v>
      </c>
      <c r="I105" s="11">
        <f t="shared" si="77"/>
        <v>-2878534</v>
      </c>
      <c r="J105" s="4">
        <f t="shared" si="72"/>
        <v>0</v>
      </c>
      <c r="K105" s="51">
        <f t="shared" si="78"/>
        <v>1797860</v>
      </c>
      <c r="L105" s="86">
        <f t="shared" si="73"/>
        <v>-175425</v>
      </c>
      <c r="M105" s="4">
        <f t="shared" si="74"/>
        <v>0</v>
      </c>
      <c r="N105" s="51">
        <f t="shared" si="75"/>
        <v>103509</v>
      </c>
      <c r="P105" s="54">
        <f t="shared" si="66"/>
        <v>1.4892382425862244E-6</v>
      </c>
      <c r="Q105" s="55">
        <f t="shared" si="67"/>
        <v>5.2827476670893132</v>
      </c>
      <c r="R105" s="55">
        <f t="shared" si="68"/>
        <v>0</v>
      </c>
      <c r="S105" s="56">
        <f t="shared" si="69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70"/>
        <v>89228</v>
      </c>
      <c r="E106" s="2">
        <f t="shared" si="71"/>
        <v>1907693</v>
      </c>
      <c r="F106" s="63">
        <f t="shared" si="76"/>
        <v>3569.12</v>
      </c>
      <c r="G106" s="28">
        <f t="shared" si="61"/>
        <v>1.8944214396838617E-3</v>
      </c>
      <c r="H106" s="81">
        <f t="shared" si="63"/>
        <v>1</v>
      </c>
      <c r="I106" s="9">
        <f t="shared" si="77"/>
        <v>-3064676</v>
      </c>
      <c r="J106" s="2">
        <f t="shared" si="72"/>
        <v>0</v>
      </c>
      <c r="K106" s="48">
        <f t="shared" si="78"/>
        <v>1907693</v>
      </c>
      <c r="L106" s="87">
        <f t="shared" si="73"/>
        <v>-186142</v>
      </c>
      <c r="M106" s="2">
        <f t="shared" si="74"/>
        <v>0</v>
      </c>
      <c r="N106" s="48">
        <f t="shared" si="75"/>
        <v>109833</v>
      </c>
      <c r="P106" s="53">
        <f t="shared" si="66"/>
        <v>1.4892382425862244E-6</v>
      </c>
      <c r="Q106" s="52">
        <f t="shared" si="67"/>
        <v>5.5624223726361297</v>
      </c>
      <c r="R106" s="52">
        <f t="shared" si="68"/>
        <v>0</v>
      </c>
      <c r="S106" s="16">
        <f t="shared" si="69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70"/>
        <v>89228</v>
      </c>
      <c r="E107" s="4">
        <f t="shared" si="71"/>
        <v>2024236</v>
      </c>
      <c r="F107" s="64">
        <f t="shared" si="76"/>
        <v>3569.12</v>
      </c>
      <c r="G107" s="27">
        <f t="shared" si="61"/>
        <v>1.8944214396838617E-3</v>
      </c>
      <c r="H107" s="80">
        <f t="shared" si="63"/>
        <v>1</v>
      </c>
      <c r="I107" s="11">
        <f t="shared" si="77"/>
        <v>-3262189</v>
      </c>
      <c r="J107" s="4">
        <f t="shared" si="72"/>
        <v>0</v>
      </c>
      <c r="K107" s="51">
        <f t="shared" si="78"/>
        <v>2024236</v>
      </c>
      <c r="L107" s="86">
        <f t="shared" si="73"/>
        <v>-197513</v>
      </c>
      <c r="M107" s="4">
        <f t="shared" si="74"/>
        <v>0</v>
      </c>
      <c r="N107" s="51">
        <f t="shared" si="75"/>
        <v>116543</v>
      </c>
      <c r="P107" s="54">
        <f t="shared" si="66"/>
        <v>1.4892382425862244E-6</v>
      </c>
      <c r="Q107" s="55">
        <f t="shared" si="67"/>
        <v>5.8591829355912166</v>
      </c>
      <c r="R107" s="55">
        <f t="shared" si="68"/>
        <v>0</v>
      </c>
      <c r="S107" s="56">
        <f t="shared" si="69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70"/>
        <v>89228</v>
      </c>
      <c r="E108" s="2">
        <f t="shared" si="71"/>
        <v>2147898</v>
      </c>
      <c r="F108" s="63">
        <f t="shared" si="76"/>
        <v>3569.12</v>
      </c>
      <c r="G108" s="28">
        <f t="shared" si="61"/>
        <v>1.8944214396838617E-3</v>
      </c>
      <c r="H108" s="81">
        <f t="shared" si="63"/>
        <v>1</v>
      </c>
      <c r="I108" s="9">
        <f t="shared" si="77"/>
        <v>-3471768</v>
      </c>
      <c r="J108" s="2">
        <f t="shared" si="72"/>
        <v>0</v>
      </c>
      <c r="K108" s="48">
        <f t="shared" si="78"/>
        <v>2147898</v>
      </c>
      <c r="L108" s="87">
        <f t="shared" si="73"/>
        <v>-209579</v>
      </c>
      <c r="M108" s="2">
        <f t="shared" si="74"/>
        <v>0</v>
      </c>
      <c r="N108" s="48">
        <f t="shared" si="75"/>
        <v>123662</v>
      </c>
      <c r="P108" s="53">
        <f t="shared" si="66"/>
        <v>1.4892382425862244E-6</v>
      </c>
      <c r="Q108" s="52">
        <f t="shared" si="67"/>
        <v>6.1740720251212551</v>
      </c>
      <c r="R108" s="52">
        <f t="shared" si="68"/>
        <v>0</v>
      </c>
      <c r="S108" s="16">
        <f t="shared" si="69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70"/>
        <v>89228</v>
      </c>
      <c r="E109" s="4">
        <f t="shared" si="71"/>
        <v>2279115</v>
      </c>
      <c r="F109" s="64">
        <f t="shared" si="76"/>
        <v>3569.12</v>
      </c>
      <c r="G109" s="27">
        <f t="shared" si="61"/>
        <v>1.8944214396838617E-3</v>
      </c>
      <c r="H109" s="80">
        <f t="shared" si="63"/>
        <v>1</v>
      </c>
      <c r="I109" s="11">
        <f t="shared" si="77"/>
        <v>-3694151</v>
      </c>
      <c r="J109" s="4">
        <f t="shared" si="72"/>
        <v>0</v>
      </c>
      <c r="K109" s="51">
        <f t="shared" si="78"/>
        <v>2279115</v>
      </c>
      <c r="L109" s="86">
        <f t="shared" si="73"/>
        <v>-222383</v>
      </c>
      <c r="M109" s="4">
        <f t="shared" si="74"/>
        <v>0</v>
      </c>
      <c r="N109" s="51">
        <f t="shared" si="75"/>
        <v>131217</v>
      </c>
      <c r="P109" s="54">
        <f t="shared" si="66"/>
        <v>1.4892382425862244E-6</v>
      </c>
      <c r="Q109" s="55">
        <f t="shared" si="67"/>
        <v>6.5081974900219652</v>
      </c>
      <c r="R109" s="55">
        <f t="shared" si="68"/>
        <v>0</v>
      </c>
      <c r="S109" s="56">
        <f t="shared" si="69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70"/>
        <v>89228</v>
      </c>
      <c r="E110" s="2">
        <f t="shared" si="71"/>
        <v>2418348</v>
      </c>
      <c r="F110" s="63">
        <f t="shared" si="76"/>
        <v>3569.12</v>
      </c>
      <c r="G110" s="28">
        <f t="shared" si="61"/>
        <v>1.8944214396838617E-3</v>
      </c>
      <c r="H110" s="81">
        <f t="shared" si="63"/>
        <v>1</v>
      </c>
      <c r="I110" s="9">
        <f t="shared" si="77"/>
        <v>-3930119</v>
      </c>
      <c r="J110" s="2">
        <f t="shared" si="72"/>
        <v>0</v>
      </c>
      <c r="K110" s="48">
        <f t="shared" si="78"/>
        <v>2418348</v>
      </c>
      <c r="L110" s="87">
        <f t="shared" si="73"/>
        <v>-235968</v>
      </c>
      <c r="M110" s="2">
        <f t="shared" si="74"/>
        <v>0</v>
      </c>
      <c r="N110" s="48">
        <f t="shared" si="75"/>
        <v>139233</v>
      </c>
      <c r="P110" s="53">
        <f t="shared" si="66"/>
        <v>1.4892382425862244E-6</v>
      </c>
      <c r="Q110" s="52">
        <f t="shared" si="67"/>
        <v>6.8627359859192811</v>
      </c>
      <c r="R110" s="52">
        <f t="shared" si="68"/>
        <v>0</v>
      </c>
      <c r="S110" s="16">
        <f t="shared" si="69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70"/>
        <v>89228</v>
      </c>
      <c r="E111" s="4">
        <f t="shared" si="71"/>
        <v>2566087</v>
      </c>
      <c r="F111" s="64">
        <f t="shared" si="76"/>
        <v>3569.12</v>
      </c>
      <c r="G111" s="27">
        <f t="shared" si="61"/>
        <v>1.8944214396838617E-3</v>
      </c>
      <c r="H111" s="80">
        <f t="shared" si="63"/>
        <v>1</v>
      </c>
      <c r="I111" s="11">
        <f t="shared" si="77"/>
        <v>-4180503</v>
      </c>
      <c r="J111" s="4">
        <f t="shared" si="72"/>
        <v>0</v>
      </c>
      <c r="K111" s="51">
        <f t="shared" si="78"/>
        <v>2566087</v>
      </c>
      <c r="L111" s="86">
        <f t="shared" si="73"/>
        <v>-250384</v>
      </c>
      <c r="M111" s="4">
        <f t="shared" si="74"/>
        <v>0</v>
      </c>
      <c r="N111" s="51">
        <f t="shared" si="75"/>
        <v>147739</v>
      </c>
      <c r="P111" s="54">
        <f t="shared" si="66"/>
        <v>1.4892382425862244E-6</v>
      </c>
      <c r="Q111" s="55">
        <f t="shared" si="67"/>
        <v>7.2389326641508687</v>
      </c>
      <c r="R111" s="55">
        <f t="shared" si="68"/>
        <v>0</v>
      </c>
      <c r="S111" s="56">
        <f t="shared" si="69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70"/>
        <v>89228</v>
      </c>
      <c r="E112" s="2">
        <f t="shared" si="71"/>
        <v>2722852</v>
      </c>
      <c r="F112" s="63">
        <f t="shared" si="76"/>
        <v>3569.12</v>
      </c>
      <c r="G112" s="28">
        <f t="shared" si="61"/>
        <v>1.8944214396838617E-3</v>
      </c>
      <c r="H112" s="81">
        <f t="shared" si="63"/>
        <v>1</v>
      </c>
      <c r="I112" s="9">
        <f t="shared" si="77"/>
        <v>-4446183</v>
      </c>
      <c r="J112" s="2">
        <f t="shared" si="72"/>
        <v>0</v>
      </c>
      <c r="K112" s="48">
        <f t="shared" si="78"/>
        <v>2722852</v>
      </c>
      <c r="L112" s="87">
        <f t="shared" si="73"/>
        <v>-265680</v>
      </c>
      <c r="M112" s="2">
        <f t="shared" si="74"/>
        <v>0</v>
      </c>
      <c r="N112" s="48">
        <f t="shared" si="75"/>
        <v>156765</v>
      </c>
      <c r="P112" s="53">
        <f t="shared" si="66"/>
        <v>1.4892382425862244E-6</v>
      </c>
      <c r="Q112" s="52">
        <f t="shared" si="67"/>
        <v>7.6381123113778679</v>
      </c>
      <c r="R112" s="52">
        <f t="shared" si="68"/>
        <v>0</v>
      </c>
      <c r="S112" s="16">
        <f t="shared" si="69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70"/>
        <v>89228</v>
      </c>
      <c r="E113" s="4">
        <f t="shared" si="71"/>
        <v>2889194</v>
      </c>
      <c r="F113" s="64">
        <f t="shared" si="76"/>
        <v>3569.12</v>
      </c>
      <c r="G113" s="27">
        <f t="shared" si="61"/>
        <v>1.8944214396838617E-3</v>
      </c>
      <c r="H113" s="80">
        <f t="shared" si="63"/>
        <v>1</v>
      </c>
      <c r="I113" s="11">
        <f t="shared" si="77"/>
        <v>-4728094</v>
      </c>
      <c r="J113" s="4">
        <f t="shared" si="72"/>
        <v>0</v>
      </c>
      <c r="K113" s="51">
        <f t="shared" si="78"/>
        <v>2889194</v>
      </c>
      <c r="L113" s="86">
        <f t="shared" si="73"/>
        <v>-281911</v>
      </c>
      <c r="M113" s="4">
        <f t="shared" si="74"/>
        <v>0</v>
      </c>
      <c r="N113" s="51">
        <f t="shared" si="75"/>
        <v>166342</v>
      </c>
      <c r="P113" s="54">
        <f t="shared" si="66"/>
        <v>1.4892382425862244E-6</v>
      </c>
      <c r="Q113" s="55">
        <f t="shared" si="67"/>
        <v>8.0616780026620081</v>
      </c>
      <c r="R113" s="55">
        <f t="shared" si="68"/>
        <v>0</v>
      </c>
      <c r="S113" s="56">
        <f t="shared" si="69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70"/>
        <v>89228</v>
      </c>
      <c r="E114" s="2">
        <f t="shared" si="71"/>
        <v>3065698</v>
      </c>
      <c r="F114" s="63">
        <f t="shared" si="76"/>
        <v>3569.12</v>
      </c>
      <c r="G114" s="28">
        <f t="shared" si="61"/>
        <v>1.8944214396838617E-3</v>
      </c>
      <c r="H114" s="81">
        <f t="shared" si="63"/>
        <v>1</v>
      </c>
      <c r="I114" s="9">
        <f t="shared" si="77"/>
        <v>-5027227</v>
      </c>
      <c r="J114" s="2">
        <f t="shared" si="72"/>
        <v>0</v>
      </c>
      <c r="K114" s="48">
        <f t="shared" si="78"/>
        <v>3065698</v>
      </c>
      <c r="L114" s="87">
        <f t="shared" si="73"/>
        <v>-299133</v>
      </c>
      <c r="M114" s="2">
        <f t="shared" si="74"/>
        <v>0</v>
      </c>
      <c r="N114" s="48">
        <f t="shared" si="75"/>
        <v>176504</v>
      </c>
      <c r="P114" s="53">
        <f t="shared" si="66"/>
        <v>1.4892382425862244E-6</v>
      </c>
      <c r="Q114" s="52">
        <f t="shared" si="67"/>
        <v>8.5111202719175303</v>
      </c>
      <c r="R114" s="52">
        <f t="shared" si="68"/>
        <v>0</v>
      </c>
      <c r="S114" s="16">
        <f t="shared" si="69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70"/>
        <v>89228</v>
      </c>
      <c r="E115" s="4">
        <f t="shared" si="71"/>
        <v>3252985</v>
      </c>
      <c r="F115" s="64">
        <f t="shared" si="76"/>
        <v>3569.12</v>
      </c>
      <c r="G115" s="27">
        <f t="shared" si="61"/>
        <v>1.8944214396838617E-3</v>
      </c>
      <c r="H115" s="80">
        <f t="shared" si="63"/>
        <v>1</v>
      </c>
      <c r="I115" s="11">
        <f t="shared" si="77"/>
        <v>-5344634</v>
      </c>
      <c r="J115" s="4">
        <f t="shared" si="72"/>
        <v>0</v>
      </c>
      <c r="K115" s="51">
        <f t="shared" si="78"/>
        <v>3252985</v>
      </c>
      <c r="L115" s="86">
        <f t="shared" si="73"/>
        <v>-317407</v>
      </c>
      <c r="M115" s="4">
        <f t="shared" si="74"/>
        <v>0</v>
      </c>
      <c r="N115" s="51">
        <f t="shared" si="75"/>
        <v>187287</v>
      </c>
      <c r="P115" s="54">
        <f t="shared" si="66"/>
        <v>1.4892382425862244E-6</v>
      </c>
      <c r="Q115" s="55">
        <f t="shared" si="67"/>
        <v>8.988019081070993</v>
      </c>
      <c r="R115" s="55">
        <f t="shared" si="68"/>
        <v>0</v>
      </c>
      <c r="S115" s="56">
        <f t="shared" si="69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70"/>
        <v>89228</v>
      </c>
      <c r="E116" s="2">
        <f t="shared" si="71"/>
        <v>3451713</v>
      </c>
      <c r="F116" s="63">
        <f t="shared" si="76"/>
        <v>3569.12</v>
      </c>
      <c r="G116" s="28">
        <f t="shared" si="61"/>
        <v>1.8944214396838617E-3</v>
      </c>
      <c r="H116" s="81">
        <f t="shared" si="63"/>
        <v>1</v>
      </c>
      <c r="I116" s="9">
        <f t="shared" si="77"/>
        <v>-5681432</v>
      </c>
      <c r="J116" s="2">
        <f t="shared" si="72"/>
        <v>0</v>
      </c>
      <c r="K116" s="48">
        <f t="shared" si="78"/>
        <v>3451713</v>
      </c>
      <c r="L116" s="87">
        <f t="shared" si="73"/>
        <v>-336798</v>
      </c>
      <c r="M116" s="2">
        <f t="shared" si="74"/>
        <v>0</v>
      </c>
      <c r="N116" s="48">
        <f t="shared" si="75"/>
        <v>198728</v>
      </c>
      <c r="P116" s="53">
        <f t="shared" si="66"/>
        <v>1.4892382425862244E-6</v>
      </c>
      <c r="Q116" s="52">
        <f t="shared" si="67"/>
        <v>9.4940516435903159</v>
      </c>
      <c r="R116" s="52">
        <f t="shared" si="68"/>
        <v>0</v>
      </c>
      <c r="S116" s="16">
        <f t="shared" si="69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70"/>
        <v>89228</v>
      </c>
      <c r="E117" s="4">
        <f t="shared" si="71"/>
        <v>3662582</v>
      </c>
      <c r="F117" s="64">
        <f t="shared" si="76"/>
        <v>3569.12</v>
      </c>
      <c r="G117" s="27">
        <f t="shared" si="61"/>
        <v>1.8944214396838617E-3</v>
      </c>
      <c r="H117" s="80">
        <f t="shared" si="63"/>
        <v>1</v>
      </c>
      <c r="I117" s="11">
        <f t="shared" si="77"/>
        <v>-6038805</v>
      </c>
      <c r="J117" s="4">
        <f t="shared" si="72"/>
        <v>0</v>
      </c>
      <c r="K117" s="51">
        <f t="shared" si="78"/>
        <v>3662582</v>
      </c>
      <c r="L117" s="86">
        <f t="shared" si="73"/>
        <v>-357373</v>
      </c>
      <c r="M117" s="4">
        <f t="shared" si="74"/>
        <v>0</v>
      </c>
      <c r="N117" s="51">
        <f t="shared" si="75"/>
        <v>210869</v>
      </c>
      <c r="P117" s="54">
        <f t="shared" si="66"/>
        <v>1.4892382425862244E-6</v>
      </c>
      <c r="Q117" s="55">
        <f t="shared" si="67"/>
        <v>10.030998589972464</v>
      </c>
      <c r="R117" s="55">
        <f t="shared" si="68"/>
        <v>0</v>
      </c>
      <c r="S117" s="56">
        <f t="shared" si="69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70"/>
        <v>89228</v>
      </c>
      <c r="E118" s="2">
        <f t="shared" si="71"/>
        <v>3886333</v>
      </c>
      <c r="F118" s="63">
        <f t="shared" si="76"/>
        <v>3569.12</v>
      </c>
      <c r="G118" s="28">
        <f t="shared" si="61"/>
        <v>1.8944214396838617E-3</v>
      </c>
      <c r="H118" s="81">
        <f t="shared" si="63"/>
        <v>1</v>
      </c>
      <c r="I118" s="9">
        <f t="shared" si="77"/>
        <v>-6418010</v>
      </c>
      <c r="J118" s="2">
        <f t="shared" si="72"/>
        <v>0</v>
      </c>
      <c r="K118" s="48">
        <f t="shared" si="78"/>
        <v>3886333</v>
      </c>
      <c r="L118" s="87">
        <f t="shared" si="73"/>
        <v>-379205</v>
      </c>
      <c r="M118" s="2">
        <f t="shared" si="74"/>
        <v>0</v>
      </c>
      <c r="N118" s="48">
        <f t="shared" si="75"/>
        <v>223751</v>
      </c>
      <c r="P118" s="53">
        <f t="shared" si="66"/>
        <v>1.4892382425862244E-6</v>
      </c>
      <c r="Q118" s="52">
        <f t="shared" si="67"/>
        <v>10.600747750503855</v>
      </c>
      <c r="R118" s="52">
        <f t="shared" si="68"/>
        <v>0</v>
      </c>
      <c r="S118" s="16">
        <f t="shared" si="69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70"/>
        <v>89228</v>
      </c>
      <c r="E119" s="4">
        <f t="shared" si="71"/>
        <v>4123753</v>
      </c>
      <c r="F119" s="64">
        <f t="shared" si="76"/>
        <v>3569.12</v>
      </c>
      <c r="G119" s="27">
        <f t="shared" si="61"/>
        <v>1.8944214396838617E-3</v>
      </c>
      <c r="H119" s="80">
        <f t="shared" si="63"/>
        <v>1</v>
      </c>
      <c r="I119" s="11">
        <f t="shared" si="77"/>
        <v>-6820381</v>
      </c>
      <c r="J119" s="4">
        <f t="shared" si="72"/>
        <v>0</v>
      </c>
      <c r="K119" s="51">
        <f t="shared" si="78"/>
        <v>4123753</v>
      </c>
      <c r="L119" s="86">
        <f t="shared" si="73"/>
        <v>-402371</v>
      </c>
      <c r="M119" s="4">
        <f t="shared" si="74"/>
        <v>0</v>
      </c>
      <c r="N119" s="51">
        <f t="shared" si="75"/>
        <v>237420</v>
      </c>
      <c r="P119" s="54">
        <f t="shared" ref="P119:P150" si="79">R$17*((1+P$17-Q$17)*(1+P$17+S$17)-Q$17)</f>
        <v>1.4892382425862244E-6</v>
      </c>
      <c r="Q119" s="55">
        <f t="shared" ref="Q119:Q150" si="80">(1+P$17-Q$17)*(1+P$17+S$17)-R$17*((S$17*K118)+((I118+J118)*(1+P$17+S$17)))</f>
        <v>11.205303014593794</v>
      </c>
      <c r="R119" s="55">
        <f t="shared" ref="R119:R150" si="81">-J118*(1+P$17+S$17)</f>
        <v>0</v>
      </c>
      <c r="S119" s="56">
        <f t="shared" si="69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70"/>
        <v>89228</v>
      </c>
      <c r="E120" s="2">
        <f t="shared" si="71"/>
        <v>4375677</v>
      </c>
      <c r="F120" s="63">
        <f t="shared" si="76"/>
        <v>3569.12</v>
      </c>
      <c r="G120" s="28">
        <f t="shared" si="61"/>
        <v>1.8944214396838617E-3</v>
      </c>
      <c r="H120" s="81">
        <f t="shared" si="63"/>
        <v>1</v>
      </c>
      <c r="I120" s="9">
        <f t="shared" si="77"/>
        <v>-7247333</v>
      </c>
      <c r="J120" s="2">
        <f t="shared" si="72"/>
        <v>0</v>
      </c>
      <c r="K120" s="48">
        <f t="shared" si="78"/>
        <v>4375677</v>
      </c>
      <c r="L120" s="87">
        <f t="shared" si="73"/>
        <v>-426952</v>
      </c>
      <c r="M120" s="2">
        <f t="shared" si="74"/>
        <v>0</v>
      </c>
      <c r="N120" s="48">
        <f t="shared" si="75"/>
        <v>251924</v>
      </c>
      <c r="P120" s="53">
        <f t="shared" si="79"/>
        <v>1.4892382425862244E-6</v>
      </c>
      <c r="Q120" s="52">
        <f t="shared" si="80"/>
        <v>11.846791118499105</v>
      </c>
      <c r="R120" s="52">
        <f t="shared" si="81"/>
        <v>0</v>
      </c>
      <c r="S120" s="16">
        <f t="shared" si="69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70"/>
        <v>89228</v>
      </c>
      <c r="E121" s="4">
        <f t="shared" si="71"/>
        <v>4642992</v>
      </c>
      <c r="F121" s="64">
        <f t="shared" si="76"/>
        <v>3569.12</v>
      </c>
      <c r="G121" s="27">
        <f t="shared" si="61"/>
        <v>1.8944214396838617E-3</v>
      </c>
      <c r="H121" s="80">
        <f t="shared" si="63"/>
        <v>1</v>
      </c>
      <c r="I121" s="11">
        <f t="shared" si="77"/>
        <v>-7700368</v>
      </c>
      <c r="J121" s="4">
        <f t="shared" si="72"/>
        <v>0</v>
      </c>
      <c r="K121" s="51">
        <f t="shared" si="78"/>
        <v>4642992</v>
      </c>
      <c r="L121" s="86">
        <f t="shared" si="73"/>
        <v>-453035</v>
      </c>
      <c r="M121" s="4">
        <f t="shared" si="74"/>
        <v>0</v>
      </c>
      <c r="N121" s="51">
        <f t="shared" si="75"/>
        <v>267315</v>
      </c>
      <c r="P121" s="54">
        <f t="shared" si="79"/>
        <v>1.4892382425862244E-6</v>
      </c>
      <c r="Q121" s="55">
        <f t="shared" si="80"/>
        <v>12.527467966371056</v>
      </c>
      <c r="R121" s="55">
        <f t="shared" si="81"/>
        <v>0</v>
      </c>
      <c r="S121" s="56">
        <f t="shared" si="69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70"/>
        <v>89228</v>
      </c>
      <c r="E122" s="2">
        <f t="shared" si="71"/>
        <v>4926637</v>
      </c>
      <c r="F122" s="63">
        <f t="shared" si="76"/>
        <v>3569.12</v>
      </c>
      <c r="G122" s="28">
        <f t="shared" si="61"/>
        <v>1.8944214396838617E-3</v>
      </c>
      <c r="H122" s="81">
        <f t="shared" si="63"/>
        <v>1</v>
      </c>
      <c r="I122" s="9">
        <f t="shared" si="77"/>
        <v>-8181080</v>
      </c>
      <c r="J122" s="2">
        <f t="shared" si="72"/>
        <v>0</v>
      </c>
      <c r="K122" s="48">
        <f t="shared" si="78"/>
        <v>4926637</v>
      </c>
      <c r="L122" s="87">
        <f t="shared" si="73"/>
        <v>-480712</v>
      </c>
      <c r="M122" s="2">
        <f t="shared" si="74"/>
        <v>0</v>
      </c>
      <c r="N122" s="48">
        <f t="shared" si="75"/>
        <v>283645</v>
      </c>
      <c r="P122" s="53">
        <f t="shared" si="79"/>
        <v>1.4892382425862244E-6</v>
      </c>
      <c r="Q122" s="52">
        <f t="shared" si="80"/>
        <v>13.249728267384974</v>
      </c>
      <c r="R122" s="52">
        <f t="shared" si="81"/>
        <v>0</v>
      </c>
      <c r="S122" s="16">
        <f t="shared" si="69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70"/>
        <v>89228</v>
      </c>
      <c r="E123" s="4">
        <f t="shared" si="71"/>
        <v>5227611</v>
      </c>
      <c r="F123" s="64">
        <f t="shared" si="76"/>
        <v>3569.12</v>
      </c>
      <c r="G123" s="27">
        <f t="shared" si="61"/>
        <v>1.8944214396838617E-3</v>
      </c>
      <c r="H123" s="80">
        <f t="shared" si="63"/>
        <v>1</v>
      </c>
      <c r="I123" s="11">
        <f t="shared" si="77"/>
        <v>-8691159</v>
      </c>
      <c r="J123" s="4">
        <f t="shared" si="72"/>
        <v>0</v>
      </c>
      <c r="K123" s="51">
        <f t="shared" si="78"/>
        <v>5227611</v>
      </c>
      <c r="L123" s="86">
        <f t="shared" si="73"/>
        <v>-510079</v>
      </c>
      <c r="M123" s="4">
        <f t="shared" si="74"/>
        <v>0</v>
      </c>
      <c r="N123" s="51">
        <f t="shared" si="75"/>
        <v>300974</v>
      </c>
      <c r="P123" s="54">
        <f t="shared" si="79"/>
        <v>1.4892382425862244E-6</v>
      </c>
      <c r="Q123" s="55">
        <f t="shared" si="80"/>
        <v>14.01611304815081</v>
      </c>
      <c r="R123" s="55">
        <f t="shared" si="81"/>
        <v>0</v>
      </c>
      <c r="S123" s="56">
        <f t="shared" si="69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70"/>
        <v>89228</v>
      </c>
      <c r="E124" s="2">
        <f t="shared" si="71"/>
        <v>5546971</v>
      </c>
      <c r="F124" s="63">
        <f t="shared" si="76"/>
        <v>3569.12</v>
      </c>
      <c r="G124" s="28">
        <f t="shared" si="61"/>
        <v>1.8944214396838617E-3</v>
      </c>
      <c r="H124" s="81">
        <f t="shared" si="63"/>
        <v>1</v>
      </c>
      <c r="I124" s="9">
        <f t="shared" si="77"/>
        <v>-9232399</v>
      </c>
      <c r="J124" s="2">
        <f t="shared" si="72"/>
        <v>0</v>
      </c>
      <c r="K124" s="48">
        <f t="shared" si="78"/>
        <v>5546971</v>
      </c>
      <c r="L124" s="87">
        <f t="shared" si="73"/>
        <v>-541240</v>
      </c>
      <c r="M124" s="2">
        <f t="shared" si="74"/>
        <v>0</v>
      </c>
      <c r="N124" s="48">
        <f t="shared" si="75"/>
        <v>319360</v>
      </c>
      <c r="P124" s="53">
        <f t="shared" si="79"/>
        <v>1.4892382425862244E-6</v>
      </c>
      <c r="Q124" s="52">
        <f t="shared" si="80"/>
        <v>14.829316907115476</v>
      </c>
      <c r="R124" s="52">
        <f t="shared" si="81"/>
        <v>0</v>
      </c>
      <c r="S124" s="16">
        <f t="shared" si="69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70"/>
        <v>89228</v>
      </c>
      <c r="E125" s="4">
        <f t="shared" si="71"/>
        <v>5885842</v>
      </c>
      <c r="F125" s="64">
        <f t="shared" si="76"/>
        <v>3569.12</v>
      </c>
      <c r="G125" s="27">
        <f t="shared" si="61"/>
        <v>1.8944214396838617E-3</v>
      </c>
      <c r="H125" s="80">
        <f t="shared" si="63"/>
        <v>1</v>
      </c>
      <c r="I125" s="11">
        <f t="shared" si="77"/>
        <v>-9806704</v>
      </c>
      <c r="J125" s="4">
        <f t="shared" si="72"/>
        <v>0</v>
      </c>
      <c r="K125" s="51">
        <f t="shared" si="78"/>
        <v>5885842</v>
      </c>
      <c r="L125" s="86">
        <f t="shared" si="73"/>
        <v>-574305</v>
      </c>
      <c r="M125" s="4">
        <f t="shared" si="74"/>
        <v>0</v>
      </c>
      <c r="N125" s="51">
        <f t="shared" si="75"/>
        <v>338871</v>
      </c>
      <c r="P125" s="54">
        <f t="shared" si="79"/>
        <v>1.4892382425862244E-6</v>
      </c>
      <c r="Q125" s="55">
        <f t="shared" si="80"/>
        <v>15.692199723301272</v>
      </c>
      <c r="R125" s="55">
        <f t="shared" si="81"/>
        <v>0</v>
      </c>
      <c r="S125" s="56">
        <f t="shared" si="69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70"/>
        <v>89228</v>
      </c>
      <c r="E126" s="2">
        <f t="shared" si="71"/>
        <v>6245415</v>
      </c>
      <c r="F126" s="63">
        <f t="shared" si="76"/>
        <v>3569.12</v>
      </c>
      <c r="G126" s="28">
        <f t="shared" si="61"/>
        <v>1.8944214396838617E-3</v>
      </c>
      <c r="H126" s="81">
        <f t="shared" si="63"/>
        <v>1</v>
      </c>
      <c r="I126" s="9">
        <f t="shared" si="77"/>
        <v>-10416094</v>
      </c>
      <c r="J126" s="2">
        <f t="shared" si="72"/>
        <v>0</v>
      </c>
      <c r="K126" s="48">
        <f t="shared" si="78"/>
        <v>6245415</v>
      </c>
      <c r="L126" s="87">
        <f t="shared" si="73"/>
        <v>-609390</v>
      </c>
      <c r="M126" s="2">
        <f t="shared" si="74"/>
        <v>0</v>
      </c>
      <c r="N126" s="48">
        <f t="shared" si="75"/>
        <v>359573</v>
      </c>
      <c r="P126" s="53">
        <f t="shared" si="79"/>
        <v>1.4892382425862244E-6</v>
      </c>
      <c r="Q126" s="52">
        <f t="shared" si="80"/>
        <v>16.607797226790922</v>
      </c>
      <c r="R126" s="52">
        <f t="shared" si="81"/>
        <v>0</v>
      </c>
      <c r="S126" s="16">
        <f t="shared" si="69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70"/>
        <v>89228</v>
      </c>
      <c r="E127" s="4">
        <f t="shared" si="71"/>
        <v>6626954</v>
      </c>
      <c r="F127" s="64">
        <f t="shared" si="76"/>
        <v>3569.12</v>
      </c>
      <c r="G127" s="27">
        <f t="shared" si="61"/>
        <v>1.8944214396838617E-3</v>
      </c>
      <c r="H127" s="80">
        <f t="shared" si="63"/>
        <v>1</v>
      </c>
      <c r="I127" s="11">
        <f t="shared" si="77"/>
        <v>-11062712</v>
      </c>
      <c r="J127" s="4">
        <f t="shared" si="72"/>
        <v>0</v>
      </c>
      <c r="K127" s="51">
        <f t="shared" si="78"/>
        <v>6626954</v>
      </c>
      <c r="L127" s="86">
        <f t="shared" si="73"/>
        <v>-646618</v>
      </c>
      <c r="M127" s="4">
        <f t="shared" si="74"/>
        <v>0</v>
      </c>
      <c r="N127" s="51">
        <f t="shared" si="75"/>
        <v>381539</v>
      </c>
      <c r="P127" s="54">
        <f t="shared" si="79"/>
        <v>1.4892382425862244E-6</v>
      </c>
      <c r="Q127" s="55">
        <f t="shared" si="80"/>
        <v>17.579329702501784</v>
      </c>
      <c r="R127" s="55">
        <f t="shared" si="81"/>
        <v>0</v>
      </c>
      <c r="S127" s="56">
        <f t="shared" si="69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70"/>
        <v>89228</v>
      </c>
      <c r="E128" s="2">
        <f t="shared" si="71"/>
        <v>7031802</v>
      </c>
      <c r="F128" s="63">
        <f t="shared" si="76"/>
        <v>3569.12</v>
      </c>
      <c r="G128" s="28">
        <f t="shared" si="61"/>
        <v>1.8944214396838617E-3</v>
      </c>
      <c r="H128" s="81">
        <f t="shared" si="63"/>
        <v>1</v>
      </c>
      <c r="I128" s="9">
        <f t="shared" si="77"/>
        <v>-11748833</v>
      </c>
      <c r="J128" s="2">
        <f t="shared" si="72"/>
        <v>0</v>
      </c>
      <c r="K128" s="48">
        <f t="shared" si="78"/>
        <v>7031802</v>
      </c>
      <c r="L128" s="87">
        <f t="shared" si="73"/>
        <v>-686121</v>
      </c>
      <c r="M128" s="2">
        <f t="shared" si="74"/>
        <v>0</v>
      </c>
      <c r="N128" s="48">
        <f t="shared" si="75"/>
        <v>404848</v>
      </c>
      <c r="P128" s="53">
        <f t="shared" si="79"/>
        <v>1.4892382425862244E-6</v>
      </c>
      <c r="Q128" s="52">
        <f t="shared" si="80"/>
        <v>18.61021359647528</v>
      </c>
      <c r="R128" s="52">
        <f t="shared" si="81"/>
        <v>0</v>
      </c>
      <c r="S128" s="16">
        <f t="shared" si="69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70"/>
        <v>89228</v>
      </c>
      <c r="E129" s="4">
        <f t="shared" si="71"/>
        <v>7461383</v>
      </c>
      <c r="F129" s="64">
        <f t="shared" si="76"/>
        <v>3569.12</v>
      </c>
      <c r="G129" s="27">
        <f t="shared" si="61"/>
        <v>1.8944214396838617E-3</v>
      </c>
      <c r="H129" s="80">
        <f t="shared" si="63"/>
        <v>1</v>
      </c>
      <c r="I129" s="11">
        <f t="shared" si="77"/>
        <v>-12476870</v>
      </c>
      <c r="J129" s="4">
        <f t="shared" si="72"/>
        <v>0</v>
      </c>
      <c r="K129" s="51">
        <f t="shared" si="78"/>
        <v>7461383</v>
      </c>
      <c r="L129" s="86">
        <f t="shared" si="73"/>
        <v>-728037</v>
      </c>
      <c r="M129" s="4">
        <f t="shared" si="74"/>
        <v>0</v>
      </c>
      <c r="N129" s="51">
        <f t="shared" si="75"/>
        <v>429581</v>
      </c>
      <c r="P129" s="54">
        <f t="shared" si="79"/>
        <v>1.4892382425862244E-6</v>
      </c>
      <c r="Q129" s="55">
        <f t="shared" si="80"/>
        <v>19.704075971571321</v>
      </c>
      <c r="R129" s="55">
        <f t="shared" si="81"/>
        <v>0</v>
      </c>
      <c r="S129" s="56">
        <f t="shared" si="69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70"/>
        <v>89228</v>
      </c>
      <c r="E130" s="2">
        <f t="shared" si="71"/>
        <v>7917207</v>
      </c>
      <c r="F130" s="63">
        <f t="shared" si="76"/>
        <v>3569.12</v>
      </c>
      <c r="G130" s="28">
        <f t="shared" si="61"/>
        <v>1.8944214396838617E-3</v>
      </c>
      <c r="H130" s="81">
        <f t="shared" si="63"/>
        <v>1</v>
      </c>
      <c r="I130" s="9">
        <f t="shared" si="77"/>
        <v>-13249383</v>
      </c>
      <c r="J130" s="2">
        <f t="shared" si="72"/>
        <v>0</v>
      </c>
      <c r="K130" s="48">
        <f t="shared" si="78"/>
        <v>7917207</v>
      </c>
      <c r="L130" s="87">
        <f t="shared" si="73"/>
        <v>-772513</v>
      </c>
      <c r="M130" s="2">
        <f t="shared" si="74"/>
        <v>0</v>
      </c>
      <c r="N130" s="48">
        <f t="shared" si="75"/>
        <v>455824</v>
      </c>
      <c r="P130" s="53">
        <f t="shared" si="79"/>
        <v>1.4892382425862244E-6</v>
      </c>
      <c r="Q130" s="52">
        <f t="shared" si="80"/>
        <v>20.864763833479465</v>
      </c>
      <c r="R130" s="52">
        <f t="shared" si="81"/>
        <v>0</v>
      </c>
      <c r="S130" s="16">
        <f t="shared" si="69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70"/>
        <v>89228</v>
      </c>
      <c r="E131" s="4">
        <f t="shared" si="71"/>
        <v>8400878</v>
      </c>
      <c r="F131" s="64">
        <f t="shared" si="76"/>
        <v>3569.12</v>
      </c>
      <c r="G131" s="27">
        <f t="shared" si="61"/>
        <v>1.8944214396838617E-3</v>
      </c>
      <c r="H131" s="80">
        <f t="shared" si="63"/>
        <v>1</v>
      </c>
      <c r="I131" s="11">
        <f t="shared" si="77"/>
        <v>-14069090</v>
      </c>
      <c r="J131" s="4">
        <f t="shared" si="72"/>
        <v>0</v>
      </c>
      <c r="K131" s="51">
        <f t="shared" si="78"/>
        <v>8400878</v>
      </c>
      <c r="L131" s="86">
        <f t="shared" si="73"/>
        <v>-819707</v>
      </c>
      <c r="M131" s="4">
        <f t="shared" si="74"/>
        <v>0</v>
      </c>
      <c r="N131" s="51">
        <f t="shared" si="75"/>
        <v>483671</v>
      </c>
      <c r="P131" s="54">
        <f t="shared" si="79"/>
        <v>1.4892382425862244E-6</v>
      </c>
      <c r="Q131" s="55">
        <f t="shared" si="80"/>
        <v>22.096358430854114</v>
      </c>
      <c r="R131" s="55">
        <f t="shared" si="81"/>
        <v>0</v>
      </c>
      <c r="S131" s="56">
        <f t="shared" si="69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70"/>
        <v>89228</v>
      </c>
      <c r="E132" s="2">
        <f t="shared" si="71"/>
        <v>8914097</v>
      </c>
      <c r="F132" s="63">
        <f t="shared" si="76"/>
        <v>3569.12</v>
      </c>
      <c r="G132" s="28">
        <f t="shared" ref="G132:G195" si="82">D132/U$3</f>
        <v>1.8944214396838617E-3</v>
      </c>
      <c r="H132" s="81">
        <f t="shared" si="63"/>
        <v>1</v>
      </c>
      <c r="I132" s="9">
        <f t="shared" si="77"/>
        <v>-14938874</v>
      </c>
      <c r="J132" s="2">
        <f t="shared" si="72"/>
        <v>0</v>
      </c>
      <c r="K132" s="48">
        <f t="shared" si="78"/>
        <v>8914097</v>
      </c>
      <c r="L132" s="87">
        <f t="shared" si="73"/>
        <v>-869784</v>
      </c>
      <c r="M132" s="2">
        <f t="shared" si="74"/>
        <v>0</v>
      </c>
      <c r="N132" s="48">
        <f t="shared" si="75"/>
        <v>513219</v>
      </c>
      <c r="P132" s="53">
        <f t="shared" si="79"/>
        <v>1.4892382425862244E-6</v>
      </c>
      <c r="Q132" s="52">
        <f t="shared" si="80"/>
        <v>23.403193027091614</v>
      </c>
      <c r="R132" s="52">
        <f t="shared" si="81"/>
        <v>0</v>
      </c>
      <c r="S132" s="16">
        <f t="shared" si="69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70"/>
        <v>89228</v>
      </c>
      <c r="E133" s="4">
        <f t="shared" si="71"/>
        <v>9458669</v>
      </c>
      <c r="F133" s="64">
        <f t="shared" ref="F133:F164" si="83">D133*P$17</f>
        <v>3569.12</v>
      </c>
      <c r="G133" s="27">
        <f t="shared" si="82"/>
        <v>1.8944214396838617E-3</v>
      </c>
      <c r="H133" s="80">
        <f t="shared" ref="H133:H196" si="84">D133/D132</f>
        <v>1</v>
      </c>
      <c r="I133" s="11">
        <f t="shared" ref="I133:I164" si="85">INT((S$17*K133+I132)/(1+R$17*J133))</f>
        <v>-15861794</v>
      </c>
      <c r="J133" s="4">
        <f t="shared" si="72"/>
        <v>0</v>
      </c>
      <c r="K133" s="51">
        <f t="shared" ref="K133:K164" si="86">INT((Q$17*J133+K132)/(1+P$17+S$17))</f>
        <v>9458669</v>
      </c>
      <c r="L133" s="86">
        <f t="shared" si="73"/>
        <v>-922920</v>
      </c>
      <c r="M133" s="4">
        <f t="shared" si="74"/>
        <v>0</v>
      </c>
      <c r="N133" s="51">
        <f t="shared" si="75"/>
        <v>544572</v>
      </c>
      <c r="P133" s="54">
        <f t="shared" si="79"/>
        <v>1.4892382425862244E-6</v>
      </c>
      <c r="Q133" s="55">
        <f t="shared" si="80"/>
        <v>24.78986388438279</v>
      </c>
      <c r="R133" s="55">
        <f t="shared" si="81"/>
        <v>0</v>
      </c>
      <c r="S133" s="56">
        <f t="shared" si="69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70"/>
        <v>89228</v>
      </c>
      <c r="E134" s="2">
        <f t="shared" si="71"/>
        <v>10036510</v>
      </c>
      <c r="F134" s="63">
        <f t="shared" si="83"/>
        <v>3569.12</v>
      </c>
      <c r="G134" s="28">
        <f t="shared" si="82"/>
        <v>1.8944214396838617E-3</v>
      </c>
      <c r="H134" s="81">
        <f t="shared" si="84"/>
        <v>1</v>
      </c>
      <c r="I134" s="9">
        <f t="shared" si="85"/>
        <v>-16841096</v>
      </c>
      <c r="J134" s="2">
        <f t="shared" si="72"/>
        <v>0</v>
      </c>
      <c r="K134" s="48">
        <f t="shared" si="86"/>
        <v>10036510</v>
      </c>
      <c r="L134" s="87">
        <f t="shared" si="73"/>
        <v>-979302</v>
      </c>
      <c r="M134" s="2">
        <f t="shared" si="74"/>
        <v>0</v>
      </c>
      <c r="N134" s="48">
        <f t="shared" si="75"/>
        <v>577841</v>
      </c>
      <c r="P134" s="53">
        <f t="shared" si="79"/>
        <v>1.4892382425862244E-6</v>
      </c>
      <c r="Q134" s="52">
        <f t="shared" si="80"/>
        <v>26.261247879930792</v>
      </c>
      <c r="R134" s="52">
        <f t="shared" si="81"/>
        <v>0</v>
      </c>
      <c r="S134" s="16">
        <f t="shared" si="69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70"/>
        <v>89228</v>
      </c>
      <c r="E135" s="4">
        <f t="shared" si="71"/>
        <v>10649652</v>
      </c>
      <c r="F135" s="64">
        <f t="shared" si="83"/>
        <v>3569.12</v>
      </c>
      <c r="G135" s="27">
        <f t="shared" si="82"/>
        <v>1.8944214396838617E-3</v>
      </c>
      <c r="H135" s="80">
        <f t="shared" si="84"/>
        <v>1</v>
      </c>
      <c r="I135" s="11">
        <f t="shared" si="85"/>
        <v>-17880225</v>
      </c>
      <c r="J135" s="4">
        <f t="shared" si="72"/>
        <v>0</v>
      </c>
      <c r="K135" s="51">
        <f t="shared" si="86"/>
        <v>10649652</v>
      </c>
      <c r="L135" s="86">
        <f t="shared" si="73"/>
        <v>-1039129</v>
      </c>
      <c r="M135" s="4">
        <f t="shared" si="74"/>
        <v>0</v>
      </c>
      <c r="N135" s="51">
        <f t="shared" si="75"/>
        <v>613142</v>
      </c>
      <c r="P135" s="54">
        <f t="shared" si="79"/>
        <v>1.4892382425862244E-6</v>
      </c>
      <c r="Q135" s="55">
        <f t="shared" si="80"/>
        <v>27.822520122169017</v>
      </c>
      <c r="R135" s="55">
        <f t="shared" si="81"/>
        <v>0</v>
      </c>
      <c r="S135" s="56">
        <f t="shared" si="69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70"/>
        <v>89228</v>
      </c>
      <c r="E136" s="2">
        <f t="shared" si="71"/>
        <v>11300251</v>
      </c>
      <c r="F136" s="63">
        <f t="shared" si="83"/>
        <v>3569.12</v>
      </c>
      <c r="G136" s="28">
        <f t="shared" si="82"/>
        <v>1.8944214396838617E-3</v>
      </c>
      <c r="H136" s="81">
        <f t="shared" si="84"/>
        <v>1</v>
      </c>
      <c r="I136" s="9">
        <f t="shared" si="85"/>
        <v>-18982835</v>
      </c>
      <c r="J136" s="2">
        <f t="shared" si="72"/>
        <v>0</v>
      </c>
      <c r="K136" s="48">
        <f t="shared" si="86"/>
        <v>11300251</v>
      </c>
      <c r="L136" s="87">
        <f t="shared" si="73"/>
        <v>-1102610</v>
      </c>
      <c r="M136" s="2">
        <f t="shared" si="74"/>
        <v>0</v>
      </c>
      <c r="N136" s="48">
        <f t="shared" si="75"/>
        <v>650599</v>
      </c>
      <c r="P136" s="53">
        <f t="shared" si="79"/>
        <v>1.4892382425862244E-6</v>
      </c>
      <c r="Q136" s="52">
        <f t="shared" si="80"/>
        <v>29.479172758342624</v>
      </c>
      <c r="R136" s="52">
        <f t="shared" si="81"/>
        <v>0</v>
      </c>
      <c r="S136" s="16">
        <f t="shared" si="69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70"/>
        <v>89228</v>
      </c>
      <c r="E137" s="4">
        <f t="shared" si="71"/>
        <v>11990596</v>
      </c>
      <c r="F137" s="64">
        <f t="shared" si="83"/>
        <v>3569.12</v>
      </c>
      <c r="G137" s="27">
        <f t="shared" si="82"/>
        <v>1.8944214396838617E-3</v>
      </c>
      <c r="H137" s="80">
        <f t="shared" si="84"/>
        <v>1</v>
      </c>
      <c r="I137" s="11">
        <f t="shared" si="85"/>
        <v>-20152805</v>
      </c>
      <c r="J137" s="4">
        <f t="shared" si="72"/>
        <v>0</v>
      </c>
      <c r="K137" s="51">
        <f t="shared" si="86"/>
        <v>11990596</v>
      </c>
      <c r="L137" s="86">
        <f t="shared" si="73"/>
        <v>-1169970</v>
      </c>
      <c r="M137" s="4">
        <f t="shared" si="74"/>
        <v>0</v>
      </c>
      <c r="N137" s="51">
        <f t="shared" si="75"/>
        <v>690345</v>
      </c>
      <c r="P137" s="54">
        <f t="shared" si="79"/>
        <v>1.4892382425862244E-6</v>
      </c>
      <c r="Q137" s="55">
        <f t="shared" si="80"/>
        <v>31.237031243803557</v>
      </c>
      <c r="R137" s="55">
        <f t="shared" si="81"/>
        <v>0</v>
      </c>
      <c r="S137" s="56">
        <f t="shared" si="69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70"/>
        <v>89228</v>
      </c>
      <c r="E138" s="2">
        <f t="shared" si="71"/>
        <v>12723115</v>
      </c>
      <c r="F138" s="63">
        <f t="shared" si="83"/>
        <v>3569.12</v>
      </c>
      <c r="G138" s="28">
        <f t="shared" si="82"/>
        <v>1.8944214396838617E-3</v>
      </c>
      <c r="H138" s="81">
        <f t="shared" si="84"/>
        <v>1</v>
      </c>
      <c r="I138" s="9">
        <f t="shared" si="85"/>
        <v>-21394250</v>
      </c>
      <c r="J138" s="2">
        <f t="shared" si="72"/>
        <v>0</v>
      </c>
      <c r="K138" s="48">
        <f t="shared" si="86"/>
        <v>12723115</v>
      </c>
      <c r="L138" s="87">
        <f t="shared" si="73"/>
        <v>-1241445</v>
      </c>
      <c r="M138" s="2">
        <f t="shared" si="74"/>
        <v>0</v>
      </c>
      <c r="N138" s="48">
        <f t="shared" si="75"/>
        <v>732519</v>
      </c>
      <c r="P138" s="53">
        <f t="shared" si="79"/>
        <v>1.4892382425862244E-6</v>
      </c>
      <c r="Q138" s="52">
        <f t="shared" si="80"/>
        <v>33.10227978175746</v>
      </c>
      <c r="R138" s="52">
        <f t="shared" si="81"/>
        <v>0</v>
      </c>
      <c r="S138" s="16">
        <f t="shared" si="69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70"/>
        <v>89228</v>
      </c>
      <c r="E139" s="4">
        <f t="shared" si="71"/>
        <v>13500385</v>
      </c>
      <c r="F139" s="64">
        <f t="shared" si="83"/>
        <v>3569.12</v>
      </c>
      <c r="G139" s="27">
        <f t="shared" si="82"/>
        <v>1.8944214396838617E-3</v>
      </c>
      <c r="H139" s="80">
        <f t="shared" si="84"/>
        <v>1</v>
      </c>
      <c r="I139" s="11">
        <f t="shared" si="85"/>
        <v>-22711536</v>
      </c>
      <c r="J139" s="4">
        <f t="shared" si="72"/>
        <v>0</v>
      </c>
      <c r="K139" s="51">
        <f t="shared" si="86"/>
        <v>13500385</v>
      </c>
      <c r="L139" s="86">
        <f t="shared" si="73"/>
        <v>-1317286</v>
      </c>
      <c r="M139" s="4">
        <f t="shared" si="74"/>
        <v>0</v>
      </c>
      <c r="N139" s="51">
        <f t="shared" si="75"/>
        <v>777270</v>
      </c>
      <c r="P139" s="54">
        <f t="shared" si="79"/>
        <v>1.4892382425862244E-6</v>
      </c>
      <c r="Q139" s="55">
        <f t="shared" si="80"/>
        <v>35.081478783922329</v>
      </c>
      <c r="R139" s="55">
        <f t="shared" si="81"/>
        <v>0</v>
      </c>
      <c r="S139" s="56">
        <f t="shared" si="69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70"/>
        <v>89228</v>
      </c>
      <c r="E140" s="2">
        <f t="shared" si="71"/>
        <v>14325139</v>
      </c>
      <c r="F140" s="63">
        <f t="shared" si="83"/>
        <v>3569.12</v>
      </c>
      <c r="G140" s="28">
        <f t="shared" si="82"/>
        <v>1.8944214396838617E-3</v>
      </c>
      <c r="H140" s="81">
        <f t="shared" si="84"/>
        <v>1</v>
      </c>
      <c r="I140" s="9">
        <f t="shared" si="85"/>
        <v>-24109297</v>
      </c>
      <c r="J140" s="2">
        <f t="shared" si="72"/>
        <v>0</v>
      </c>
      <c r="K140" s="48">
        <f t="shared" si="86"/>
        <v>14325139</v>
      </c>
      <c r="L140" s="87">
        <f t="shared" si="73"/>
        <v>-1397761</v>
      </c>
      <c r="M140" s="2">
        <f t="shared" si="74"/>
        <v>0</v>
      </c>
      <c r="N140" s="48">
        <f t="shared" si="75"/>
        <v>824754</v>
      </c>
      <c r="P140" s="53">
        <f t="shared" si="79"/>
        <v>1.4892382425862244E-6</v>
      </c>
      <c r="Q140" s="52">
        <f t="shared" si="80"/>
        <v>37.181588963352574</v>
      </c>
      <c r="R140" s="52">
        <f t="shared" si="81"/>
        <v>0</v>
      </c>
      <c r="S140" s="16">
        <f t="shared" si="69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70"/>
        <v>89228</v>
      </c>
      <c r="E141" s="4">
        <f t="shared" si="71"/>
        <v>15200278</v>
      </c>
      <c r="F141" s="64">
        <f t="shared" si="83"/>
        <v>3569.12</v>
      </c>
      <c r="G141" s="27">
        <f t="shared" si="82"/>
        <v>1.8944214396838617E-3</v>
      </c>
      <c r="H141" s="80">
        <f t="shared" si="84"/>
        <v>1</v>
      </c>
      <c r="I141" s="11">
        <f t="shared" si="85"/>
        <v>-25592448</v>
      </c>
      <c r="J141" s="4">
        <f t="shared" si="72"/>
        <v>0</v>
      </c>
      <c r="K141" s="51">
        <f t="shared" si="86"/>
        <v>15200278</v>
      </c>
      <c r="L141" s="86">
        <f t="shared" si="73"/>
        <v>-1483151</v>
      </c>
      <c r="M141" s="4">
        <f t="shared" si="74"/>
        <v>0</v>
      </c>
      <c r="N141" s="51">
        <f t="shared" si="75"/>
        <v>875139</v>
      </c>
      <c r="P141" s="54">
        <f t="shared" si="79"/>
        <v>1.4892382425862244E-6</v>
      </c>
      <c r="Q141" s="55">
        <f t="shared" si="80"/>
        <v>39.409997965549579</v>
      </c>
      <c r="R141" s="55">
        <f t="shared" si="81"/>
        <v>0</v>
      </c>
      <c r="S141" s="56">
        <f t="shared" si="69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70"/>
        <v>89228</v>
      </c>
      <c r="E142" s="2">
        <f t="shared" si="71"/>
        <v>16128881</v>
      </c>
      <c r="F142" s="63">
        <f t="shared" si="83"/>
        <v>3569.12</v>
      </c>
      <c r="G142" s="28">
        <f t="shared" si="82"/>
        <v>1.8944214396838617E-3</v>
      </c>
      <c r="H142" s="81">
        <f t="shared" si="84"/>
        <v>1</v>
      </c>
      <c r="I142" s="9">
        <f t="shared" si="85"/>
        <v>-27166207</v>
      </c>
      <c r="J142" s="2">
        <f t="shared" si="72"/>
        <v>0</v>
      </c>
      <c r="K142" s="48">
        <f t="shared" si="86"/>
        <v>16128881</v>
      </c>
      <c r="L142" s="87">
        <f t="shared" si="73"/>
        <v>-1573759</v>
      </c>
      <c r="M142" s="2">
        <f t="shared" si="74"/>
        <v>0</v>
      </c>
      <c r="N142" s="48">
        <f t="shared" si="75"/>
        <v>928603</v>
      </c>
      <c r="P142" s="53">
        <f t="shared" si="79"/>
        <v>1.4892382425862244E-6</v>
      </c>
      <c r="Q142" s="52">
        <f t="shared" si="80"/>
        <v>41.77454176743997</v>
      </c>
      <c r="R142" s="52">
        <f t="shared" si="81"/>
        <v>0</v>
      </c>
      <c r="S142" s="16">
        <f t="shared" si="69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70"/>
        <v>89228</v>
      </c>
      <c r="E143" s="4">
        <f t="shared" si="71"/>
        <v>17114213</v>
      </c>
      <c r="F143" s="64">
        <f t="shared" si="83"/>
        <v>3569.12</v>
      </c>
      <c r="G143" s="27">
        <f t="shared" si="82"/>
        <v>1.8944214396838617E-3</v>
      </c>
      <c r="H143" s="80">
        <f t="shared" si="84"/>
        <v>1</v>
      </c>
      <c r="I143" s="11">
        <f t="shared" si="85"/>
        <v>-28836108</v>
      </c>
      <c r="J143" s="4">
        <f t="shared" si="72"/>
        <v>0</v>
      </c>
      <c r="K143" s="51">
        <f t="shared" si="86"/>
        <v>17114213</v>
      </c>
      <c r="L143" s="86">
        <f t="shared" si="73"/>
        <v>-1669901</v>
      </c>
      <c r="M143" s="4">
        <f t="shared" si="74"/>
        <v>0</v>
      </c>
      <c r="N143" s="51">
        <f t="shared" si="75"/>
        <v>985332</v>
      </c>
      <c r="P143" s="54">
        <f t="shared" si="79"/>
        <v>1.4892382425862244E-6</v>
      </c>
      <c r="Q143" s="55">
        <f t="shared" si="80"/>
        <v>44.283539287574499</v>
      </c>
      <c r="R143" s="55">
        <f t="shared" si="81"/>
        <v>0</v>
      </c>
      <c r="S143" s="56">
        <f t="shared" si="69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70"/>
        <v>89228</v>
      </c>
      <c r="E144" s="2">
        <f t="shared" si="71"/>
        <v>18159740</v>
      </c>
      <c r="F144" s="63">
        <f t="shared" si="83"/>
        <v>3569.12</v>
      </c>
      <c r="G144" s="28">
        <f t="shared" si="82"/>
        <v>1.8944214396838617E-3</v>
      </c>
      <c r="H144" s="81">
        <f t="shared" si="84"/>
        <v>1</v>
      </c>
      <c r="I144" s="9">
        <f t="shared" si="85"/>
        <v>-30608026</v>
      </c>
      <c r="J144" s="2">
        <f t="shared" si="72"/>
        <v>0</v>
      </c>
      <c r="K144" s="48">
        <f t="shared" si="86"/>
        <v>18159740</v>
      </c>
      <c r="L144" s="87">
        <f t="shared" si="73"/>
        <v>-1771918</v>
      </c>
      <c r="M144" s="2">
        <f t="shared" si="74"/>
        <v>0</v>
      </c>
      <c r="N144" s="48">
        <f t="shared" si="75"/>
        <v>1045527</v>
      </c>
      <c r="P144" s="53">
        <f t="shared" si="79"/>
        <v>1.4892382425862244E-6</v>
      </c>
      <c r="Q144" s="52">
        <f t="shared" si="80"/>
        <v>46.945813162869335</v>
      </c>
      <c r="R144" s="52">
        <f t="shared" si="81"/>
        <v>0</v>
      </c>
      <c r="S144" s="16">
        <f t="shared" si="69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70"/>
        <v>89228</v>
      </c>
      <c r="E145" s="4">
        <f t="shared" si="71"/>
        <v>19269140</v>
      </c>
      <c r="F145" s="64">
        <f t="shared" si="83"/>
        <v>3569.12</v>
      </c>
      <c r="G145" s="27">
        <f t="shared" si="82"/>
        <v>1.8944214396838617E-3</v>
      </c>
      <c r="H145" s="80">
        <f t="shared" si="84"/>
        <v>1</v>
      </c>
      <c r="I145" s="11">
        <f t="shared" si="85"/>
        <v>-32488192</v>
      </c>
      <c r="J145" s="4">
        <f t="shared" si="72"/>
        <v>0</v>
      </c>
      <c r="K145" s="51">
        <f t="shared" si="86"/>
        <v>19269140</v>
      </c>
      <c r="L145" s="86">
        <f t="shared" si="73"/>
        <v>-1880166</v>
      </c>
      <c r="M145" s="4">
        <f t="shared" si="74"/>
        <v>0</v>
      </c>
      <c r="N145" s="51">
        <f t="shared" si="75"/>
        <v>1109400</v>
      </c>
      <c r="P145" s="54">
        <f t="shared" si="79"/>
        <v>1.4892382425862244E-6</v>
      </c>
      <c r="Q145" s="55">
        <f t="shared" si="80"/>
        <v>49.770729644047506</v>
      </c>
      <c r="R145" s="55">
        <f t="shared" si="81"/>
        <v>0</v>
      </c>
      <c r="S145" s="56">
        <f t="shared" si="69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70"/>
        <v>89228</v>
      </c>
      <c r="E146" s="2">
        <f t="shared" si="71"/>
        <v>20446314</v>
      </c>
      <c r="F146" s="63">
        <f t="shared" si="83"/>
        <v>3569.12</v>
      </c>
      <c r="G146" s="28">
        <f t="shared" si="82"/>
        <v>1.8944214396838617E-3</v>
      </c>
      <c r="H146" s="81">
        <f t="shared" si="84"/>
        <v>1</v>
      </c>
      <c r="I146" s="9">
        <f t="shared" si="85"/>
        <v>-34483220</v>
      </c>
      <c r="J146" s="2">
        <f t="shared" si="72"/>
        <v>0</v>
      </c>
      <c r="K146" s="48">
        <f t="shared" si="86"/>
        <v>20446314</v>
      </c>
      <c r="L146" s="87">
        <f t="shared" si="73"/>
        <v>-1995028</v>
      </c>
      <c r="M146" s="2">
        <f t="shared" si="74"/>
        <v>0</v>
      </c>
      <c r="N146" s="48">
        <f t="shared" si="75"/>
        <v>1177174</v>
      </c>
      <c r="P146" s="53">
        <f t="shared" si="79"/>
        <v>1.4892382425862244E-6</v>
      </c>
      <c r="Q146" s="52">
        <f t="shared" si="80"/>
        <v>52.768222844022056</v>
      </c>
      <c r="R146" s="52">
        <f t="shared" si="81"/>
        <v>0</v>
      </c>
      <c r="S146" s="16">
        <f t="shared" si="69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70"/>
        <v>89228</v>
      </c>
      <c r="E147" s="4">
        <f t="shared" si="71"/>
        <v>21695403</v>
      </c>
      <c r="F147" s="64">
        <f t="shared" si="83"/>
        <v>3569.12</v>
      </c>
      <c r="G147" s="27">
        <f t="shared" si="82"/>
        <v>1.8944214396838617E-3</v>
      </c>
      <c r="H147" s="80">
        <f t="shared" si="84"/>
        <v>1</v>
      </c>
      <c r="I147" s="11">
        <f t="shared" si="85"/>
        <v>-36600126</v>
      </c>
      <c r="J147" s="4">
        <f t="shared" si="72"/>
        <v>0</v>
      </c>
      <c r="K147" s="51">
        <f t="shared" si="86"/>
        <v>21695403</v>
      </c>
      <c r="L147" s="86">
        <f t="shared" si="73"/>
        <v>-2116906</v>
      </c>
      <c r="M147" s="4">
        <f t="shared" si="74"/>
        <v>0</v>
      </c>
      <c r="N147" s="51">
        <f t="shared" si="75"/>
        <v>1249089</v>
      </c>
      <c r="P147" s="54">
        <f t="shared" si="79"/>
        <v>1.4892382425862244E-6</v>
      </c>
      <c r="Q147" s="55">
        <f t="shared" si="80"/>
        <v>55.948837016064807</v>
      </c>
      <c r="R147" s="55">
        <f t="shared" si="81"/>
        <v>0</v>
      </c>
      <c r="S147" s="56">
        <f t="shared" si="69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70"/>
        <v>89228</v>
      </c>
      <c r="E148" s="2">
        <f t="shared" si="71"/>
        <v>23020800</v>
      </c>
      <c r="F148" s="63">
        <f t="shared" si="83"/>
        <v>3569.12</v>
      </c>
      <c r="G148" s="28">
        <f t="shared" si="82"/>
        <v>1.8944214396838617E-3</v>
      </c>
      <c r="H148" s="81">
        <f t="shared" si="84"/>
        <v>1</v>
      </c>
      <c r="I148" s="9">
        <f t="shared" si="85"/>
        <v>-38846356</v>
      </c>
      <c r="J148" s="2">
        <f t="shared" si="72"/>
        <v>0</v>
      </c>
      <c r="K148" s="48">
        <f t="shared" si="86"/>
        <v>23020800</v>
      </c>
      <c r="L148" s="87">
        <f t="shared" si="73"/>
        <v>-2246230</v>
      </c>
      <c r="M148" s="2">
        <f t="shared" si="74"/>
        <v>0</v>
      </c>
      <c r="N148" s="48">
        <f t="shared" si="75"/>
        <v>1325397</v>
      </c>
      <c r="P148" s="53">
        <f t="shared" si="79"/>
        <v>1.4892382425862244E-6</v>
      </c>
      <c r="Q148" s="52">
        <f t="shared" si="80"/>
        <v>59.323757745473429</v>
      </c>
      <c r="R148" s="52">
        <f t="shared" si="81"/>
        <v>0</v>
      </c>
      <c r="S148" s="16">
        <f t="shared" si="69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70"/>
        <v>89228</v>
      </c>
      <c r="E149" s="4">
        <f t="shared" si="71"/>
        <v>24427167</v>
      </c>
      <c r="F149" s="64">
        <f t="shared" si="83"/>
        <v>3569.12</v>
      </c>
      <c r="G149" s="27">
        <f t="shared" si="82"/>
        <v>1.8944214396838617E-3</v>
      </c>
      <c r="H149" s="80">
        <f t="shared" si="84"/>
        <v>1</v>
      </c>
      <c r="I149" s="11">
        <f t="shared" si="85"/>
        <v>-41229811</v>
      </c>
      <c r="J149" s="4">
        <f t="shared" si="72"/>
        <v>0</v>
      </c>
      <c r="K149" s="51">
        <f t="shared" si="86"/>
        <v>24427167</v>
      </c>
      <c r="L149" s="86">
        <f t="shared" si="73"/>
        <v>-2383455</v>
      </c>
      <c r="M149" s="4">
        <f t="shared" si="74"/>
        <v>0</v>
      </c>
      <c r="N149" s="51">
        <f t="shared" si="75"/>
        <v>1406367</v>
      </c>
      <c r="P149" s="54">
        <f t="shared" si="79"/>
        <v>1.4892382425862244E-6</v>
      </c>
      <c r="Q149" s="55">
        <f t="shared" si="80"/>
        <v>62.904855885781444</v>
      </c>
      <c r="R149" s="55">
        <f t="shared" si="81"/>
        <v>0</v>
      </c>
      <c r="S149" s="56">
        <f t="shared" si="69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70"/>
        <v>89228</v>
      </c>
      <c r="E150" s="2">
        <f t="shared" si="71"/>
        <v>25919451</v>
      </c>
      <c r="F150" s="63">
        <f t="shared" si="83"/>
        <v>3569.12</v>
      </c>
      <c r="G150" s="28">
        <f t="shared" si="82"/>
        <v>1.8944214396838617E-3</v>
      </c>
      <c r="H150" s="81">
        <f t="shared" si="84"/>
        <v>1</v>
      </c>
      <c r="I150" s="9">
        <f t="shared" si="85"/>
        <v>-43758874</v>
      </c>
      <c r="J150" s="2">
        <f t="shared" si="72"/>
        <v>0</v>
      </c>
      <c r="K150" s="48">
        <f t="shared" si="86"/>
        <v>25919451</v>
      </c>
      <c r="L150" s="87">
        <f t="shared" si="73"/>
        <v>-2529063</v>
      </c>
      <c r="M150" s="2">
        <f t="shared" si="74"/>
        <v>0</v>
      </c>
      <c r="N150" s="48">
        <f t="shared" si="75"/>
        <v>1492284</v>
      </c>
      <c r="P150" s="53">
        <f t="shared" si="79"/>
        <v>1.4892382425862244E-6</v>
      </c>
      <c r="Q150" s="52">
        <f t="shared" si="80"/>
        <v>66.70472776531804</v>
      </c>
      <c r="R150" s="52">
        <f t="shared" si="81"/>
        <v>0</v>
      </c>
      <c r="S150" s="16">
        <f t="shared" si="69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70"/>
        <v>89228</v>
      </c>
      <c r="E151" s="4">
        <f t="shared" si="71"/>
        <v>27502900</v>
      </c>
      <c r="F151" s="64">
        <f t="shared" si="83"/>
        <v>3569.12</v>
      </c>
      <c r="G151" s="27">
        <f t="shared" si="82"/>
        <v>1.8944214396838617E-3</v>
      </c>
      <c r="H151" s="80">
        <f t="shared" si="84"/>
        <v>1</v>
      </c>
      <c r="I151" s="11">
        <f t="shared" si="85"/>
        <v>-46442440</v>
      </c>
      <c r="J151" s="4">
        <f t="shared" si="72"/>
        <v>0</v>
      </c>
      <c r="K151" s="51">
        <f t="shared" si="86"/>
        <v>27502900</v>
      </c>
      <c r="L151" s="86">
        <f t="shared" si="73"/>
        <v>-2683566</v>
      </c>
      <c r="M151" s="4">
        <f t="shared" si="74"/>
        <v>0</v>
      </c>
      <c r="N151" s="51">
        <f t="shared" si="75"/>
        <v>1583449</v>
      </c>
      <c r="P151" s="54">
        <f t="shared" ref="P151:P182" si="87">R$17*((1+P$17-Q$17)*(1+P$17+S$17)-Q$17)</f>
        <v>1.4892382425862244E-6</v>
      </c>
      <c r="Q151" s="55">
        <f t="shared" ref="Q151:Q182" si="88">(1+P$17-Q$17)*(1+P$17+S$17)-R$17*((S$17*K150)+((I150+J150)*(1+P$17+S$17)))</f>
        <v>70.736738243172923</v>
      </c>
      <c r="R151" s="55">
        <f t="shared" ref="R151:R182" si="89">-J150*(1+P$17+S$17)</f>
        <v>0</v>
      </c>
      <c r="S151" s="56">
        <f t="shared" ref="S151:S204" si="90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70"/>
        <v>89228</v>
      </c>
      <c r="E152" s="2">
        <f t="shared" si="71"/>
        <v>29183084</v>
      </c>
      <c r="F152" s="63">
        <f t="shared" si="83"/>
        <v>3569.12</v>
      </c>
      <c r="G152" s="28">
        <f t="shared" si="82"/>
        <v>1.8944214396838617E-3</v>
      </c>
      <c r="H152" s="81">
        <f t="shared" si="84"/>
        <v>1</v>
      </c>
      <c r="I152" s="9">
        <f t="shared" si="85"/>
        <v>-49289949</v>
      </c>
      <c r="J152" s="2">
        <f t="shared" si="72"/>
        <v>0</v>
      </c>
      <c r="K152" s="48">
        <f t="shared" si="86"/>
        <v>29183084</v>
      </c>
      <c r="L152" s="87">
        <f t="shared" si="73"/>
        <v>-2847509</v>
      </c>
      <c r="M152" s="2">
        <f t="shared" si="74"/>
        <v>0</v>
      </c>
      <c r="N152" s="48">
        <f t="shared" si="75"/>
        <v>1680184</v>
      </c>
      <c r="P152" s="53">
        <f t="shared" si="87"/>
        <v>1.4892382425862244E-6</v>
      </c>
      <c r="Q152" s="52">
        <f t="shared" si="88"/>
        <v>75.015068272607451</v>
      </c>
      <c r="R152" s="52">
        <f t="shared" si="89"/>
        <v>0</v>
      </c>
      <c r="S152" s="16">
        <f t="shared" si="90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70"/>
        <v>89228</v>
      </c>
      <c r="E153" s="4">
        <f t="shared" si="71"/>
        <v>30965913</v>
      </c>
      <c r="F153" s="64">
        <f t="shared" si="83"/>
        <v>3569.12</v>
      </c>
      <c r="G153" s="27">
        <f t="shared" si="82"/>
        <v>1.8944214396838617E-3</v>
      </c>
      <c r="H153" s="80">
        <f t="shared" si="84"/>
        <v>1</v>
      </c>
      <c r="I153" s="11">
        <f t="shared" si="85"/>
        <v>-52311415</v>
      </c>
      <c r="J153" s="4">
        <f t="shared" si="72"/>
        <v>0</v>
      </c>
      <c r="K153" s="51">
        <f t="shared" si="86"/>
        <v>30965913</v>
      </c>
      <c r="L153" s="86">
        <f t="shared" si="73"/>
        <v>-3021466</v>
      </c>
      <c r="M153" s="4">
        <f t="shared" si="74"/>
        <v>0</v>
      </c>
      <c r="N153" s="51">
        <f t="shared" si="75"/>
        <v>1782829</v>
      </c>
      <c r="P153" s="54">
        <f t="shared" si="87"/>
        <v>1.4892382425862244E-6</v>
      </c>
      <c r="Q153" s="55">
        <f t="shared" si="88"/>
        <v>79.554767749708219</v>
      </c>
      <c r="R153" s="55">
        <f t="shared" si="89"/>
        <v>0</v>
      </c>
      <c r="S153" s="56">
        <f t="shared" si="90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70"/>
        <v>89228</v>
      </c>
      <c r="E154" s="2">
        <f t="shared" si="71"/>
        <v>32857657</v>
      </c>
      <c r="F154" s="63">
        <f t="shared" si="83"/>
        <v>3569.12</v>
      </c>
      <c r="G154" s="28">
        <f t="shared" si="82"/>
        <v>1.8944214396838617E-3</v>
      </c>
      <c r="H154" s="81">
        <f t="shared" si="84"/>
        <v>1</v>
      </c>
      <c r="I154" s="9">
        <f t="shared" si="85"/>
        <v>-55517466</v>
      </c>
      <c r="J154" s="2">
        <f t="shared" si="72"/>
        <v>0</v>
      </c>
      <c r="K154" s="48">
        <f t="shared" si="86"/>
        <v>32857657</v>
      </c>
      <c r="L154" s="87">
        <f t="shared" si="73"/>
        <v>-3206051</v>
      </c>
      <c r="M154" s="2">
        <f t="shared" si="74"/>
        <v>0</v>
      </c>
      <c r="N154" s="48">
        <f t="shared" si="75"/>
        <v>1891744</v>
      </c>
      <c r="P154" s="53">
        <f t="shared" si="87"/>
        <v>1.4892382425862244E-6</v>
      </c>
      <c r="Q154" s="52">
        <f t="shared" si="88"/>
        <v>84.371801885434735</v>
      </c>
      <c r="R154" s="52">
        <f t="shared" si="89"/>
        <v>0</v>
      </c>
      <c r="S154" s="16">
        <f t="shared" si="90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70"/>
        <v>89228</v>
      </c>
      <c r="E155" s="4">
        <f t="shared" si="71"/>
        <v>34864970</v>
      </c>
      <c r="F155" s="64">
        <f t="shared" si="83"/>
        <v>3569.12</v>
      </c>
      <c r="G155" s="27">
        <f t="shared" si="82"/>
        <v>1.8944214396838617E-3</v>
      </c>
      <c r="H155" s="80">
        <f t="shared" si="84"/>
        <v>1</v>
      </c>
      <c r="I155" s="11">
        <f t="shared" si="85"/>
        <v>-58919379</v>
      </c>
      <c r="J155" s="4">
        <f t="shared" si="72"/>
        <v>0</v>
      </c>
      <c r="K155" s="51">
        <f t="shared" si="86"/>
        <v>34864970</v>
      </c>
      <c r="L155" s="86">
        <f t="shared" si="73"/>
        <v>-3401913</v>
      </c>
      <c r="M155" s="4">
        <f t="shared" si="74"/>
        <v>0</v>
      </c>
      <c r="N155" s="51">
        <f t="shared" si="75"/>
        <v>2007313</v>
      </c>
      <c r="P155" s="54">
        <f t="shared" si="87"/>
        <v>1.4892382425862244E-6</v>
      </c>
      <c r="Q155" s="55">
        <f t="shared" si="88"/>
        <v>89.483114416088512</v>
      </c>
      <c r="R155" s="55">
        <f t="shared" si="89"/>
        <v>0</v>
      </c>
      <c r="S155" s="56">
        <f t="shared" si="90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70"/>
        <v>89228</v>
      </c>
      <c r="E156" s="2">
        <f t="shared" si="71"/>
        <v>36994912</v>
      </c>
      <c r="F156" s="63">
        <f t="shared" si="83"/>
        <v>3569.12</v>
      </c>
      <c r="G156" s="28">
        <f t="shared" si="82"/>
        <v>1.8944214396838617E-3</v>
      </c>
      <c r="H156" s="81">
        <f t="shared" si="84"/>
        <v>1</v>
      </c>
      <c r="I156" s="9">
        <f t="shared" si="85"/>
        <v>-62529118</v>
      </c>
      <c r="J156" s="2">
        <f t="shared" si="72"/>
        <v>0</v>
      </c>
      <c r="K156" s="48">
        <f t="shared" si="86"/>
        <v>36994912</v>
      </c>
      <c r="L156" s="87">
        <f t="shared" si="73"/>
        <v>-3609739</v>
      </c>
      <c r="M156" s="2">
        <f t="shared" si="74"/>
        <v>0</v>
      </c>
      <c r="N156" s="48">
        <f t="shared" si="75"/>
        <v>2129942</v>
      </c>
      <c r="P156" s="53">
        <f t="shared" si="87"/>
        <v>1.4892382425862244E-6</v>
      </c>
      <c r="Q156" s="52">
        <f t="shared" si="88"/>
        <v>94.906683923608696</v>
      </c>
      <c r="R156" s="52">
        <f t="shared" si="89"/>
        <v>0</v>
      </c>
      <c r="S156" s="16">
        <f t="shared" si="90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70"/>
        <v>89228</v>
      </c>
      <c r="E157" s="4">
        <f t="shared" si="71"/>
        <v>39254975</v>
      </c>
      <c r="F157" s="64">
        <f t="shared" si="83"/>
        <v>3569.12</v>
      </c>
      <c r="G157" s="27">
        <f t="shared" si="82"/>
        <v>1.8944214396838617E-3</v>
      </c>
      <c r="H157" s="80">
        <f t="shared" si="84"/>
        <v>1</v>
      </c>
      <c r="I157" s="11">
        <f t="shared" si="85"/>
        <v>-66359381</v>
      </c>
      <c r="J157" s="4">
        <f t="shared" si="72"/>
        <v>0</v>
      </c>
      <c r="K157" s="51">
        <f t="shared" si="86"/>
        <v>39254975</v>
      </c>
      <c r="L157" s="86">
        <f t="shared" si="73"/>
        <v>-3830263</v>
      </c>
      <c r="M157" s="4">
        <f t="shared" si="74"/>
        <v>0</v>
      </c>
      <c r="N157" s="51">
        <f t="shared" si="75"/>
        <v>2260063</v>
      </c>
      <c r="P157" s="54">
        <f t="shared" si="87"/>
        <v>1.4892382425862244E-6</v>
      </c>
      <c r="Q157" s="55">
        <f t="shared" si="88"/>
        <v>100.66158435219556</v>
      </c>
      <c r="R157" s="55">
        <f t="shared" si="89"/>
        <v>0</v>
      </c>
      <c r="S157" s="56">
        <f t="shared" si="90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70"/>
        <v>89228</v>
      </c>
      <c r="E158" s="2">
        <f t="shared" si="71"/>
        <v>41653107</v>
      </c>
      <c r="F158" s="63">
        <f t="shared" si="83"/>
        <v>3569.12</v>
      </c>
      <c r="G158" s="28">
        <f t="shared" si="82"/>
        <v>1.8944214396838617E-3</v>
      </c>
      <c r="H158" s="81">
        <f t="shared" si="84"/>
        <v>1</v>
      </c>
      <c r="I158" s="9">
        <f t="shared" si="85"/>
        <v>-70423639</v>
      </c>
      <c r="J158" s="2">
        <f t="shared" si="72"/>
        <v>0</v>
      </c>
      <c r="K158" s="48">
        <f t="shared" si="86"/>
        <v>41653107</v>
      </c>
      <c r="L158" s="87">
        <f t="shared" si="73"/>
        <v>-4064258</v>
      </c>
      <c r="M158" s="2">
        <f t="shared" si="74"/>
        <v>0</v>
      </c>
      <c r="N158" s="48">
        <f t="shared" si="75"/>
        <v>2398132</v>
      </c>
      <c r="P158" s="53">
        <f t="shared" si="87"/>
        <v>1.4892382425862244E-6</v>
      </c>
      <c r="Q158" s="52">
        <f t="shared" si="88"/>
        <v>106.76805966950994</v>
      </c>
      <c r="R158" s="52">
        <f t="shared" si="89"/>
        <v>0</v>
      </c>
      <c r="S158" s="16">
        <f t="shared" si="90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70"/>
        <v>89228</v>
      </c>
      <c r="E159" s="4">
        <f t="shared" si="71"/>
        <v>44197744</v>
      </c>
      <c r="F159" s="64">
        <f t="shared" si="83"/>
        <v>3569.12</v>
      </c>
      <c r="G159" s="27">
        <f t="shared" si="82"/>
        <v>1.8944214396838617E-3</v>
      </c>
      <c r="H159" s="80">
        <f t="shared" si="84"/>
        <v>1</v>
      </c>
      <c r="I159" s="11">
        <f t="shared" si="85"/>
        <v>-74736187</v>
      </c>
      <c r="J159" s="4">
        <f t="shared" si="72"/>
        <v>0</v>
      </c>
      <c r="K159" s="51">
        <f t="shared" si="86"/>
        <v>44197744</v>
      </c>
      <c r="L159" s="86">
        <f t="shared" si="73"/>
        <v>-4312548</v>
      </c>
      <c r="M159" s="4">
        <f t="shared" si="74"/>
        <v>0</v>
      </c>
      <c r="N159" s="51">
        <f t="shared" si="75"/>
        <v>2544637</v>
      </c>
      <c r="P159" s="54">
        <f t="shared" si="87"/>
        <v>1.4892382425862244E-6</v>
      </c>
      <c r="Q159" s="55">
        <f t="shared" si="88"/>
        <v>113.24758619689719</v>
      </c>
      <c r="R159" s="55">
        <f t="shared" si="89"/>
        <v>0</v>
      </c>
      <c r="S159" s="56">
        <f t="shared" si="90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70"/>
        <v>89228</v>
      </c>
      <c r="E160" s="2">
        <f t="shared" si="71"/>
        <v>46897836</v>
      </c>
      <c r="F160" s="63">
        <f t="shared" si="83"/>
        <v>3569.12</v>
      </c>
      <c r="G160" s="28">
        <f t="shared" si="82"/>
        <v>1.8944214396838617E-3</v>
      </c>
      <c r="H160" s="81">
        <f t="shared" si="84"/>
        <v>1</v>
      </c>
      <c r="I160" s="9">
        <f t="shared" si="85"/>
        <v>-79312193</v>
      </c>
      <c r="J160" s="2">
        <f t="shared" si="72"/>
        <v>0</v>
      </c>
      <c r="K160" s="48">
        <f t="shared" si="86"/>
        <v>46897836</v>
      </c>
      <c r="L160" s="87">
        <f t="shared" si="73"/>
        <v>-4576006</v>
      </c>
      <c r="M160" s="2">
        <f t="shared" si="74"/>
        <v>0</v>
      </c>
      <c r="N160" s="48">
        <f t="shared" si="75"/>
        <v>2700092</v>
      </c>
      <c r="P160" s="53">
        <f t="shared" si="87"/>
        <v>1.4892382425862244E-6</v>
      </c>
      <c r="Q160" s="52">
        <f t="shared" si="88"/>
        <v>120.12295421387063</v>
      </c>
      <c r="R160" s="52">
        <f t="shared" si="89"/>
        <v>0</v>
      </c>
      <c r="S160" s="16">
        <f t="shared" si="90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70"/>
        <v>89228</v>
      </c>
      <c r="E161" s="4">
        <f t="shared" si="71"/>
        <v>49762880</v>
      </c>
      <c r="F161" s="64">
        <f t="shared" si="83"/>
        <v>3569.12</v>
      </c>
      <c r="G161" s="27">
        <f t="shared" si="82"/>
        <v>1.8944214396838617E-3</v>
      </c>
      <c r="H161" s="80">
        <f t="shared" si="84"/>
        <v>1</v>
      </c>
      <c r="I161" s="11">
        <f t="shared" si="85"/>
        <v>-84167753</v>
      </c>
      <c r="J161" s="4">
        <f t="shared" si="72"/>
        <v>0</v>
      </c>
      <c r="K161" s="51">
        <f t="shared" si="86"/>
        <v>49762880</v>
      </c>
      <c r="L161" s="86">
        <f t="shared" si="73"/>
        <v>-4855560</v>
      </c>
      <c r="M161" s="4">
        <f t="shared" si="74"/>
        <v>0</v>
      </c>
      <c r="N161" s="51">
        <f t="shared" si="75"/>
        <v>2865044</v>
      </c>
      <c r="P161" s="54">
        <f t="shared" si="87"/>
        <v>1.4892382425862244E-6</v>
      </c>
      <c r="Q161" s="55">
        <f t="shared" si="88"/>
        <v>127.41834562427503</v>
      </c>
      <c r="R161" s="55">
        <f t="shared" si="89"/>
        <v>0</v>
      </c>
      <c r="S161" s="56">
        <f t="shared" si="90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91">D161+IF(M162&gt;0,M162,0)</f>
        <v>89228</v>
      </c>
      <c r="E162" s="2">
        <f t="shared" ref="E162:E204" si="92">E161+IF(N162&gt;0,N162,0)</f>
        <v>52802953</v>
      </c>
      <c r="F162" s="63">
        <f t="shared" si="83"/>
        <v>3569.12</v>
      </c>
      <c r="G162" s="28">
        <f t="shared" si="82"/>
        <v>1.8944214396838617E-3</v>
      </c>
      <c r="H162" s="81">
        <f t="shared" si="84"/>
        <v>1</v>
      </c>
      <c r="I162" s="9">
        <f t="shared" si="85"/>
        <v>-89319945</v>
      </c>
      <c r="J162" s="2">
        <f t="shared" ref="J162:J204" si="93">S162</f>
        <v>0</v>
      </c>
      <c r="K162" s="48">
        <f t="shared" si="86"/>
        <v>52802953</v>
      </c>
      <c r="L162" s="87">
        <f t="shared" ref="L162:L204" si="94">I162-I161</f>
        <v>-5152192</v>
      </c>
      <c r="M162" s="2">
        <f t="shared" ref="M162:M204" si="95">J162-J161</f>
        <v>0</v>
      </c>
      <c r="N162" s="48">
        <f t="shared" ref="N162:N204" si="96">K162-K161</f>
        <v>3040073</v>
      </c>
      <c r="P162" s="53">
        <f t="shared" si="87"/>
        <v>1.4892382425862244E-6</v>
      </c>
      <c r="Q162" s="52">
        <f t="shared" si="88"/>
        <v>135.1594217262577</v>
      </c>
      <c r="R162" s="52">
        <f t="shared" si="89"/>
        <v>0</v>
      </c>
      <c r="S162" s="16">
        <f t="shared" si="90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91"/>
        <v>89228</v>
      </c>
      <c r="E163" s="4">
        <f t="shared" si="92"/>
        <v>56028747</v>
      </c>
      <c r="F163" s="64">
        <f t="shared" si="83"/>
        <v>3569.12</v>
      </c>
      <c r="G163" s="27">
        <f t="shared" si="82"/>
        <v>1.8944214396838617E-3</v>
      </c>
      <c r="H163" s="80">
        <f t="shared" si="84"/>
        <v>1</v>
      </c>
      <c r="I163" s="11">
        <f t="shared" si="85"/>
        <v>-94786890</v>
      </c>
      <c r="J163" s="4">
        <f t="shared" si="93"/>
        <v>0</v>
      </c>
      <c r="K163" s="51">
        <f t="shared" si="86"/>
        <v>56028747</v>
      </c>
      <c r="L163" s="86">
        <f t="shared" si="94"/>
        <v>-5466945</v>
      </c>
      <c r="M163" s="4">
        <f t="shared" si="95"/>
        <v>0</v>
      </c>
      <c r="N163" s="51">
        <f t="shared" si="96"/>
        <v>3225794</v>
      </c>
      <c r="P163" s="54">
        <f t="shared" si="87"/>
        <v>1.4892382425862244E-6</v>
      </c>
      <c r="Q163" s="55">
        <f t="shared" si="88"/>
        <v>143.37340947975736</v>
      </c>
      <c r="R163" s="55">
        <f t="shared" si="89"/>
        <v>0</v>
      </c>
      <c r="S163" s="56">
        <f t="shared" si="90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91"/>
        <v>89228</v>
      </c>
      <c r="E164" s="2">
        <f t="shared" si="92"/>
        <v>59451609</v>
      </c>
      <c r="F164" s="63">
        <f t="shared" si="83"/>
        <v>3569.12</v>
      </c>
      <c r="G164" s="28">
        <f t="shared" si="82"/>
        <v>1.8944214396838617E-3</v>
      </c>
      <c r="H164" s="81">
        <f t="shared" si="84"/>
        <v>1</v>
      </c>
      <c r="I164" s="9">
        <f t="shared" si="85"/>
        <v>-100587817</v>
      </c>
      <c r="J164" s="2">
        <f t="shared" si="93"/>
        <v>0</v>
      </c>
      <c r="K164" s="48">
        <f t="shared" si="86"/>
        <v>59451609</v>
      </c>
      <c r="L164" s="87">
        <f t="shared" si="94"/>
        <v>-5800927</v>
      </c>
      <c r="M164" s="2">
        <f t="shared" si="95"/>
        <v>0</v>
      </c>
      <c r="N164" s="48">
        <f t="shared" si="96"/>
        <v>3422862</v>
      </c>
      <c r="P164" s="53">
        <f t="shared" si="87"/>
        <v>1.4892382425862244E-6</v>
      </c>
      <c r="Q164" s="52">
        <f t="shared" si="88"/>
        <v>152.08919860248614</v>
      </c>
      <c r="R164" s="52">
        <f t="shared" si="89"/>
        <v>0</v>
      </c>
      <c r="S164" s="16">
        <f t="shared" si="90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91"/>
        <v>89228</v>
      </c>
      <c r="E165" s="4">
        <f t="shared" si="92"/>
        <v>63083578</v>
      </c>
      <c r="F165" s="64">
        <f t="shared" ref="F165:F196" si="97">D165*P$17</f>
        <v>3569.12</v>
      </c>
      <c r="G165" s="27">
        <f t="shared" si="82"/>
        <v>1.8944214396838617E-3</v>
      </c>
      <c r="H165" s="80">
        <f t="shared" si="84"/>
        <v>1</v>
      </c>
      <c r="I165" s="11">
        <f t="shared" ref="I165:I196" si="98">INT((S$17*K165+I164)/(1+R$17*J165))</f>
        <v>-106743130</v>
      </c>
      <c r="J165" s="4">
        <f t="shared" si="93"/>
        <v>0</v>
      </c>
      <c r="K165" s="51">
        <f t="shared" ref="K165:K196" si="99">INT((Q$17*J165+K164)/(1+P$17+S$17))</f>
        <v>63083578</v>
      </c>
      <c r="L165" s="86">
        <f t="shared" si="94"/>
        <v>-6155313</v>
      </c>
      <c r="M165" s="4">
        <f t="shared" si="95"/>
        <v>0</v>
      </c>
      <c r="N165" s="51">
        <f t="shared" si="96"/>
        <v>3631969</v>
      </c>
      <c r="P165" s="54">
        <f t="shared" si="87"/>
        <v>1.4892382425862244E-6</v>
      </c>
      <c r="Q165" s="55">
        <f t="shared" si="88"/>
        <v>161.33744545363649</v>
      </c>
      <c r="R165" s="55">
        <f t="shared" si="89"/>
        <v>0</v>
      </c>
      <c r="S165" s="56">
        <f t="shared" si="90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91"/>
        <v>89228</v>
      </c>
      <c r="E166" s="2">
        <f t="shared" si="92"/>
        <v>66937428</v>
      </c>
      <c r="F166" s="63">
        <f t="shared" si="97"/>
        <v>3569.12</v>
      </c>
      <c r="G166" s="28">
        <f t="shared" si="82"/>
        <v>1.8944214396838617E-3</v>
      </c>
      <c r="H166" s="81">
        <f t="shared" si="84"/>
        <v>1</v>
      </c>
      <c r="I166" s="9">
        <f t="shared" si="98"/>
        <v>-113274478</v>
      </c>
      <c r="J166" s="2">
        <f t="shared" si="93"/>
        <v>0</v>
      </c>
      <c r="K166" s="48">
        <f t="shared" si="99"/>
        <v>66937428</v>
      </c>
      <c r="L166" s="87">
        <f t="shared" si="94"/>
        <v>-6531348</v>
      </c>
      <c r="M166" s="2">
        <f t="shared" si="95"/>
        <v>0</v>
      </c>
      <c r="N166" s="48">
        <f t="shared" si="96"/>
        <v>3853850</v>
      </c>
      <c r="P166" s="53">
        <f t="shared" si="87"/>
        <v>1.4892382425862244E-6</v>
      </c>
      <c r="Q166" s="52">
        <f t="shared" si="88"/>
        <v>171.15067945587433</v>
      </c>
      <c r="R166" s="52">
        <f t="shared" si="89"/>
        <v>0</v>
      </c>
      <c r="S166" s="16">
        <f t="shared" si="90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91"/>
        <v>89228</v>
      </c>
      <c r="E167" s="4">
        <f t="shared" si="92"/>
        <v>71026714</v>
      </c>
      <c r="F167" s="64">
        <f t="shared" si="97"/>
        <v>3569.12</v>
      </c>
      <c r="G167" s="27">
        <f t="shared" si="82"/>
        <v>1.8944214396838617E-3</v>
      </c>
      <c r="H167" s="80">
        <f t="shared" si="84"/>
        <v>1</v>
      </c>
      <c r="I167" s="11">
        <f t="shared" si="98"/>
        <v>-120204834</v>
      </c>
      <c r="J167" s="4">
        <f t="shared" si="93"/>
        <v>0</v>
      </c>
      <c r="K167" s="51">
        <f t="shared" si="99"/>
        <v>71026714</v>
      </c>
      <c r="L167" s="86">
        <f t="shared" si="94"/>
        <v>-6930356</v>
      </c>
      <c r="M167" s="4">
        <f t="shared" si="95"/>
        <v>0</v>
      </c>
      <c r="N167" s="51">
        <f t="shared" si="96"/>
        <v>4089286</v>
      </c>
      <c r="P167" s="54">
        <f t="shared" si="87"/>
        <v>1.4892382425862244E-6</v>
      </c>
      <c r="Q167" s="55">
        <f t="shared" si="88"/>
        <v>181.56341495813408</v>
      </c>
      <c r="R167" s="55">
        <f t="shared" si="89"/>
        <v>0</v>
      </c>
      <c r="S167" s="56">
        <f t="shared" si="90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91"/>
        <v>89228</v>
      </c>
      <c r="E168" s="2">
        <f t="shared" si="92"/>
        <v>75365820</v>
      </c>
      <c r="F168" s="63">
        <f t="shared" si="97"/>
        <v>3569.12</v>
      </c>
      <c r="G168" s="28">
        <f t="shared" si="82"/>
        <v>1.8944214396838617E-3</v>
      </c>
      <c r="H168" s="81">
        <f t="shared" si="84"/>
        <v>1</v>
      </c>
      <c r="I168" s="9">
        <f t="shared" si="98"/>
        <v>-127558573</v>
      </c>
      <c r="J168" s="2">
        <f t="shared" si="93"/>
        <v>0</v>
      </c>
      <c r="K168" s="48">
        <f t="shared" si="99"/>
        <v>75365820</v>
      </c>
      <c r="L168" s="87">
        <f t="shared" si="94"/>
        <v>-7353739</v>
      </c>
      <c r="M168" s="2">
        <f t="shared" si="95"/>
        <v>0</v>
      </c>
      <c r="N168" s="48">
        <f t="shared" si="96"/>
        <v>4339106</v>
      </c>
      <c r="P168" s="53">
        <f t="shared" si="87"/>
        <v>1.4892382425862244E-6</v>
      </c>
      <c r="Q168" s="52">
        <f t="shared" si="88"/>
        <v>192.61227708743056</v>
      </c>
      <c r="R168" s="52">
        <f t="shared" si="89"/>
        <v>0</v>
      </c>
      <c r="S168" s="16">
        <f t="shared" si="90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91"/>
        <v>89228</v>
      </c>
      <c r="E169" s="4">
        <f t="shared" si="92"/>
        <v>79970007</v>
      </c>
      <c r="F169" s="64">
        <f t="shared" si="97"/>
        <v>3569.12</v>
      </c>
      <c r="G169" s="27">
        <f t="shared" si="82"/>
        <v>1.8944214396838617E-3</v>
      </c>
      <c r="H169" s="80">
        <f t="shared" si="84"/>
        <v>1</v>
      </c>
      <c r="I169" s="11">
        <f t="shared" si="98"/>
        <v>-135361561</v>
      </c>
      <c r="J169" s="4">
        <f t="shared" si="93"/>
        <v>0</v>
      </c>
      <c r="K169" s="51">
        <f t="shared" si="99"/>
        <v>79970007</v>
      </c>
      <c r="L169" s="86">
        <f t="shared" si="94"/>
        <v>-7802988</v>
      </c>
      <c r="M169" s="4">
        <f t="shared" si="95"/>
        <v>0</v>
      </c>
      <c r="N169" s="51">
        <f t="shared" si="96"/>
        <v>4604187</v>
      </c>
      <c r="P169" s="54">
        <f t="shared" si="87"/>
        <v>1.4892382425862244E-6</v>
      </c>
      <c r="Q169" s="55">
        <f t="shared" si="88"/>
        <v>204.33612640930687</v>
      </c>
      <c r="R169" s="55">
        <f t="shared" si="89"/>
        <v>0</v>
      </c>
      <c r="S169" s="56">
        <f t="shared" si="90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91"/>
        <v>89228</v>
      </c>
      <c r="E170" s="2">
        <f t="shared" si="92"/>
        <v>84855469</v>
      </c>
      <c r="F170" s="63">
        <f t="shared" si="97"/>
        <v>3569.12</v>
      </c>
      <c r="G170" s="28">
        <f t="shared" si="82"/>
        <v>1.8944214396838617E-3</v>
      </c>
      <c r="H170" s="81">
        <f t="shared" si="84"/>
        <v>1</v>
      </c>
      <c r="I170" s="9">
        <f t="shared" si="98"/>
        <v>-143641243</v>
      </c>
      <c r="J170" s="2">
        <f t="shared" si="93"/>
        <v>0</v>
      </c>
      <c r="K170" s="48">
        <f t="shared" si="99"/>
        <v>84855469</v>
      </c>
      <c r="L170" s="87">
        <f t="shared" si="94"/>
        <v>-8279682</v>
      </c>
      <c r="M170" s="2">
        <f t="shared" si="95"/>
        <v>0</v>
      </c>
      <c r="N170" s="48">
        <f t="shared" si="96"/>
        <v>4885462</v>
      </c>
      <c r="P170" s="53">
        <f t="shared" si="87"/>
        <v>1.4892382425862244E-6</v>
      </c>
      <c r="Q170" s="52">
        <f t="shared" si="88"/>
        <v>216.77620011558588</v>
      </c>
      <c r="R170" s="52">
        <f t="shared" si="89"/>
        <v>0</v>
      </c>
      <c r="S170" s="16">
        <f t="shared" si="90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91"/>
        <v>89228</v>
      </c>
      <c r="E171" s="4">
        <f t="shared" si="92"/>
        <v>90039390</v>
      </c>
      <c r="F171" s="64">
        <f t="shared" si="97"/>
        <v>3569.12</v>
      </c>
      <c r="G171" s="27">
        <f t="shared" si="82"/>
        <v>1.8944214396838617E-3</v>
      </c>
      <c r="H171" s="80">
        <f t="shared" si="84"/>
        <v>1</v>
      </c>
      <c r="I171" s="11">
        <f t="shared" si="98"/>
        <v>-152426740</v>
      </c>
      <c r="J171" s="4">
        <f t="shared" si="93"/>
        <v>0</v>
      </c>
      <c r="K171" s="51">
        <f t="shared" si="99"/>
        <v>90039390</v>
      </c>
      <c r="L171" s="86">
        <f t="shared" si="94"/>
        <v>-8785497</v>
      </c>
      <c r="M171" s="4">
        <f t="shared" si="95"/>
        <v>0</v>
      </c>
      <c r="N171" s="51">
        <f t="shared" si="96"/>
        <v>5183921</v>
      </c>
      <c r="P171" s="54">
        <f t="shared" si="87"/>
        <v>1.4892382425862244E-6</v>
      </c>
      <c r="Q171" s="55">
        <f t="shared" si="88"/>
        <v>229.97625295411333</v>
      </c>
      <c r="R171" s="55">
        <f t="shared" si="89"/>
        <v>0</v>
      </c>
      <c r="S171" s="56">
        <f t="shared" si="90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91"/>
        <v>89228</v>
      </c>
      <c r="E172" s="2">
        <f t="shared" si="92"/>
        <v>95540003</v>
      </c>
      <c r="F172" s="63">
        <f t="shared" si="97"/>
        <v>3569.12</v>
      </c>
      <c r="G172" s="28">
        <f t="shared" si="82"/>
        <v>1.8944214396838617E-3</v>
      </c>
      <c r="H172" s="81">
        <f t="shared" si="84"/>
        <v>1</v>
      </c>
      <c r="I172" s="9">
        <f t="shared" si="98"/>
        <v>-161748954</v>
      </c>
      <c r="J172" s="2">
        <f t="shared" si="93"/>
        <v>0</v>
      </c>
      <c r="K172" s="48">
        <f t="shared" si="99"/>
        <v>95540003</v>
      </c>
      <c r="L172" s="87">
        <f t="shared" si="94"/>
        <v>-9322214</v>
      </c>
      <c r="M172" s="2">
        <f t="shared" si="95"/>
        <v>0</v>
      </c>
      <c r="N172" s="48">
        <f t="shared" si="96"/>
        <v>5500613</v>
      </c>
      <c r="P172" s="53">
        <f t="shared" si="87"/>
        <v>1.4892382425862244E-6</v>
      </c>
      <c r="Q172" s="52">
        <f t="shared" si="88"/>
        <v>243.98271183639923</v>
      </c>
      <c r="R172" s="52">
        <f t="shared" si="89"/>
        <v>0</v>
      </c>
      <c r="S172" s="16">
        <f t="shared" si="90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91"/>
        <v>89228</v>
      </c>
      <c r="E173" s="4">
        <f t="shared" si="92"/>
        <v>101376655</v>
      </c>
      <c r="F173" s="64">
        <f t="shared" si="97"/>
        <v>3569.12</v>
      </c>
      <c r="G173" s="27">
        <f t="shared" si="82"/>
        <v>1.8944214396838617E-3</v>
      </c>
      <c r="H173" s="80">
        <f t="shared" si="84"/>
        <v>1</v>
      </c>
      <c r="I173" s="11">
        <f t="shared" si="98"/>
        <v>-171640673</v>
      </c>
      <c r="J173" s="4">
        <f t="shared" si="93"/>
        <v>0</v>
      </c>
      <c r="K173" s="51">
        <f t="shared" si="99"/>
        <v>101376655</v>
      </c>
      <c r="L173" s="86">
        <f t="shared" si="94"/>
        <v>-9891719</v>
      </c>
      <c r="M173" s="4">
        <f t="shared" si="95"/>
        <v>0</v>
      </c>
      <c r="N173" s="51">
        <f t="shared" si="96"/>
        <v>5836652</v>
      </c>
      <c r="P173" s="54">
        <f t="shared" si="87"/>
        <v>1.4892382425862244E-6</v>
      </c>
      <c r="Q173" s="55">
        <f t="shared" si="88"/>
        <v>258.84484277623426</v>
      </c>
      <c r="R173" s="55">
        <f t="shared" si="89"/>
        <v>0</v>
      </c>
      <c r="S173" s="56">
        <f t="shared" si="90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91"/>
        <v>89228</v>
      </c>
      <c r="E174" s="2">
        <f t="shared" si="92"/>
        <v>107569875</v>
      </c>
      <c r="F174" s="63">
        <f t="shared" si="97"/>
        <v>3569.12</v>
      </c>
      <c r="G174" s="28">
        <f t="shared" si="82"/>
        <v>1.8944214396838617E-3</v>
      </c>
      <c r="H174" s="81">
        <f t="shared" si="84"/>
        <v>1</v>
      </c>
      <c r="I174" s="9">
        <f t="shared" si="98"/>
        <v>-182136689</v>
      </c>
      <c r="J174" s="2">
        <f t="shared" si="93"/>
        <v>0</v>
      </c>
      <c r="K174" s="48">
        <f t="shared" si="99"/>
        <v>107569875</v>
      </c>
      <c r="L174" s="87">
        <f t="shared" si="94"/>
        <v>-10496016</v>
      </c>
      <c r="M174" s="2">
        <f t="shared" si="95"/>
        <v>0</v>
      </c>
      <c r="N174" s="48">
        <f t="shared" si="96"/>
        <v>6193220</v>
      </c>
      <c r="P174" s="53">
        <f t="shared" si="87"/>
        <v>1.4892382425862244E-6</v>
      </c>
      <c r="Q174" s="52">
        <f t="shared" si="88"/>
        <v>274.61491876166258</v>
      </c>
      <c r="R174" s="52">
        <f t="shared" si="89"/>
        <v>0</v>
      </c>
      <c r="S174" s="16">
        <f t="shared" si="90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91"/>
        <v>89228</v>
      </c>
      <c r="E175" s="4">
        <f t="shared" si="92"/>
        <v>114141446</v>
      </c>
      <c r="F175" s="64">
        <f t="shared" si="97"/>
        <v>3569.12</v>
      </c>
      <c r="G175" s="27">
        <f t="shared" si="82"/>
        <v>1.8944214396838617E-3</v>
      </c>
      <c r="H175" s="80">
        <f t="shared" si="84"/>
        <v>1</v>
      </c>
      <c r="I175" s="11">
        <f t="shared" si="98"/>
        <v>-193273919</v>
      </c>
      <c r="J175" s="4">
        <f t="shared" si="93"/>
        <v>0</v>
      </c>
      <c r="K175" s="51">
        <f t="shared" si="99"/>
        <v>114141446</v>
      </c>
      <c r="L175" s="86">
        <f t="shared" si="94"/>
        <v>-11137230</v>
      </c>
      <c r="M175" s="4">
        <f t="shared" si="95"/>
        <v>0</v>
      </c>
      <c r="N175" s="51">
        <f t="shared" si="96"/>
        <v>6571571</v>
      </c>
      <c r="P175" s="54">
        <f t="shared" si="87"/>
        <v>1.4892382425862244E-6</v>
      </c>
      <c r="Q175" s="55">
        <f t="shared" si="88"/>
        <v>291.34840762589857</v>
      </c>
      <c r="R175" s="55">
        <f t="shared" si="89"/>
        <v>0</v>
      </c>
      <c r="S175" s="56">
        <f t="shared" si="90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91"/>
        <v>89228</v>
      </c>
      <c r="E176" s="2">
        <f t="shared" si="92"/>
        <v>121114482</v>
      </c>
      <c r="F176" s="63">
        <f t="shared" si="97"/>
        <v>3569.12</v>
      </c>
      <c r="G176" s="28">
        <f t="shared" si="82"/>
        <v>1.8944214396838617E-3</v>
      </c>
      <c r="H176" s="81">
        <f t="shared" si="84"/>
        <v>1</v>
      </c>
      <c r="I176" s="9">
        <f t="shared" si="98"/>
        <v>-205091535</v>
      </c>
      <c r="J176" s="2">
        <f t="shared" si="93"/>
        <v>0</v>
      </c>
      <c r="K176" s="48">
        <f t="shared" si="99"/>
        <v>121114482</v>
      </c>
      <c r="L176" s="87">
        <f t="shared" si="94"/>
        <v>-11817616</v>
      </c>
      <c r="M176" s="2">
        <f t="shared" si="95"/>
        <v>0</v>
      </c>
      <c r="N176" s="48">
        <f t="shared" si="96"/>
        <v>6973036</v>
      </c>
      <c r="P176" s="53">
        <f t="shared" si="87"/>
        <v>1.4892382425862244E-6</v>
      </c>
      <c r="Q176" s="52">
        <f t="shared" si="88"/>
        <v>309.10416504792767</v>
      </c>
      <c r="R176" s="52">
        <f t="shared" si="89"/>
        <v>0</v>
      </c>
      <c r="S176" s="16">
        <f t="shared" si="90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91"/>
        <v>89228</v>
      </c>
      <c r="E177" s="4">
        <f t="shared" si="92"/>
        <v>128513509</v>
      </c>
      <c r="F177" s="64">
        <f t="shared" si="97"/>
        <v>3569.12</v>
      </c>
      <c r="G177" s="27">
        <f t="shared" si="82"/>
        <v>1.8944214396838617E-3</v>
      </c>
      <c r="H177" s="80">
        <f t="shared" si="84"/>
        <v>1</v>
      </c>
      <c r="I177" s="11">
        <f t="shared" si="98"/>
        <v>-217631103</v>
      </c>
      <c r="J177" s="4">
        <f t="shared" si="93"/>
        <v>0</v>
      </c>
      <c r="K177" s="51">
        <f t="shared" si="99"/>
        <v>128513509</v>
      </c>
      <c r="L177" s="86">
        <f t="shared" si="94"/>
        <v>-12539568</v>
      </c>
      <c r="M177" s="4">
        <f t="shared" si="95"/>
        <v>0</v>
      </c>
      <c r="N177" s="51">
        <f t="shared" si="96"/>
        <v>7399027</v>
      </c>
      <c r="P177" s="54">
        <f t="shared" si="87"/>
        <v>1.4892382425862244E-6</v>
      </c>
      <c r="Q177" s="55">
        <f t="shared" si="88"/>
        <v>327.94464185324205</v>
      </c>
      <c r="R177" s="55">
        <f t="shared" si="89"/>
        <v>0</v>
      </c>
      <c r="S177" s="56">
        <f t="shared" si="90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91"/>
        <v>89228</v>
      </c>
      <c r="E178" s="2">
        <f t="shared" si="92"/>
        <v>136364551</v>
      </c>
      <c r="F178" s="63">
        <f t="shared" si="97"/>
        <v>3569.12</v>
      </c>
      <c r="G178" s="28">
        <f t="shared" si="82"/>
        <v>1.8944214396838617E-3</v>
      </c>
      <c r="H178" s="81">
        <f t="shared" si="84"/>
        <v>1</v>
      </c>
      <c r="I178" s="9">
        <f t="shared" si="98"/>
        <v>-230936728</v>
      </c>
      <c r="J178" s="2">
        <f t="shared" si="93"/>
        <v>0</v>
      </c>
      <c r="K178" s="48">
        <f t="shared" si="99"/>
        <v>136364551</v>
      </c>
      <c r="L178" s="87">
        <f t="shared" si="94"/>
        <v>-13305625</v>
      </c>
      <c r="M178" s="2">
        <f t="shared" si="95"/>
        <v>0</v>
      </c>
      <c r="N178" s="48">
        <f t="shared" si="96"/>
        <v>7851042</v>
      </c>
      <c r="P178" s="53">
        <f t="shared" si="87"/>
        <v>1.4892382425862244E-6</v>
      </c>
      <c r="Q178" s="52">
        <f t="shared" si="88"/>
        <v>347.93610545915277</v>
      </c>
      <c r="R178" s="52">
        <f t="shared" si="89"/>
        <v>0</v>
      </c>
      <c r="S178" s="16">
        <f t="shared" si="90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91"/>
        <v>89228</v>
      </c>
      <c r="E179" s="4">
        <f t="shared" si="92"/>
        <v>144695223</v>
      </c>
      <c r="F179" s="64">
        <f t="shared" si="97"/>
        <v>3569.12</v>
      </c>
      <c r="G179" s="27">
        <f t="shared" si="82"/>
        <v>1.8944214396838617E-3</v>
      </c>
      <c r="H179" s="80">
        <f t="shared" si="84"/>
        <v>1</v>
      </c>
      <c r="I179" s="11">
        <f t="shared" si="98"/>
        <v>-245055209</v>
      </c>
      <c r="J179" s="4">
        <f t="shared" si="93"/>
        <v>0</v>
      </c>
      <c r="K179" s="51">
        <f t="shared" si="99"/>
        <v>144695223</v>
      </c>
      <c r="L179" s="86">
        <f t="shared" si="94"/>
        <v>-14118481</v>
      </c>
      <c r="M179" s="4">
        <f t="shared" si="95"/>
        <v>0</v>
      </c>
      <c r="N179" s="51">
        <f t="shared" si="96"/>
        <v>8330672</v>
      </c>
      <c r="P179" s="54">
        <f t="shared" si="87"/>
        <v>1.4892382425862244E-6</v>
      </c>
      <c r="Q179" s="55">
        <f t="shared" si="88"/>
        <v>369.14887111278983</v>
      </c>
      <c r="R179" s="55">
        <f t="shared" si="89"/>
        <v>0</v>
      </c>
      <c r="S179" s="56">
        <f t="shared" si="90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91"/>
        <v>89228</v>
      </c>
      <c r="E180" s="2">
        <f t="shared" si="92"/>
        <v>153534825</v>
      </c>
      <c r="F180" s="63">
        <f t="shared" si="97"/>
        <v>3569.12</v>
      </c>
      <c r="G180" s="28">
        <f t="shared" si="82"/>
        <v>1.8944214396838617E-3</v>
      </c>
      <c r="H180" s="81">
        <f t="shared" si="84"/>
        <v>1</v>
      </c>
      <c r="I180" s="9">
        <f t="shared" si="98"/>
        <v>-260036205</v>
      </c>
      <c r="J180" s="2">
        <f t="shared" si="93"/>
        <v>0</v>
      </c>
      <c r="K180" s="48">
        <f t="shared" si="99"/>
        <v>153534825</v>
      </c>
      <c r="L180" s="87">
        <f t="shared" si="94"/>
        <v>-14980996</v>
      </c>
      <c r="M180" s="2">
        <f t="shared" si="95"/>
        <v>0</v>
      </c>
      <c r="N180" s="48">
        <f t="shared" si="96"/>
        <v>8839602</v>
      </c>
      <c r="P180" s="53">
        <f t="shared" si="87"/>
        <v>1.4892382425862244E-6</v>
      </c>
      <c r="Q180" s="52">
        <f t="shared" si="88"/>
        <v>391.65754924283891</v>
      </c>
      <c r="R180" s="52">
        <f t="shared" si="89"/>
        <v>0</v>
      </c>
      <c r="S180" s="16">
        <f t="shared" si="90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91"/>
        <v>89228</v>
      </c>
      <c r="E181" s="4">
        <f t="shared" si="92"/>
        <v>162914449</v>
      </c>
      <c r="F181" s="64">
        <f t="shared" si="97"/>
        <v>3569.12</v>
      </c>
      <c r="G181" s="27">
        <f t="shared" si="82"/>
        <v>1.8944214396838617E-3</v>
      </c>
      <c r="H181" s="80">
        <f t="shared" si="84"/>
        <v>1</v>
      </c>
      <c r="I181" s="11">
        <f t="shared" si="98"/>
        <v>-275932408</v>
      </c>
      <c r="J181" s="4">
        <f t="shared" si="93"/>
        <v>0</v>
      </c>
      <c r="K181" s="51">
        <f t="shared" si="99"/>
        <v>162914449</v>
      </c>
      <c r="L181" s="86">
        <f t="shared" si="94"/>
        <v>-15896203</v>
      </c>
      <c r="M181" s="4">
        <f t="shared" si="95"/>
        <v>0</v>
      </c>
      <c r="N181" s="51">
        <f t="shared" si="96"/>
        <v>9379624</v>
      </c>
      <c r="P181" s="54">
        <f t="shared" si="87"/>
        <v>1.4892382425862244E-6</v>
      </c>
      <c r="Q181" s="55">
        <f t="shared" si="88"/>
        <v>415.54130949414002</v>
      </c>
      <c r="R181" s="55">
        <f t="shared" si="89"/>
        <v>0</v>
      </c>
      <c r="S181" s="56">
        <f t="shared" si="90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91"/>
        <v>89228</v>
      </c>
      <c r="E182" s="2">
        <f t="shared" si="92"/>
        <v>172867085</v>
      </c>
      <c r="F182" s="63">
        <f t="shared" si="97"/>
        <v>3569.12</v>
      </c>
      <c r="G182" s="28">
        <f t="shared" si="82"/>
        <v>1.8944214396838617E-3</v>
      </c>
      <c r="H182" s="81">
        <f t="shared" si="84"/>
        <v>1</v>
      </c>
      <c r="I182" s="9">
        <f t="shared" si="98"/>
        <v>-292799729</v>
      </c>
      <c r="J182" s="2">
        <f t="shared" si="93"/>
        <v>0</v>
      </c>
      <c r="K182" s="48">
        <f t="shared" si="99"/>
        <v>172867085</v>
      </c>
      <c r="L182" s="87">
        <f t="shared" si="94"/>
        <v>-16867321</v>
      </c>
      <c r="M182" s="2">
        <f t="shared" si="95"/>
        <v>0</v>
      </c>
      <c r="N182" s="48">
        <f t="shared" si="96"/>
        <v>9952636</v>
      </c>
      <c r="P182" s="53">
        <f t="shared" si="87"/>
        <v>1.4892382425862244E-6</v>
      </c>
      <c r="Q182" s="52">
        <f t="shared" si="88"/>
        <v>440.88415730193162</v>
      </c>
      <c r="R182" s="52">
        <f t="shared" si="89"/>
        <v>0</v>
      </c>
      <c r="S182" s="16">
        <f t="shared" si="90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91"/>
        <v>89228</v>
      </c>
      <c r="E183" s="4">
        <f t="shared" si="92"/>
        <v>183427740</v>
      </c>
      <c r="F183" s="64">
        <f t="shared" si="97"/>
        <v>3569.12</v>
      </c>
      <c r="G183" s="27">
        <f t="shared" si="82"/>
        <v>1.8944214396838617E-3</v>
      </c>
      <c r="H183" s="80">
        <f t="shared" si="84"/>
        <v>1</v>
      </c>
      <c r="I183" s="11">
        <f t="shared" si="98"/>
        <v>-310697494</v>
      </c>
      <c r="J183" s="4">
        <f t="shared" si="93"/>
        <v>0</v>
      </c>
      <c r="K183" s="51">
        <f t="shared" si="99"/>
        <v>183427740</v>
      </c>
      <c r="L183" s="86">
        <f t="shared" si="94"/>
        <v>-17897765</v>
      </c>
      <c r="M183" s="4">
        <f t="shared" si="95"/>
        <v>0</v>
      </c>
      <c r="N183" s="51">
        <f t="shared" si="96"/>
        <v>10560655</v>
      </c>
      <c r="P183" s="54">
        <f t="shared" ref="P183:P204" si="100">R$17*((1+P$17-Q$17)*(1+P$17+S$17)-Q$17)</f>
        <v>1.4892382425862244E-6</v>
      </c>
      <c r="Q183" s="55">
        <f t="shared" ref="Q183:Q204" si="101">(1+P$17-Q$17)*(1+P$17+S$17)-R$17*((S$17*K182)+((I182+J182)*(1+P$17+S$17)))</f>
        <v>467.77522984280188</v>
      </c>
      <c r="R183" s="55">
        <f t="shared" ref="R183:R204" si="102">-J182*(1+P$17+S$17)</f>
        <v>0</v>
      </c>
      <c r="S183" s="56">
        <f t="shared" si="90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91"/>
        <v>89228</v>
      </c>
      <c r="E184" s="2">
        <f t="shared" si="92"/>
        <v>194633558</v>
      </c>
      <c r="F184" s="63">
        <f t="shared" si="97"/>
        <v>3569.12</v>
      </c>
      <c r="G184" s="28">
        <f t="shared" si="82"/>
        <v>1.8944214396838617E-3</v>
      </c>
      <c r="H184" s="81">
        <f t="shared" si="84"/>
        <v>1</v>
      </c>
      <c r="I184" s="9">
        <f t="shared" si="98"/>
        <v>-329688655</v>
      </c>
      <c r="J184" s="2">
        <f t="shared" si="93"/>
        <v>0</v>
      </c>
      <c r="K184" s="48">
        <f t="shared" si="99"/>
        <v>194633558</v>
      </c>
      <c r="L184" s="87">
        <f t="shared" si="94"/>
        <v>-18991161</v>
      </c>
      <c r="M184" s="2">
        <f t="shared" si="95"/>
        <v>0</v>
      </c>
      <c r="N184" s="48">
        <f t="shared" si="96"/>
        <v>11205818</v>
      </c>
      <c r="P184" s="53">
        <f t="shared" si="100"/>
        <v>1.4892382425862244E-6</v>
      </c>
      <c r="Q184" s="52">
        <f t="shared" si="101"/>
        <v>496.30910903273252</v>
      </c>
      <c r="R184" s="52">
        <f t="shared" si="102"/>
        <v>0</v>
      </c>
      <c r="S184" s="16">
        <f t="shared" si="90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91"/>
        <v>89228</v>
      </c>
      <c r="E185" s="4">
        <f t="shared" si="92"/>
        <v>206523952</v>
      </c>
      <c r="F185" s="64">
        <f t="shared" si="97"/>
        <v>3569.12</v>
      </c>
      <c r="G185" s="27">
        <f t="shared" si="82"/>
        <v>1.8944214396838617E-3</v>
      </c>
      <c r="H185" s="80">
        <f t="shared" si="84"/>
        <v>1</v>
      </c>
      <c r="I185" s="11">
        <f t="shared" si="98"/>
        <v>-349840008</v>
      </c>
      <c r="J185" s="4">
        <f t="shared" si="93"/>
        <v>0</v>
      </c>
      <c r="K185" s="51">
        <f t="shared" si="99"/>
        <v>206523952</v>
      </c>
      <c r="L185" s="86">
        <f t="shared" si="94"/>
        <v>-20151353</v>
      </c>
      <c r="M185" s="4">
        <f t="shared" si="95"/>
        <v>0</v>
      </c>
      <c r="N185" s="51">
        <f t="shared" si="96"/>
        <v>11890394</v>
      </c>
      <c r="P185" s="54">
        <f t="shared" si="100"/>
        <v>1.4892382425862244E-6</v>
      </c>
      <c r="Q185" s="55">
        <f t="shared" si="101"/>
        <v>526.58615721793251</v>
      </c>
      <c r="R185" s="55">
        <f t="shared" si="102"/>
        <v>0</v>
      </c>
      <c r="S185" s="56">
        <f t="shared" si="90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91"/>
        <v>89228</v>
      </c>
      <c r="E186" s="2">
        <f t="shared" si="92"/>
        <v>219140745</v>
      </c>
      <c r="F186" s="63">
        <f t="shared" si="97"/>
        <v>3569.12</v>
      </c>
      <c r="G186" s="28">
        <f t="shared" si="82"/>
        <v>1.8944214396838617E-3</v>
      </c>
      <c r="H186" s="81">
        <f t="shared" si="84"/>
        <v>1</v>
      </c>
      <c r="I186" s="9">
        <f t="shared" si="98"/>
        <v>-371222431</v>
      </c>
      <c r="J186" s="2">
        <f t="shared" si="93"/>
        <v>0</v>
      </c>
      <c r="K186" s="48">
        <f t="shared" si="99"/>
        <v>219140745</v>
      </c>
      <c r="L186" s="87">
        <f t="shared" si="94"/>
        <v>-21382423</v>
      </c>
      <c r="M186" s="2">
        <f t="shared" si="95"/>
        <v>0</v>
      </c>
      <c r="N186" s="48">
        <f t="shared" si="96"/>
        <v>12616793</v>
      </c>
      <c r="P186" s="53">
        <f t="shared" si="100"/>
        <v>1.4892382425862244E-6</v>
      </c>
      <c r="Q186" s="52">
        <f t="shared" si="101"/>
        <v>558.7128652497579</v>
      </c>
      <c r="R186" s="52">
        <f t="shared" si="102"/>
        <v>0</v>
      </c>
      <c r="S186" s="16">
        <f t="shared" si="90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91"/>
        <v>89228</v>
      </c>
      <c r="E187" s="4">
        <f t="shared" si="92"/>
        <v>232528312</v>
      </c>
      <c r="F187" s="64">
        <f t="shared" si="97"/>
        <v>3569.12</v>
      </c>
      <c r="G187" s="27">
        <f t="shared" si="82"/>
        <v>1.8944214396838617E-3</v>
      </c>
      <c r="H187" s="80">
        <f t="shared" si="84"/>
        <v>1</v>
      </c>
      <c r="I187" s="11">
        <f t="shared" si="98"/>
        <v>-393911132</v>
      </c>
      <c r="J187" s="4">
        <f t="shared" si="93"/>
        <v>0</v>
      </c>
      <c r="K187" s="51">
        <f t="shared" si="99"/>
        <v>232528312</v>
      </c>
      <c r="L187" s="86">
        <f t="shared" si="94"/>
        <v>-22688701</v>
      </c>
      <c r="M187" s="4">
        <f t="shared" si="95"/>
        <v>0</v>
      </c>
      <c r="N187" s="51">
        <f t="shared" si="96"/>
        <v>13387567</v>
      </c>
      <c r="P187" s="54">
        <f t="shared" si="100"/>
        <v>1.4892382425862244E-6</v>
      </c>
      <c r="Q187" s="55">
        <f t="shared" si="101"/>
        <v>592.80223200930641</v>
      </c>
      <c r="R187" s="55">
        <f t="shared" si="102"/>
        <v>0</v>
      </c>
      <c r="S187" s="56">
        <f t="shared" si="90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91"/>
        <v>89228</v>
      </c>
      <c r="E188" s="2">
        <f t="shared" si="92"/>
        <v>246733742</v>
      </c>
      <c r="F188" s="63">
        <f t="shared" si="97"/>
        <v>3569.12</v>
      </c>
      <c r="G188" s="28">
        <f t="shared" si="82"/>
        <v>1.8944214396838617E-3</v>
      </c>
      <c r="H188" s="81">
        <f t="shared" si="84"/>
        <v>1</v>
      </c>
      <c r="I188" s="9">
        <f t="shared" si="98"/>
        <v>-417985912</v>
      </c>
      <c r="J188" s="2">
        <f t="shared" si="93"/>
        <v>0</v>
      </c>
      <c r="K188" s="48">
        <f t="shared" si="99"/>
        <v>246733742</v>
      </c>
      <c r="L188" s="87">
        <f t="shared" si="94"/>
        <v>-24074780</v>
      </c>
      <c r="M188" s="2">
        <f t="shared" si="95"/>
        <v>0</v>
      </c>
      <c r="N188" s="48">
        <f t="shared" si="96"/>
        <v>14205430</v>
      </c>
      <c r="P188" s="53">
        <f t="shared" si="100"/>
        <v>1.4892382425862244E-6</v>
      </c>
      <c r="Q188" s="52">
        <f t="shared" si="101"/>
        <v>628.97415911239364</v>
      </c>
      <c r="R188" s="52">
        <f t="shared" si="102"/>
        <v>0</v>
      </c>
      <c r="S188" s="16">
        <f t="shared" si="90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91"/>
        <v>89228</v>
      </c>
      <c r="E189" s="4">
        <f t="shared" si="92"/>
        <v>261806998</v>
      </c>
      <c r="F189" s="64">
        <f t="shared" si="97"/>
        <v>3569.12</v>
      </c>
      <c r="G189" s="27">
        <f t="shared" si="82"/>
        <v>1.8944214396838617E-3</v>
      </c>
      <c r="H189" s="80">
        <f t="shared" si="84"/>
        <v>1</v>
      </c>
      <c r="I189" s="11">
        <f t="shared" si="98"/>
        <v>-443531449</v>
      </c>
      <c r="J189" s="4">
        <f t="shared" si="93"/>
        <v>0</v>
      </c>
      <c r="K189" s="51">
        <f t="shared" si="99"/>
        <v>261806998</v>
      </c>
      <c r="L189" s="86">
        <f t="shared" si="94"/>
        <v>-25545537</v>
      </c>
      <c r="M189" s="4">
        <f t="shared" si="95"/>
        <v>0</v>
      </c>
      <c r="N189" s="51">
        <f t="shared" si="96"/>
        <v>15073256</v>
      </c>
      <c r="P189" s="54">
        <f t="shared" si="100"/>
        <v>1.4892382425862244E-6</v>
      </c>
      <c r="Q189" s="55">
        <f t="shared" si="101"/>
        <v>667.35587126294411</v>
      </c>
      <c r="R189" s="55">
        <f t="shared" si="102"/>
        <v>0</v>
      </c>
      <c r="S189" s="56">
        <f t="shared" si="90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91"/>
        <v>89228</v>
      </c>
      <c r="E190" s="2">
        <f t="shared" si="92"/>
        <v>277801097</v>
      </c>
      <c r="F190" s="63">
        <f t="shared" si="97"/>
        <v>3569.12</v>
      </c>
      <c r="G190" s="28">
        <f t="shared" si="82"/>
        <v>1.8944214396838617E-3</v>
      </c>
      <c r="H190" s="81">
        <f t="shared" si="84"/>
        <v>1</v>
      </c>
      <c r="I190" s="9">
        <f t="shared" si="98"/>
        <v>-470637593</v>
      </c>
      <c r="J190" s="2">
        <f t="shared" si="93"/>
        <v>0</v>
      </c>
      <c r="K190" s="48">
        <f t="shared" si="99"/>
        <v>277801097</v>
      </c>
      <c r="L190" s="87">
        <f t="shared" si="94"/>
        <v>-27106144</v>
      </c>
      <c r="M190" s="2">
        <f t="shared" si="95"/>
        <v>0</v>
      </c>
      <c r="N190" s="48">
        <f t="shared" si="96"/>
        <v>15994099</v>
      </c>
      <c r="P190" s="53">
        <f t="shared" si="100"/>
        <v>1.4892382425862244E-6</v>
      </c>
      <c r="Q190" s="52">
        <f t="shared" si="101"/>
        <v>708.08236784738961</v>
      </c>
      <c r="R190" s="52">
        <f t="shared" si="102"/>
        <v>0</v>
      </c>
      <c r="S190" s="16">
        <f t="shared" si="90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91"/>
        <v>89228</v>
      </c>
      <c r="E191" s="4">
        <f t="shared" si="92"/>
        <v>294772295</v>
      </c>
      <c r="F191" s="64">
        <f t="shared" si="97"/>
        <v>3569.12</v>
      </c>
      <c r="G191" s="27">
        <f t="shared" si="82"/>
        <v>1.8944214396838617E-3</v>
      </c>
      <c r="H191" s="80">
        <f t="shared" si="84"/>
        <v>1</v>
      </c>
      <c r="I191" s="11">
        <f t="shared" si="98"/>
        <v>-499399684</v>
      </c>
      <c r="J191" s="4">
        <f t="shared" si="93"/>
        <v>0</v>
      </c>
      <c r="K191" s="51">
        <f t="shared" si="99"/>
        <v>294772295</v>
      </c>
      <c r="L191" s="86">
        <f t="shared" si="94"/>
        <v>-28762091</v>
      </c>
      <c r="M191" s="4">
        <f t="shared" si="95"/>
        <v>0</v>
      </c>
      <c r="N191" s="51">
        <f t="shared" si="96"/>
        <v>16971198</v>
      </c>
      <c r="P191" s="54">
        <f t="shared" si="100"/>
        <v>1.4892382425862244E-6</v>
      </c>
      <c r="Q191" s="55">
        <f t="shared" si="101"/>
        <v>751.29689416755446</v>
      </c>
      <c r="R191" s="55">
        <f t="shared" si="102"/>
        <v>0</v>
      </c>
      <c r="S191" s="56">
        <f t="shared" si="90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91"/>
        <v>89228</v>
      </c>
      <c r="E192" s="2">
        <f t="shared" si="92"/>
        <v>312780283</v>
      </c>
      <c r="F192" s="63">
        <f t="shared" si="97"/>
        <v>3569.12</v>
      </c>
      <c r="G192" s="28">
        <f t="shared" si="82"/>
        <v>1.8944214396838617E-3</v>
      </c>
      <c r="H192" s="81">
        <f t="shared" si="84"/>
        <v>1</v>
      </c>
      <c r="I192" s="9">
        <f t="shared" si="98"/>
        <v>-529918885</v>
      </c>
      <c r="J192" s="2">
        <f t="shared" si="93"/>
        <v>0</v>
      </c>
      <c r="K192" s="48">
        <f t="shared" si="99"/>
        <v>312780283</v>
      </c>
      <c r="L192" s="87">
        <f t="shared" si="94"/>
        <v>-30519201</v>
      </c>
      <c r="M192" s="2">
        <f t="shared" si="95"/>
        <v>0</v>
      </c>
      <c r="N192" s="48">
        <f t="shared" si="96"/>
        <v>18007988</v>
      </c>
      <c r="P192" s="53">
        <f t="shared" si="100"/>
        <v>1.4892382425862244E-6</v>
      </c>
      <c r="Q192" s="52">
        <f t="shared" si="101"/>
        <v>797.15144800842631</v>
      </c>
      <c r="R192" s="52">
        <f t="shared" si="102"/>
        <v>0</v>
      </c>
      <c r="S192" s="16">
        <f t="shared" si="90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91"/>
        <v>89228</v>
      </c>
      <c r="E193" s="4">
        <f t="shared" si="92"/>
        <v>331888401</v>
      </c>
      <c r="F193" s="64">
        <f t="shared" si="97"/>
        <v>3569.12</v>
      </c>
      <c r="G193" s="27">
        <f t="shared" si="82"/>
        <v>1.8944214396838617E-3</v>
      </c>
      <c r="H193" s="80">
        <f t="shared" si="84"/>
        <v>1</v>
      </c>
      <c r="I193" s="11">
        <f t="shared" si="98"/>
        <v>-562302540</v>
      </c>
      <c r="J193" s="4">
        <f t="shared" si="93"/>
        <v>0</v>
      </c>
      <c r="K193" s="51">
        <f t="shared" si="99"/>
        <v>331888401</v>
      </c>
      <c r="L193" s="86">
        <f t="shared" si="94"/>
        <v>-32383655</v>
      </c>
      <c r="M193" s="4">
        <f t="shared" si="95"/>
        <v>0</v>
      </c>
      <c r="N193" s="51">
        <f t="shared" si="96"/>
        <v>19108118</v>
      </c>
      <c r="P193" s="54">
        <f t="shared" si="100"/>
        <v>1.4892382425862244E-6</v>
      </c>
      <c r="Q193" s="55">
        <f t="shared" si="101"/>
        <v>845.80731045430923</v>
      </c>
      <c r="R193" s="55">
        <f t="shared" si="102"/>
        <v>0</v>
      </c>
      <c r="S193" s="56">
        <f t="shared" si="90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91"/>
        <v>89228</v>
      </c>
      <c r="E194" s="2">
        <f t="shared" si="92"/>
        <v>352163856</v>
      </c>
      <c r="F194" s="63">
        <f t="shared" si="97"/>
        <v>3569.12</v>
      </c>
      <c r="G194" s="28">
        <f t="shared" si="82"/>
        <v>1.8944214396838617E-3</v>
      </c>
      <c r="H194" s="81">
        <f t="shared" si="84"/>
        <v>1</v>
      </c>
      <c r="I194" s="9">
        <f t="shared" si="98"/>
        <v>-596664551</v>
      </c>
      <c r="J194" s="2">
        <f t="shared" si="93"/>
        <v>0</v>
      </c>
      <c r="K194" s="48">
        <f t="shared" si="99"/>
        <v>352163856</v>
      </c>
      <c r="L194" s="87">
        <f t="shared" si="94"/>
        <v>-34362011</v>
      </c>
      <c r="M194" s="2">
        <f t="shared" si="95"/>
        <v>0</v>
      </c>
      <c r="N194" s="48">
        <f t="shared" si="96"/>
        <v>20275455</v>
      </c>
      <c r="P194" s="53">
        <f t="shared" si="100"/>
        <v>1.4892382425862244E-6</v>
      </c>
      <c r="Q194" s="52">
        <f t="shared" si="101"/>
        <v>897.43561706709704</v>
      </c>
      <c r="R194" s="52">
        <f t="shared" si="102"/>
        <v>0</v>
      </c>
      <c r="S194" s="16">
        <f t="shared" si="90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91"/>
        <v>89228</v>
      </c>
      <c r="E195" s="4">
        <f t="shared" si="92"/>
        <v>373677963</v>
      </c>
      <c r="F195" s="64">
        <f t="shared" si="97"/>
        <v>3569.12</v>
      </c>
      <c r="G195" s="27">
        <f t="shared" si="82"/>
        <v>1.8944214396838617E-3</v>
      </c>
      <c r="H195" s="80">
        <f t="shared" si="84"/>
        <v>1</v>
      </c>
      <c r="I195" s="11">
        <f t="shared" si="98"/>
        <v>-633125777</v>
      </c>
      <c r="J195" s="4">
        <f t="shared" si="93"/>
        <v>0</v>
      </c>
      <c r="K195" s="51">
        <f t="shared" si="99"/>
        <v>373677963</v>
      </c>
      <c r="L195" s="86">
        <f t="shared" si="94"/>
        <v>-36461226</v>
      </c>
      <c r="M195" s="4">
        <f t="shared" si="95"/>
        <v>0</v>
      </c>
      <c r="N195" s="51">
        <f t="shared" si="96"/>
        <v>21514107</v>
      </c>
      <c r="P195" s="54">
        <f t="shared" si="100"/>
        <v>1.4892382425862244E-6</v>
      </c>
      <c r="Q195" s="55">
        <f t="shared" si="101"/>
        <v>952.21795823394336</v>
      </c>
      <c r="R195" s="55">
        <f t="shared" si="102"/>
        <v>0</v>
      </c>
      <c r="S195" s="56">
        <f t="shared" si="90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91"/>
        <v>89228</v>
      </c>
      <c r="E196" s="2">
        <f t="shared" si="92"/>
        <v>396506392</v>
      </c>
      <c r="F196" s="63">
        <f t="shared" si="97"/>
        <v>3569.12</v>
      </c>
      <c r="G196" s="28">
        <f t="shared" ref="G196:G204" si="103">D196/U$3</f>
        <v>1.8944214396838617E-3</v>
      </c>
      <c r="H196" s="81">
        <f t="shared" si="84"/>
        <v>1</v>
      </c>
      <c r="I196" s="9">
        <f t="shared" si="98"/>
        <v>-671814463</v>
      </c>
      <c r="J196" s="2">
        <f t="shared" si="93"/>
        <v>0</v>
      </c>
      <c r="K196" s="48">
        <f t="shared" si="99"/>
        <v>396506392</v>
      </c>
      <c r="L196" s="87">
        <f t="shared" si="94"/>
        <v>-38688686</v>
      </c>
      <c r="M196" s="2">
        <f t="shared" si="95"/>
        <v>0</v>
      </c>
      <c r="N196" s="48">
        <f t="shared" si="96"/>
        <v>22828429</v>
      </c>
      <c r="P196" s="53">
        <f t="shared" si="100"/>
        <v>1.4892382425862244E-6</v>
      </c>
      <c r="Q196" s="52">
        <f t="shared" si="101"/>
        <v>1010.3470161473997</v>
      </c>
      <c r="R196" s="52">
        <f t="shared" si="102"/>
        <v>0</v>
      </c>
      <c r="S196" s="16">
        <f t="shared" si="90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91"/>
        <v>89228</v>
      </c>
      <c r="E197" s="4">
        <f t="shared" si="92"/>
        <v>420729437</v>
      </c>
      <c r="F197" s="64">
        <f t="shared" ref="F197:F204" si="104">D197*P$17</f>
        <v>3569.12</v>
      </c>
      <c r="G197" s="27">
        <f t="shared" si="103"/>
        <v>1.8944214396838617E-3</v>
      </c>
      <c r="H197" s="80">
        <f t="shared" ref="H197:H204" si="105">D197/D196</f>
        <v>1</v>
      </c>
      <c r="I197" s="11">
        <f t="shared" ref="I197:I204" si="106">INT((S$17*K197+I196)/(1+R$17*J197))</f>
        <v>-712866686</v>
      </c>
      <c r="J197" s="4">
        <f t="shared" si="93"/>
        <v>0</v>
      </c>
      <c r="K197" s="51">
        <f t="shared" ref="K197:K204" si="107">INT((Q$17*J197+K196)/(1+P$17+S$17))</f>
        <v>420729437</v>
      </c>
      <c r="L197" s="86">
        <f t="shared" si="94"/>
        <v>-41052223</v>
      </c>
      <c r="M197" s="4">
        <f t="shared" si="95"/>
        <v>0</v>
      </c>
      <c r="N197" s="51">
        <f t="shared" si="96"/>
        <v>24223045</v>
      </c>
      <c r="P197" s="54">
        <f t="shared" si="100"/>
        <v>1.4892382425862244E-6</v>
      </c>
      <c r="Q197" s="55">
        <f t="shared" si="101"/>
        <v>1072.0272477933734</v>
      </c>
      <c r="R197" s="55">
        <f t="shared" si="102"/>
        <v>0</v>
      </c>
      <c r="S197" s="56">
        <f t="shared" si="90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91"/>
        <v>89228</v>
      </c>
      <c r="E198" s="2">
        <f t="shared" si="92"/>
        <v>446432297</v>
      </c>
      <c r="F198" s="63">
        <f t="shared" si="104"/>
        <v>3569.12</v>
      </c>
      <c r="G198" s="28">
        <f t="shared" si="103"/>
        <v>1.8944214396838617E-3</v>
      </c>
      <c r="H198" s="81">
        <f t="shared" si="105"/>
        <v>1</v>
      </c>
      <c r="I198" s="9">
        <f t="shared" si="106"/>
        <v>-756426838</v>
      </c>
      <c r="J198" s="2">
        <f t="shared" si="93"/>
        <v>0</v>
      </c>
      <c r="K198" s="48">
        <f t="shared" si="107"/>
        <v>446432297</v>
      </c>
      <c r="L198" s="87">
        <f t="shared" si="94"/>
        <v>-43560152</v>
      </c>
      <c r="M198" s="2">
        <f t="shared" si="95"/>
        <v>0</v>
      </c>
      <c r="N198" s="48">
        <f t="shared" si="96"/>
        <v>25702860</v>
      </c>
      <c r="P198" s="53">
        <f t="shared" si="100"/>
        <v>1.4892382425862244E-6</v>
      </c>
      <c r="Q198" s="52">
        <f t="shared" si="101"/>
        <v>1137.4755969035846</v>
      </c>
      <c r="R198" s="52">
        <f t="shared" si="102"/>
        <v>0</v>
      </c>
      <c r="S198" s="16">
        <f t="shared" si="90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91"/>
        <v>89228</v>
      </c>
      <c r="E199" s="4">
        <f t="shared" si="92"/>
        <v>473705375</v>
      </c>
      <c r="F199" s="64">
        <f t="shared" si="104"/>
        <v>3569.12</v>
      </c>
      <c r="G199" s="27">
        <f t="shared" si="103"/>
        <v>1.8944214396838617E-3</v>
      </c>
      <c r="H199" s="80">
        <f t="shared" si="105"/>
        <v>1</v>
      </c>
      <c r="I199" s="11">
        <f t="shared" si="106"/>
        <v>-802648132</v>
      </c>
      <c r="J199" s="4">
        <f t="shared" si="93"/>
        <v>0</v>
      </c>
      <c r="K199" s="51">
        <f t="shared" si="107"/>
        <v>473705375</v>
      </c>
      <c r="L199" s="86">
        <f t="shared" si="94"/>
        <v>-46221294</v>
      </c>
      <c r="M199" s="4">
        <f t="shared" si="95"/>
        <v>0</v>
      </c>
      <c r="N199" s="51">
        <f t="shared" si="96"/>
        <v>27273078</v>
      </c>
      <c r="P199" s="54">
        <f t="shared" si="100"/>
        <v>1.4892382425862244E-6</v>
      </c>
      <c r="Q199" s="55">
        <f t="shared" si="101"/>
        <v>1206.9222633665709</v>
      </c>
      <c r="R199" s="55">
        <f t="shared" si="102"/>
        <v>0</v>
      </c>
      <c r="S199" s="56">
        <f t="shared" si="90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91"/>
        <v>89228</v>
      </c>
      <c r="E200" s="2">
        <f t="shared" si="92"/>
        <v>502644597</v>
      </c>
      <c r="F200" s="63">
        <f t="shared" si="104"/>
        <v>3569.12</v>
      </c>
      <c r="G200" s="28">
        <f t="shared" si="103"/>
        <v>1.8944214396838617E-3</v>
      </c>
      <c r="H200" s="81">
        <f t="shared" si="105"/>
        <v>1</v>
      </c>
      <c r="I200" s="9">
        <f t="shared" si="106"/>
        <v>-851693139</v>
      </c>
      <c r="J200" s="2">
        <f t="shared" si="93"/>
        <v>0</v>
      </c>
      <c r="K200" s="48">
        <f t="shared" si="107"/>
        <v>502644597</v>
      </c>
      <c r="L200" s="87">
        <f t="shared" si="94"/>
        <v>-49045007</v>
      </c>
      <c r="M200" s="2">
        <f t="shared" si="95"/>
        <v>0</v>
      </c>
      <c r="N200" s="48">
        <f t="shared" si="96"/>
        <v>28939222</v>
      </c>
      <c r="P200" s="53">
        <f t="shared" si="100"/>
        <v>1.4892382425862244E-6</v>
      </c>
      <c r="Q200" s="52">
        <f t="shared" si="101"/>
        <v>1280.6115099958492</v>
      </c>
      <c r="R200" s="52">
        <f t="shared" si="102"/>
        <v>0</v>
      </c>
      <c r="S200" s="16">
        <f t="shared" si="90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91"/>
        <v>89228</v>
      </c>
      <c r="E201" s="4">
        <f t="shared" si="92"/>
        <v>533351751</v>
      </c>
      <c r="F201" s="64">
        <f t="shared" si="104"/>
        <v>3569.12</v>
      </c>
      <c r="G201" s="27">
        <f t="shared" si="103"/>
        <v>1.8944214396838617E-3</v>
      </c>
      <c r="H201" s="80">
        <f t="shared" si="105"/>
        <v>1</v>
      </c>
      <c r="I201" s="11">
        <f t="shared" si="106"/>
        <v>-903734364</v>
      </c>
      <c r="J201" s="4">
        <f t="shared" si="93"/>
        <v>0</v>
      </c>
      <c r="K201" s="51">
        <f t="shared" si="107"/>
        <v>533351751</v>
      </c>
      <c r="L201" s="86">
        <f t="shared" si="94"/>
        <v>-52041225</v>
      </c>
      <c r="M201" s="4">
        <f t="shared" si="95"/>
        <v>0</v>
      </c>
      <c r="N201" s="51">
        <f t="shared" si="96"/>
        <v>30707154</v>
      </c>
      <c r="P201" s="54">
        <f t="shared" si="100"/>
        <v>1.4892382425862244E-6</v>
      </c>
      <c r="Q201" s="55">
        <f t="shared" si="101"/>
        <v>1358.8025189862055</v>
      </c>
      <c r="R201" s="55">
        <f t="shared" si="102"/>
        <v>0</v>
      </c>
      <c r="S201" s="56">
        <f t="shared" si="90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91"/>
        <v>89228</v>
      </c>
      <c r="E202" s="2">
        <f t="shared" si="92"/>
        <v>565934841</v>
      </c>
      <c r="F202" s="63">
        <f t="shared" si="104"/>
        <v>3569.12</v>
      </c>
      <c r="G202" s="28">
        <f t="shared" si="103"/>
        <v>1.8944214396838617E-3</v>
      </c>
      <c r="H202" s="81">
        <f t="shared" si="105"/>
        <v>1</v>
      </c>
      <c r="I202" s="9">
        <f t="shared" si="106"/>
        <v>-958954849</v>
      </c>
      <c r="J202" s="2">
        <f t="shared" si="93"/>
        <v>0</v>
      </c>
      <c r="K202" s="48">
        <f t="shared" si="107"/>
        <v>565934841</v>
      </c>
      <c r="L202" s="87">
        <f t="shared" si="94"/>
        <v>-55220485</v>
      </c>
      <c r="M202" s="2">
        <f t="shared" si="95"/>
        <v>0</v>
      </c>
      <c r="N202" s="48">
        <f t="shared" si="96"/>
        <v>32583090</v>
      </c>
      <c r="P202" s="53">
        <f t="shared" si="100"/>
        <v>1.4892382425862244E-6</v>
      </c>
      <c r="Q202" s="52">
        <f t="shared" si="101"/>
        <v>1441.7703100779731</v>
      </c>
      <c r="R202" s="52">
        <f t="shared" si="102"/>
        <v>0</v>
      </c>
      <c r="S202" s="16">
        <f t="shared" si="90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91"/>
        <v>89228</v>
      </c>
      <c r="E203" s="4">
        <f t="shared" si="92"/>
        <v>600508471</v>
      </c>
      <c r="F203" s="64">
        <f t="shared" si="104"/>
        <v>3569.12</v>
      </c>
      <c r="G203" s="27">
        <f t="shared" si="103"/>
        <v>1.8944214396838617E-3</v>
      </c>
      <c r="H203" s="80">
        <f t="shared" si="105"/>
        <v>1</v>
      </c>
      <c r="I203" s="11">
        <f t="shared" si="106"/>
        <v>-1017548819</v>
      </c>
      <c r="J203" s="4">
        <f t="shared" si="93"/>
        <v>0</v>
      </c>
      <c r="K203" s="51">
        <f t="shared" si="107"/>
        <v>600508471</v>
      </c>
      <c r="L203" s="86">
        <f t="shared" si="94"/>
        <v>-58593970</v>
      </c>
      <c r="M203" s="4">
        <f t="shared" si="95"/>
        <v>0</v>
      </c>
      <c r="N203" s="51">
        <f t="shared" si="96"/>
        <v>34573630</v>
      </c>
      <c r="P203" s="54">
        <f t="shared" si="100"/>
        <v>1.4892382425862244E-6</v>
      </c>
      <c r="Q203" s="55">
        <f t="shared" si="101"/>
        <v>1529.8067016217155</v>
      </c>
      <c r="R203" s="55">
        <f t="shared" si="102"/>
        <v>0</v>
      </c>
      <c r="S203" s="56">
        <f t="shared" si="90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91"/>
        <v>89228</v>
      </c>
      <c r="E204" s="94">
        <f t="shared" si="92"/>
        <v>637194245</v>
      </c>
      <c r="F204" s="75">
        <f t="shared" si="104"/>
        <v>3569.12</v>
      </c>
      <c r="G204" s="76">
        <f t="shared" si="103"/>
        <v>1.8944214396838617E-3</v>
      </c>
      <c r="H204" s="84">
        <f t="shared" si="105"/>
        <v>1</v>
      </c>
      <c r="I204" s="73">
        <f t="shared" si="106"/>
        <v>-1079722364</v>
      </c>
      <c r="J204" s="94">
        <f t="shared" si="93"/>
        <v>0</v>
      </c>
      <c r="K204" s="95">
        <f t="shared" si="107"/>
        <v>637194245</v>
      </c>
      <c r="L204" s="107">
        <f t="shared" si="94"/>
        <v>-62173545</v>
      </c>
      <c r="M204" s="94">
        <f t="shared" si="95"/>
        <v>0</v>
      </c>
      <c r="N204" s="95">
        <f t="shared" si="96"/>
        <v>36685774</v>
      </c>
      <c r="P204" s="77">
        <f t="shared" si="100"/>
        <v>1.4892382425862244E-6</v>
      </c>
      <c r="Q204" s="78">
        <f t="shared" si="101"/>
        <v>1623.2213409164176</v>
      </c>
      <c r="R204" s="78">
        <f t="shared" si="102"/>
        <v>0</v>
      </c>
      <c r="S204" s="102">
        <f t="shared" si="90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2020-03-28T18:26:16Z</dcterms:modified>
</cp:coreProperties>
</file>