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"/>
    </mc:Choice>
  </mc:AlternateContent>
  <xr:revisionPtr revIDLastSave="0" documentId="13_ncr:1_{9C94DE55-48E8-4BCA-91BD-DC77AEF6E95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" i="1" l="1"/>
  <c r="U6" i="1"/>
  <c r="U7" i="1"/>
  <c r="U9" i="1" l="1"/>
  <c r="J23" i="1" l="1"/>
  <c r="T24" i="1"/>
  <c r="T25" i="1"/>
  <c r="T26" i="1"/>
  <c r="T27" i="1"/>
  <c r="T28" i="1"/>
  <c r="T29" i="1"/>
  <c r="T30" i="1"/>
  <c r="T31" i="1"/>
  <c r="T32" i="1"/>
  <c r="T23" i="1"/>
  <c r="U5" i="1"/>
  <c r="M32" i="1"/>
  <c r="N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32" i="1"/>
  <c r="L32" i="1" s="1"/>
  <c r="I13" i="1"/>
  <c r="I6" i="1"/>
  <c r="I7" i="1"/>
  <c r="I22" i="1"/>
  <c r="I27" i="1"/>
  <c r="I20" i="1"/>
  <c r="I12" i="1"/>
  <c r="M23" i="1"/>
  <c r="N23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Q13" i="1" s="1"/>
  <c r="J27" i="1"/>
  <c r="J28" i="1"/>
  <c r="J29" i="1"/>
  <c r="J30" i="1"/>
  <c r="J31" i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R13" i="1"/>
  <c r="L23" i="1" l="1"/>
  <c r="P1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U13" i="1" l="1"/>
  <c r="T13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S13" i="1" l="1"/>
  <c r="Q17" i="1" s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Q24" i="1"/>
  <c r="Q27" i="1"/>
  <c r="Q32" i="1"/>
  <c r="Q23" i="1"/>
  <c r="Q31" i="1"/>
  <c r="Q28" i="1"/>
  <c r="Q25" i="1"/>
  <c r="Q30" i="1"/>
  <c r="Q33" i="1"/>
  <c r="Q29" i="1"/>
  <c r="S33" i="1" l="1"/>
  <c r="S27" i="1"/>
  <c r="U27" i="1" s="1"/>
  <c r="V27" i="1" s="1"/>
  <c r="S26" i="1"/>
  <c r="U26" i="1" s="1"/>
  <c r="V26" i="1" s="1"/>
  <c r="S28" i="1"/>
  <c r="U28" i="1" s="1"/>
  <c r="V28" i="1" s="1"/>
  <c r="S25" i="1"/>
  <c r="U25" i="1" s="1"/>
  <c r="V25" i="1" s="1"/>
  <c r="S29" i="1"/>
  <c r="U29" i="1" s="1"/>
  <c r="V29" i="1" s="1"/>
  <c r="S23" i="1"/>
  <c r="U23" i="1" s="1"/>
  <c r="S32" i="1"/>
  <c r="U32" i="1" s="1"/>
  <c r="V32" i="1" s="1"/>
  <c r="S30" i="1"/>
  <c r="U30" i="1" s="1"/>
  <c r="V30" i="1" s="1"/>
  <c r="S31" i="1"/>
  <c r="U31" i="1" s="1"/>
  <c r="V31" i="1" s="1"/>
  <c r="S24" i="1"/>
  <c r="U24" i="1" s="1"/>
  <c r="V24" i="1" s="1"/>
  <c r="V23" i="1" l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W23" i="1"/>
  <c r="W24" i="1" s="1"/>
  <c r="W25" i="1" s="1"/>
  <c r="W26" i="1" s="1"/>
  <c r="W27" i="1" s="1"/>
  <c r="W28" i="1" s="1"/>
  <c r="W29" i="1" s="1"/>
  <c r="W30" i="1" s="1"/>
  <c r="W31" i="1" s="1"/>
  <c r="W32" i="1" s="1"/>
  <c r="J33" i="1"/>
  <c r="R34" i="1" l="1"/>
  <c r="M33" i="1"/>
  <c r="D33" i="1" s="1"/>
  <c r="K33" i="1"/>
  <c r="N33" i="1" s="1"/>
  <c r="E33" i="1" l="1"/>
  <c r="I33" i="1"/>
  <c r="L33" i="1" s="1"/>
  <c r="H33" i="1"/>
  <c r="G33" i="1"/>
  <c r="F33" i="1"/>
  <c r="Q34" i="1" l="1"/>
  <c r="S34" i="1" l="1"/>
  <c r="J34" i="1" s="1"/>
  <c r="M34" i="1" l="1"/>
  <c r="D34" i="1" s="1"/>
  <c r="K34" i="1"/>
  <c r="I34" i="1" s="1"/>
  <c r="R35" i="1"/>
  <c r="N34" i="1" l="1"/>
  <c r="E34" i="1" s="1"/>
  <c r="F34" i="1"/>
  <c r="G34" i="1"/>
  <c r="H34" i="1"/>
  <c r="Q35" i="1"/>
  <c r="S35" i="1" s="1"/>
  <c r="L34" i="1"/>
  <c r="J35" i="1" l="1"/>
  <c r="K35" i="1" l="1"/>
  <c r="R36" i="1"/>
  <c r="M35" i="1"/>
  <c r="D35" i="1" s="1"/>
  <c r="F35" i="1" s="1"/>
  <c r="H35" i="1" l="1"/>
  <c r="G35" i="1"/>
  <c r="I35" i="1"/>
  <c r="L35" i="1" s="1"/>
  <c r="N35" i="1"/>
  <c r="E35" i="1" s="1"/>
  <c r="Q36" i="1" l="1"/>
  <c r="S36" i="1" s="1"/>
  <c r="J36" i="1" l="1"/>
  <c r="M36" i="1" l="1"/>
  <c r="D36" i="1" s="1"/>
  <c r="R37" i="1"/>
  <c r="K36" i="1"/>
  <c r="F36" i="1" l="1"/>
  <c r="G36" i="1"/>
  <c r="H36" i="1"/>
  <c r="N36" i="1"/>
  <c r="E36" i="1" s="1"/>
  <c r="I36" i="1"/>
  <c r="L36" i="1" l="1"/>
  <c r="Q37" i="1"/>
  <c r="S37" i="1" s="1"/>
  <c r="J37" i="1" l="1"/>
  <c r="R38" i="1" l="1"/>
  <c r="K37" i="1"/>
  <c r="M37" i="1"/>
  <c r="D37" i="1" s="1"/>
  <c r="I37" i="1" l="1"/>
  <c r="L37" i="1" s="1"/>
  <c r="N37" i="1"/>
  <c r="E37" i="1" s="1"/>
  <c r="G37" i="1"/>
  <c r="F37" i="1"/>
  <c r="H37" i="1"/>
  <c r="Q38" i="1" l="1"/>
  <c r="S38" i="1" s="1"/>
  <c r="J38" i="1" l="1"/>
  <c r="M38" i="1" l="1"/>
  <c r="D38" i="1" s="1"/>
  <c r="R39" i="1"/>
  <c r="K38" i="1"/>
  <c r="H38" i="1" l="1"/>
  <c r="F38" i="1"/>
  <c r="G38" i="1"/>
  <c r="N38" i="1"/>
  <c r="E38" i="1" s="1"/>
  <c r="I38" i="1"/>
  <c r="L38" i="1" s="1"/>
  <c r="Q39" i="1" l="1"/>
  <c r="S39" i="1" s="1"/>
  <c r="J39" i="1" s="1"/>
  <c r="M39" i="1" l="1"/>
  <c r="D39" i="1" s="1"/>
  <c r="R40" i="1"/>
  <c r="K39" i="1"/>
  <c r="F39" i="1" l="1"/>
  <c r="H39" i="1"/>
  <c r="G39" i="1"/>
  <c r="N39" i="1"/>
  <c r="E39" i="1" s="1"/>
  <c r="I39" i="1"/>
  <c r="L39" i="1" s="1"/>
  <c r="Q40" i="1" l="1"/>
  <c r="S40" i="1" s="1"/>
  <c r="J40" i="1" l="1"/>
  <c r="R41" i="1" l="1"/>
  <c r="M40" i="1"/>
  <c r="D40" i="1" s="1"/>
  <c r="K40" i="1"/>
  <c r="H40" i="1" l="1"/>
  <c r="F40" i="1"/>
  <c r="G40" i="1"/>
  <c r="N40" i="1"/>
  <c r="E40" i="1" s="1"/>
  <c r="I40" i="1"/>
  <c r="L40" i="1" s="1"/>
  <c r="Q41" i="1" l="1"/>
  <c r="S41" i="1" s="1"/>
  <c r="J41" i="1" s="1"/>
  <c r="M41" i="1" l="1"/>
  <c r="D41" i="1" s="1"/>
  <c r="K41" i="1"/>
  <c r="R42" i="1"/>
  <c r="I41" i="1" l="1"/>
  <c r="L41" i="1" s="1"/>
  <c r="N41" i="1"/>
  <c r="E41" i="1" s="1"/>
  <c r="G41" i="1"/>
  <c r="F41" i="1"/>
  <c r="H41" i="1"/>
  <c r="Q42" i="1" l="1"/>
  <c r="S42" i="1" s="1"/>
  <c r="J42" i="1" l="1"/>
  <c r="M42" i="1" l="1"/>
  <c r="D42" i="1" s="1"/>
  <c r="K42" i="1"/>
  <c r="R43" i="1"/>
  <c r="I42" i="1" l="1"/>
  <c r="L42" i="1" s="1"/>
  <c r="N42" i="1"/>
  <c r="E42" i="1" s="1"/>
  <c r="F42" i="1"/>
  <c r="H42" i="1"/>
  <c r="G42" i="1"/>
  <c r="Q43" i="1" l="1"/>
  <c r="S43" i="1" s="1"/>
  <c r="J43" i="1" s="1"/>
  <c r="R44" i="1" l="1"/>
  <c r="K43" i="1"/>
  <c r="M43" i="1"/>
  <c r="D43" i="1" s="1"/>
  <c r="I43" i="1" l="1"/>
  <c r="L43" i="1" s="1"/>
  <c r="N43" i="1"/>
  <c r="E43" i="1" s="1"/>
  <c r="G43" i="1"/>
  <c r="F43" i="1"/>
  <c r="H43" i="1"/>
  <c r="Q44" i="1" l="1"/>
  <c r="S44" i="1" s="1"/>
  <c r="J44" i="1" l="1"/>
  <c r="K44" i="1" l="1"/>
  <c r="R45" i="1"/>
  <c r="M44" i="1"/>
  <c r="D44" i="1" s="1"/>
  <c r="I44" i="1" l="1"/>
  <c r="L44" i="1" s="1"/>
  <c r="N44" i="1"/>
  <c r="E44" i="1" s="1"/>
  <c r="F44" i="1"/>
  <c r="G44" i="1"/>
  <c r="H44" i="1"/>
  <c r="Q45" i="1" l="1"/>
  <c r="S45" i="1" s="1"/>
  <c r="J45" i="1" l="1"/>
  <c r="M45" i="1" l="1"/>
  <c r="D45" i="1" s="1"/>
  <c r="R46" i="1"/>
  <c r="K45" i="1"/>
  <c r="I45" i="1" l="1"/>
  <c r="L45" i="1" s="1"/>
  <c r="N45" i="1"/>
  <c r="E45" i="1" s="1"/>
  <c r="H45" i="1"/>
  <c r="G45" i="1"/>
  <c r="F45" i="1"/>
  <c r="Q46" i="1" l="1"/>
  <c r="S46" i="1" s="1"/>
  <c r="J46" i="1" l="1"/>
  <c r="M46" i="1" l="1"/>
  <c r="D46" i="1" s="1"/>
  <c r="R47" i="1"/>
  <c r="K46" i="1"/>
  <c r="F46" i="1" l="1"/>
  <c r="H46" i="1"/>
  <c r="G46" i="1"/>
  <c r="I46" i="1"/>
  <c r="L46" i="1" s="1"/>
  <c r="N46" i="1"/>
  <c r="E46" i="1" s="1"/>
  <c r="Q47" i="1" l="1"/>
  <c r="S47" i="1" s="1"/>
  <c r="J47" i="1" l="1"/>
  <c r="R48" i="1" l="1"/>
  <c r="M47" i="1"/>
  <c r="D47" i="1" s="1"/>
  <c r="K47" i="1"/>
  <c r="I47" i="1" l="1"/>
  <c r="L47" i="1" s="1"/>
  <c r="N47" i="1"/>
  <c r="E47" i="1" s="1"/>
  <c r="G47" i="1"/>
  <c r="H47" i="1"/>
  <c r="F47" i="1"/>
  <c r="Q48" i="1" l="1"/>
  <c r="S48" i="1" s="1"/>
  <c r="J48" i="1" l="1"/>
  <c r="K48" i="1" l="1"/>
  <c r="R49" i="1"/>
  <c r="M48" i="1"/>
  <c r="D48" i="1" s="1"/>
  <c r="I48" i="1" l="1"/>
  <c r="L48" i="1" s="1"/>
  <c r="N48" i="1"/>
  <c r="E48" i="1" s="1"/>
  <c r="G48" i="1"/>
  <c r="H48" i="1"/>
  <c r="F48" i="1"/>
  <c r="Q49" i="1" l="1"/>
  <c r="S49" i="1" s="1"/>
  <c r="J49" i="1" l="1"/>
  <c r="M49" i="1" l="1"/>
  <c r="D49" i="1" s="1"/>
  <c r="R50" i="1"/>
  <c r="K49" i="1"/>
  <c r="F49" i="1" l="1"/>
  <c r="G49" i="1"/>
  <c r="H49" i="1"/>
  <c r="I49" i="1"/>
  <c r="L49" i="1" s="1"/>
  <c r="N49" i="1"/>
  <c r="E49" i="1" s="1"/>
  <c r="Q50" i="1" l="1"/>
  <c r="S50" i="1" s="1"/>
  <c r="J50" i="1" l="1"/>
  <c r="R51" i="1" l="1"/>
  <c r="M50" i="1"/>
  <c r="D50" i="1" s="1"/>
  <c r="K50" i="1"/>
  <c r="I50" i="1" l="1"/>
  <c r="L50" i="1" s="1"/>
  <c r="N50" i="1"/>
  <c r="E50" i="1" s="1"/>
  <c r="G50" i="1"/>
  <c r="F50" i="1"/>
  <c r="H50" i="1"/>
  <c r="Q51" i="1" l="1"/>
  <c r="S51" i="1" s="1"/>
  <c r="J51" i="1" l="1"/>
  <c r="M51" i="1" l="1"/>
  <c r="D51" i="1" s="1"/>
  <c r="K51" i="1"/>
  <c r="R52" i="1"/>
  <c r="G51" i="1" l="1"/>
  <c r="F51" i="1"/>
  <c r="H51" i="1"/>
  <c r="I51" i="1"/>
  <c r="L51" i="1" s="1"/>
  <c r="N51" i="1"/>
  <c r="E51" i="1" s="1"/>
  <c r="Q52" i="1" l="1"/>
  <c r="S52" i="1" s="1"/>
  <c r="J52" i="1" l="1"/>
  <c r="K52" i="1" l="1"/>
  <c r="R53" i="1"/>
  <c r="M52" i="1"/>
  <c r="D52" i="1" s="1"/>
  <c r="I52" i="1" l="1"/>
  <c r="L52" i="1" s="1"/>
  <c r="N52" i="1"/>
  <c r="E52" i="1" s="1"/>
  <c r="F52" i="1"/>
  <c r="G52" i="1"/>
  <c r="H52" i="1"/>
  <c r="Q53" i="1" l="1"/>
  <c r="S53" i="1" s="1"/>
  <c r="J53" i="1" l="1"/>
  <c r="K53" i="1" l="1"/>
  <c r="M53" i="1"/>
  <c r="D53" i="1" s="1"/>
  <c r="R54" i="1"/>
  <c r="I53" i="1" l="1"/>
  <c r="L53" i="1" s="1"/>
  <c r="N53" i="1"/>
  <c r="E53" i="1" s="1"/>
  <c r="F53" i="1"/>
  <c r="H53" i="1"/>
  <c r="G53" i="1"/>
  <c r="Q54" i="1" l="1"/>
  <c r="S54" i="1" s="1"/>
  <c r="J54" i="1" l="1"/>
  <c r="K54" i="1" l="1"/>
  <c r="M54" i="1"/>
  <c r="D54" i="1" s="1"/>
  <c r="R55" i="1"/>
  <c r="H54" i="1" l="1"/>
  <c r="F54" i="1"/>
  <c r="G54" i="1"/>
  <c r="I54" i="1"/>
  <c r="L54" i="1" s="1"/>
  <c r="N54" i="1"/>
  <c r="E54" i="1" s="1"/>
  <c r="Q55" i="1" l="1"/>
  <c r="S55" i="1" s="1"/>
  <c r="J55" i="1" l="1"/>
  <c r="R56" i="1" l="1"/>
  <c r="M55" i="1"/>
  <c r="D55" i="1" s="1"/>
  <c r="K55" i="1"/>
  <c r="I55" i="1" l="1"/>
  <c r="L55" i="1" s="1"/>
  <c r="N55" i="1"/>
  <c r="E55" i="1" s="1"/>
  <c r="G55" i="1"/>
  <c r="F55" i="1"/>
  <c r="H55" i="1"/>
  <c r="Q56" i="1" l="1"/>
  <c r="S56" i="1" s="1"/>
  <c r="J56" i="1" l="1"/>
  <c r="R57" i="1" l="1"/>
  <c r="M56" i="1"/>
  <c r="D56" i="1" s="1"/>
  <c r="K56" i="1"/>
  <c r="I56" i="1" l="1"/>
  <c r="L56" i="1" s="1"/>
  <c r="N56" i="1"/>
  <c r="E56" i="1" s="1"/>
  <c r="F56" i="1"/>
  <c r="G56" i="1"/>
  <c r="H56" i="1"/>
  <c r="Q57" i="1" l="1"/>
  <c r="S57" i="1" s="1"/>
  <c r="J57" i="1" l="1"/>
  <c r="K57" i="1" l="1"/>
  <c r="M57" i="1"/>
  <c r="D57" i="1" s="1"/>
  <c r="R58" i="1"/>
  <c r="I57" i="1" l="1"/>
  <c r="L57" i="1" s="1"/>
  <c r="N57" i="1"/>
  <c r="E57" i="1" s="1"/>
  <c r="H57" i="1"/>
  <c r="F57" i="1"/>
  <c r="G57" i="1"/>
  <c r="Q58" i="1" l="1"/>
  <c r="S58" i="1" l="1"/>
  <c r="J58" i="1" s="1"/>
  <c r="M58" i="1" l="1"/>
  <c r="D58" i="1" s="1"/>
  <c r="G58" i="1" s="1"/>
  <c r="R59" i="1"/>
  <c r="K58" i="1"/>
  <c r="N58" i="1" s="1"/>
  <c r="E58" i="1" s="1"/>
  <c r="H58" i="1" l="1"/>
  <c r="F58" i="1"/>
  <c r="I58" i="1"/>
  <c r="L58" i="1" s="1"/>
  <c r="Q59" i="1" l="1"/>
  <c r="S59" i="1" s="1"/>
  <c r="J59" i="1" s="1"/>
  <c r="R60" i="1" l="1"/>
  <c r="K59" i="1"/>
  <c r="M59" i="1"/>
  <c r="D59" i="1" s="1"/>
  <c r="G59" i="1" l="1"/>
  <c r="H59" i="1"/>
  <c r="F59" i="1"/>
  <c r="I59" i="1"/>
  <c r="L59" i="1" s="1"/>
  <c r="N59" i="1"/>
  <c r="E59" i="1" s="1"/>
  <c r="Q60" i="1" l="1"/>
  <c r="S60" i="1" s="1"/>
  <c r="J60" i="1" l="1"/>
  <c r="R61" i="1" l="1"/>
  <c r="M60" i="1"/>
  <c r="D60" i="1" s="1"/>
  <c r="K60" i="1"/>
  <c r="I60" i="1" l="1"/>
  <c r="L60" i="1" s="1"/>
  <c r="N60" i="1"/>
  <c r="E60" i="1" s="1"/>
  <c r="F60" i="1"/>
  <c r="G60" i="1"/>
  <c r="H60" i="1"/>
  <c r="Q61" i="1" l="1"/>
  <c r="S61" i="1" l="1"/>
  <c r="J61" i="1" s="1"/>
  <c r="M61" i="1" l="1"/>
  <c r="D61" i="1" s="1"/>
  <c r="F61" i="1" s="1"/>
  <c r="R62" i="1"/>
  <c r="K61" i="1"/>
  <c r="I61" i="1" s="1"/>
  <c r="L61" i="1" s="1"/>
  <c r="G61" i="1" l="1"/>
  <c r="H61" i="1"/>
  <c r="N61" i="1"/>
  <c r="E61" i="1" s="1"/>
  <c r="Q62" i="1"/>
  <c r="S62" i="1" s="1"/>
  <c r="J62" i="1" l="1"/>
  <c r="M62" i="1" l="1"/>
  <c r="D62" i="1" s="1"/>
  <c r="R63" i="1"/>
  <c r="K62" i="1"/>
  <c r="I62" i="1" l="1"/>
  <c r="L62" i="1" s="1"/>
  <c r="N62" i="1"/>
  <c r="E62" i="1" s="1"/>
  <c r="F62" i="1"/>
  <c r="G62" i="1"/>
  <c r="H62" i="1"/>
  <c r="Q63" i="1" l="1"/>
  <c r="S63" i="1" s="1"/>
  <c r="J63" i="1" s="1"/>
  <c r="K63" i="1" l="1"/>
  <c r="M63" i="1"/>
  <c r="D63" i="1" s="1"/>
  <c r="R64" i="1"/>
  <c r="H63" i="1" l="1"/>
  <c r="G63" i="1"/>
  <c r="F63" i="1"/>
  <c r="I63" i="1"/>
  <c r="L63" i="1" s="1"/>
  <c r="N63" i="1"/>
  <c r="E63" i="1" s="1"/>
  <c r="Q64" i="1" l="1"/>
  <c r="S64" i="1" s="1"/>
  <c r="J64" i="1" l="1"/>
  <c r="R65" i="1" l="1"/>
  <c r="M64" i="1"/>
  <c r="D64" i="1" s="1"/>
  <c r="K64" i="1"/>
  <c r="I64" i="1" l="1"/>
  <c r="L64" i="1" s="1"/>
  <c r="N64" i="1"/>
  <c r="E64" i="1" s="1"/>
  <c r="H64" i="1"/>
  <c r="F64" i="1"/>
  <c r="G64" i="1"/>
  <c r="Q65" i="1" l="1"/>
  <c r="S65" i="1" l="1"/>
  <c r="J65" i="1" s="1"/>
  <c r="R66" i="1" l="1"/>
  <c r="K65" i="1"/>
  <c r="I65" i="1" s="1"/>
  <c r="L65" i="1" s="1"/>
  <c r="M65" i="1"/>
  <c r="D65" i="1" s="1"/>
  <c r="F65" i="1" s="1"/>
  <c r="G65" i="1" l="1"/>
  <c r="N65" i="1"/>
  <c r="E65" i="1" s="1"/>
  <c r="H65" i="1"/>
  <c r="Q66" i="1"/>
  <c r="S66" i="1" s="1"/>
  <c r="J66" i="1" l="1"/>
  <c r="K66" i="1" l="1"/>
  <c r="M66" i="1"/>
  <c r="D66" i="1" s="1"/>
  <c r="R67" i="1"/>
  <c r="H66" i="1" l="1"/>
  <c r="F66" i="1"/>
  <c r="G66" i="1"/>
  <c r="I66" i="1"/>
  <c r="L66" i="1" s="1"/>
  <c r="N66" i="1"/>
  <c r="E66" i="1" s="1"/>
  <c r="Q67" i="1" l="1"/>
  <c r="S67" i="1" s="1"/>
  <c r="J67" i="1" l="1"/>
  <c r="R68" i="1" l="1"/>
  <c r="K67" i="1"/>
  <c r="M67" i="1"/>
  <c r="D67" i="1" s="1"/>
  <c r="I67" i="1" l="1"/>
  <c r="L67" i="1" s="1"/>
  <c r="N67" i="1"/>
  <c r="E67" i="1" s="1"/>
  <c r="F67" i="1"/>
  <c r="G67" i="1"/>
  <c r="H67" i="1"/>
  <c r="Q68" i="1" l="1"/>
  <c r="S68" i="1" l="1"/>
  <c r="J68" i="1" s="1"/>
  <c r="R69" i="1" l="1"/>
  <c r="K68" i="1"/>
  <c r="I68" i="1" s="1"/>
  <c r="L68" i="1" s="1"/>
  <c r="M68" i="1"/>
  <c r="D68" i="1" s="1"/>
  <c r="H68" i="1" s="1"/>
  <c r="G68" i="1" l="1"/>
  <c r="N68" i="1"/>
  <c r="E68" i="1" s="1"/>
  <c r="F68" i="1"/>
  <c r="Q69" i="1"/>
  <c r="S69" i="1" l="1"/>
  <c r="J69" i="1" s="1"/>
  <c r="R70" i="1" l="1"/>
  <c r="K69" i="1"/>
  <c r="M69" i="1"/>
  <c r="D69" i="1" s="1"/>
  <c r="H69" i="1" s="1"/>
  <c r="G69" i="1" l="1"/>
  <c r="N69" i="1"/>
  <c r="E69" i="1" s="1"/>
  <c r="I69" i="1"/>
  <c r="L69" i="1" s="1"/>
  <c r="F69" i="1"/>
  <c r="Q70" i="1" l="1"/>
  <c r="S70" i="1" s="1"/>
  <c r="J70" i="1" s="1"/>
  <c r="R71" i="1" s="1"/>
  <c r="M70" i="1" l="1"/>
  <c r="D70" i="1" s="1"/>
  <c r="H70" i="1" s="1"/>
  <c r="K70" i="1"/>
  <c r="N70" i="1" s="1"/>
  <c r="E70" i="1" s="1"/>
  <c r="F70" i="1" l="1"/>
  <c r="G70" i="1"/>
  <c r="I70" i="1"/>
  <c r="L70" i="1" s="1"/>
  <c r="Q71" i="1" l="1"/>
  <c r="S71" i="1" s="1"/>
  <c r="J71" i="1" s="1"/>
  <c r="R72" i="1" s="1"/>
  <c r="M71" i="1" l="1"/>
  <c r="D71" i="1" s="1"/>
  <c r="G71" i="1" s="1"/>
  <c r="K71" i="1"/>
  <c r="I71" i="1" s="1"/>
  <c r="L71" i="1" s="1"/>
  <c r="H71" i="1" l="1"/>
  <c r="F71" i="1"/>
  <c r="N71" i="1"/>
  <c r="E71" i="1" s="1"/>
  <c r="Q72" i="1"/>
  <c r="S72" i="1" s="1"/>
  <c r="J72" i="1" l="1"/>
  <c r="K72" i="1" l="1"/>
  <c r="M72" i="1"/>
  <c r="D72" i="1" s="1"/>
  <c r="R73" i="1"/>
  <c r="F72" i="1" l="1"/>
  <c r="G72" i="1"/>
  <c r="H72" i="1"/>
  <c r="I72" i="1"/>
  <c r="L72" i="1" s="1"/>
  <c r="N72" i="1"/>
  <c r="E72" i="1" s="1"/>
  <c r="Q73" i="1" l="1"/>
  <c r="S73" i="1" s="1"/>
  <c r="J73" i="1" l="1"/>
  <c r="R74" i="1" l="1"/>
  <c r="M73" i="1"/>
  <c r="D73" i="1" s="1"/>
  <c r="K73" i="1"/>
  <c r="I73" i="1" l="1"/>
  <c r="L73" i="1" s="1"/>
  <c r="N73" i="1"/>
  <c r="E73" i="1" s="1"/>
  <c r="G73" i="1"/>
  <c r="H73" i="1"/>
  <c r="F73" i="1"/>
  <c r="Q74" i="1" l="1"/>
  <c r="S74" i="1" s="1"/>
  <c r="J74" i="1" s="1"/>
  <c r="M74" i="1" l="1"/>
  <c r="D74" i="1" s="1"/>
  <c r="R75" i="1"/>
  <c r="K74" i="1"/>
  <c r="I74" i="1" l="1"/>
  <c r="L74" i="1" s="1"/>
  <c r="N74" i="1"/>
  <c r="E74" i="1" s="1"/>
  <c r="H74" i="1"/>
  <c r="G74" i="1"/>
  <c r="F74" i="1"/>
  <c r="Q75" i="1" l="1"/>
  <c r="S75" i="1" s="1"/>
  <c r="J75" i="1" s="1"/>
  <c r="M75" i="1" l="1"/>
  <c r="D75" i="1" s="1"/>
  <c r="R76" i="1"/>
  <c r="K75" i="1"/>
  <c r="I75" i="1" l="1"/>
  <c r="L75" i="1" s="1"/>
  <c r="N75" i="1"/>
  <c r="E75" i="1" s="1"/>
  <c r="F75" i="1"/>
  <c r="H75" i="1"/>
  <c r="G75" i="1"/>
  <c r="Q76" i="1" l="1"/>
  <c r="S76" i="1" s="1"/>
  <c r="J76" i="1" s="1"/>
  <c r="M76" i="1" l="1"/>
  <c r="D76" i="1" s="1"/>
  <c r="K76" i="1"/>
  <c r="R77" i="1"/>
  <c r="I76" i="1" l="1"/>
  <c r="L76" i="1" s="1"/>
  <c r="N76" i="1"/>
  <c r="E76" i="1" s="1"/>
  <c r="G76" i="1"/>
  <c r="H76" i="1"/>
  <c r="F76" i="1"/>
  <c r="Q77" i="1" l="1"/>
  <c r="S77" i="1" s="1"/>
  <c r="J77" i="1" s="1"/>
  <c r="K77" i="1" l="1"/>
  <c r="M77" i="1"/>
  <c r="D77" i="1" s="1"/>
  <c r="R78" i="1"/>
  <c r="G77" i="1" l="1"/>
  <c r="H77" i="1"/>
  <c r="F77" i="1"/>
  <c r="I77" i="1"/>
  <c r="L77" i="1" s="1"/>
  <c r="N77" i="1"/>
  <c r="E77" i="1" s="1"/>
  <c r="Q78" i="1" l="1"/>
  <c r="S78" i="1" s="1"/>
  <c r="J78" i="1" l="1"/>
  <c r="R79" i="1" l="1"/>
  <c r="K78" i="1"/>
  <c r="M78" i="1"/>
  <c r="D78" i="1" s="1"/>
  <c r="F78" i="1" l="1"/>
  <c r="H78" i="1"/>
  <c r="G78" i="1"/>
  <c r="I78" i="1"/>
  <c r="L78" i="1" s="1"/>
  <c r="N78" i="1"/>
  <c r="E78" i="1" s="1"/>
  <c r="Q79" i="1" l="1"/>
  <c r="S79" i="1" s="1"/>
  <c r="J79" i="1" l="1"/>
  <c r="R80" i="1" l="1"/>
  <c r="K79" i="1"/>
  <c r="M79" i="1"/>
  <c r="D79" i="1" s="1"/>
  <c r="G79" i="1" l="1"/>
  <c r="F79" i="1"/>
  <c r="H79" i="1"/>
  <c r="I79" i="1"/>
  <c r="L79" i="1" s="1"/>
  <c r="N79" i="1"/>
  <c r="E79" i="1" s="1"/>
  <c r="Q80" i="1" l="1"/>
  <c r="S80" i="1" s="1"/>
  <c r="J80" i="1" l="1"/>
  <c r="R81" i="1" l="1"/>
  <c r="M80" i="1"/>
  <c r="D80" i="1" s="1"/>
  <c r="K80" i="1"/>
  <c r="I80" i="1" l="1"/>
  <c r="L80" i="1" s="1"/>
  <c r="N80" i="1"/>
  <c r="E80" i="1" s="1"/>
  <c r="G80" i="1"/>
  <c r="F80" i="1"/>
  <c r="H80" i="1"/>
  <c r="Q81" i="1" l="1"/>
  <c r="S81" i="1" s="1"/>
  <c r="J81" i="1" s="1"/>
  <c r="M81" i="1" l="1"/>
  <c r="D81" i="1" s="1"/>
  <c r="R82" i="1"/>
  <c r="K81" i="1"/>
  <c r="I81" i="1" l="1"/>
  <c r="L81" i="1" s="1"/>
  <c r="N81" i="1"/>
  <c r="E81" i="1" s="1"/>
  <c r="F81" i="1"/>
  <c r="H81" i="1"/>
  <c r="G81" i="1"/>
  <c r="Q82" i="1" l="1"/>
  <c r="S82" i="1" s="1"/>
  <c r="J82" i="1" s="1"/>
  <c r="K82" i="1" l="1"/>
  <c r="R83" i="1"/>
  <c r="M82" i="1"/>
  <c r="D82" i="1" s="1"/>
  <c r="G82" i="1" l="1"/>
  <c r="H82" i="1"/>
  <c r="F82" i="1"/>
  <c r="I82" i="1"/>
  <c r="L82" i="1" s="1"/>
  <c r="N82" i="1"/>
  <c r="E82" i="1" s="1"/>
  <c r="Q83" i="1" l="1"/>
  <c r="S83" i="1" s="1"/>
  <c r="J83" i="1" l="1"/>
  <c r="R84" i="1" l="1"/>
  <c r="M83" i="1"/>
  <c r="D83" i="1" s="1"/>
  <c r="K83" i="1"/>
  <c r="I83" i="1" l="1"/>
  <c r="L83" i="1" s="1"/>
  <c r="N83" i="1"/>
  <c r="E83" i="1" s="1"/>
  <c r="H83" i="1"/>
  <c r="F83" i="1"/>
  <c r="G83" i="1"/>
  <c r="Q84" i="1" l="1"/>
  <c r="S84" i="1" s="1"/>
  <c r="J84" i="1" l="1"/>
  <c r="K84" i="1" l="1"/>
  <c r="M84" i="1"/>
  <c r="D84" i="1" s="1"/>
  <c r="R85" i="1"/>
  <c r="H84" i="1" l="1"/>
  <c r="G84" i="1"/>
  <c r="F84" i="1"/>
  <c r="I84" i="1"/>
  <c r="L84" i="1" s="1"/>
  <c r="N84" i="1"/>
  <c r="E84" i="1" s="1"/>
  <c r="Q85" i="1" l="1"/>
  <c r="S85" i="1" s="1"/>
  <c r="J85" i="1" l="1"/>
  <c r="M85" i="1" l="1"/>
  <c r="D85" i="1" s="1"/>
  <c r="R86" i="1"/>
  <c r="K85" i="1"/>
  <c r="I85" i="1" l="1"/>
  <c r="L85" i="1" s="1"/>
  <c r="N85" i="1"/>
  <c r="E85" i="1" s="1"/>
  <c r="H85" i="1"/>
  <c r="G85" i="1"/>
  <c r="F85" i="1"/>
  <c r="Q86" i="1" l="1"/>
  <c r="S86" i="1" s="1"/>
  <c r="J86" i="1" s="1"/>
  <c r="K86" i="1" l="1"/>
  <c r="M86" i="1"/>
  <c r="D86" i="1" s="1"/>
  <c r="R87" i="1"/>
  <c r="F86" i="1" l="1"/>
  <c r="G86" i="1"/>
  <c r="H86" i="1"/>
  <c r="I86" i="1"/>
  <c r="L86" i="1" s="1"/>
  <c r="N86" i="1"/>
  <c r="E86" i="1" s="1"/>
  <c r="Q87" i="1" l="1"/>
  <c r="S87" i="1" s="1"/>
  <c r="J87" i="1" l="1"/>
  <c r="R88" i="1" l="1"/>
  <c r="K87" i="1"/>
  <c r="M87" i="1"/>
  <c r="D87" i="1" s="1"/>
  <c r="G87" i="1" l="1"/>
  <c r="H87" i="1"/>
  <c r="F87" i="1"/>
  <c r="I87" i="1"/>
  <c r="L87" i="1" s="1"/>
  <c r="N87" i="1"/>
  <c r="E87" i="1" s="1"/>
  <c r="Q88" i="1" l="1"/>
  <c r="S88" i="1" s="1"/>
  <c r="J88" i="1" l="1"/>
  <c r="R89" i="1" l="1"/>
  <c r="K88" i="1"/>
  <c r="M88" i="1"/>
  <c r="D88" i="1" s="1"/>
  <c r="G88" i="1" l="1"/>
  <c r="F88" i="1"/>
  <c r="H88" i="1"/>
  <c r="I88" i="1"/>
  <c r="L88" i="1" s="1"/>
  <c r="N88" i="1"/>
  <c r="E88" i="1" s="1"/>
  <c r="Q89" i="1" l="1"/>
  <c r="S89" i="1" s="1"/>
  <c r="J89" i="1" l="1"/>
  <c r="K89" i="1" l="1"/>
  <c r="R90" i="1"/>
  <c r="M89" i="1"/>
  <c r="D89" i="1" s="1"/>
  <c r="H89" i="1" l="1"/>
  <c r="F89" i="1"/>
  <c r="G89" i="1"/>
  <c r="I89" i="1"/>
  <c r="L89" i="1" s="1"/>
  <c r="N89" i="1"/>
  <c r="E89" i="1" s="1"/>
  <c r="Q90" i="1" l="1"/>
  <c r="S90" i="1" s="1"/>
  <c r="J90" i="1" l="1"/>
  <c r="M90" i="1" l="1"/>
  <c r="D90" i="1" s="1"/>
  <c r="K90" i="1"/>
  <c r="R91" i="1"/>
  <c r="I90" i="1" l="1"/>
  <c r="L90" i="1" s="1"/>
  <c r="N90" i="1"/>
  <c r="E90" i="1" s="1"/>
  <c r="G90" i="1"/>
  <c r="H90" i="1"/>
  <c r="F90" i="1"/>
  <c r="Q91" i="1" l="1"/>
  <c r="S91" i="1" s="1"/>
  <c r="J91" i="1" s="1"/>
  <c r="M91" i="1" l="1"/>
  <c r="D91" i="1" s="1"/>
  <c r="G91" i="1" s="1"/>
  <c r="R92" i="1"/>
  <c r="K91" i="1"/>
  <c r="I91" i="1" s="1"/>
  <c r="Q92" i="1" s="1"/>
  <c r="S92" i="1" l="1"/>
  <c r="J92" i="1" s="1"/>
  <c r="H91" i="1"/>
  <c r="F91" i="1"/>
  <c r="N91" i="1"/>
  <c r="E91" i="1" s="1"/>
  <c r="L91" i="1"/>
  <c r="K92" i="1" l="1"/>
  <c r="N92" i="1" s="1"/>
  <c r="E92" i="1" s="1"/>
  <c r="R93" i="1"/>
  <c r="M92" i="1"/>
  <c r="D92" i="1" s="1"/>
  <c r="F92" i="1" s="1"/>
  <c r="I92" i="1" l="1"/>
  <c r="Q93" i="1" s="1"/>
  <c r="S93" i="1" s="1"/>
  <c r="J93" i="1" s="1"/>
  <c r="H92" i="1"/>
  <c r="G92" i="1"/>
  <c r="L92" i="1" l="1"/>
  <c r="M93" i="1"/>
  <c r="D93" i="1" s="1"/>
  <c r="G93" i="1" s="1"/>
  <c r="R94" i="1"/>
  <c r="K93" i="1"/>
  <c r="I93" i="1" s="1"/>
  <c r="Q94" i="1" s="1"/>
  <c r="S94" i="1" s="1"/>
  <c r="N93" i="1" l="1"/>
  <c r="E93" i="1" s="1"/>
  <c r="J94" i="1"/>
  <c r="F93" i="1"/>
  <c r="L93" i="1" s="1"/>
  <c r="H93" i="1"/>
  <c r="K94" i="1" l="1"/>
  <c r="N94" i="1" s="1"/>
  <c r="E94" i="1" s="1"/>
  <c r="R95" i="1"/>
  <c r="M94" i="1"/>
  <c r="D94" i="1" s="1"/>
  <c r="H94" i="1" s="1"/>
  <c r="F94" i="1" l="1"/>
  <c r="I94" i="1"/>
  <c r="Q95" i="1" s="1"/>
  <c r="S95" i="1" s="1"/>
  <c r="J95" i="1" s="1"/>
  <c r="G94" i="1"/>
  <c r="L94" i="1" l="1"/>
  <c r="R96" i="1"/>
  <c r="K95" i="1"/>
  <c r="N95" i="1" s="1"/>
  <c r="E95" i="1" s="1"/>
  <c r="M95" i="1"/>
  <c r="D95" i="1" s="1"/>
  <c r="H95" i="1" s="1"/>
  <c r="I95" i="1" l="1"/>
  <c r="Q96" i="1" s="1"/>
  <c r="S96" i="1" s="1"/>
  <c r="J96" i="1" s="1"/>
  <c r="F95" i="1"/>
  <c r="G95" i="1"/>
  <c r="L95" i="1" l="1"/>
  <c r="K96" i="1"/>
  <c r="I96" i="1" s="1"/>
  <c r="L96" i="1" s="1"/>
  <c r="R97" i="1"/>
  <c r="M96" i="1"/>
  <c r="D96" i="1" s="1"/>
  <c r="H96" i="1" s="1"/>
  <c r="N96" i="1" l="1"/>
  <c r="E96" i="1" s="1"/>
  <c r="G96" i="1"/>
  <c r="F96" i="1"/>
  <c r="Q97" i="1"/>
  <c r="S97" i="1" s="1"/>
  <c r="J97" i="1" l="1"/>
  <c r="M97" i="1" l="1"/>
  <c r="D97" i="1" s="1"/>
  <c r="R98" i="1"/>
  <c r="K97" i="1"/>
  <c r="H97" i="1" l="1"/>
  <c r="F97" i="1"/>
  <c r="G97" i="1"/>
  <c r="I97" i="1"/>
  <c r="Q98" i="1" s="1"/>
  <c r="S98" i="1" s="1"/>
  <c r="N97" i="1"/>
  <c r="E97" i="1" s="1"/>
  <c r="J98" i="1" l="1"/>
  <c r="L97" i="1"/>
  <c r="M98" i="1" l="1"/>
  <c r="D98" i="1" s="1"/>
  <c r="G98" i="1" s="1"/>
  <c r="R99" i="1"/>
  <c r="K98" i="1"/>
  <c r="N98" i="1" s="1"/>
  <c r="E98" i="1" s="1"/>
  <c r="H98" i="1" l="1"/>
  <c r="I98" i="1"/>
  <c r="Q99" i="1" s="1"/>
  <c r="S99" i="1" s="1"/>
  <c r="J99" i="1" s="1"/>
  <c r="F98" i="1"/>
  <c r="L98" i="1" l="1"/>
  <c r="M99" i="1"/>
  <c r="D99" i="1" s="1"/>
  <c r="H99" i="1" s="1"/>
  <c r="R100" i="1"/>
  <c r="K99" i="1"/>
  <c r="G99" i="1" l="1"/>
  <c r="F99" i="1"/>
  <c r="N99" i="1"/>
  <c r="E99" i="1" s="1"/>
  <c r="I99" i="1"/>
  <c r="L99" i="1" s="1"/>
  <c r="Q100" i="1" l="1"/>
  <c r="S100" i="1" l="1"/>
  <c r="J100" i="1" s="1"/>
  <c r="R101" i="1" l="1"/>
  <c r="K100" i="1"/>
  <c r="M100" i="1"/>
  <c r="D100" i="1" s="1"/>
  <c r="H100" i="1" l="1"/>
  <c r="G100" i="1"/>
  <c r="F100" i="1"/>
  <c r="I100" i="1"/>
  <c r="L100" i="1" s="1"/>
  <c r="N100" i="1"/>
  <c r="E100" i="1" s="1"/>
  <c r="Q101" i="1" l="1"/>
  <c r="S101" i="1" s="1"/>
  <c r="J101" i="1" s="1"/>
  <c r="M101" i="1" l="1"/>
  <c r="D101" i="1" s="1"/>
  <c r="R102" i="1"/>
  <c r="K101" i="1"/>
  <c r="N101" i="1" l="1"/>
  <c r="E101" i="1" s="1"/>
  <c r="I101" i="1"/>
  <c r="L101" i="1" s="1"/>
  <c r="G101" i="1"/>
  <c r="F101" i="1"/>
  <c r="H101" i="1"/>
  <c r="Q102" i="1" l="1"/>
  <c r="S102" i="1" s="1"/>
  <c r="J102" i="1" s="1"/>
  <c r="R103" i="1" s="1"/>
  <c r="M102" i="1" l="1"/>
  <c r="D102" i="1" s="1"/>
  <c r="H102" i="1" s="1"/>
  <c r="K102" i="1"/>
  <c r="I102" i="1" s="1"/>
  <c r="Q103" i="1" s="1"/>
  <c r="S103" i="1" s="1"/>
  <c r="J103" i="1" s="1"/>
  <c r="N102" i="1" l="1"/>
  <c r="E102" i="1" s="1"/>
  <c r="L102" i="1"/>
  <c r="G102" i="1"/>
  <c r="F102" i="1"/>
  <c r="R104" i="1"/>
  <c r="K103" i="1"/>
  <c r="M103" i="1"/>
  <c r="D103" i="1" s="1"/>
  <c r="G103" i="1" l="1"/>
  <c r="F103" i="1"/>
  <c r="H103" i="1"/>
  <c r="N103" i="1"/>
  <c r="E103" i="1" s="1"/>
  <c r="I103" i="1"/>
  <c r="Q104" i="1" s="1"/>
  <c r="S104" i="1" s="1"/>
  <c r="J104" i="1" l="1"/>
  <c r="L103" i="1"/>
  <c r="R105" i="1" l="1"/>
  <c r="M104" i="1"/>
  <c r="D104" i="1" s="1"/>
  <c r="K104" i="1"/>
  <c r="N104" i="1" l="1"/>
  <c r="E104" i="1" s="1"/>
  <c r="I104" i="1"/>
  <c r="Q105" i="1" s="1"/>
  <c r="S105" i="1" s="1"/>
  <c r="H104" i="1"/>
  <c r="G104" i="1"/>
  <c r="F104" i="1"/>
  <c r="L104" i="1" l="1"/>
  <c r="J105" i="1"/>
  <c r="K105" i="1" l="1"/>
  <c r="R106" i="1"/>
  <c r="M105" i="1"/>
  <c r="D105" i="1" s="1"/>
  <c r="F105" i="1" l="1"/>
  <c r="G105" i="1"/>
  <c r="H105" i="1"/>
  <c r="I105" i="1"/>
  <c r="Q106" i="1" s="1"/>
  <c r="S106" i="1" s="1"/>
  <c r="N105" i="1"/>
  <c r="E105" i="1" s="1"/>
  <c r="J106" i="1" l="1"/>
  <c r="L105" i="1"/>
  <c r="K106" i="1" l="1"/>
  <c r="M106" i="1"/>
  <c r="D106" i="1" s="1"/>
  <c r="R107" i="1"/>
  <c r="G106" i="1" l="1"/>
  <c r="F106" i="1"/>
  <c r="H106" i="1"/>
  <c r="I106" i="1"/>
  <c r="Q107" i="1" s="1"/>
  <c r="N106" i="1"/>
  <c r="E106" i="1" s="1"/>
  <c r="S107" i="1" l="1"/>
  <c r="J107" i="1" s="1"/>
  <c r="L106" i="1"/>
  <c r="M107" i="1" l="1"/>
  <c r="D107" i="1" s="1"/>
  <c r="G107" i="1" s="1"/>
  <c r="K107" i="1"/>
  <c r="I107" i="1" s="1"/>
  <c r="R108" i="1"/>
  <c r="F107" i="1" l="1"/>
  <c r="H107" i="1"/>
  <c r="N107" i="1"/>
  <c r="E107" i="1" s="1"/>
  <c r="Q108" i="1"/>
  <c r="S108" i="1" s="1"/>
  <c r="L107" i="1"/>
  <c r="J108" i="1" l="1"/>
  <c r="M108" i="1" l="1"/>
  <c r="D108" i="1" s="1"/>
  <c r="K108" i="1"/>
  <c r="R109" i="1"/>
  <c r="I108" i="1" l="1"/>
  <c r="N108" i="1"/>
  <c r="E108" i="1" s="1"/>
  <c r="H108" i="1"/>
  <c r="F108" i="1"/>
  <c r="G108" i="1"/>
  <c r="Q109" i="1" l="1"/>
  <c r="S109" i="1" s="1"/>
  <c r="L108" i="1"/>
  <c r="J109" i="1" l="1"/>
  <c r="M109" i="1" l="1"/>
  <c r="D109" i="1" s="1"/>
  <c r="K109" i="1"/>
  <c r="R110" i="1"/>
  <c r="G109" i="1" l="1"/>
  <c r="F109" i="1"/>
  <c r="H109" i="1"/>
  <c r="N109" i="1"/>
  <c r="E109" i="1" s="1"/>
  <c r="I109" i="1"/>
  <c r="L109" i="1" s="1"/>
  <c r="Q110" i="1" l="1"/>
  <c r="S110" i="1" s="1"/>
  <c r="J110" i="1" l="1"/>
  <c r="M110" i="1" l="1"/>
  <c r="D110" i="1" s="1"/>
  <c r="K110" i="1"/>
  <c r="R111" i="1"/>
  <c r="I110" i="1" l="1"/>
  <c r="N110" i="1"/>
  <c r="E110" i="1" s="1"/>
  <c r="G110" i="1"/>
  <c r="F110" i="1"/>
  <c r="H110" i="1"/>
  <c r="Q111" i="1" l="1"/>
  <c r="S111" i="1" s="1"/>
  <c r="L110" i="1"/>
  <c r="J111" i="1" l="1"/>
  <c r="K111" i="1" l="1"/>
  <c r="R112" i="1"/>
  <c r="M111" i="1"/>
  <c r="D111" i="1" s="1"/>
  <c r="I111" i="1" l="1"/>
  <c r="N111" i="1"/>
  <c r="E111" i="1" s="1"/>
  <c r="G111" i="1"/>
  <c r="F111" i="1"/>
  <c r="H111" i="1"/>
  <c r="Q112" i="1" l="1"/>
  <c r="S112" i="1" s="1"/>
  <c r="L111" i="1"/>
  <c r="J112" i="1" l="1"/>
  <c r="K112" i="1" l="1"/>
  <c r="R113" i="1"/>
  <c r="M112" i="1"/>
  <c r="D112" i="1" s="1"/>
  <c r="N112" i="1" l="1"/>
  <c r="E112" i="1" s="1"/>
  <c r="I112" i="1"/>
  <c r="F112" i="1"/>
  <c r="G112" i="1"/>
  <c r="H112" i="1"/>
  <c r="Q113" i="1" l="1"/>
  <c r="S113" i="1" s="1"/>
  <c r="L112" i="1"/>
  <c r="J113" i="1" l="1"/>
  <c r="K113" i="1" l="1"/>
  <c r="M113" i="1"/>
  <c r="D113" i="1" s="1"/>
  <c r="R114" i="1"/>
  <c r="I113" i="1" l="1"/>
  <c r="N113" i="1"/>
  <c r="E113" i="1" s="1"/>
  <c r="F113" i="1"/>
  <c r="G113" i="1"/>
  <c r="H113" i="1"/>
  <c r="Q114" i="1" l="1"/>
  <c r="S114" i="1" s="1"/>
  <c r="L113" i="1"/>
  <c r="J114" i="1" l="1"/>
  <c r="R115" i="1" l="1"/>
  <c r="M114" i="1"/>
  <c r="D114" i="1" s="1"/>
  <c r="K114" i="1"/>
  <c r="I114" i="1" l="1"/>
  <c r="Q115" i="1" s="1"/>
  <c r="N114" i="1"/>
  <c r="E114" i="1" s="1"/>
  <c r="H114" i="1"/>
  <c r="F114" i="1"/>
  <c r="G114" i="1"/>
  <c r="L114" i="1" l="1"/>
  <c r="S115" i="1"/>
  <c r="J115" i="1" s="1"/>
  <c r="R116" i="1" l="1"/>
  <c r="M115" i="1"/>
  <c r="D115" i="1" s="1"/>
  <c r="H115" i="1" s="1"/>
  <c r="K115" i="1"/>
  <c r="I115" i="1" s="1"/>
  <c r="L115" i="1" s="1"/>
  <c r="N115" i="1" l="1"/>
  <c r="E115" i="1" s="1"/>
  <c r="G115" i="1"/>
  <c r="F115" i="1"/>
  <c r="Q116" i="1"/>
  <c r="S116" i="1" l="1"/>
  <c r="J116" i="1" s="1"/>
  <c r="M116" i="1" l="1"/>
  <c r="D116" i="1" s="1"/>
  <c r="F116" i="1" s="1"/>
  <c r="R117" i="1"/>
  <c r="K116" i="1"/>
  <c r="N116" i="1" s="1"/>
  <c r="E116" i="1" s="1"/>
  <c r="G116" i="1" l="1"/>
  <c r="H116" i="1"/>
  <c r="I116" i="1"/>
  <c r="Q117" i="1" s="1"/>
  <c r="S117" i="1" l="1"/>
  <c r="J117" i="1" s="1"/>
  <c r="L116" i="1"/>
  <c r="R118" i="1" l="1"/>
  <c r="K117" i="1"/>
  <c r="M117" i="1"/>
  <c r="D117" i="1" s="1"/>
  <c r="G117" i="1" l="1"/>
  <c r="H117" i="1"/>
  <c r="F117" i="1"/>
  <c r="N117" i="1"/>
  <c r="E117" i="1" s="1"/>
  <c r="I117" i="1"/>
  <c r="L117" i="1" s="1"/>
  <c r="Q118" i="1" l="1"/>
  <c r="S118" i="1" l="1"/>
  <c r="J118" i="1" s="1"/>
  <c r="M118" i="1" l="1"/>
  <c r="D118" i="1" s="1"/>
  <c r="R119" i="1"/>
  <c r="K118" i="1"/>
  <c r="I118" i="1" l="1"/>
  <c r="L118" i="1" s="1"/>
  <c r="N118" i="1"/>
  <c r="E118" i="1" s="1"/>
  <c r="F118" i="1"/>
  <c r="G118" i="1"/>
  <c r="H118" i="1"/>
  <c r="Q119" i="1" l="1"/>
  <c r="S119" i="1" l="1"/>
  <c r="J119" i="1" s="1"/>
  <c r="K119" i="1" l="1"/>
  <c r="M119" i="1"/>
  <c r="D119" i="1" s="1"/>
  <c r="R120" i="1"/>
  <c r="F119" i="1" l="1"/>
  <c r="H119" i="1"/>
  <c r="G119" i="1"/>
  <c r="I119" i="1"/>
  <c r="N119" i="1"/>
  <c r="E119" i="1" s="1"/>
  <c r="Q120" i="1" l="1"/>
  <c r="L119" i="1"/>
  <c r="S120" i="1" l="1"/>
  <c r="J120" i="1" s="1"/>
  <c r="M120" i="1" l="1"/>
  <c r="D120" i="1" s="1"/>
  <c r="K120" i="1"/>
  <c r="R121" i="1"/>
  <c r="I120" i="1" l="1"/>
  <c r="L120" i="1" s="1"/>
  <c r="N120" i="1"/>
  <c r="E120" i="1" s="1"/>
  <c r="H120" i="1"/>
  <c r="F120" i="1"/>
  <c r="G120" i="1"/>
  <c r="Q121" i="1" l="1"/>
  <c r="S121" i="1" s="1"/>
  <c r="J121" i="1" s="1"/>
  <c r="M121" i="1" l="1"/>
  <c r="D121" i="1" s="1"/>
  <c r="R122" i="1"/>
  <c r="K121" i="1"/>
  <c r="I121" i="1" l="1"/>
  <c r="N121" i="1"/>
  <c r="E121" i="1" s="1"/>
  <c r="H121" i="1"/>
  <c r="G121" i="1"/>
  <c r="F121" i="1"/>
  <c r="Q122" i="1" l="1"/>
  <c r="L121" i="1"/>
  <c r="S122" i="1" l="1"/>
  <c r="J122" i="1" s="1"/>
  <c r="M122" i="1" l="1"/>
  <c r="D122" i="1" s="1"/>
  <c r="R123" i="1"/>
  <c r="K122" i="1"/>
  <c r="N122" i="1" l="1"/>
  <c r="E122" i="1" s="1"/>
  <c r="I122" i="1"/>
  <c r="L122" i="1" s="1"/>
  <c r="F122" i="1"/>
  <c r="H122" i="1"/>
  <c r="G122" i="1"/>
  <c r="Q123" i="1" l="1"/>
  <c r="S123" i="1" l="1"/>
  <c r="J123" i="1" s="1"/>
  <c r="R124" i="1" l="1"/>
  <c r="M123" i="1"/>
  <c r="D123" i="1" s="1"/>
  <c r="K123" i="1"/>
  <c r="I123" i="1" l="1"/>
  <c r="N123" i="1"/>
  <c r="E123" i="1" s="1"/>
  <c r="F123" i="1"/>
  <c r="H123" i="1"/>
  <c r="G123" i="1"/>
  <c r="Q124" i="1" l="1"/>
  <c r="L123" i="1"/>
  <c r="S124" i="1" l="1"/>
  <c r="J124" i="1" s="1"/>
  <c r="R125" i="1" l="1"/>
  <c r="K124" i="1"/>
  <c r="M124" i="1"/>
  <c r="D124" i="1" s="1"/>
  <c r="F124" i="1" l="1"/>
  <c r="G124" i="1"/>
  <c r="H124" i="1"/>
  <c r="I124" i="1"/>
  <c r="L124" i="1" s="1"/>
  <c r="N124" i="1"/>
  <c r="E124" i="1" s="1"/>
  <c r="Q125" i="1" l="1"/>
  <c r="S125" i="1" l="1"/>
  <c r="J125" i="1" s="1"/>
  <c r="R126" i="1" l="1"/>
  <c r="M125" i="1"/>
  <c r="D125" i="1" s="1"/>
  <c r="K125" i="1"/>
  <c r="I125" i="1" l="1"/>
  <c r="L125" i="1" s="1"/>
  <c r="N125" i="1"/>
  <c r="E125" i="1" s="1"/>
  <c r="H125" i="1"/>
  <c r="G125" i="1"/>
  <c r="F125" i="1"/>
  <c r="Q126" i="1" l="1"/>
  <c r="S126" i="1" s="1"/>
  <c r="J126" i="1" s="1"/>
  <c r="M126" i="1" l="1"/>
  <c r="D126" i="1" s="1"/>
  <c r="K126" i="1"/>
  <c r="R127" i="1"/>
  <c r="I126" i="1" l="1"/>
  <c r="N126" i="1"/>
  <c r="E126" i="1" s="1"/>
  <c r="H126" i="1"/>
  <c r="G126" i="1"/>
  <c r="F126" i="1"/>
  <c r="Q127" i="1" l="1"/>
  <c r="L126" i="1"/>
  <c r="S127" i="1" l="1"/>
  <c r="J127" i="1" s="1"/>
  <c r="K127" i="1" l="1"/>
  <c r="R128" i="1"/>
  <c r="M127" i="1"/>
  <c r="D127" i="1" s="1"/>
  <c r="I127" i="1" l="1"/>
  <c r="N127" i="1"/>
  <c r="E127" i="1" s="1"/>
  <c r="G127" i="1"/>
  <c r="H127" i="1"/>
  <c r="F127" i="1"/>
  <c r="Q128" i="1" l="1"/>
  <c r="L127" i="1"/>
  <c r="S128" i="1" l="1"/>
  <c r="J128" i="1" s="1"/>
  <c r="M128" i="1" l="1"/>
  <c r="D128" i="1" s="1"/>
  <c r="R129" i="1"/>
  <c r="K128" i="1"/>
  <c r="I128" i="1" l="1"/>
  <c r="Q129" i="1" s="1"/>
  <c r="N128" i="1"/>
  <c r="E128" i="1" s="1"/>
  <c r="H128" i="1"/>
  <c r="F128" i="1"/>
  <c r="G128" i="1"/>
  <c r="L128" i="1" l="1"/>
  <c r="S129" i="1"/>
  <c r="J129" i="1" s="1"/>
  <c r="K129" i="1" l="1"/>
  <c r="M129" i="1"/>
  <c r="D129" i="1" s="1"/>
  <c r="R130" i="1"/>
  <c r="F129" i="1" l="1"/>
  <c r="H129" i="1"/>
  <c r="G129" i="1"/>
  <c r="I129" i="1"/>
  <c r="Q130" i="1" s="1"/>
  <c r="S130" i="1" s="1"/>
  <c r="J130" i="1" s="1"/>
  <c r="N129" i="1"/>
  <c r="E129" i="1" s="1"/>
  <c r="K130" i="1" l="1"/>
  <c r="R131" i="1"/>
  <c r="M130" i="1"/>
  <c r="D130" i="1" s="1"/>
  <c r="L129" i="1"/>
  <c r="H130" i="1" l="1"/>
  <c r="F130" i="1"/>
  <c r="G130" i="1"/>
  <c r="I130" i="1"/>
  <c r="Q131" i="1" s="1"/>
  <c r="S131" i="1" s="1"/>
  <c r="J131" i="1" s="1"/>
  <c r="N130" i="1"/>
  <c r="E130" i="1" s="1"/>
  <c r="K131" i="1" l="1"/>
  <c r="R132" i="1"/>
  <c r="M131" i="1"/>
  <c r="D131" i="1" s="1"/>
  <c r="L130" i="1"/>
  <c r="G131" i="1" l="1"/>
  <c r="H131" i="1"/>
  <c r="F131" i="1"/>
  <c r="I131" i="1"/>
  <c r="Q132" i="1" s="1"/>
  <c r="S132" i="1" s="1"/>
  <c r="J132" i="1" s="1"/>
  <c r="N131" i="1"/>
  <c r="E131" i="1" s="1"/>
  <c r="M132" i="1" l="1"/>
  <c r="D132" i="1" s="1"/>
  <c r="K132" i="1"/>
  <c r="R133" i="1"/>
  <c r="L131" i="1"/>
  <c r="I132" i="1" l="1"/>
  <c r="Q133" i="1" s="1"/>
  <c r="S133" i="1" s="1"/>
  <c r="J133" i="1" s="1"/>
  <c r="N132" i="1"/>
  <c r="E132" i="1" s="1"/>
  <c r="G132" i="1"/>
  <c r="F132" i="1"/>
  <c r="H132" i="1"/>
  <c r="L132" i="1" l="1"/>
  <c r="K133" i="1"/>
  <c r="R134" i="1"/>
  <c r="M133" i="1"/>
  <c r="D133" i="1" s="1"/>
  <c r="G133" i="1" l="1"/>
  <c r="H133" i="1"/>
  <c r="F133" i="1"/>
  <c r="I133" i="1"/>
  <c r="L133" i="1" s="1"/>
  <c r="N133" i="1"/>
  <c r="E133" i="1" s="1"/>
  <c r="Q134" i="1" l="1"/>
  <c r="S134" i="1" s="1"/>
  <c r="J134" i="1" s="1"/>
  <c r="K134" i="1" l="1"/>
  <c r="R135" i="1"/>
  <c r="M134" i="1"/>
  <c r="D134" i="1" s="1"/>
  <c r="H134" i="1" l="1"/>
  <c r="F134" i="1"/>
  <c r="G134" i="1"/>
  <c r="I134" i="1"/>
  <c r="Q135" i="1" s="1"/>
  <c r="S135" i="1" s="1"/>
  <c r="J135" i="1" s="1"/>
  <c r="N134" i="1"/>
  <c r="E134" i="1" s="1"/>
  <c r="M135" i="1" l="1"/>
  <c r="D135" i="1" s="1"/>
  <c r="R136" i="1"/>
  <c r="K135" i="1"/>
  <c r="L134" i="1"/>
  <c r="I135" i="1" l="1"/>
  <c r="L135" i="1" s="1"/>
  <c r="N135" i="1"/>
  <c r="E135" i="1" s="1"/>
  <c r="H135" i="1"/>
  <c r="G135" i="1"/>
  <c r="F135" i="1"/>
  <c r="Q136" i="1" l="1"/>
  <c r="S136" i="1" s="1"/>
  <c r="J136" i="1" s="1"/>
  <c r="R137" i="1" s="1"/>
  <c r="K136" i="1" l="1"/>
  <c r="I136" i="1" s="1"/>
  <c r="L136" i="1" s="1"/>
  <c r="M136" i="1"/>
  <c r="D136" i="1" s="1"/>
  <c r="H136" i="1" s="1"/>
  <c r="G136" i="1" l="1"/>
  <c r="F136" i="1"/>
  <c r="N136" i="1"/>
  <c r="E136" i="1" s="1"/>
  <c r="Q137" i="1"/>
  <c r="S137" i="1" s="1"/>
  <c r="J137" i="1" s="1"/>
  <c r="K137" i="1" l="1"/>
  <c r="M137" i="1"/>
  <c r="D137" i="1" s="1"/>
  <c r="R138" i="1"/>
  <c r="H137" i="1" l="1"/>
  <c r="G137" i="1"/>
  <c r="F137" i="1"/>
  <c r="I137" i="1"/>
  <c r="Q138" i="1" s="1"/>
  <c r="S138" i="1" s="1"/>
  <c r="J138" i="1" s="1"/>
  <c r="N137" i="1"/>
  <c r="E137" i="1" s="1"/>
  <c r="L137" i="1" l="1"/>
  <c r="K138" i="1"/>
  <c r="R139" i="1"/>
  <c r="M138" i="1"/>
  <c r="D138" i="1" s="1"/>
  <c r="I138" i="1" l="1"/>
  <c r="Q139" i="1" s="1"/>
  <c r="S139" i="1" s="1"/>
  <c r="J139" i="1" s="1"/>
  <c r="N138" i="1"/>
  <c r="E138" i="1" s="1"/>
  <c r="F138" i="1"/>
  <c r="H138" i="1"/>
  <c r="G138" i="1"/>
  <c r="K139" i="1" l="1"/>
  <c r="M139" i="1"/>
  <c r="D139" i="1" s="1"/>
  <c r="R140" i="1"/>
  <c r="L138" i="1"/>
  <c r="G139" i="1" l="1"/>
  <c r="H139" i="1"/>
  <c r="F139" i="1"/>
  <c r="I139" i="1"/>
  <c r="Q140" i="1" s="1"/>
  <c r="S140" i="1" s="1"/>
  <c r="J140" i="1" s="1"/>
  <c r="N139" i="1"/>
  <c r="E139" i="1" s="1"/>
  <c r="R141" i="1" l="1"/>
  <c r="M140" i="1"/>
  <c r="D140" i="1" s="1"/>
  <c r="K140" i="1"/>
  <c r="L139" i="1"/>
  <c r="I140" i="1" l="1"/>
  <c r="Q141" i="1" s="1"/>
  <c r="S141" i="1" s="1"/>
  <c r="J141" i="1" s="1"/>
  <c r="N140" i="1"/>
  <c r="E140" i="1" s="1"/>
  <c r="F140" i="1"/>
  <c r="G140" i="1"/>
  <c r="H140" i="1"/>
  <c r="L140" i="1" l="1"/>
  <c r="M141" i="1"/>
  <c r="D141" i="1" s="1"/>
  <c r="K141" i="1"/>
  <c r="I141" i="1" s="1"/>
  <c r="R142" i="1"/>
  <c r="G141" i="1" l="1"/>
  <c r="N141" i="1"/>
  <c r="E141" i="1" s="1"/>
  <c r="F141" i="1"/>
  <c r="L141" i="1" s="1"/>
  <c r="H141" i="1"/>
  <c r="Q142" i="1" l="1"/>
  <c r="S142" i="1" s="1"/>
  <c r="J142" i="1" l="1"/>
  <c r="R143" i="1" l="1"/>
  <c r="M142" i="1"/>
  <c r="D142" i="1" s="1"/>
  <c r="K142" i="1"/>
  <c r="N142" i="1" l="1"/>
  <c r="E142" i="1" s="1"/>
  <c r="I142" i="1"/>
  <c r="L142" i="1" s="1"/>
  <c r="F142" i="1"/>
  <c r="G142" i="1"/>
  <c r="H142" i="1"/>
  <c r="Q143" i="1" l="1"/>
  <c r="S143" i="1" s="1"/>
  <c r="J143" i="1" l="1"/>
  <c r="M143" i="1" l="1"/>
  <c r="D143" i="1" s="1"/>
  <c r="F143" i="1" s="1"/>
  <c r="R144" i="1"/>
  <c r="K143" i="1"/>
  <c r="I143" i="1" s="1"/>
  <c r="H143" i="1" l="1"/>
  <c r="G143" i="1"/>
  <c r="Q144" i="1"/>
  <c r="S144" i="1" s="1"/>
  <c r="N143" i="1"/>
  <c r="E143" i="1" s="1"/>
  <c r="L143" i="1"/>
  <c r="J144" i="1" l="1"/>
  <c r="M144" i="1" l="1"/>
  <c r="D144" i="1" s="1"/>
  <c r="F144" i="1" s="1"/>
  <c r="R145" i="1"/>
  <c r="K144" i="1"/>
  <c r="I144" i="1" s="1"/>
  <c r="Q145" i="1" l="1"/>
  <c r="S145" i="1" s="1"/>
  <c r="J145" i="1" s="1"/>
  <c r="N144" i="1"/>
  <c r="E144" i="1" s="1"/>
  <c r="H144" i="1"/>
  <c r="G144" i="1"/>
  <c r="L144" i="1"/>
  <c r="M145" i="1" l="1"/>
  <c r="D145" i="1" s="1"/>
  <c r="K145" i="1"/>
  <c r="I145" i="1" s="1"/>
  <c r="R146" i="1"/>
  <c r="G145" i="1" l="1"/>
  <c r="N145" i="1"/>
  <c r="E145" i="1" s="1"/>
  <c r="F145" i="1"/>
  <c r="L145" i="1" s="1"/>
  <c r="H145" i="1"/>
  <c r="Q146" i="1" l="1"/>
  <c r="S146" i="1" s="1"/>
  <c r="J146" i="1" l="1"/>
  <c r="K146" i="1" l="1"/>
  <c r="I146" i="1" s="1"/>
  <c r="M146" i="1"/>
  <c r="D146" i="1" s="1"/>
  <c r="R147" i="1"/>
  <c r="G146" i="1" l="1"/>
  <c r="H146" i="1"/>
  <c r="F146" i="1"/>
  <c r="L146" i="1" s="1"/>
  <c r="N146" i="1"/>
  <c r="E146" i="1" s="1"/>
  <c r="Q147" i="1" l="1"/>
  <c r="S147" i="1" s="1"/>
  <c r="J147" i="1" l="1"/>
  <c r="K147" i="1" l="1"/>
  <c r="I147" i="1" s="1"/>
  <c r="R148" i="1"/>
  <c r="M147" i="1"/>
  <c r="D147" i="1" s="1"/>
  <c r="G147" i="1" l="1"/>
  <c r="H147" i="1"/>
  <c r="F147" i="1"/>
  <c r="L147" i="1" s="1"/>
  <c r="N147" i="1"/>
  <c r="E147" i="1" s="1"/>
  <c r="Q148" i="1" l="1"/>
  <c r="S148" i="1" s="1"/>
  <c r="J148" i="1" l="1"/>
  <c r="R149" i="1" l="1"/>
  <c r="K148" i="1"/>
  <c r="I148" i="1" s="1"/>
  <c r="M148" i="1"/>
  <c r="D148" i="1" s="1"/>
  <c r="G148" i="1" l="1"/>
  <c r="F148" i="1"/>
  <c r="L148" i="1" s="1"/>
  <c r="H148" i="1"/>
  <c r="N148" i="1"/>
  <c r="E148" i="1" s="1"/>
  <c r="Q149" i="1" l="1"/>
  <c r="S149" i="1" s="1"/>
  <c r="J149" i="1" l="1"/>
  <c r="R150" i="1" l="1"/>
  <c r="K149" i="1"/>
  <c r="I149" i="1" s="1"/>
  <c r="M149" i="1"/>
  <c r="D149" i="1" s="1"/>
  <c r="G149" i="1" l="1"/>
  <c r="H149" i="1"/>
  <c r="F149" i="1"/>
  <c r="L149" i="1" s="1"/>
  <c r="N149" i="1"/>
  <c r="E149" i="1" s="1"/>
  <c r="Q150" i="1" l="1"/>
  <c r="S150" i="1" s="1"/>
  <c r="J150" i="1" l="1"/>
  <c r="K150" i="1" l="1"/>
  <c r="I150" i="1" s="1"/>
  <c r="M150" i="1"/>
  <c r="D150" i="1" s="1"/>
  <c r="R151" i="1"/>
  <c r="G150" i="1" l="1"/>
  <c r="F150" i="1"/>
  <c r="L150" i="1" s="1"/>
  <c r="H150" i="1"/>
  <c r="N150" i="1"/>
  <c r="E150" i="1" s="1"/>
  <c r="Q151" i="1" l="1"/>
  <c r="S151" i="1" s="1"/>
  <c r="J151" i="1" l="1"/>
  <c r="K151" i="1" l="1"/>
  <c r="I151" i="1" s="1"/>
  <c r="M151" i="1"/>
  <c r="D151" i="1" s="1"/>
  <c r="R152" i="1"/>
  <c r="G151" i="1" l="1"/>
  <c r="F151" i="1"/>
  <c r="L151" i="1" s="1"/>
  <c r="H151" i="1"/>
  <c r="N151" i="1"/>
  <c r="E151" i="1" s="1"/>
  <c r="Q152" i="1" l="1"/>
  <c r="S152" i="1" s="1"/>
  <c r="J152" i="1" l="1"/>
  <c r="K152" i="1" l="1"/>
  <c r="I152" i="1" s="1"/>
  <c r="R153" i="1"/>
  <c r="M152" i="1"/>
  <c r="D152" i="1" s="1"/>
  <c r="G152" i="1" l="1"/>
  <c r="H152" i="1"/>
  <c r="F152" i="1"/>
  <c r="L152" i="1" s="1"/>
  <c r="N152" i="1"/>
  <c r="E152" i="1" s="1"/>
  <c r="Q153" i="1" l="1"/>
  <c r="S153" i="1" s="1"/>
  <c r="J153" i="1" l="1"/>
  <c r="M153" i="1" l="1"/>
  <c r="D153" i="1" s="1"/>
  <c r="R154" i="1"/>
  <c r="K153" i="1"/>
  <c r="I153" i="1" s="1"/>
  <c r="G153" i="1" l="1"/>
  <c r="N153" i="1"/>
  <c r="E153" i="1" s="1"/>
  <c r="F153" i="1"/>
  <c r="L153" i="1" s="1"/>
  <c r="H153" i="1"/>
  <c r="Q154" i="1" l="1"/>
  <c r="S154" i="1" s="1"/>
  <c r="J154" i="1" l="1"/>
  <c r="K154" i="1" l="1"/>
  <c r="I154" i="1" s="1"/>
  <c r="M154" i="1"/>
  <c r="D154" i="1" s="1"/>
  <c r="R155" i="1"/>
  <c r="F154" i="1" l="1"/>
  <c r="G154" i="1"/>
  <c r="N154" i="1"/>
  <c r="E154" i="1" s="1"/>
  <c r="H154" i="1"/>
  <c r="Q155" i="1" l="1"/>
  <c r="S155" i="1" s="1"/>
  <c r="L154" i="1"/>
  <c r="J155" i="1" l="1"/>
  <c r="K155" i="1" l="1"/>
  <c r="I155" i="1" s="1"/>
  <c r="R156" i="1"/>
  <c r="M155" i="1"/>
  <c r="D155" i="1" s="1"/>
  <c r="F155" i="1" s="1"/>
  <c r="H155" i="1" l="1"/>
  <c r="N155" i="1"/>
  <c r="E155" i="1" s="1"/>
  <c r="L155" i="1"/>
  <c r="G155" i="1"/>
  <c r="Q156" i="1"/>
  <c r="S156" i="1" s="1"/>
  <c r="J156" i="1" l="1"/>
  <c r="R157" i="1" l="1"/>
  <c r="K156" i="1"/>
  <c r="I156" i="1" s="1"/>
  <c r="M156" i="1"/>
  <c r="D156" i="1" s="1"/>
  <c r="H156" i="1" l="1"/>
  <c r="G156" i="1"/>
  <c r="F156" i="1"/>
  <c r="N156" i="1"/>
  <c r="E156" i="1" s="1"/>
  <c r="Q157" i="1" l="1"/>
  <c r="S157" i="1" s="1"/>
  <c r="L156" i="1"/>
  <c r="J157" i="1" l="1"/>
  <c r="M157" i="1" l="1"/>
  <c r="D157" i="1" s="1"/>
  <c r="H157" i="1" s="1"/>
  <c r="R158" i="1"/>
  <c r="K157" i="1"/>
  <c r="I157" i="1" s="1"/>
  <c r="F157" i="1" l="1"/>
  <c r="L157" i="1" s="1"/>
  <c r="G157" i="1"/>
  <c r="N157" i="1"/>
  <c r="E157" i="1" s="1"/>
  <c r="Q158" i="1"/>
  <c r="S158" i="1" s="1"/>
  <c r="J158" i="1" l="1"/>
  <c r="R159" i="1" l="1"/>
  <c r="K158" i="1"/>
  <c r="I158" i="1" s="1"/>
  <c r="M158" i="1"/>
  <c r="D158" i="1" s="1"/>
  <c r="G158" i="1" l="1"/>
  <c r="H158" i="1"/>
  <c r="F158" i="1"/>
  <c r="L158" i="1" s="1"/>
  <c r="N158" i="1"/>
  <c r="E158" i="1" s="1"/>
  <c r="Q159" i="1" l="1"/>
  <c r="S159" i="1" s="1"/>
  <c r="J159" i="1" l="1"/>
  <c r="K159" i="1" l="1"/>
  <c r="I159" i="1" s="1"/>
  <c r="M159" i="1"/>
  <c r="D159" i="1" s="1"/>
  <c r="R160" i="1"/>
  <c r="G159" i="1" l="1"/>
  <c r="F159" i="1"/>
  <c r="L159" i="1" s="1"/>
  <c r="H159" i="1"/>
  <c r="N159" i="1"/>
  <c r="E159" i="1" s="1"/>
  <c r="Q160" i="1" l="1"/>
  <c r="S160" i="1" s="1"/>
  <c r="J160" i="1" l="1"/>
  <c r="R161" i="1" l="1"/>
  <c r="K160" i="1"/>
  <c r="I160" i="1" s="1"/>
  <c r="M160" i="1"/>
  <c r="D160" i="1" s="1"/>
  <c r="G160" i="1" l="1"/>
  <c r="H160" i="1"/>
  <c r="F160" i="1"/>
  <c r="L160" i="1" s="1"/>
  <c r="N160" i="1"/>
  <c r="E160" i="1" s="1"/>
  <c r="Q161" i="1" l="1"/>
  <c r="S161" i="1" s="1"/>
  <c r="J161" i="1" l="1"/>
  <c r="R162" i="1" l="1"/>
  <c r="K161" i="1"/>
  <c r="I161" i="1" s="1"/>
  <c r="M161" i="1"/>
  <c r="D161" i="1" s="1"/>
  <c r="G161" i="1" l="1"/>
  <c r="H161" i="1"/>
  <c r="F161" i="1"/>
  <c r="L161" i="1" s="1"/>
  <c r="N161" i="1"/>
  <c r="E161" i="1" s="1"/>
  <c r="Q162" i="1" l="1"/>
  <c r="S162" i="1" s="1"/>
  <c r="J162" i="1" l="1"/>
  <c r="R163" i="1" l="1"/>
  <c r="K162" i="1"/>
  <c r="I162" i="1" s="1"/>
  <c r="M162" i="1"/>
  <c r="D162" i="1" s="1"/>
  <c r="G162" i="1" l="1"/>
  <c r="F162" i="1"/>
  <c r="Q163" i="1" s="1"/>
  <c r="S163" i="1" s="1"/>
  <c r="H162" i="1"/>
  <c r="N162" i="1"/>
  <c r="E162" i="1" s="1"/>
  <c r="J163" i="1" l="1"/>
  <c r="L162" i="1"/>
  <c r="R164" i="1" l="1"/>
  <c r="K163" i="1"/>
  <c r="I163" i="1" s="1"/>
  <c r="M163" i="1"/>
  <c r="D163" i="1" s="1"/>
  <c r="G163" i="1" l="1"/>
  <c r="H163" i="1"/>
  <c r="F163" i="1"/>
  <c r="L163" i="1" s="1"/>
  <c r="N163" i="1"/>
  <c r="E163" i="1" s="1"/>
  <c r="Q164" i="1" l="1"/>
  <c r="S164" i="1" s="1"/>
  <c r="J164" i="1" l="1"/>
  <c r="K164" i="1" l="1"/>
  <c r="I164" i="1" s="1"/>
  <c r="M164" i="1"/>
  <c r="D164" i="1" s="1"/>
  <c r="R165" i="1"/>
  <c r="G164" i="1" l="1"/>
  <c r="H164" i="1"/>
  <c r="F164" i="1"/>
  <c r="L164" i="1" s="1"/>
  <c r="N164" i="1"/>
  <c r="E164" i="1" s="1"/>
  <c r="Q165" i="1" l="1"/>
  <c r="S165" i="1" s="1"/>
  <c r="J165" i="1" l="1"/>
  <c r="M165" i="1" l="1"/>
  <c r="D165" i="1" s="1"/>
  <c r="R166" i="1"/>
  <c r="K165" i="1"/>
  <c r="I165" i="1" s="1"/>
  <c r="G165" i="1" l="1"/>
  <c r="N165" i="1"/>
  <c r="E165" i="1" s="1"/>
  <c r="F165" i="1"/>
  <c r="L165" i="1" s="1"/>
  <c r="H165" i="1"/>
  <c r="Q166" i="1" l="1"/>
  <c r="S166" i="1" s="1"/>
  <c r="J166" i="1" l="1"/>
  <c r="R167" i="1" l="1"/>
  <c r="K166" i="1"/>
  <c r="I166" i="1" s="1"/>
  <c r="M166" i="1"/>
  <c r="D166" i="1" s="1"/>
  <c r="F166" i="1" s="1"/>
  <c r="L166" i="1" l="1"/>
  <c r="G166" i="1"/>
  <c r="H166" i="1"/>
  <c r="N166" i="1"/>
  <c r="E166" i="1" s="1"/>
  <c r="Q167" i="1"/>
  <c r="S167" i="1" s="1"/>
  <c r="J167" i="1" l="1"/>
  <c r="R168" i="1" l="1"/>
  <c r="K167" i="1"/>
  <c r="I167" i="1" s="1"/>
  <c r="M167" i="1"/>
  <c r="D167" i="1" s="1"/>
  <c r="H167" i="1" s="1"/>
  <c r="N167" i="1" l="1"/>
  <c r="E167" i="1" s="1"/>
  <c r="F167" i="1"/>
  <c r="L167" i="1" s="1"/>
  <c r="G167" i="1"/>
  <c r="Q168" i="1"/>
  <c r="S168" i="1" s="1"/>
  <c r="J168" i="1" l="1"/>
  <c r="M168" i="1" l="1"/>
  <c r="D168" i="1" s="1"/>
  <c r="K168" i="1"/>
  <c r="I168" i="1" s="1"/>
  <c r="R169" i="1"/>
  <c r="G168" i="1" l="1"/>
  <c r="N168" i="1"/>
  <c r="E168" i="1" s="1"/>
  <c r="F168" i="1"/>
  <c r="L168" i="1" s="1"/>
  <c r="H168" i="1"/>
  <c r="Q169" i="1" l="1"/>
  <c r="S169" i="1" s="1"/>
  <c r="J169" i="1" l="1"/>
  <c r="R170" i="1" l="1"/>
  <c r="M169" i="1"/>
  <c r="D169" i="1" s="1"/>
  <c r="H169" i="1" s="1"/>
  <c r="K169" i="1"/>
  <c r="I169" i="1" s="1"/>
  <c r="G169" i="1" l="1"/>
  <c r="F169" i="1"/>
  <c r="N169" i="1"/>
  <c r="E169" i="1" s="1"/>
  <c r="L169" i="1"/>
  <c r="Q170" i="1"/>
  <c r="S170" i="1" s="1"/>
  <c r="J170" i="1" l="1"/>
  <c r="K170" i="1" l="1"/>
  <c r="I170" i="1" s="1"/>
  <c r="M170" i="1"/>
  <c r="D170" i="1" s="1"/>
  <c r="R171" i="1"/>
  <c r="F170" i="1" l="1"/>
  <c r="G170" i="1"/>
  <c r="N170" i="1"/>
  <c r="E170" i="1" s="1"/>
  <c r="H170" i="1"/>
  <c r="Q171" i="1" l="1"/>
  <c r="S171" i="1" s="1"/>
  <c r="L170" i="1"/>
  <c r="J171" i="1" l="1"/>
  <c r="K171" i="1" l="1"/>
  <c r="I171" i="1" s="1"/>
  <c r="L171" i="1" s="1"/>
  <c r="M171" i="1"/>
  <c r="D171" i="1" s="1"/>
  <c r="G171" i="1" s="1"/>
  <c r="R172" i="1"/>
  <c r="F171" i="1" l="1"/>
  <c r="H171" i="1"/>
  <c r="N171" i="1"/>
  <c r="E171" i="1" s="1"/>
  <c r="Q172" i="1"/>
  <c r="S172" i="1" s="1"/>
  <c r="J172" i="1" l="1"/>
  <c r="M172" i="1" l="1"/>
  <c r="D172" i="1" s="1"/>
  <c r="K172" i="1"/>
  <c r="I172" i="1" s="1"/>
  <c r="R173" i="1"/>
  <c r="N172" i="1" l="1"/>
  <c r="E172" i="1" s="1"/>
  <c r="F172" i="1"/>
  <c r="G172" i="1"/>
  <c r="H172" i="1"/>
  <c r="L172" i="1"/>
  <c r="Q173" i="1"/>
  <c r="S173" i="1" s="1"/>
  <c r="J173" i="1" l="1"/>
  <c r="K173" i="1" l="1"/>
  <c r="M173" i="1"/>
  <c r="D173" i="1" s="1"/>
  <c r="F173" i="1" s="1"/>
  <c r="R174" i="1"/>
  <c r="H173" i="1" l="1"/>
  <c r="G173" i="1"/>
  <c r="I173" i="1"/>
  <c r="L173" i="1" s="1"/>
  <c r="N173" i="1"/>
  <c r="E173" i="1" s="1"/>
  <c r="Q174" i="1" l="1"/>
  <c r="S174" i="1" l="1"/>
  <c r="J174" i="1" s="1"/>
  <c r="R175" i="1" l="1"/>
  <c r="M174" i="1"/>
  <c r="D174" i="1" s="1"/>
  <c r="F174" i="1" s="1"/>
  <c r="K174" i="1"/>
  <c r="N174" i="1" s="1"/>
  <c r="E174" i="1" s="1"/>
  <c r="H174" i="1" l="1"/>
  <c r="G174" i="1"/>
  <c r="I174" i="1"/>
  <c r="L174" i="1" s="1"/>
  <c r="Q175" i="1" l="1"/>
  <c r="S175" i="1" s="1"/>
  <c r="J175" i="1" s="1"/>
  <c r="K175" i="1" l="1"/>
  <c r="N175" i="1" s="1"/>
  <c r="E175" i="1" s="1"/>
  <c r="M175" i="1"/>
  <c r="D175" i="1" s="1"/>
  <c r="G175" i="1" s="1"/>
  <c r="R176" i="1"/>
  <c r="F175" i="1" l="1"/>
  <c r="H175" i="1"/>
  <c r="I175" i="1"/>
  <c r="L175" i="1" s="1"/>
  <c r="Q176" i="1" l="1"/>
  <c r="S176" i="1" s="1"/>
  <c r="J176" i="1" s="1"/>
  <c r="K176" i="1" l="1"/>
  <c r="I176" i="1" s="1"/>
  <c r="L176" i="1" s="1"/>
  <c r="M176" i="1"/>
  <c r="D176" i="1" s="1"/>
  <c r="G176" i="1" s="1"/>
  <c r="R177" i="1"/>
  <c r="N176" i="1" l="1"/>
  <c r="E176" i="1" s="1"/>
  <c r="H176" i="1"/>
  <c r="F176" i="1"/>
  <c r="Q177" i="1"/>
  <c r="S177" i="1" s="1"/>
  <c r="J177" i="1" l="1"/>
  <c r="M177" i="1" l="1"/>
  <c r="D177" i="1" s="1"/>
  <c r="R178" i="1"/>
  <c r="K177" i="1"/>
  <c r="I177" i="1" l="1"/>
  <c r="Q178" i="1" s="1"/>
  <c r="S178" i="1" s="1"/>
  <c r="N177" i="1"/>
  <c r="E177" i="1" s="1"/>
  <c r="H177" i="1"/>
  <c r="F177" i="1"/>
  <c r="G177" i="1"/>
  <c r="L177" i="1" l="1"/>
  <c r="J178" i="1"/>
  <c r="K178" i="1" l="1"/>
  <c r="M178" i="1"/>
  <c r="D178" i="1" s="1"/>
  <c r="R179" i="1"/>
  <c r="H178" i="1" l="1"/>
  <c r="G178" i="1"/>
  <c r="F178" i="1"/>
  <c r="I178" i="1"/>
  <c r="Q179" i="1" s="1"/>
  <c r="S179" i="1" s="1"/>
  <c r="N178" i="1"/>
  <c r="E178" i="1" s="1"/>
  <c r="J179" i="1" l="1"/>
  <c r="L178" i="1"/>
  <c r="R180" i="1" l="1"/>
  <c r="M179" i="1"/>
  <c r="D179" i="1" s="1"/>
  <c r="F179" i="1" s="1"/>
  <c r="K179" i="1"/>
  <c r="I179" i="1" s="1"/>
  <c r="G179" i="1" l="1"/>
  <c r="H179" i="1"/>
  <c r="N179" i="1"/>
  <c r="E179" i="1" s="1"/>
  <c r="Q180" i="1"/>
  <c r="L179" i="1"/>
  <c r="S180" i="1" l="1"/>
  <c r="J180" i="1" s="1"/>
  <c r="R181" i="1" l="1"/>
  <c r="M180" i="1"/>
  <c r="D180" i="1" s="1"/>
  <c r="F180" i="1" s="1"/>
  <c r="K180" i="1"/>
  <c r="I180" i="1" s="1"/>
  <c r="G180" i="1" l="1"/>
  <c r="H180" i="1"/>
  <c r="L180" i="1"/>
  <c r="N180" i="1"/>
  <c r="E180" i="1" s="1"/>
  <c r="Q181" i="1"/>
  <c r="S181" i="1" s="1"/>
  <c r="J181" i="1" l="1"/>
  <c r="K181" i="1" l="1"/>
  <c r="I181" i="1" s="1"/>
  <c r="R182" i="1"/>
  <c r="M181" i="1"/>
  <c r="D181" i="1" s="1"/>
  <c r="H181" i="1" s="1"/>
  <c r="F181" i="1" l="1"/>
  <c r="N181" i="1"/>
  <c r="E181" i="1" s="1"/>
  <c r="G181" i="1"/>
  <c r="Q182" i="1"/>
  <c r="S182" i="1" s="1"/>
  <c r="L181" i="1"/>
  <c r="J182" i="1" l="1"/>
  <c r="K182" i="1" l="1"/>
  <c r="I182" i="1" s="1"/>
  <c r="M182" i="1"/>
  <c r="D182" i="1" s="1"/>
  <c r="G182" i="1" s="1"/>
  <c r="R183" i="1"/>
  <c r="F182" i="1" l="1"/>
  <c r="H182" i="1"/>
  <c r="N182" i="1"/>
  <c r="E182" i="1" s="1"/>
  <c r="L182" i="1"/>
  <c r="Q183" i="1"/>
  <c r="S183" i="1" s="1"/>
  <c r="J183" i="1" l="1"/>
  <c r="M183" i="1" l="1"/>
  <c r="D183" i="1" s="1"/>
  <c r="H183" i="1" s="1"/>
  <c r="K183" i="1"/>
  <c r="I183" i="1" s="1"/>
  <c r="R184" i="1"/>
  <c r="F183" i="1" l="1"/>
  <c r="N183" i="1"/>
  <c r="E183" i="1" s="1"/>
  <c r="G183" i="1"/>
  <c r="L183" i="1"/>
  <c r="Q184" i="1"/>
  <c r="S184" i="1" s="1"/>
  <c r="J184" i="1" l="1"/>
  <c r="K184" i="1" l="1"/>
  <c r="I184" i="1" s="1"/>
  <c r="R185" i="1"/>
  <c r="M184" i="1"/>
  <c r="D184" i="1" s="1"/>
  <c r="G184" i="1" l="1"/>
  <c r="F184" i="1"/>
  <c r="Q185" i="1" s="1"/>
  <c r="S185" i="1" s="1"/>
  <c r="H184" i="1"/>
  <c r="N184" i="1"/>
  <c r="E184" i="1" s="1"/>
  <c r="J185" i="1" l="1"/>
  <c r="L184" i="1"/>
  <c r="R186" i="1" l="1"/>
  <c r="M185" i="1"/>
  <c r="D185" i="1" s="1"/>
  <c r="K185" i="1"/>
  <c r="I185" i="1" s="1"/>
  <c r="G185" i="1" l="1"/>
  <c r="N185" i="1"/>
  <c r="E185" i="1" s="1"/>
  <c r="F185" i="1"/>
  <c r="L185" i="1" s="1"/>
  <c r="H185" i="1"/>
  <c r="Q186" i="1" l="1"/>
  <c r="S186" i="1" s="1"/>
  <c r="J186" i="1" l="1"/>
  <c r="R187" i="1" l="1"/>
  <c r="M186" i="1"/>
  <c r="D186" i="1" s="1"/>
  <c r="H186" i="1" s="1"/>
  <c r="K186" i="1"/>
  <c r="I186" i="1" s="1"/>
  <c r="G186" i="1" l="1"/>
  <c r="F186" i="1"/>
  <c r="Q187" i="1"/>
  <c r="S187" i="1" s="1"/>
  <c r="N186" i="1"/>
  <c r="E186" i="1" s="1"/>
  <c r="L186" i="1"/>
  <c r="J187" i="1" l="1"/>
  <c r="M187" i="1" l="1"/>
  <c r="D187" i="1" s="1"/>
  <c r="F187" i="1" s="1"/>
  <c r="R188" i="1"/>
  <c r="K187" i="1"/>
  <c r="I187" i="1" s="1"/>
  <c r="L187" i="1" l="1"/>
  <c r="N187" i="1"/>
  <c r="E187" i="1" s="1"/>
  <c r="H187" i="1"/>
  <c r="G187" i="1"/>
  <c r="Q188" i="1"/>
  <c r="S188" i="1" s="1"/>
  <c r="J188" i="1" l="1"/>
  <c r="K188" i="1" l="1"/>
  <c r="I188" i="1" s="1"/>
  <c r="R189" i="1"/>
  <c r="M188" i="1"/>
  <c r="D188" i="1" s="1"/>
  <c r="G188" i="1" l="1"/>
  <c r="H188" i="1"/>
  <c r="F188" i="1"/>
  <c r="Q189" i="1" s="1"/>
  <c r="S189" i="1" s="1"/>
  <c r="N188" i="1"/>
  <c r="E188" i="1" s="1"/>
  <c r="J189" i="1" l="1"/>
  <c r="L188" i="1"/>
  <c r="R190" i="1" l="1"/>
  <c r="M189" i="1"/>
  <c r="D189" i="1" s="1"/>
  <c r="K189" i="1"/>
  <c r="I189" i="1" s="1"/>
  <c r="G189" i="1" l="1"/>
  <c r="N189" i="1"/>
  <c r="E189" i="1" s="1"/>
  <c r="H189" i="1"/>
  <c r="F189" i="1"/>
  <c r="L189" i="1" s="1"/>
  <c r="Q190" i="1" l="1"/>
  <c r="S190" i="1" s="1"/>
  <c r="J190" i="1" l="1"/>
  <c r="K190" i="1" l="1"/>
  <c r="I190" i="1" s="1"/>
  <c r="M190" i="1"/>
  <c r="D190" i="1" s="1"/>
  <c r="F190" i="1" s="1"/>
  <c r="R191" i="1"/>
  <c r="L190" i="1" l="1"/>
  <c r="N190" i="1"/>
  <c r="E190" i="1" s="1"/>
  <c r="H190" i="1"/>
  <c r="G190" i="1"/>
  <c r="Q191" i="1"/>
  <c r="S191" i="1" s="1"/>
  <c r="J191" i="1" l="1"/>
  <c r="K191" i="1" l="1"/>
  <c r="I191" i="1" s="1"/>
  <c r="R192" i="1"/>
  <c r="M191" i="1"/>
  <c r="D191" i="1" s="1"/>
  <c r="H191" i="1" s="1"/>
  <c r="N191" i="1" l="1"/>
  <c r="E191" i="1" s="1"/>
  <c r="G191" i="1"/>
  <c r="F191" i="1"/>
  <c r="L191" i="1" s="1"/>
  <c r="Q192" i="1"/>
  <c r="S192" i="1" s="1"/>
  <c r="J192" i="1" l="1"/>
  <c r="M192" i="1" l="1"/>
  <c r="D192" i="1" s="1"/>
  <c r="G192" i="1" s="1"/>
  <c r="K192" i="1"/>
  <c r="I192" i="1" s="1"/>
  <c r="R193" i="1"/>
  <c r="H192" i="1" l="1"/>
  <c r="F192" i="1"/>
  <c r="N192" i="1"/>
  <c r="E192" i="1" s="1"/>
  <c r="L192" i="1"/>
  <c r="Q193" i="1"/>
  <c r="S193" i="1" s="1"/>
  <c r="J193" i="1" l="1"/>
  <c r="R194" i="1" l="1"/>
  <c r="K193" i="1"/>
  <c r="I193" i="1" s="1"/>
  <c r="M193" i="1"/>
  <c r="D193" i="1" s="1"/>
  <c r="G193" i="1" l="1"/>
  <c r="F193" i="1"/>
  <c r="L193" i="1" s="1"/>
  <c r="H193" i="1"/>
  <c r="N193" i="1"/>
  <c r="E193" i="1" s="1"/>
  <c r="Q194" i="1" l="1"/>
  <c r="S194" i="1" s="1"/>
  <c r="J194" i="1" l="1"/>
  <c r="K194" i="1" l="1"/>
  <c r="I194" i="1" s="1"/>
  <c r="M194" i="1"/>
  <c r="D194" i="1" s="1"/>
  <c r="R195" i="1"/>
  <c r="G194" i="1" l="1"/>
  <c r="F194" i="1"/>
  <c r="L194" i="1" s="1"/>
  <c r="H194" i="1"/>
  <c r="N194" i="1"/>
  <c r="E194" i="1" s="1"/>
  <c r="Q195" i="1" l="1"/>
  <c r="S195" i="1" s="1"/>
  <c r="J195" i="1" l="1"/>
  <c r="M195" i="1" l="1"/>
  <c r="D195" i="1" s="1"/>
  <c r="K195" i="1"/>
  <c r="I195" i="1" s="1"/>
  <c r="R196" i="1"/>
  <c r="G195" i="1" l="1"/>
  <c r="N195" i="1"/>
  <c r="E195" i="1" s="1"/>
  <c r="F195" i="1"/>
  <c r="L195" i="1" s="1"/>
  <c r="H195" i="1"/>
  <c r="Q196" i="1" l="1"/>
  <c r="S196" i="1" s="1"/>
  <c r="J196" i="1" l="1"/>
  <c r="M196" i="1" l="1"/>
  <c r="D196" i="1" s="1"/>
  <c r="R197" i="1"/>
  <c r="K196" i="1"/>
  <c r="I196" i="1" s="1"/>
  <c r="H196" i="1" l="1"/>
  <c r="G196" i="1"/>
  <c r="F196" i="1"/>
  <c r="N196" i="1"/>
  <c r="E196" i="1" s="1"/>
  <c r="L196" i="1" l="1"/>
  <c r="Q197" i="1"/>
  <c r="S197" i="1" s="1"/>
  <c r="J197" i="1" l="1"/>
  <c r="M197" i="1" l="1"/>
  <c r="D197" i="1" s="1"/>
  <c r="H197" i="1" s="1"/>
  <c r="K197" i="1"/>
  <c r="I197" i="1" s="1"/>
  <c r="R198" i="1"/>
  <c r="F197" i="1" l="1"/>
  <c r="G197" i="1"/>
  <c r="N197" i="1"/>
  <c r="E197" i="1" s="1"/>
  <c r="L197" i="1"/>
  <c r="Q198" i="1"/>
  <c r="S198" i="1" s="1"/>
  <c r="J198" i="1" l="1"/>
  <c r="R199" i="1" l="1"/>
  <c r="K198" i="1"/>
  <c r="I198" i="1" s="1"/>
  <c r="M198" i="1"/>
  <c r="D198" i="1" s="1"/>
  <c r="G198" i="1" l="1"/>
  <c r="F198" i="1"/>
  <c r="L198" i="1" s="1"/>
  <c r="H198" i="1"/>
  <c r="N198" i="1"/>
  <c r="E198" i="1" s="1"/>
  <c r="Q199" i="1" l="1"/>
  <c r="S199" i="1" s="1"/>
  <c r="J199" i="1" l="1"/>
  <c r="K199" i="1" l="1"/>
  <c r="I199" i="1" s="1"/>
  <c r="R200" i="1"/>
  <c r="M199" i="1"/>
  <c r="D199" i="1" s="1"/>
  <c r="G199" i="1" l="1"/>
  <c r="F199" i="1"/>
  <c r="L199" i="1" s="1"/>
  <c r="H199" i="1"/>
  <c r="N199" i="1"/>
  <c r="E199" i="1" s="1"/>
  <c r="Q200" i="1" l="1"/>
  <c r="S200" i="1" s="1"/>
  <c r="J200" i="1" l="1"/>
  <c r="M200" i="1" l="1"/>
  <c r="D200" i="1" s="1"/>
  <c r="K200" i="1"/>
  <c r="I200" i="1" s="1"/>
  <c r="R201" i="1"/>
  <c r="G200" i="1" l="1"/>
  <c r="N200" i="1"/>
  <c r="E200" i="1" s="1"/>
  <c r="F200" i="1"/>
  <c r="L200" i="1" s="1"/>
  <c r="H200" i="1"/>
  <c r="Q201" i="1" l="1"/>
  <c r="S201" i="1" s="1"/>
  <c r="J201" i="1" l="1"/>
  <c r="K201" i="1" l="1"/>
  <c r="I201" i="1" s="1"/>
  <c r="R202" i="1"/>
  <c r="M201" i="1"/>
  <c r="D201" i="1" s="1"/>
  <c r="H201" i="1" s="1"/>
  <c r="F201" i="1" l="1"/>
  <c r="N201" i="1"/>
  <c r="E201" i="1" s="1"/>
  <c r="G201" i="1"/>
  <c r="L201" i="1"/>
  <c r="Q202" i="1"/>
  <c r="S202" i="1" s="1"/>
  <c r="J202" i="1" l="1"/>
  <c r="M202" i="1" l="1"/>
  <c r="D202" i="1" s="1"/>
  <c r="K202" i="1"/>
  <c r="I202" i="1" s="1"/>
  <c r="R203" i="1"/>
  <c r="H202" i="1" l="1"/>
  <c r="G202" i="1"/>
  <c r="F202" i="1"/>
  <c r="N202" i="1"/>
  <c r="E202" i="1" s="1"/>
  <c r="L202" i="1" l="1"/>
  <c r="Q203" i="1"/>
  <c r="S203" i="1" s="1"/>
  <c r="J203" i="1" l="1"/>
  <c r="M203" i="1" l="1"/>
  <c r="D203" i="1" s="1"/>
  <c r="G203" i="1" s="1"/>
  <c r="K203" i="1"/>
  <c r="I203" i="1" s="1"/>
  <c r="R204" i="1"/>
  <c r="F203" i="1" l="1"/>
  <c r="H203" i="1"/>
  <c r="N203" i="1"/>
  <c r="E203" i="1" s="1"/>
  <c r="L203" i="1"/>
  <c r="Q204" i="1"/>
  <c r="S204" i="1" s="1"/>
  <c r="J204" i="1" l="1"/>
  <c r="K204" i="1" l="1"/>
  <c r="I204" i="1" s="1"/>
  <c r="M204" i="1"/>
  <c r="D204" i="1" s="1"/>
  <c r="G204" i="1" l="1"/>
  <c r="H204" i="1"/>
  <c r="F204" i="1"/>
  <c r="L204" i="1" s="1"/>
  <c r="N204" i="1"/>
  <c r="E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<sst xmlns="http://schemas.openxmlformats.org/spreadsheetml/2006/main" count="44" uniqueCount="40">
  <si>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</si>
  <si>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</si>
  <si>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</si>
  <si>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</si>
  <si>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</si>
  <si>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</si>
  <si>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</si>
  <si>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</si>
  <si>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</si>
  <si>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</si>
  <si>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</si>
  <si>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</si>
  <si>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</si>
  <si>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</si>
  <si>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</si>
  <si>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</si>
  <si>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</si>
  <si>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</si>
  <si>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</si>
  <si>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</si>
  <si>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</si>
  <si>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</si>
  <si>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</si>
  <si>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</si>
  <si>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</si>
  <si>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</si>
  <si>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</si>
  <si>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</si>
  <si>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</si>
  <si>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</si>
  <si>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</si>
  <si>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</si>
  <si>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 xml:space="preserve">AVERAGE NEW INFECTED PER INFECTED WITHOUT QUARANTINE </t>
  </si>
  <si>
    <t>DATA</t>
  </si>
  <si>
    <t>Real I</t>
  </si>
  <si>
    <t>PREQUARANTINE CONTAGION PER PERSON</t>
  </si>
  <si>
    <t>POSTQUARANTINE CONTAGION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</si>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</sst>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43" xfId="0" applyNumberForma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29768</c:v>
                </c:pt>
                <c:pt idx="28" formatCode="0">
                  <c:v>33089</c:v>
                </c:pt>
                <c:pt idx="29" formatCode="0">
                  <c:v>37546</c:v>
                </c:pt>
                <c:pt idx="30" formatCode="0">
                  <c:v>42636</c:v>
                </c:pt>
                <c:pt idx="31" formatCode="0">
                  <c:v>48419</c:v>
                </c:pt>
                <c:pt idx="32" formatCode="0">
                  <c:v>54952</c:v>
                </c:pt>
                <c:pt idx="33" formatCode="0">
                  <c:v>62283</c:v>
                </c:pt>
                <c:pt idx="34" formatCode="0">
                  <c:v>70450</c:v>
                </c:pt>
                <c:pt idx="35" formatCode="0">
                  <c:v>79475</c:v>
                </c:pt>
                <c:pt idx="36" formatCode="0">
                  <c:v>89358</c:v>
                </c:pt>
                <c:pt idx="37" formatCode="0">
                  <c:v>100075</c:v>
                </c:pt>
                <c:pt idx="38" formatCode="0">
                  <c:v>111572</c:v>
                </c:pt>
                <c:pt idx="39" formatCode="0">
                  <c:v>123764</c:v>
                </c:pt>
                <c:pt idx="40" formatCode="0">
                  <c:v>136534</c:v>
                </c:pt>
                <c:pt idx="41" formatCode="0">
                  <c:v>149735</c:v>
                </c:pt>
                <c:pt idx="42" formatCode="0">
                  <c:v>163193</c:v>
                </c:pt>
                <c:pt idx="43" formatCode="0">
                  <c:v>176715</c:v>
                </c:pt>
                <c:pt idx="44" formatCode="0">
                  <c:v>190096</c:v>
                </c:pt>
                <c:pt idx="45" formatCode="0">
                  <c:v>203127</c:v>
                </c:pt>
                <c:pt idx="46" formatCode="0">
                  <c:v>215607</c:v>
                </c:pt>
                <c:pt idx="47" formatCode="0">
                  <c:v>227349</c:v>
                </c:pt>
                <c:pt idx="48" formatCode="0">
                  <c:v>238189</c:v>
                </c:pt>
                <c:pt idx="49" formatCode="0">
                  <c:v>247990</c:v>
                </c:pt>
                <c:pt idx="50" formatCode="0">
                  <c:v>256644</c:v>
                </c:pt>
                <c:pt idx="51" formatCode="0">
                  <c:v>264075</c:v>
                </c:pt>
                <c:pt idx="52" formatCode="0">
                  <c:v>270238</c:v>
                </c:pt>
                <c:pt idx="53" formatCode="0">
                  <c:v>275115</c:v>
                </c:pt>
                <c:pt idx="54" formatCode="0">
                  <c:v>278712</c:v>
                </c:pt>
                <c:pt idx="55">
                  <c:v>281057</c:v>
                </c:pt>
                <c:pt idx="56">
                  <c:v>282195</c:v>
                </c:pt>
                <c:pt idx="57">
                  <c:v>282195</c:v>
                </c:pt>
                <c:pt idx="58">
                  <c:v>282195</c:v>
                </c:pt>
                <c:pt idx="59">
                  <c:v>282195</c:v>
                </c:pt>
                <c:pt idx="60">
                  <c:v>282195</c:v>
                </c:pt>
                <c:pt idx="61">
                  <c:v>282195</c:v>
                </c:pt>
                <c:pt idx="62">
                  <c:v>282195</c:v>
                </c:pt>
                <c:pt idx="63">
                  <c:v>282195</c:v>
                </c:pt>
                <c:pt idx="64">
                  <c:v>282195</c:v>
                </c:pt>
                <c:pt idx="65">
                  <c:v>282195</c:v>
                </c:pt>
                <c:pt idx="66">
                  <c:v>282195</c:v>
                </c:pt>
                <c:pt idx="67">
                  <c:v>282195</c:v>
                </c:pt>
                <c:pt idx="68">
                  <c:v>282195</c:v>
                </c:pt>
                <c:pt idx="69">
                  <c:v>282195</c:v>
                </c:pt>
                <c:pt idx="70">
                  <c:v>282195</c:v>
                </c:pt>
                <c:pt idx="71">
                  <c:v>282195</c:v>
                </c:pt>
                <c:pt idx="72">
                  <c:v>282195</c:v>
                </c:pt>
                <c:pt idx="73">
                  <c:v>282195</c:v>
                </c:pt>
                <c:pt idx="74">
                  <c:v>282195</c:v>
                </c:pt>
                <c:pt idx="75">
                  <c:v>282195</c:v>
                </c:pt>
                <c:pt idx="76">
                  <c:v>282195</c:v>
                </c:pt>
                <c:pt idx="77">
                  <c:v>282195</c:v>
                </c:pt>
                <c:pt idx="78">
                  <c:v>282195</c:v>
                </c:pt>
                <c:pt idx="79">
                  <c:v>282195</c:v>
                </c:pt>
                <c:pt idx="80">
                  <c:v>282195</c:v>
                </c:pt>
                <c:pt idx="81">
                  <c:v>282195</c:v>
                </c:pt>
                <c:pt idx="82">
                  <c:v>282195</c:v>
                </c:pt>
                <c:pt idx="83">
                  <c:v>282195</c:v>
                </c:pt>
                <c:pt idx="84">
                  <c:v>282195</c:v>
                </c:pt>
                <c:pt idx="85">
                  <c:v>282195</c:v>
                </c:pt>
                <c:pt idx="86">
                  <c:v>282195</c:v>
                </c:pt>
                <c:pt idx="87">
                  <c:v>282195</c:v>
                </c:pt>
                <c:pt idx="88">
                  <c:v>282195</c:v>
                </c:pt>
                <c:pt idx="89">
                  <c:v>282195</c:v>
                </c:pt>
                <c:pt idx="90">
                  <c:v>282195</c:v>
                </c:pt>
                <c:pt idx="91">
                  <c:v>282195</c:v>
                </c:pt>
                <c:pt idx="92">
                  <c:v>282195</c:v>
                </c:pt>
                <c:pt idx="93">
                  <c:v>282195</c:v>
                </c:pt>
                <c:pt idx="94">
                  <c:v>282195</c:v>
                </c:pt>
                <c:pt idx="95">
                  <c:v>282195</c:v>
                </c:pt>
                <c:pt idx="96">
                  <c:v>282195</c:v>
                </c:pt>
                <c:pt idx="97">
                  <c:v>282195</c:v>
                </c:pt>
                <c:pt idx="98">
                  <c:v>282195</c:v>
                </c:pt>
                <c:pt idx="99">
                  <c:v>282195</c:v>
                </c:pt>
                <c:pt idx="100">
                  <c:v>282195</c:v>
                </c:pt>
                <c:pt idx="101">
                  <c:v>282195</c:v>
                </c:pt>
                <c:pt idx="102">
                  <c:v>282195</c:v>
                </c:pt>
                <c:pt idx="103">
                  <c:v>282195</c:v>
                </c:pt>
                <c:pt idx="104">
                  <c:v>282195</c:v>
                </c:pt>
                <c:pt idx="105">
                  <c:v>282195</c:v>
                </c:pt>
                <c:pt idx="106">
                  <c:v>282195</c:v>
                </c:pt>
                <c:pt idx="107">
                  <c:v>282195</c:v>
                </c:pt>
                <c:pt idx="108">
                  <c:v>282195</c:v>
                </c:pt>
                <c:pt idx="109">
                  <c:v>282195</c:v>
                </c:pt>
                <c:pt idx="110">
                  <c:v>282195</c:v>
                </c:pt>
                <c:pt idx="111">
                  <c:v>282195</c:v>
                </c:pt>
                <c:pt idx="112">
                  <c:v>282195</c:v>
                </c:pt>
                <c:pt idx="113">
                  <c:v>282195</c:v>
                </c:pt>
                <c:pt idx="114">
                  <c:v>282195</c:v>
                </c:pt>
                <c:pt idx="115">
                  <c:v>282195</c:v>
                </c:pt>
                <c:pt idx="116">
                  <c:v>282195</c:v>
                </c:pt>
                <c:pt idx="117">
                  <c:v>282195</c:v>
                </c:pt>
                <c:pt idx="118">
                  <c:v>282195</c:v>
                </c:pt>
                <c:pt idx="119">
                  <c:v>282195</c:v>
                </c:pt>
                <c:pt idx="120">
                  <c:v>282195</c:v>
                </c:pt>
                <c:pt idx="121">
                  <c:v>282195</c:v>
                </c:pt>
                <c:pt idx="122">
                  <c:v>282195</c:v>
                </c:pt>
                <c:pt idx="123">
                  <c:v>282195</c:v>
                </c:pt>
                <c:pt idx="124">
                  <c:v>282195</c:v>
                </c:pt>
                <c:pt idx="125">
                  <c:v>282195</c:v>
                </c:pt>
                <c:pt idx="126">
                  <c:v>282195</c:v>
                </c:pt>
                <c:pt idx="127">
                  <c:v>282195</c:v>
                </c:pt>
                <c:pt idx="128">
                  <c:v>282195</c:v>
                </c:pt>
                <c:pt idx="129">
                  <c:v>282195</c:v>
                </c:pt>
                <c:pt idx="130">
                  <c:v>282195</c:v>
                </c:pt>
                <c:pt idx="131">
                  <c:v>282195</c:v>
                </c:pt>
                <c:pt idx="132">
                  <c:v>282195</c:v>
                </c:pt>
                <c:pt idx="133">
                  <c:v>282195</c:v>
                </c:pt>
                <c:pt idx="134">
                  <c:v>282195</c:v>
                </c:pt>
                <c:pt idx="135">
                  <c:v>282195</c:v>
                </c:pt>
                <c:pt idx="136">
                  <c:v>282195</c:v>
                </c:pt>
                <c:pt idx="137">
                  <c:v>282195</c:v>
                </c:pt>
                <c:pt idx="138">
                  <c:v>282195</c:v>
                </c:pt>
                <c:pt idx="139">
                  <c:v>282195</c:v>
                </c:pt>
                <c:pt idx="140">
                  <c:v>282195</c:v>
                </c:pt>
                <c:pt idx="141">
                  <c:v>282195</c:v>
                </c:pt>
                <c:pt idx="142">
                  <c:v>282195</c:v>
                </c:pt>
                <c:pt idx="143">
                  <c:v>282195</c:v>
                </c:pt>
                <c:pt idx="144">
                  <c:v>282195</c:v>
                </c:pt>
                <c:pt idx="145">
                  <c:v>282195</c:v>
                </c:pt>
                <c:pt idx="146">
                  <c:v>282195</c:v>
                </c:pt>
                <c:pt idx="147">
                  <c:v>282195</c:v>
                </c:pt>
                <c:pt idx="148">
                  <c:v>282195</c:v>
                </c:pt>
                <c:pt idx="149">
                  <c:v>282195</c:v>
                </c:pt>
                <c:pt idx="150">
                  <c:v>282195</c:v>
                </c:pt>
                <c:pt idx="151">
                  <c:v>282195</c:v>
                </c:pt>
                <c:pt idx="152">
                  <c:v>282195</c:v>
                </c:pt>
                <c:pt idx="153">
                  <c:v>282195</c:v>
                </c:pt>
                <c:pt idx="154">
                  <c:v>282195</c:v>
                </c:pt>
                <c:pt idx="155">
                  <c:v>282195</c:v>
                </c:pt>
                <c:pt idx="156">
                  <c:v>282195</c:v>
                </c:pt>
                <c:pt idx="157">
                  <c:v>282195</c:v>
                </c:pt>
                <c:pt idx="158">
                  <c:v>282195</c:v>
                </c:pt>
                <c:pt idx="159">
                  <c:v>282195</c:v>
                </c:pt>
                <c:pt idx="160">
                  <c:v>282195</c:v>
                </c:pt>
                <c:pt idx="161">
                  <c:v>282195</c:v>
                </c:pt>
                <c:pt idx="162">
                  <c:v>282195</c:v>
                </c:pt>
                <c:pt idx="163">
                  <c:v>282195</c:v>
                </c:pt>
                <c:pt idx="164">
                  <c:v>282195</c:v>
                </c:pt>
                <c:pt idx="165">
                  <c:v>282195</c:v>
                </c:pt>
                <c:pt idx="166">
                  <c:v>282195</c:v>
                </c:pt>
                <c:pt idx="167">
                  <c:v>282195</c:v>
                </c:pt>
                <c:pt idx="168">
                  <c:v>282195</c:v>
                </c:pt>
                <c:pt idx="169">
                  <c:v>282195</c:v>
                </c:pt>
                <c:pt idx="170">
                  <c:v>282195</c:v>
                </c:pt>
                <c:pt idx="171">
                  <c:v>282195</c:v>
                </c:pt>
                <c:pt idx="172">
                  <c:v>282195</c:v>
                </c:pt>
                <c:pt idx="173">
                  <c:v>282195</c:v>
                </c:pt>
                <c:pt idx="174">
                  <c:v>282195</c:v>
                </c:pt>
                <c:pt idx="175">
                  <c:v>282195</c:v>
                </c:pt>
                <c:pt idx="176">
                  <c:v>282195</c:v>
                </c:pt>
                <c:pt idx="177">
                  <c:v>282195</c:v>
                </c:pt>
                <c:pt idx="178">
                  <c:v>282195</c:v>
                </c:pt>
                <c:pt idx="179">
                  <c:v>282195</c:v>
                </c:pt>
                <c:pt idx="180">
                  <c:v>282195</c:v>
                </c:pt>
                <c:pt idx="181">
                  <c:v>282195</c:v>
                </c:pt>
                <c:pt idx="182">
                  <c:v>282195</c:v>
                </c:pt>
                <c:pt idx="183">
                  <c:v>282195</c:v>
                </c:pt>
                <c:pt idx="184">
                  <c:v>282195</c:v>
                </c:pt>
                <c:pt idx="185">
                  <c:v>282195</c:v>
                </c:pt>
                <c:pt idx="186">
                  <c:v>282195</c:v>
                </c:pt>
                <c:pt idx="187">
                  <c:v>282195</c:v>
                </c:pt>
                <c:pt idx="188">
                  <c:v>282195</c:v>
                </c:pt>
                <c:pt idx="189">
                  <c:v>282195</c:v>
                </c:pt>
                <c:pt idx="190">
                  <c:v>282195</c:v>
                </c:pt>
                <c:pt idx="191">
                  <c:v>282195</c:v>
                </c:pt>
                <c:pt idx="192">
                  <c:v>282195</c:v>
                </c:pt>
                <c:pt idx="193">
                  <c:v>282195</c:v>
                </c:pt>
                <c:pt idx="194">
                  <c:v>282195</c:v>
                </c:pt>
                <c:pt idx="195">
                  <c:v>282195</c:v>
                </c:pt>
                <c:pt idx="196">
                  <c:v>282195</c:v>
                </c:pt>
                <c:pt idx="197">
                  <c:v>282195</c:v>
                </c:pt>
                <c:pt idx="198">
                  <c:v>282195</c:v>
                </c:pt>
                <c:pt idx="199">
                  <c:v>282195</c:v>
                </c:pt>
                <c:pt idx="200">
                  <c:v>282195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25421</c:v>
                </c:pt>
                <c:pt idx="28" formatCode="0">
                  <c:v>27527</c:v>
                </c:pt>
                <c:pt idx="29" formatCode="0">
                  <c:v>31984</c:v>
                </c:pt>
                <c:pt idx="30" formatCode="0">
                  <c:v>37074</c:v>
                </c:pt>
                <c:pt idx="31" formatCode="0">
                  <c:v>42857</c:v>
                </c:pt>
                <c:pt idx="32" formatCode="0">
                  <c:v>49390</c:v>
                </c:pt>
                <c:pt idx="33" formatCode="0">
                  <c:v>56721</c:v>
                </c:pt>
                <c:pt idx="34" formatCode="0">
                  <c:v>64888</c:v>
                </c:pt>
                <c:pt idx="35" formatCode="0">
                  <c:v>73913</c:v>
                </c:pt>
                <c:pt idx="36" formatCode="0">
                  <c:v>83796</c:v>
                </c:pt>
                <c:pt idx="37" formatCode="0">
                  <c:v>94513</c:v>
                </c:pt>
                <c:pt idx="38" formatCode="0">
                  <c:v>106010</c:v>
                </c:pt>
                <c:pt idx="39" formatCode="0">
                  <c:v>118202</c:v>
                </c:pt>
                <c:pt idx="40" formatCode="0">
                  <c:v>130972</c:v>
                </c:pt>
                <c:pt idx="41" formatCode="0">
                  <c:v>144173</c:v>
                </c:pt>
                <c:pt idx="42" formatCode="0">
                  <c:v>157631</c:v>
                </c:pt>
                <c:pt idx="43" formatCode="0">
                  <c:v>171153</c:v>
                </c:pt>
                <c:pt idx="44" formatCode="0">
                  <c:v>184534</c:v>
                </c:pt>
                <c:pt idx="45" formatCode="0">
                  <c:v>197565</c:v>
                </c:pt>
                <c:pt idx="46" formatCode="0">
                  <c:v>210045</c:v>
                </c:pt>
                <c:pt idx="47" formatCode="0">
                  <c:v>221787</c:v>
                </c:pt>
                <c:pt idx="48" formatCode="0">
                  <c:v>232627</c:v>
                </c:pt>
                <c:pt idx="49" formatCode="0">
                  <c:v>242428</c:v>
                </c:pt>
                <c:pt idx="50" formatCode="0">
                  <c:v>251082</c:v>
                </c:pt>
                <c:pt idx="51" formatCode="0">
                  <c:v>258513</c:v>
                </c:pt>
                <c:pt idx="52" formatCode="0">
                  <c:v>264676</c:v>
                </c:pt>
                <c:pt idx="53" formatCode="0">
                  <c:v>269553</c:v>
                </c:pt>
                <c:pt idx="54" formatCode="0">
                  <c:v>273150</c:v>
                </c:pt>
                <c:pt idx="55">
                  <c:v>275495</c:v>
                </c:pt>
                <c:pt idx="56">
                  <c:v>276633</c:v>
                </c:pt>
                <c:pt idx="57">
                  <c:v>276620</c:v>
                </c:pt>
                <c:pt idx="58">
                  <c:v>275522</c:v>
                </c:pt>
                <c:pt idx="59">
                  <c:v>273411</c:v>
                </c:pt>
                <c:pt idx="60">
                  <c:v>270363</c:v>
                </c:pt>
                <c:pt idx="61">
                  <c:v>266455</c:v>
                </c:pt>
                <c:pt idx="62">
                  <c:v>261764</c:v>
                </c:pt>
                <c:pt idx="63">
                  <c:v>256365</c:v>
                </c:pt>
                <c:pt idx="64">
                  <c:v>250331</c:v>
                </c:pt>
                <c:pt idx="65">
                  <c:v>243732</c:v>
                </c:pt>
                <c:pt idx="66">
                  <c:v>236636</c:v>
                </c:pt>
                <c:pt idx="67">
                  <c:v>229106</c:v>
                </c:pt>
                <c:pt idx="68">
                  <c:v>221203</c:v>
                </c:pt>
                <c:pt idx="69">
                  <c:v>212985</c:v>
                </c:pt>
                <c:pt idx="70">
                  <c:v>204507</c:v>
                </c:pt>
                <c:pt idx="71">
                  <c:v>195821</c:v>
                </c:pt>
                <c:pt idx="72">
                  <c:v>186976</c:v>
                </c:pt>
                <c:pt idx="73">
                  <c:v>178020</c:v>
                </c:pt>
                <c:pt idx="74">
                  <c:v>168997</c:v>
                </c:pt>
                <c:pt idx="75">
                  <c:v>159951</c:v>
                </c:pt>
                <c:pt idx="76">
                  <c:v>150922</c:v>
                </c:pt>
                <c:pt idx="77">
                  <c:v>141951</c:v>
                </c:pt>
                <c:pt idx="78">
                  <c:v>133075</c:v>
                </c:pt>
                <c:pt idx="79">
                  <c:v>124329</c:v>
                </c:pt>
                <c:pt idx="80">
                  <c:v>115749</c:v>
                </c:pt>
                <c:pt idx="81">
                  <c:v>107366</c:v>
                </c:pt>
                <c:pt idx="82">
                  <c:v>99211</c:v>
                </c:pt>
                <c:pt idx="83">
                  <c:v>91312</c:v>
                </c:pt>
                <c:pt idx="84">
                  <c:v>83696</c:v>
                </c:pt>
                <c:pt idx="85">
                  <c:v>76386</c:v>
                </c:pt>
                <c:pt idx="86">
                  <c:v>69404</c:v>
                </c:pt>
                <c:pt idx="87">
                  <c:v>62768</c:v>
                </c:pt>
                <c:pt idx="88">
                  <c:v>56492</c:v>
                </c:pt>
                <c:pt idx="89">
                  <c:v>50589</c:v>
                </c:pt>
                <c:pt idx="90">
                  <c:v>45068</c:v>
                </c:pt>
                <c:pt idx="91">
                  <c:v>39933</c:v>
                </c:pt>
                <c:pt idx="92">
                  <c:v>35186</c:v>
                </c:pt>
                <c:pt idx="93">
                  <c:v>30824</c:v>
                </c:pt>
                <c:pt idx="94">
                  <c:v>26842</c:v>
                </c:pt>
                <c:pt idx="95">
                  <c:v>23231</c:v>
                </c:pt>
                <c:pt idx="96">
                  <c:v>19978</c:v>
                </c:pt>
                <c:pt idx="97">
                  <c:v>17069</c:v>
                </c:pt>
                <c:pt idx="98">
                  <c:v>14486</c:v>
                </c:pt>
                <c:pt idx="99">
                  <c:v>12210</c:v>
                </c:pt>
                <c:pt idx="100">
                  <c:v>10219</c:v>
                </c:pt>
                <c:pt idx="101">
                  <c:v>8492</c:v>
                </c:pt>
                <c:pt idx="102">
                  <c:v>7005</c:v>
                </c:pt>
                <c:pt idx="103">
                  <c:v>5735</c:v>
                </c:pt>
                <c:pt idx="104">
                  <c:v>4660</c:v>
                </c:pt>
                <c:pt idx="105">
                  <c:v>3757</c:v>
                </c:pt>
                <c:pt idx="106">
                  <c:v>3005</c:v>
                </c:pt>
                <c:pt idx="107">
                  <c:v>2384</c:v>
                </c:pt>
                <c:pt idx="108">
                  <c:v>1876</c:v>
                </c:pt>
                <c:pt idx="109">
                  <c:v>1464</c:v>
                </c:pt>
                <c:pt idx="110">
                  <c:v>1133</c:v>
                </c:pt>
                <c:pt idx="111">
                  <c:v>869</c:v>
                </c:pt>
                <c:pt idx="112">
                  <c:v>661</c:v>
                </c:pt>
                <c:pt idx="113">
                  <c:v>498</c:v>
                </c:pt>
                <c:pt idx="114">
                  <c:v>372</c:v>
                </c:pt>
                <c:pt idx="115">
                  <c:v>275</c:v>
                </c:pt>
                <c:pt idx="116">
                  <c:v>202</c:v>
                </c:pt>
                <c:pt idx="117">
                  <c:v>147</c:v>
                </c:pt>
                <c:pt idx="118">
                  <c:v>106</c:v>
                </c:pt>
                <c:pt idx="119">
                  <c:v>75</c:v>
                </c:pt>
                <c:pt idx="120">
                  <c:v>53</c:v>
                </c:pt>
                <c:pt idx="121">
                  <c:v>37</c:v>
                </c:pt>
                <c:pt idx="122">
                  <c:v>25</c:v>
                </c:pt>
                <c:pt idx="123">
                  <c:v>17</c:v>
                </c:pt>
                <c:pt idx="124">
                  <c:v>11</c:v>
                </c:pt>
                <c:pt idx="125">
                  <c:v>7</c:v>
                </c:pt>
                <c:pt idx="126">
                  <c:v>4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O1" zoomScale="85" zoomScaleNormal="85" workbookViewId="0">
      <selection activeCell="AF24" sqref="AF2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52" t="s">
        <v>2</v>
      </c>
      <c r="C2" s="153"/>
      <c r="D2" s="153"/>
      <c r="E2" s="153"/>
      <c r="F2" s="153"/>
      <c r="G2" s="153"/>
      <c r="H2" s="154"/>
      <c r="I2" s="146" t="s">
        <v>11</v>
      </c>
      <c r="J2" s="147"/>
      <c r="K2" s="147"/>
      <c r="L2" s="147"/>
      <c r="M2" s="147"/>
      <c r="N2" s="148"/>
      <c r="P2" s="146" t="s">
        <v>33</v>
      </c>
      <c r="Q2" s="147"/>
      <c r="R2" s="147"/>
      <c r="S2" s="147"/>
      <c r="T2" s="147"/>
      <c r="U2" s="148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55" t="s">
        <v>28</v>
      </c>
      <c r="Q3" s="156"/>
      <c r="R3" s="156"/>
      <c r="S3" s="156"/>
      <c r="T3" s="157"/>
      <c r="U3" s="120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92">
        <v>1</v>
      </c>
      <c r="I4" s="17">
        <f t="shared" ref="I4:I32" si="1">INT(U$3*U$9-D4-F4+E4)</f>
        <v>507257</v>
      </c>
      <c r="J4" s="3">
        <f>D4-E4-F4</f>
        <v>0</v>
      </c>
      <c r="K4" s="110">
        <f>E4</f>
        <v>2</v>
      </c>
      <c r="L4" s="99">
        <v>0</v>
      </c>
      <c r="M4" s="25">
        <v>0</v>
      </c>
      <c r="N4" s="26">
        <v>0</v>
      </c>
      <c r="P4" s="158" t="s">
        <v>29</v>
      </c>
      <c r="Q4" s="159"/>
      <c r="R4" s="159"/>
      <c r="S4" s="159"/>
      <c r="T4" s="160"/>
      <c r="U4" s="121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93">
        <f>D5/D4</f>
        <v>3</v>
      </c>
      <c r="I5" s="11">
        <f t="shared" si="1"/>
        <v>507253</v>
      </c>
      <c r="J5" s="4">
        <f t="shared" ref="J5:J32" si="2">D5-E5-F5</f>
        <v>4</v>
      </c>
      <c r="K5" s="55">
        <f t="shared" ref="K5:K32" si="3">E5</f>
        <v>2</v>
      </c>
      <c r="L5" s="100">
        <f>I5-I4</f>
        <v>-4</v>
      </c>
      <c r="M5" s="13">
        <f t="shared" ref="M5:N5" si="4">J5-J4</f>
        <v>4</v>
      </c>
      <c r="N5" s="15">
        <f t="shared" si="4"/>
        <v>0</v>
      </c>
      <c r="P5" s="155" t="s">
        <v>30</v>
      </c>
      <c r="Q5" s="156"/>
      <c r="R5" s="156"/>
      <c r="S5" s="156"/>
      <c r="T5" s="157"/>
      <c r="U5" s="122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94">
        <f>D6/D5</f>
        <v>2.1666666666666665</v>
      </c>
      <c r="I6" s="9">
        <f t="shared" si="1"/>
        <v>507246</v>
      </c>
      <c r="J6" s="2">
        <f t="shared" si="2"/>
        <v>11</v>
      </c>
      <c r="K6" s="50">
        <f t="shared" si="3"/>
        <v>2</v>
      </c>
      <c r="L6" s="101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55" t="s">
        <v>32</v>
      </c>
      <c r="Q6" s="156"/>
      <c r="R6" s="156"/>
      <c r="S6" s="156"/>
      <c r="T6" s="157"/>
      <c r="U6" s="122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93">
        <f t="shared" ref="H7:H68" si="8">D7/D6</f>
        <v>1.1538461538461537</v>
      </c>
      <c r="I7" s="11">
        <f t="shared" si="1"/>
        <v>507244</v>
      </c>
      <c r="J7" s="4">
        <f t="shared" si="2"/>
        <v>13</v>
      </c>
      <c r="K7" s="55">
        <f t="shared" si="3"/>
        <v>2</v>
      </c>
      <c r="L7" s="100">
        <f t="shared" si="5"/>
        <v>-2</v>
      </c>
      <c r="M7" s="13">
        <f t="shared" si="6"/>
        <v>2</v>
      </c>
      <c r="N7" s="15">
        <f t="shared" si="7"/>
        <v>0</v>
      </c>
      <c r="P7" s="155" t="s">
        <v>35</v>
      </c>
      <c r="Q7" s="156"/>
      <c r="R7" s="156"/>
      <c r="S7" s="156"/>
      <c r="T7" s="157"/>
      <c r="U7" s="123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94">
        <f t="shared" si="8"/>
        <v>2.1333333333333333</v>
      </c>
      <c r="I8" s="9">
        <f t="shared" si="1"/>
        <v>507227</v>
      </c>
      <c r="J8" s="2">
        <f t="shared" si="2"/>
        <v>30</v>
      </c>
      <c r="K8" s="50">
        <f t="shared" si="3"/>
        <v>2</v>
      </c>
      <c r="L8" s="101">
        <f t="shared" si="5"/>
        <v>-17</v>
      </c>
      <c r="M8" s="14">
        <f t="shared" si="6"/>
        <v>17</v>
      </c>
      <c r="N8" s="16">
        <f t="shared" si="7"/>
        <v>0</v>
      </c>
      <c r="P8" s="155" t="s">
        <v>36</v>
      </c>
      <c r="Q8" s="156"/>
      <c r="R8" s="156"/>
      <c r="S8" s="156"/>
      <c r="T8" s="157"/>
      <c r="U8" s="123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93">
        <f t="shared" si="8"/>
        <v>1.40625</v>
      </c>
      <c r="I9" s="11">
        <f t="shared" si="1"/>
        <v>507214</v>
      </c>
      <c r="J9" s="4">
        <f t="shared" si="2"/>
        <v>43</v>
      </c>
      <c r="K9" s="55">
        <f t="shared" si="3"/>
        <v>2</v>
      </c>
      <c r="L9" s="100">
        <f t="shared" si="5"/>
        <v>-13</v>
      </c>
      <c r="M9" s="13">
        <f t="shared" si="6"/>
        <v>13</v>
      </c>
      <c r="N9" s="15">
        <f t="shared" si="7"/>
        <v>0</v>
      </c>
      <c r="P9" s="161" t="s">
        <v>31</v>
      </c>
      <c r="Q9" s="162"/>
      <c r="R9" s="162"/>
      <c r="S9" s="162"/>
      <c r="T9" s="163"/>
      <c r="U9" s="119">
        <f>(U8^U8)/(U7^U6)</f>
        <v>1.0769705282736282E-2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94">
        <f t="shared" si="8"/>
        <v>1.8666666666666667</v>
      </c>
      <c r="I10" s="9">
        <f t="shared" si="1"/>
        <v>507175</v>
      </c>
      <c r="J10" s="2">
        <f t="shared" si="2"/>
        <v>82</v>
      </c>
      <c r="K10" s="50">
        <f t="shared" si="3"/>
        <v>2</v>
      </c>
      <c r="L10" s="101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93">
        <f t="shared" si="8"/>
        <v>1.4285714285714286</v>
      </c>
      <c r="I11" s="11">
        <f t="shared" si="1"/>
        <v>507139</v>
      </c>
      <c r="J11" s="4">
        <f t="shared" si="2"/>
        <v>118</v>
      </c>
      <c r="K11" s="55">
        <f t="shared" si="3"/>
        <v>2</v>
      </c>
      <c r="L11" s="100">
        <f t="shared" si="5"/>
        <v>-36</v>
      </c>
      <c r="M11" s="13">
        <f t="shared" si="6"/>
        <v>36</v>
      </c>
      <c r="N11" s="15">
        <f t="shared" si="7"/>
        <v>0</v>
      </c>
      <c r="P11" s="146" t="s">
        <v>27</v>
      </c>
      <c r="Q11" s="147"/>
      <c r="R11" s="147"/>
      <c r="S11" s="147"/>
      <c r="T11" s="147"/>
      <c r="U11" s="148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94">
        <f t="shared" si="8"/>
        <v>1.375</v>
      </c>
      <c r="I12" s="9">
        <f t="shared" si="1"/>
        <v>507093</v>
      </c>
      <c r="J12" s="2">
        <f t="shared" si="2"/>
        <v>162</v>
      </c>
      <c r="K12" s="50">
        <f t="shared" si="3"/>
        <v>2</v>
      </c>
      <c r="L12" s="101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93">
        <f t="shared" si="8"/>
        <v>1.3454545454545455</v>
      </c>
      <c r="I13" s="11">
        <f t="shared" si="1"/>
        <v>507035</v>
      </c>
      <c r="J13" s="4">
        <f t="shared" si="2"/>
        <v>218</v>
      </c>
      <c r="K13" s="55">
        <f t="shared" si="3"/>
        <v>2</v>
      </c>
      <c r="L13" s="100">
        <f t="shared" si="5"/>
        <v>-58</v>
      </c>
      <c r="M13" s="13">
        <f t="shared" si="6"/>
        <v>56</v>
      </c>
      <c r="N13" s="15">
        <f t="shared" si="7"/>
        <v>0</v>
      </c>
      <c r="P13" s="34">
        <f t="shared" ref="P13:U13" si="9">SUM(I23:I32)/10</f>
        <v>489903.8</v>
      </c>
      <c r="Q13" s="34">
        <f t="shared" si="9"/>
        <v>15496.6</v>
      </c>
      <c r="R13" s="34">
        <f t="shared" si="9"/>
        <v>1446.4</v>
      </c>
      <c r="S13" s="34">
        <f t="shared" si="9"/>
        <v>-2676.9</v>
      </c>
      <c r="T13" s="34">
        <f t="shared" si="9"/>
        <v>2262.1</v>
      </c>
      <c r="U13" s="42">
        <f t="shared" si="9"/>
        <v>316.2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94">
        <f t="shared" si="8"/>
        <v>1.1666666666666667</v>
      </c>
      <c r="I14" s="9">
        <f t="shared" si="1"/>
        <v>506997</v>
      </c>
      <c r="J14" s="2">
        <f t="shared" si="2"/>
        <v>254</v>
      </c>
      <c r="K14" s="50">
        <f t="shared" si="3"/>
        <v>2</v>
      </c>
      <c r="L14" s="101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93">
        <f t="shared" si="8"/>
        <v>1.5444015444015444</v>
      </c>
      <c r="I15" s="11">
        <f t="shared" si="1"/>
        <v>506854</v>
      </c>
      <c r="J15" s="4">
        <f t="shared" si="2"/>
        <v>393</v>
      </c>
      <c r="K15" s="55">
        <f t="shared" si="3"/>
        <v>2</v>
      </c>
      <c r="L15" s="100">
        <f t="shared" si="5"/>
        <v>-143</v>
      </c>
      <c r="M15" s="13">
        <f t="shared" si="6"/>
        <v>139</v>
      </c>
      <c r="N15" s="15">
        <f t="shared" si="7"/>
        <v>0</v>
      </c>
      <c r="P15" s="149" t="s">
        <v>19</v>
      </c>
      <c r="Q15" s="150"/>
      <c r="R15" s="150"/>
      <c r="S15" s="151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94">
        <f t="shared" si="8"/>
        <v>1.25</v>
      </c>
      <c r="I16" s="9">
        <f t="shared" si="1"/>
        <v>506777</v>
      </c>
      <c r="J16" s="2">
        <f t="shared" si="2"/>
        <v>460</v>
      </c>
      <c r="K16" s="50">
        <f t="shared" si="3"/>
        <v>30</v>
      </c>
      <c r="L16" s="101">
        <f t="shared" si="5"/>
        <v>-77</v>
      </c>
      <c r="M16" s="14">
        <f t="shared" si="6"/>
        <v>67</v>
      </c>
      <c r="N16" s="16">
        <f t="shared" si="7"/>
        <v>28</v>
      </c>
      <c r="P16" s="65" t="s">
        <v>15</v>
      </c>
      <c r="Q16" s="61" t="s">
        <v>16</v>
      </c>
      <c r="R16" s="66" t="s">
        <v>17</v>
      </c>
      <c r="S16" s="61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93">
        <f t="shared" si="8"/>
        <v>1.3460000000000001</v>
      </c>
      <c r="I17" s="11">
        <f t="shared" si="1"/>
        <v>506597</v>
      </c>
      <c r="J17" s="4">
        <f t="shared" si="2"/>
        <v>626</v>
      </c>
      <c r="K17" s="55">
        <f t="shared" si="3"/>
        <v>30</v>
      </c>
      <c r="L17" s="100">
        <f t="shared" si="5"/>
        <v>-180</v>
      </c>
      <c r="M17" s="13">
        <f t="shared" si="6"/>
        <v>166</v>
      </c>
      <c r="N17" s="15">
        <f t="shared" si="7"/>
        <v>0</v>
      </c>
      <c r="P17" s="62">
        <f>4/100</f>
        <v>0.04</v>
      </c>
      <c r="Q17" s="63">
        <f>(S13+T13+U13+P17*(Q13+R13))/(2*Q13)</f>
        <v>1.8685389053082608E-2</v>
      </c>
      <c r="R17" s="63">
        <f>(T13+Q13*(P17-Q17))/(P13*Q13)</f>
        <v>3.4147227787224727E-7</v>
      </c>
      <c r="S17" s="64">
        <f>(S13 + R17*P13*Q13)/R13</f>
        <v>-5.8418141592920414E-2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94">
        <f t="shared" si="8"/>
        <v>1.5943536404160477</v>
      </c>
      <c r="I18" s="9">
        <f t="shared" si="1"/>
        <v>506188</v>
      </c>
      <c r="J18" s="2">
        <f t="shared" si="2"/>
        <v>1013</v>
      </c>
      <c r="K18" s="50">
        <f t="shared" si="3"/>
        <v>32</v>
      </c>
      <c r="L18" s="101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93">
        <f t="shared" si="8"/>
        <v>1.5796831314072692</v>
      </c>
      <c r="I19" s="11">
        <f t="shared" si="1"/>
        <v>505559</v>
      </c>
      <c r="J19" s="4">
        <f t="shared" si="2"/>
        <v>1628</v>
      </c>
      <c r="K19" s="55">
        <f t="shared" si="3"/>
        <v>32</v>
      </c>
      <c r="L19" s="100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94">
        <f t="shared" si="8"/>
        <v>1.343362831858407</v>
      </c>
      <c r="I20" s="9">
        <f t="shared" si="1"/>
        <v>505109</v>
      </c>
      <c r="J20" s="2">
        <f t="shared" si="2"/>
        <v>2040</v>
      </c>
      <c r="K20" s="50">
        <f t="shared" si="3"/>
        <v>183</v>
      </c>
      <c r="L20" s="101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93">
        <f t="shared" si="8"/>
        <v>1.3816425120772946</v>
      </c>
      <c r="I21" s="11">
        <f t="shared" si="1"/>
        <v>504239</v>
      </c>
      <c r="J21" s="4">
        <f t="shared" si="2"/>
        <v>2908</v>
      </c>
      <c r="K21" s="55">
        <f t="shared" si="3"/>
        <v>183</v>
      </c>
      <c r="L21" s="100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72">
        <v>193</v>
      </c>
      <c r="F22" s="73">
        <v>133</v>
      </c>
      <c r="G22" s="45">
        <f t="shared" si="0"/>
        <v>1.1108186861104098E-4</v>
      </c>
      <c r="H22" s="95">
        <f t="shared" si="8"/>
        <v>1.6630642085187539</v>
      </c>
      <c r="I22" s="81">
        <f t="shared" si="1"/>
        <v>502085</v>
      </c>
      <c r="J22" s="111">
        <f t="shared" si="2"/>
        <v>4906</v>
      </c>
      <c r="K22" s="112">
        <f t="shared" si="3"/>
        <v>193</v>
      </c>
      <c r="L22" s="102">
        <f t="shared" si="5"/>
        <v>-2154</v>
      </c>
      <c r="M22" s="74">
        <f t="shared" si="6"/>
        <v>1998</v>
      </c>
      <c r="N22" s="75">
        <f t="shared" si="7"/>
        <v>10</v>
      </c>
      <c r="P22" s="136" t="s">
        <v>23</v>
      </c>
      <c r="Q22" s="137" t="s">
        <v>24</v>
      </c>
      <c r="R22" s="137" t="s">
        <v>25</v>
      </c>
      <c r="S22" s="145" t="s">
        <v>26</v>
      </c>
      <c r="T22" s="136" t="s">
        <v>34</v>
      </c>
      <c r="U22" s="137" t="s">
        <v>37</v>
      </c>
      <c r="V22" s="137" t="s">
        <v>1</v>
      </c>
      <c r="W22" s="137" t="s">
        <v>38</v>
      </c>
      <c r="X22" s="138" t="s">
        <v>39</v>
      </c>
    </row>
    <row r="23" spans="2:24" x14ac:dyDescent="0.25">
      <c r="B23" s="46">
        <v>19</v>
      </c>
      <c r="C23" s="76">
        <v>43904</v>
      </c>
      <c r="D23" s="46">
        <v>6391</v>
      </c>
      <c r="E23" s="77">
        <v>517</v>
      </c>
      <c r="F23" s="78">
        <v>196</v>
      </c>
      <c r="G23" s="70">
        <f t="shared" si="0"/>
        <v>1.3568888040771461E-4</v>
      </c>
      <c r="H23" s="96">
        <f t="shared" si="8"/>
        <v>1.2215214067278288</v>
      </c>
      <c r="I23" s="46">
        <f t="shared" si="1"/>
        <v>501187</v>
      </c>
      <c r="J23" s="77">
        <f>D23-E23-F23</f>
        <v>5678</v>
      </c>
      <c r="K23" s="116">
        <f t="shared" si="3"/>
        <v>517</v>
      </c>
      <c r="L23" s="103">
        <f t="shared" si="5"/>
        <v>-898</v>
      </c>
      <c r="M23" s="79">
        <f t="shared" si="6"/>
        <v>772</v>
      </c>
      <c r="N23" s="80">
        <f t="shared" si="7"/>
        <v>324</v>
      </c>
      <c r="P23" s="58">
        <f t="shared" ref="P23:P54" si="10">R$17*((1+P$17-Q$17)*(1+P$17+S$17)-Q$17)</f>
        <v>3.3594674583958143E-7</v>
      </c>
      <c r="Q23" s="59">
        <f t="shared" ref="Q23:Q54" si="11">(1+P$17-Q$17)*(1+P$17+S$17)-R$17*((S$17*K22)+((I22+J22)*(1+P$17+S$17)))</f>
        <v>0.83257298297053328</v>
      </c>
      <c r="R23" s="59">
        <f t="shared" ref="R23:R54" si="12">-J22*(1+P$17+S$17)</f>
        <v>-4815.6405973451328</v>
      </c>
      <c r="S23" s="143">
        <f t="shared" ref="S23" si="13">INT((-Q23+SQRT((Q23^2)-(4*P23*R23)))/(2*P23))</f>
        <v>5770</v>
      </c>
      <c r="T23" s="134">
        <f>J23</f>
        <v>5678</v>
      </c>
      <c r="U23" s="144">
        <f>S23-T23</f>
        <v>92</v>
      </c>
      <c r="V23" s="135">
        <f t="shared" ref="V23:V32" si="14">U23/T23</f>
        <v>1.620288834096513E-2</v>
      </c>
      <c r="W23" s="114">
        <f>U23</f>
        <v>92</v>
      </c>
      <c r="X23" s="139">
        <f>V23</f>
        <v>1.620288834096513E-2</v>
      </c>
    </row>
    <row r="24" spans="2:24" x14ac:dyDescent="0.25">
      <c r="B24" s="9">
        <v>20</v>
      </c>
      <c r="C24" s="22">
        <v>43905</v>
      </c>
      <c r="D24" s="9">
        <v>7845</v>
      </c>
      <c r="E24" s="2">
        <v>517</v>
      </c>
      <c r="F24" s="10">
        <v>292</v>
      </c>
      <c r="G24" s="28">
        <f t="shared" si="0"/>
        <v>1.6655910918455971E-4</v>
      </c>
      <c r="H24" s="94">
        <f t="shared" si="8"/>
        <v>1.2275074323267094</v>
      </c>
      <c r="I24" s="9">
        <f t="shared" si="1"/>
        <v>499637</v>
      </c>
      <c r="J24" s="2">
        <f t="shared" si="2"/>
        <v>7036</v>
      </c>
      <c r="K24" s="50">
        <f t="shared" si="3"/>
        <v>517</v>
      </c>
      <c r="L24" s="101">
        <f t="shared" si="5"/>
        <v>-1550</v>
      </c>
      <c r="M24" s="14">
        <f t="shared" si="6"/>
        <v>1358</v>
      </c>
      <c r="N24" s="16">
        <f t="shared" si="7"/>
        <v>0</v>
      </c>
      <c r="P24" s="57">
        <f t="shared" si="10"/>
        <v>3.3594674583958143E-7</v>
      </c>
      <c r="Q24" s="56">
        <f t="shared" si="11"/>
        <v>0.83262167923664965</v>
      </c>
      <c r="R24" s="56">
        <f t="shared" si="12"/>
        <v>-5573.4217920353985</v>
      </c>
      <c r="S24" s="140">
        <f t="shared" ref="S24:S32" si="15">INT((-Q24+SQRT((Q24^2)-(4*P24*R24)))/(2*P24))</f>
        <v>6675</v>
      </c>
      <c r="T24" s="9">
        <f t="shared" ref="T24:T32" si="16">J24</f>
        <v>7036</v>
      </c>
      <c r="U24" s="2">
        <f t="shared" ref="U24:U32" si="17">S24-T24</f>
        <v>-361</v>
      </c>
      <c r="V24" s="132">
        <f t="shared" si="14"/>
        <v>-5.130756111426947E-2</v>
      </c>
      <c r="W24" s="38">
        <f t="shared" ref="W24:W32" si="18">W23+U24</f>
        <v>-269</v>
      </c>
      <c r="X24" s="127">
        <f t="shared" ref="X24:X32" si="19">V24+X23</f>
        <v>-3.5104672773304341E-2</v>
      </c>
    </row>
    <row r="25" spans="2:24" x14ac:dyDescent="0.25">
      <c r="B25" s="11">
        <v>21</v>
      </c>
      <c r="C25" s="21">
        <v>43906</v>
      </c>
      <c r="D25" s="11">
        <v>9942</v>
      </c>
      <c r="E25" s="4">
        <v>571</v>
      </c>
      <c r="F25" s="12">
        <v>342</v>
      </c>
      <c r="G25" s="27">
        <f t="shared" si="0"/>
        <v>2.1108102785377856E-4</v>
      </c>
      <c r="H25" s="93">
        <f t="shared" si="8"/>
        <v>1.267304015296367</v>
      </c>
      <c r="I25" s="11">
        <f t="shared" si="1"/>
        <v>497544</v>
      </c>
      <c r="J25" s="4">
        <f t="shared" si="2"/>
        <v>9029</v>
      </c>
      <c r="K25" s="55">
        <f t="shared" si="3"/>
        <v>571</v>
      </c>
      <c r="L25" s="100">
        <f t="shared" si="5"/>
        <v>-2093</v>
      </c>
      <c r="M25" s="13">
        <f t="shared" si="6"/>
        <v>1993</v>
      </c>
      <c r="N25" s="15">
        <f t="shared" si="7"/>
        <v>54</v>
      </c>
      <c r="P25" s="126">
        <f t="shared" si="10"/>
        <v>3.3594674583958143E-7</v>
      </c>
      <c r="Q25" s="125">
        <f t="shared" si="11"/>
        <v>0.83268603437132649</v>
      </c>
      <c r="R25" s="125">
        <f t="shared" si="12"/>
        <v>-6906.4099557522122</v>
      </c>
      <c r="S25" s="141">
        <f t="shared" si="15"/>
        <v>8266</v>
      </c>
      <c r="T25" s="11">
        <f t="shared" si="16"/>
        <v>9029</v>
      </c>
      <c r="U25" s="4">
        <f t="shared" si="17"/>
        <v>-763</v>
      </c>
      <c r="V25" s="131">
        <f t="shared" si="14"/>
        <v>-8.4505482334699303E-2</v>
      </c>
      <c r="W25" s="18">
        <f t="shared" si="18"/>
        <v>-1032</v>
      </c>
      <c r="X25" s="128">
        <f t="shared" si="19"/>
        <v>-0.11961015510800364</v>
      </c>
    </row>
    <row r="26" spans="2:24" x14ac:dyDescent="0.25">
      <c r="B26" s="9">
        <v>22</v>
      </c>
      <c r="C26" s="22">
        <v>43907</v>
      </c>
      <c r="D26" s="9">
        <v>11826</v>
      </c>
      <c r="E26" s="2">
        <v>1028</v>
      </c>
      <c r="F26" s="10">
        <v>533</v>
      </c>
      <c r="G26" s="28">
        <f t="shared" si="0"/>
        <v>2.5108069155087357E-4</v>
      </c>
      <c r="H26" s="94">
        <f t="shared" si="8"/>
        <v>1.1894990947495474</v>
      </c>
      <c r="I26" s="9">
        <f t="shared" si="1"/>
        <v>495926</v>
      </c>
      <c r="J26" s="2">
        <f t="shared" si="2"/>
        <v>10265</v>
      </c>
      <c r="K26" s="50">
        <f t="shared" si="3"/>
        <v>1028</v>
      </c>
      <c r="L26" s="101">
        <f t="shared" si="5"/>
        <v>-1618</v>
      </c>
      <c r="M26" s="14">
        <f t="shared" si="6"/>
        <v>1236</v>
      </c>
      <c r="N26" s="16">
        <f t="shared" si="7"/>
        <v>457</v>
      </c>
      <c r="P26" s="57">
        <f t="shared" si="10"/>
        <v>3.3594674583958143E-7</v>
      </c>
      <c r="Q26" s="56">
        <f t="shared" si="11"/>
        <v>0.8327206298721348</v>
      </c>
      <c r="R26" s="56">
        <f t="shared" si="12"/>
        <v>-8862.7025995575223</v>
      </c>
      <c r="S26" s="140">
        <f t="shared" si="15"/>
        <v>10597</v>
      </c>
      <c r="T26" s="9">
        <f t="shared" si="16"/>
        <v>10265</v>
      </c>
      <c r="U26" s="2">
        <f t="shared" si="17"/>
        <v>332</v>
      </c>
      <c r="V26" s="132">
        <f t="shared" si="14"/>
        <v>3.2342912810521186E-2</v>
      </c>
      <c r="W26" s="38">
        <f t="shared" si="18"/>
        <v>-700</v>
      </c>
      <c r="X26" s="127">
        <f t="shared" si="19"/>
        <v>-8.726724229748245E-2</v>
      </c>
    </row>
    <row r="27" spans="2:24" x14ac:dyDescent="0.25">
      <c r="B27" s="11">
        <v>23</v>
      </c>
      <c r="C27" s="21">
        <v>43908</v>
      </c>
      <c r="D27" s="11">
        <v>14769</v>
      </c>
      <c r="E27" s="4">
        <v>1081</v>
      </c>
      <c r="F27" s="12">
        <v>638</v>
      </c>
      <c r="G27" s="27">
        <f t="shared" si="0"/>
        <v>3.1356424264458412E-4</v>
      </c>
      <c r="H27" s="93">
        <f t="shared" si="8"/>
        <v>1.2488584474885844</v>
      </c>
      <c r="I27" s="11">
        <f t="shared" si="1"/>
        <v>492931</v>
      </c>
      <c r="J27" s="4">
        <f t="shared" si="2"/>
        <v>13050</v>
      </c>
      <c r="K27" s="55">
        <f t="shared" si="3"/>
        <v>1081</v>
      </c>
      <c r="L27" s="100">
        <f t="shared" si="5"/>
        <v>-2995</v>
      </c>
      <c r="M27" s="13">
        <f t="shared" si="6"/>
        <v>2785</v>
      </c>
      <c r="N27" s="15">
        <f t="shared" si="7"/>
        <v>53</v>
      </c>
      <c r="P27" s="126">
        <f t="shared" si="10"/>
        <v>3.3594674583958143E-7</v>
      </c>
      <c r="Q27" s="125">
        <f t="shared" si="11"/>
        <v>0.83285778609187877</v>
      </c>
      <c r="R27" s="125">
        <f t="shared" si="12"/>
        <v>-10075.937776548673</v>
      </c>
      <c r="S27" s="141">
        <f t="shared" si="15"/>
        <v>12039</v>
      </c>
      <c r="T27" s="11">
        <f t="shared" si="16"/>
        <v>13050</v>
      </c>
      <c r="U27" s="4">
        <f t="shared" si="17"/>
        <v>-1011</v>
      </c>
      <c r="V27" s="131">
        <f t="shared" si="14"/>
        <v>-7.7471264367816095E-2</v>
      </c>
      <c r="W27" s="18">
        <f t="shared" si="18"/>
        <v>-1711</v>
      </c>
      <c r="X27" s="128">
        <f t="shared" si="19"/>
        <v>-0.16473850666529855</v>
      </c>
    </row>
    <row r="28" spans="2:24" x14ac:dyDescent="0.25">
      <c r="B28" s="9">
        <v>24</v>
      </c>
      <c r="C28" s="22">
        <v>43909</v>
      </c>
      <c r="D28" s="9">
        <v>18077</v>
      </c>
      <c r="E28" s="2">
        <v>1107</v>
      </c>
      <c r="F28" s="10">
        <v>831</v>
      </c>
      <c r="G28" s="28">
        <f t="shared" si="0"/>
        <v>3.8379719779850681E-4</v>
      </c>
      <c r="H28" s="94">
        <f t="shared" si="8"/>
        <v>1.2239826663958291</v>
      </c>
      <c r="I28" s="9">
        <f t="shared" si="1"/>
        <v>489456</v>
      </c>
      <c r="J28" s="2">
        <f t="shared" si="2"/>
        <v>16139</v>
      </c>
      <c r="K28" s="50">
        <f t="shared" si="3"/>
        <v>1107</v>
      </c>
      <c r="L28" s="101">
        <f t="shared" si="5"/>
        <v>-3475</v>
      </c>
      <c r="M28" s="14">
        <f t="shared" si="6"/>
        <v>3089</v>
      </c>
      <c r="N28" s="16">
        <f t="shared" si="7"/>
        <v>26</v>
      </c>
      <c r="P28" s="57">
        <f t="shared" si="10"/>
        <v>3.3594674583958143E-7</v>
      </c>
      <c r="Q28" s="56">
        <f t="shared" si="11"/>
        <v>0.83292923177375311</v>
      </c>
      <c r="R28" s="56">
        <f t="shared" si="12"/>
        <v>-12809.643252212391</v>
      </c>
      <c r="S28" s="140">
        <f t="shared" si="15"/>
        <v>15284</v>
      </c>
      <c r="T28" s="9">
        <f t="shared" si="16"/>
        <v>16139</v>
      </c>
      <c r="U28" s="2">
        <f t="shared" si="17"/>
        <v>-855</v>
      </c>
      <c r="V28" s="132">
        <f t="shared" si="14"/>
        <v>-5.2977260053287067E-2</v>
      </c>
      <c r="W28" s="38">
        <f t="shared" si="18"/>
        <v>-2566</v>
      </c>
      <c r="X28" s="127">
        <f t="shared" si="19"/>
        <v>-0.21771576671858561</v>
      </c>
    </row>
    <row r="29" spans="2:24" x14ac:dyDescent="0.25">
      <c r="B29" s="11">
        <v>25</v>
      </c>
      <c r="C29" s="21">
        <v>43910</v>
      </c>
      <c r="D29" s="11">
        <v>21510</v>
      </c>
      <c r="E29" s="4">
        <v>1588</v>
      </c>
      <c r="F29" s="12">
        <v>1093</v>
      </c>
      <c r="G29" s="27">
        <f t="shared" si="0"/>
        <v>4.5668405845250218E-4</v>
      </c>
      <c r="H29" s="93">
        <f t="shared" si="8"/>
        <v>1.1899098301709354</v>
      </c>
      <c r="I29" s="11">
        <f t="shared" si="1"/>
        <v>486242</v>
      </c>
      <c r="J29" s="4">
        <f t="shared" si="2"/>
        <v>18829</v>
      </c>
      <c r="K29" s="55">
        <f t="shared" si="3"/>
        <v>1588</v>
      </c>
      <c r="L29" s="100">
        <f t="shared" si="5"/>
        <v>-3214</v>
      </c>
      <c r="M29" s="13">
        <f t="shared" si="6"/>
        <v>2690</v>
      </c>
      <c r="N29" s="15">
        <f t="shared" si="7"/>
        <v>481</v>
      </c>
      <c r="P29" s="126">
        <f t="shared" si="10"/>
        <v>3.3594674583958143E-7</v>
      </c>
      <c r="Q29" s="125">
        <f t="shared" si="11"/>
        <v>0.83305913106166574</v>
      </c>
      <c r="R29" s="125">
        <f t="shared" si="12"/>
        <v>-15841.749612831858</v>
      </c>
      <c r="S29" s="141">
        <f t="shared" si="15"/>
        <v>18872</v>
      </c>
      <c r="T29" s="11">
        <f t="shared" si="16"/>
        <v>18829</v>
      </c>
      <c r="U29" s="4">
        <f t="shared" si="17"/>
        <v>43</v>
      </c>
      <c r="V29" s="131">
        <f t="shared" si="14"/>
        <v>2.2837112964044825E-3</v>
      </c>
      <c r="W29" s="18">
        <f t="shared" si="18"/>
        <v>-2523</v>
      </c>
      <c r="X29" s="128">
        <f t="shared" si="19"/>
        <v>-0.21543205542218113</v>
      </c>
    </row>
    <row r="30" spans="2:24" x14ac:dyDescent="0.25">
      <c r="B30" s="9">
        <v>26</v>
      </c>
      <c r="C30" s="22">
        <v>43911</v>
      </c>
      <c r="D30" s="9">
        <v>25496</v>
      </c>
      <c r="E30" s="2">
        <v>2125</v>
      </c>
      <c r="F30" s="10">
        <v>1379</v>
      </c>
      <c r="G30" s="28">
        <f t="shared" si="0"/>
        <v>5.41311797038819E-4</v>
      </c>
      <c r="H30" s="94">
        <f t="shared" si="8"/>
        <v>1.1853091585309159</v>
      </c>
      <c r="I30" s="9">
        <f t="shared" si="1"/>
        <v>482507</v>
      </c>
      <c r="J30" s="2">
        <f t="shared" si="2"/>
        <v>21992</v>
      </c>
      <c r="K30" s="50">
        <f t="shared" si="3"/>
        <v>2125</v>
      </c>
      <c r="L30" s="101">
        <f t="shared" si="5"/>
        <v>-3735</v>
      </c>
      <c r="M30" s="14">
        <f t="shared" si="6"/>
        <v>3163</v>
      </c>
      <c r="N30" s="16">
        <f t="shared" si="7"/>
        <v>537</v>
      </c>
      <c r="P30" s="57">
        <f t="shared" si="10"/>
        <v>3.3594674583958143E-7</v>
      </c>
      <c r="Q30" s="56">
        <f t="shared" si="11"/>
        <v>0.83324436202265217</v>
      </c>
      <c r="R30" s="56">
        <f t="shared" si="12"/>
        <v>-18482.204811946904</v>
      </c>
      <c r="S30" s="140">
        <f t="shared" si="15"/>
        <v>21986</v>
      </c>
      <c r="T30" s="9">
        <f t="shared" si="16"/>
        <v>21992</v>
      </c>
      <c r="U30" s="2">
        <f t="shared" si="17"/>
        <v>-6</v>
      </c>
      <c r="V30" s="132">
        <f t="shared" si="14"/>
        <v>-2.7282648235722078E-4</v>
      </c>
      <c r="W30" s="38">
        <f t="shared" si="18"/>
        <v>-2529</v>
      </c>
      <c r="X30" s="127">
        <f t="shared" si="19"/>
        <v>-0.21570488190453835</v>
      </c>
    </row>
    <row r="31" spans="2:24" x14ac:dyDescent="0.25">
      <c r="B31" s="11">
        <v>27</v>
      </c>
      <c r="C31" s="21">
        <v>43912</v>
      </c>
      <c r="D31" s="11">
        <v>29768</v>
      </c>
      <c r="E31" s="4">
        <v>2575</v>
      </c>
      <c r="F31" s="30">
        <v>1772</v>
      </c>
      <c r="G31" s="27">
        <f t="shared" si="0"/>
        <v>6.3201167140930199E-4</v>
      </c>
      <c r="H31" s="97">
        <f t="shared" si="8"/>
        <v>1.1675556950109822</v>
      </c>
      <c r="I31" s="23">
        <f t="shared" si="1"/>
        <v>478292</v>
      </c>
      <c r="J31" s="4">
        <f t="shared" si="2"/>
        <v>25421</v>
      </c>
      <c r="K31" s="55">
        <f t="shared" si="3"/>
        <v>2575</v>
      </c>
      <c r="L31" s="104">
        <f t="shared" ref="L31" si="20">I31-I30</f>
        <v>-4215</v>
      </c>
      <c r="M31" s="19">
        <f>J31-J30</f>
        <v>3429</v>
      </c>
      <c r="N31" s="20">
        <f t="shared" ref="N31" si="21">K31-K30</f>
        <v>450</v>
      </c>
      <c r="P31" s="126">
        <f t="shared" si="10"/>
        <v>3.3594674583958143E-7</v>
      </c>
      <c r="Q31" s="125">
        <f t="shared" si="11"/>
        <v>0.83344679886515716</v>
      </c>
      <c r="R31" s="125">
        <f t="shared" si="12"/>
        <v>-21586.948230088496</v>
      </c>
      <c r="S31" s="141">
        <f t="shared" si="15"/>
        <v>25635</v>
      </c>
      <c r="T31" s="11">
        <f t="shared" si="16"/>
        <v>25421</v>
      </c>
      <c r="U31" s="4">
        <f t="shared" si="17"/>
        <v>214</v>
      </c>
      <c r="V31" s="131">
        <f t="shared" si="14"/>
        <v>8.4182368907596075E-3</v>
      </c>
      <c r="W31" s="18">
        <f t="shared" si="18"/>
        <v>-2315</v>
      </c>
      <c r="X31" s="128">
        <f t="shared" si="19"/>
        <v>-0.20728664501377875</v>
      </c>
    </row>
    <row r="32" spans="2:24" ht="15.75" thickBot="1" x14ac:dyDescent="0.3">
      <c r="B32" s="81">
        <v>28</v>
      </c>
      <c r="C32" s="82">
        <v>43913</v>
      </c>
      <c r="D32" s="83">
        <v>33089</v>
      </c>
      <c r="E32" s="84">
        <v>3355</v>
      </c>
      <c r="F32" s="85">
        <v>2207</v>
      </c>
      <c r="G32" s="86">
        <f t="shared" si="0"/>
        <v>7.0252063273523225E-4</v>
      </c>
      <c r="H32" s="98">
        <f t="shared" si="8"/>
        <v>1.111562751948401</v>
      </c>
      <c r="I32" s="87">
        <f t="shared" si="1"/>
        <v>475316</v>
      </c>
      <c r="J32" s="84">
        <f t="shared" si="2"/>
        <v>27527</v>
      </c>
      <c r="K32" s="117">
        <f t="shared" si="3"/>
        <v>3355</v>
      </c>
      <c r="L32" s="105">
        <f t="shared" ref="L32" si="22">I32-I31</f>
        <v>-2976</v>
      </c>
      <c r="M32" s="84">
        <f>J32-J31</f>
        <v>2106</v>
      </c>
      <c r="N32" s="88">
        <f t="shared" ref="N32" si="23">K32-K31</f>
        <v>780</v>
      </c>
      <c r="P32" s="89">
        <f t="shared" si="10"/>
        <v>3.3594674583958143E-7</v>
      </c>
      <c r="Q32" s="90">
        <f t="shared" si="11"/>
        <v>0.8337192293768857</v>
      </c>
      <c r="R32" s="90">
        <f t="shared" si="12"/>
        <v>-24952.792422566374</v>
      </c>
      <c r="S32" s="142">
        <f t="shared" si="15"/>
        <v>29576</v>
      </c>
      <c r="T32" s="81">
        <f t="shared" si="16"/>
        <v>27527</v>
      </c>
      <c r="U32" s="111">
        <f t="shared" si="17"/>
        <v>2049</v>
      </c>
      <c r="V32" s="133">
        <f t="shared" si="14"/>
        <v>7.4436008282776911E-2</v>
      </c>
      <c r="W32" s="84">
        <f t="shared" si="18"/>
        <v>-266</v>
      </c>
      <c r="X32" s="129">
        <f t="shared" si="19"/>
        <v>-0.13285063673100184</v>
      </c>
    </row>
    <row r="33" spans="2:21" x14ac:dyDescent="0.25">
      <c r="B33" s="46">
        <v>29</v>
      </c>
      <c r="C33" s="54">
        <v>43914</v>
      </c>
      <c r="D33" s="51">
        <f>D32+IF(M33&gt;0,M33,0)</f>
        <v>37546</v>
      </c>
      <c r="E33" s="47">
        <f>E32+IF(N33&gt;0,N33,0)</f>
        <v>4026</v>
      </c>
      <c r="F33" s="67">
        <f t="shared" ref="F33:F64" si="24">D33*P$17</f>
        <v>1501.84</v>
      </c>
      <c r="G33" s="70">
        <f t="shared" si="0"/>
        <v>7.9714828724582274E-4</v>
      </c>
      <c r="H33" s="96">
        <f t="shared" si="8"/>
        <v>1.1346973314394513</v>
      </c>
      <c r="I33" s="113">
        <f t="shared" ref="I33:I64" si="25">INT((S$17*K33+I32)/(1+R$17*J33))</f>
        <v>469948</v>
      </c>
      <c r="J33" s="114">
        <f>S33</f>
        <v>31984</v>
      </c>
      <c r="K33" s="115">
        <f t="shared" ref="K33:K64" si="26">INT((Q$17*J33+K32)/(1+P$17+S$17))</f>
        <v>4026</v>
      </c>
      <c r="L33" s="106">
        <f t="shared" ref="L33" si="27">I33-I32</f>
        <v>-5368</v>
      </c>
      <c r="M33" s="48">
        <f t="shared" ref="M33" si="28">J33-J32</f>
        <v>4457</v>
      </c>
      <c r="N33" s="49">
        <f t="shared" ref="N33" si="29">K33-K32</f>
        <v>671</v>
      </c>
      <c r="P33" s="58">
        <f t="shared" si="10"/>
        <v>3.3594674583958143E-7</v>
      </c>
      <c r="Q33" s="59">
        <f t="shared" si="11"/>
        <v>0.83402639815807544</v>
      </c>
      <c r="R33" s="59">
        <f t="shared" si="12"/>
        <v>-27020.003816371682</v>
      </c>
      <c r="S33" s="115">
        <f>INT(((-Q33+SQRT((Q33^2)-(4*P33*R33)))/(2*P33)))</f>
        <v>31984</v>
      </c>
    </row>
    <row r="34" spans="2:21" x14ac:dyDescent="0.25">
      <c r="B34" s="9">
        <v>30</v>
      </c>
      <c r="C34" s="22">
        <v>43915</v>
      </c>
      <c r="D34" s="52">
        <f t="shared" ref="D34:D97" si="30">D33+IF(M34&gt;0,M34,0)</f>
        <v>42636</v>
      </c>
      <c r="E34" s="5">
        <f t="shared" ref="E34:E97" si="31">E33+IF(N34&gt;0,N34,0)</f>
        <v>4807</v>
      </c>
      <c r="F34" s="68">
        <f t="shared" si="24"/>
        <v>1705.44</v>
      </c>
      <c r="G34" s="28">
        <f t="shared" si="0"/>
        <v>9.0521531920878117E-4</v>
      </c>
      <c r="H34" s="94">
        <f t="shared" si="8"/>
        <v>1.1355670377670057</v>
      </c>
      <c r="I34" s="52">
        <f t="shared" si="25"/>
        <v>463795</v>
      </c>
      <c r="J34" s="38">
        <f t="shared" ref="J34:J97" si="32">S34</f>
        <v>37074</v>
      </c>
      <c r="K34" s="37">
        <f t="shared" si="26"/>
        <v>4807</v>
      </c>
      <c r="L34" s="107">
        <f t="shared" ref="L34:L97" si="33">I34-I33</f>
        <v>-6153</v>
      </c>
      <c r="M34" s="38">
        <f t="shared" ref="M34:M97" si="34">J34-J33</f>
        <v>5090</v>
      </c>
      <c r="N34" s="37">
        <f t="shared" ref="N34:N97" si="35">K34-K33</f>
        <v>781</v>
      </c>
      <c r="P34" s="57">
        <f t="shared" si="10"/>
        <v>3.3594674583958143E-7</v>
      </c>
      <c r="Q34" s="56">
        <f t="shared" si="11"/>
        <v>0.83434513509081176</v>
      </c>
      <c r="R34" s="56">
        <f t="shared" si="12"/>
        <v>-31394.914159292035</v>
      </c>
      <c r="S34" s="16">
        <f t="shared" ref="S34:S97" si="36">INT(((-Q34+SQRT((Q34^2)-(4*P34*R34)))/(2*P34)))</f>
        <v>37074</v>
      </c>
    </row>
    <row r="35" spans="2:21" x14ac:dyDescent="0.25">
      <c r="B35" s="11">
        <v>31</v>
      </c>
      <c r="C35" s="21">
        <v>43916</v>
      </c>
      <c r="D35" s="53">
        <f t="shared" si="30"/>
        <v>48419</v>
      </c>
      <c r="E35" s="35">
        <f t="shared" si="31"/>
        <v>5713</v>
      </c>
      <c r="F35" s="69">
        <f t="shared" si="24"/>
        <v>1936.76</v>
      </c>
      <c r="G35" s="27">
        <f t="shared" si="0"/>
        <v>1.0279956032641425E-3</v>
      </c>
      <c r="H35" s="93">
        <f t="shared" si="8"/>
        <v>1.1356365512712261</v>
      </c>
      <c r="I35" s="53">
        <f t="shared" si="25"/>
        <v>456776</v>
      </c>
      <c r="J35" s="18">
        <f t="shared" si="32"/>
        <v>42857</v>
      </c>
      <c r="K35" s="36">
        <f t="shared" si="26"/>
        <v>5713</v>
      </c>
      <c r="L35" s="108">
        <f t="shared" si="33"/>
        <v>-7019</v>
      </c>
      <c r="M35" s="18">
        <f t="shared" si="34"/>
        <v>5783</v>
      </c>
      <c r="N35" s="36">
        <f t="shared" si="35"/>
        <v>906</v>
      </c>
      <c r="P35" s="58">
        <f t="shared" si="10"/>
        <v>3.3594674583958143E-7</v>
      </c>
      <c r="Q35" s="59">
        <f t="shared" si="11"/>
        <v>0.83471701413784727</v>
      </c>
      <c r="R35" s="59">
        <f t="shared" si="12"/>
        <v>-36391.165818584072</v>
      </c>
      <c r="S35" s="60">
        <f t="shared" si="36"/>
        <v>42857</v>
      </c>
    </row>
    <row r="36" spans="2:21" x14ac:dyDescent="0.25">
      <c r="B36" s="9">
        <v>32</v>
      </c>
      <c r="C36" s="22">
        <v>43917</v>
      </c>
      <c r="D36" s="52">
        <f t="shared" si="30"/>
        <v>54952</v>
      </c>
      <c r="E36" s="5">
        <f t="shared" si="31"/>
        <v>6760</v>
      </c>
      <c r="F36" s="68">
        <f t="shared" si="24"/>
        <v>2198.08</v>
      </c>
      <c r="G36" s="28">
        <f t="shared" si="0"/>
        <v>1.1666993203199396E-3</v>
      </c>
      <c r="H36" s="94">
        <f t="shared" si="8"/>
        <v>1.1349263718788078</v>
      </c>
      <c r="I36" s="52">
        <f t="shared" si="25"/>
        <v>448811</v>
      </c>
      <c r="J36" s="38">
        <f t="shared" si="32"/>
        <v>49390</v>
      </c>
      <c r="K36" s="37">
        <f t="shared" si="26"/>
        <v>6760</v>
      </c>
      <c r="L36" s="107">
        <f t="shared" si="33"/>
        <v>-7965</v>
      </c>
      <c r="M36" s="38">
        <f t="shared" si="34"/>
        <v>6533</v>
      </c>
      <c r="N36" s="37">
        <f t="shared" si="35"/>
        <v>1047</v>
      </c>
      <c r="P36" s="57">
        <f t="shared" si="10"/>
        <v>3.3594674583958143E-7</v>
      </c>
      <c r="Q36" s="56">
        <f t="shared" si="11"/>
        <v>0.83514937336467543</v>
      </c>
      <c r="R36" s="56">
        <f t="shared" si="12"/>
        <v>-42067.653705752215</v>
      </c>
      <c r="S36" s="16">
        <f t="shared" si="36"/>
        <v>49390</v>
      </c>
    </row>
    <row r="37" spans="2:21" x14ac:dyDescent="0.25">
      <c r="B37" s="11">
        <v>33</v>
      </c>
      <c r="C37" s="71">
        <v>43918</v>
      </c>
      <c r="D37" s="53">
        <f t="shared" si="30"/>
        <v>62283</v>
      </c>
      <c r="E37" s="35">
        <f t="shared" si="31"/>
        <v>7966</v>
      </c>
      <c r="F37" s="30">
        <f t="shared" si="24"/>
        <v>2491.3200000000002</v>
      </c>
      <c r="G37" s="27">
        <f t="shared" si="0"/>
        <v>1.3223455700882005E-3</v>
      </c>
      <c r="H37" s="97">
        <f t="shared" si="8"/>
        <v>1.1334073373125637</v>
      </c>
      <c r="I37" s="23">
        <f t="shared" si="25"/>
        <v>439826</v>
      </c>
      <c r="J37" s="35">
        <f t="shared" si="32"/>
        <v>56721</v>
      </c>
      <c r="K37" s="39">
        <f t="shared" si="26"/>
        <v>7966</v>
      </c>
      <c r="L37" s="109">
        <f t="shared" si="33"/>
        <v>-8985</v>
      </c>
      <c r="M37" s="35">
        <f t="shared" si="34"/>
        <v>7331</v>
      </c>
      <c r="N37" s="39">
        <f t="shared" si="35"/>
        <v>1206</v>
      </c>
      <c r="P37" s="58">
        <f t="shared" si="10"/>
        <v>3.3594674583958143E-7</v>
      </c>
      <c r="Q37" s="59">
        <f t="shared" si="11"/>
        <v>0.83565024115095166</v>
      </c>
      <c r="R37" s="59">
        <f t="shared" si="12"/>
        <v>-48480.327986725664</v>
      </c>
      <c r="S37" s="60">
        <f t="shared" si="36"/>
        <v>56721</v>
      </c>
    </row>
    <row r="38" spans="2:21" x14ac:dyDescent="0.25">
      <c r="B38" s="9">
        <v>34</v>
      </c>
      <c r="C38" s="22">
        <v>43919</v>
      </c>
      <c r="D38" s="52">
        <f t="shared" si="30"/>
        <v>70450</v>
      </c>
      <c r="E38" s="5">
        <f t="shared" si="31"/>
        <v>9350</v>
      </c>
      <c r="F38" s="68">
        <f t="shared" si="24"/>
        <v>2818</v>
      </c>
      <c r="G38" s="28">
        <f t="shared" si="0"/>
        <v>1.4957411398409475E-3</v>
      </c>
      <c r="H38" s="94">
        <f t="shared" si="8"/>
        <v>1.1311272738949634</v>
      </c>
      <c r="I38" s="52">
        <f t="shared" si="25"/>
        <v>429757</v>
      </c>
      <c r="J38" s="38">
        <f t="shared" si="32"/>
        <v>64888</v>
      </c>
      <c r="K38" s="37">
        <f t="shared" si="26"/>
        <v>9350</v>
      </c>
      <c r="L38" s="107">
        <f t="shared" si="33"/>
        <v>-10069</v>
      </c>
      <c r="M38" s="38">
        <f t="shared" si="34"/>
        <v>8167</v>
      </c>
      <c r="N38" s="37">
        <f t="shared" si="35"/>
        <v>1384</v>
      </c>
      <c r="P38" s="57">
        <f t="shared" si="10"/>
        <v>3.3594674583958143E-7</v>
      </c>
      <c r="Q38" s="56">
        <f t="shared" si="11"/>
        <v>0.83622869132166266</v>
      </c>
      <c r="R38" s="56">
        <f t="shared" si="12"/>
        <v>-55676.304590707965</v>
      </c>
      <c r="S38" s="16">
        <f t="shared" si="36"/>
        <v>64888</v>
      </c>
      <c r="U38" s="91"/>
    </row>
    <row r="39" spans="2:21" x14ac:dyDescent="0.25">
      <c r="B39" s="11">
        <v>35</v>
      </c>
      <c r="C39" s="21">
        <v>43920</v>
      </c>
      <c r="D39" s="53">
        <f t="shared" si="30"/>
        <v>79475</v>
      </c>
      <c r="E39" s="35">
        <f t="shared" si="31"/>
        <v>10932</v>
      </c>
      <c r="F39" s="30">
        <f t="shared" si="24"/>
        <v>3179</v>
      </c>
      <c r="G39" s="27">
        <f t="shared" si="0"/>
        <v>1.6873531169461929E-3</v>
      </c>
      <c r="H39" s="97">
        <f t="shared" si="8"/>
        <v>1.1281050390347764</v>
      </c>
      <c r="I39" s="23">
        <f t="shared" si="25"/>
        <v>418554</v>
      </c>
      <c r="J39" s="35">
        <f t="shared" si="32"/>
        <v>73913</v>
      </c>
      <c r="K39" s="39">
        <f t="shared" si="26"/>
        <v>10932</v>
      </c>
      <c r="L39" s="109">
        <f t="shared" si="33"/>
        <v>-11203</v>
      </c>
      <c r="M39" s="35">
        <f t="shared" si="34"/>
        <v>9025</v>
      </c>
      <c r="N39" s="39">
        <f t="shared" si="35"/>
        <v>1582</v>
      </c>
      <c r="P39" s="58">
        <f t="shared" si="10"/>
        <v>3.3594674583958143E-7</v>
      </c>
      <c r="Q39" s="59">
        <f t="shared" si="11"/>
        <v>0.83689381764997095</v>
      </c>
      <c r="R39" s="59">
        <f t="shared" si="12"/>
        <v>-63692.883628318588</v>
      </c>
      <c r="S39" s="60">
        <f t="shared" si="36"/>
        <v>73913</v>
      </c>
    </row>
    <row r="40" spans="2:21" x14ac:dyDescent="0.25">
      <c r="B40" s="9">
        <v>36</v>
      </c>
      <c r="C40" s="22">
        <v>43921</v>
      </c>
      <c r="D40" s="52">
        <f t="shared" si="30"/>
        <v>89358</v>
      </c>
      <c r="E40" s="5">
        <f t="shared" si="31"/>
        <v>12732</v>
      </c>
      <c r="F40" s="68">
        <f t="shared" si="24"/>
        <v>3574.32</v>
      </c>
      <c r="G40" s="28">
        <f t="shared" si="0"/>
        <v>1.8971815014039372E-3</v>
      </c>
      <c r="H40" s="94">
        <f t="shared" si="8"/>
        <v>1.1243535703051275</v>
      </c>
      <c r="I40" s="52">
        <f t="shared" si="25"/>
        <v>406187</v>
      </c>
      <c r="J40" s="5">
        <f t="shared" si="32"/>
        <v>83796</v>
      </c>
      <c r="K40" s="37">
        <f t="shared" si="26"/>
        <v>12732</v>
      </c>
      <c r="L40" s="107">
        <f t="shared" si="33"/>
        <v>-12367</v>
      </c>
      <c r="M40" s="5">
        <f t="shared" si="34"/>
        <v>9883</v>
      </c>
      <c r="N40" s="37">
        <f t="shared" si="35"/>
        <v>1800</v>
      </c>
      <c r="P40" s="57">
        <f t="shared" si="10"/>
        <v>3.3594674583958143E-7</v>
      </c>
      <c r="Q40" s="56">
        <f t="shared" si="11"/>
        <v>0.83765540422320117</v>
      </c>
      <c r="R40" s="56">
        <f t="shared" si="12"/>
        <v>-72551.659900442479</v>
      </c>
      <c r="S40" s="16">
        <f t="shared" si="36"/>
        <v>83796</v>
      </c>
    </row>
    <row r="41" spans="2:21" x14ac:dyDescent="0.25">
      <c r="B41" s="11">
        <v>37</v>
      </c>
      <c r="C41" s="21">
        <v>43922</v>
      </c>
      <c r="D41" s="53">
        <f t="shared" si="30"/>
        <v>100075</v>
      </c>
      <c r="E41" s="35">
        <f t="shared" si="31"/>
        <v>14770</v>
      </c>
      <c r="F41" s="30">
        <f t="shared" si="24"/>
        <v>4003</v>
      </c>
      <c r="G41" s="27">
        <f t="shared" si="0"/>
        <v>2.1247167433581663E-3</v>
      </c>
      <c r="H41" s="97">
        <f t="shared" si="8"/>
        <v>1.1199333019987019</v>
      </c>
      <c r="I41" s="53">
        <f t="shared" si="25"/>
        <v>392651</v>
      </c>
      <c r="J41" s="18">
        <f t="shared" si="32"/>
        <v>94513</v>
      </c>
      <c r="K41" s="36">
        <f t="shared" si="26"/>
        <v>14770</v>
      </c>
      <c r="L41" s="108">
        <f t="shared" si="33"/>
        <v>-13536</v>
      </c>
      <c r="M41" s="18">
        <f t="shared" si="34"/>
        <v>10717</v>
      </c>
      <c r="N41" s="36">
        <f t="shared" si="35"/>
        <v>2038</v>
      </c>
      <c r="P41" s="58">
        <f t="shared" si="10"/>
        <v>3.3594674583958143E-7</v>
      </c>
      <c r="Q41" s="59">
        <f t="shared" si="11"/>
        <v>0.83852390549466416</v>
      </c>
      <c r="R41" s="59">
        <f t="shared" si="12"/>
        <v>-82252.633407079644</v>
      </c>
      <c r="S41" s="60">
        <f t="shared" si="36"/>
        <v>94513</v>
      </c>
    </row>
    <row r="42" spans="2:21" x14ac:dyDescent="0.25">
      <c r="B42" s="9">
        <v>38</v>
      </c>
      <c r="C42" s="22">
        <v>43923</v>
      </c>
      <c r="D42" s="52">
        <f t="shared" si="30"/>
        <v>111572</v>
      </c>
      <c r="E42" s="5">
        <f t="shared" si="31"/>
        <v>17065</v>
      </c>
      <c r="F42" s="68">
        <f t="shared" si="24"/>
        <v>4462.88</v>
      </c>
      <c r="G42" s="28">
        <f t="shared" si="0"/>
        <v>2.3688123556328488E-3</v>
      </c>
      <c r="H42" s="94">
        <f t="shared" si="8"/>
        <v>1.1148838371221583</v>
      </c>
      <c r="I42" s="52">
        <f t="shared" si="25"/>
        <v>377971</v>
      </c>
      <c r="J42" s="38">
        <f t="shared" si="32"/>
        <v>106010</v>
      </c>
      <c r="K42" s="37">
        <f t="shared" si="26"/>
        <v>17065</v>
      </c>
      <c r="L42" s="107">
        <f t="shared" si="33"/>
        <v>-14680</v>
      </c>
      <c r="M42" s="38">
        <f t="shared" si="34"/>
        <v>11497</v>
      </c>
      <c r="N42" s="37">
        <f t="shared" si="35"/>
        <v>2295</v>
      </c>
      <c r="P42" s="57">
        <f t="shared" si="10"/>
        <v>3.3594674583958143E-7</v>
      </c>
      <c r="Q42" s="56">
        <f t="shared" si="11"/>
        <v>0.83950944073467759</v>
      </c>
      <c r="R42" s="56">
        <f t="shared" si="12"/>
        <v>-92772.246183628318</v>
      </c>
      <c r="S42" s="16">
        <f t="shared" si="36"/>
        <v>106010</v>
      </c>
    </row>
    <row r="43" spans="2:21" x14ac:dyDescent="0.25">
      <c r="B43" s="11">
        <v>39</v>
      </c>
      <c r="C43" s="21">
        <v>43924</v>
      </c>
      <c r="D43" s="53">
        <f t="shared" si="30"/>
        <v>123764</v>
      </c>
      <c r="E43" s="35">
        <f t="shared" si="31"/>
        <v>19635</v>
      </c>
      <c r="F43" s="30">
        <f t="shared" si="24"/>
        <v>4950.5600000000004</v>
      </c>
      <c r="G43" s="27">
        <f t="shared" si="0"/>
        <v>2.6276636824879348E-3</v>
      </c>
      <c r="H43" s="97">
        <f t="shared" si="8"/>
        <v>1.109274728426487</v>
      </c>
      <c r="I43" s="53">
        <f t="shared" si="25"/>
        <v>362204</v>
      </c>
      <c r="J43" s="18">
        <f t="shared" si="32"/>
        <v>118202</v>
      </c>
      <c r="K43" s="36">
        <f t="shared" si="26"/>
        <v>19635</v>
      </c>
      <c r="L43" s="108">
        <f t="shared" si="33"/>
        <v>-15767</v>
      </c>
      <c r="M43" s="18">
        <f t="shared" si="34"/>
        <v>12192</v>
      </c>
      <c r="N43" s="36">
        <f t="shared" si="35"/>
        <v>2570</v>
      </c>
      <c r="P43" s="58">
        <f t="shared" si="10"/>
        <v>3.3594674583958143E-7</v>
      </c>
      <c r="Q43" s="59">
        <f t="shared" si="11"/>
        <v>0.84062210926538328</v>
      </c>
      <c r="R43" s="59">
        <f t="shared" si="12"/>
        <v>-104057.49280973451</v>
      </c>
      <c r="S43" s="60">
        <f t="shared" si="36"/>
        <v>118202</v>
      </c>
    </row>
    <row r="44" spans="2:21" x14ac:dyDescent="0.25">
      <c r="B44" s="9">
        <v>40</v>
      </c>
      <c r="C44" s="22">
        <v>43925</v>
      </c>
      <c r="D44" s="52">
        <f t="shared" si="30"/>
        <v>136534</v>
      </c>
      <c r="E44" s="5">
        <f t="shared" si="31"/>
        <v>22496</v>
      </c>
      <c r="F44" s="68">
        <f t="shared" si="24"/>
        <v>5461.36</v>
      </c>
      <c r="G44" s="28">
        <f t="shared" si="0"/>
        <v>2.8987866683753572E-3</v>
      </c>
      <c r="H44" s="94">
        <f t="shared" si="8"/>
        <v>1.103180246275169</v>
      </c>
      <c r="I44" s="52">
        <f t="shared" si="25"/>
        <v>345440</v>
      </c>
      <c r="J44" s="38">
        <f t="shared" si="32"/>
        <v>130972</v>
      </c>
      <c r="K44" s="37">
        <f t="shared" si="26"/>
        <v>22496</v>
      </c>
      <c r="L44" s="107">
        <f t="shared" si="33"/>
        <v>-16764</v>
      </c>
      <c r="M44" s="38">
        <f t="shared" si="34"/>
        <v>12770</v>
      </c>
      <c r="N44" s="37">
        <f t="shared" si="35"/>
        <v>2861</v>
      </c>
      <c r="P44" s="57">
        <f t="shared" si="10"/>
        <v>3.3594674583958143E-7</v>
      </c>
      <c r="Q44" s="56">
        <f t="shared" si="11"/>
        <v>0.84187165527775409</v>
      </c>
      <c r="R44" s="56">
        <f t="shared" si="12"/>
        <v>-116024.93882743364</v>
      </c>
      <c r="S44" s="16">
        <f t="shared" si="36"/>
        <v>130972</v>
      </c>
    </row>
    <row r="45" spans="2:21" x14ac:dyDescent="0.25">
      <c r="B45" s="11">
        <v>41</v>
      </c>
      <c r="C45" s="21">
        <v>43926</v>
      </c>
      <c r="D45" s="53">
        <f t="shared" si="30"/>
        <v>149735</v>
      </c>
      <c r="E45" s="35">
        <f t="shared" si="31"/>
        <v>25662</v>
      </c>
      <c r="F45" s="30">
        <f t="shared" si="24"/>
        <v>5989.4000000000005</v>
      </c>
      <c r="G45" s="27">
        <f t="shared" si="0"/>
        <v>3.17906032042703E-3</v>
      </c>
      <c r="H45" s="97">
        <f t="shared" si="8"/>
        <v>1.0966865396165058</v>
      </c>
      <c r="I45" s="23">
        <f t="shared" si="25"/>
        <v>327802</v>
      </c>
      <c r="J45" s="35">
        <f t="shared" si="32"/>
        <v>144173</v>
      </c>
      <c r="K45" s="39">
        <f t="shared" si="26"/>
        <v>25662</v>
      </c>
      <c r="L45" s="109">
        <f t="shared" si="33"/>
        <v>-17638</v>
      </c>
      <c r="M45" s="35">
        <f t="shared" si="34"/>
        <v>13201</v>
      </c>
      <c r="N45" s="39">
        <f t="shared" si="35"/>
        <v>3166</v>
      </c>
      <c r="P45" s="58">
        <f t="shared" si="10"/>
        <v>3.3594674583958143E-7</v>
      </c>
      <c r="Q45" s="59">
        <f t="shared" si="11"/>
        <v>0.84326744788341801</v>
      </c>
      <c r="R45" s="59">
        <f t="shared" si="12"/>
        <v>-128559.73915929205</v>
      </c>
      <c r="S45" s="60">
        <f t="shared" si="36"/>
        <v>144173</v>
      </c>
    </row>
    <row r="46" spans="2:21" x14ac:dyDescent="0.25">
      <c r="B46" s="9">
        <v>42</v>
      </c>
      <c r="C46" s="22">
        <v>43927</v>
      </c>
      <c r="D46" s="52">
        <f t="shared" si="30"/>
        <v>163193</v>
      </c>
      <c r="E46" s="5">
        <f t="shared" si="31"/>
        <v>29144</v>
      </c>
      <c r="F46" s="68">
        <f t="shared" si="24"/>
        <v>6527.72</v>
      </c>
      <c r="G46" s="28">
        <f t="shared" si="0"/>
        <v>3.4647904021868521E-3</v>
      </c>
      <c r="H46" s="94">
        <f t="shared" si="8"/>
        <v>1.0898787858550105</v>
      </c>
      <c r="I46" s="52">
        <f t="shared" si="25"/>
        <v>309443</v>
      </c>
      <c r="J46" s="38">
        <f t="shared" si="32"/>
        <v>157631</v>
      </c>
      <c r="K46" s="37">
        <f t="shared" si="26"/>
        <v>29144</v>
      </c>
      <c r="L46" s="107">
        <f t="shared" si="33"/>
        <v>-18359</v>
      </c>
      <c r="M46" s="38">
        <f t="shared" si="34"/>
        <v>13458</v>
      </c>
      <c r="N46" s="37">
        <f t="shared" si="35"/>
        <v>3482</v>
      </c>
      <c r="P46" s="57">
        <f t="shared" si="10"/>
        <v>3.3594674583958143E-7</v>
      </c>
      <c r="Q46" s="56">
        <f t="shared" si="11"/>
        <v>0.84481781074867202</v>
      </c>
      <c r="R46" s="56">
        <f t="shared" si="12"/>
        <v>-141517.60127212389</v>
      </c>
      <c r="S46" s="16">
        <f t="shared" si="36"/>
        <v>157631</v>
      </c>
    </row>
    <row r="47" spans="2:21" x14ac:dyDescent="0.25">
      <c r="B47" s="11">
        <v>43</v>
      </c>
      <c r="C47" s="21">
        <v>43928</v>
      </c>
      <c r="D47" s="53">
        <f t="shared" si="30"/>
        <v>176715</v>
      </c>
      <c r="E47" s="35">
        <f t="shared" si="31"/>
        <v>32948</v>
      </c>
      <c r="F47" s="30">
        <f t="shared" si="24"/>
        <v>7068.6</v>
      </c>
      <c r="G47" s="27">
        <f t="shared" si="0"/>
        <v>3.7518792835627116E-3</v>
      </c>
      <c r="H47" s="97">
        <f t="shared" si="8"/>
        <v>1.0828589461557787</v>
      </c>
      <c r="I47" s="23">
        <f t="shared" si="25"/>
        <v>290538</v>
      </c>
      <c r="J47" s="35">
        <f t="shared" si="32"/>
        <v>171153</v>
      </c>
      <c r="K47" s="39">
        <f t="shared" si="26"/>
        <v>32948</v>
      </c>
      <c r="L47" s="109">
        <f t="shared" si="33"/>
        <v>-18905</v>
      </c>
      <c r="M47" s="35">
        <f t="shared" si="34"/>
        <v>13522</v>
      </c>
      <c r="N47" s="39">
        <f t="shared" si="35"/>
        <v>3804</v>
      </c>
      <c r="P47" s="58">
        <f t="shared" si="10"/>
        <v>3.3594674583958143E-7</v>
      </c>
      <c r="Q47" s="59">
        <f t="shared" si="11"/>
        <v>0.84653000214630592</v>
      </c>
      <c r="R47" s="59">
        <f t="shared" si="12"/>
        <v>-154727.72992256639</v>
      </c>
      <c r="S47" s="60">
        <f t="shared" si="36"/>
        <v>171153</v>
      </c>
    </row>
    <row r="48" spans="2:21" x14ac:dyDescent="0.25">
      <c r="B48" s="9">
        <v>44</v>
      </c>
      <c r="C48" s="22">
        <v>43929</v>
      </c>
      <c r="D48" s="52">
        <f t="shared" si="30"/>
        <v>190096</v>
      </c>
      <c r="E48" s="5">
        <f t="shared" si="31"/>
        <v>37079</v>
      </c>
      <c r="F48" s="68">
        <f t="shared" si="24"/>
        <v>7603.84</v>
      </c>
      <c r="G48" s="28">
        <f t="shared" si="0"/>
        <v>4.0359745595344885E-3</v>
      </c>
      <c r="H48" s="94">
        <f t="shared" si="8"/>
        <v>1.0757207933678521</v>
      </c>
      <c r="I48" s="52">
        <f t="shared" si="25"/>
        <v>271277</v>
      </c>
      <c r="J48" s="38">
        <f t="shared" si="32"/>
        <v>184534</v>
      </c>
      <c r="K48" s="37">
        <f t="shared" si="26"/>
        <v>37079</v>
      </c>
      <c r="L48" s="107">
        <f t="shared" si="33"/>
        <v>-19261</v>
      </c>
      <c r="M48" s="38">
        <f t="shared" si="34"/>
        <v>13381</v>
      </c>
      <c r="N48" s="37">
        <f t="shared" si="35"/>
        <v>4131</v>
      </c>
      <c r="P48" s="57">
        <f t="shared" si="10"/>
        <v>3.3594674583958143E-7</v>
      </c>
      <c r="Q48" s="56">
        <f t="shared" si="11"/>
        <v>0.84841017505925109</v>
      </c>
      <c r="R48" s="56">
        <f t="shared" si="12"/>
        <v>-168000.6798119469</v>
      </c>
      <c r="S48" s="16">
        <f t="shared" si="36"/>
        <v>184534</v>
      </c>
    </row>
    <row r="49" spans="2:19" x14ac:dyDescent="0.25">
      <c r="B49" s="11">
        <v>45</v>
      </c>
      <c r="C49" s="21">
        <v>43930</v>
      </c>
      <c r="D49" s="53">
        <f t="shared" si="30"/>
        <v>203127</v>
      </c>
      <c r="E49" s="35">
        <f t="shared" si="31"/>
        <v>41535</v>
      </c>
      <c r="F49" s="30">
        <f t="shared" si="24"/>
        <v>8125.08</v>
      </c>
      <c r="G49" s="27">
        <f t="shared" si="0"/>
        <v>4.3126389001060632E-3</v>
      </c>
      <c r="H49" s="97">
        <f t="shared" si="8"/>
        <v>1.0685495749516034</v>
      </c>
      <c r="I49" s="23">
        <f t="shared" si="25"/>
        <v>251859</v>
      </c>
      <c r="J49" s="35">
        <f t="shared" si="32"/>
        <v>197565</v>
      </c>
      <c r="K49" s="39">
        <f t="shared" si="26"/>
        <v>41535</v>
      </c>
      <c r="L49" s="109">
        <f t="shared" si="33"/>
        <v>-19418</v>
      </c>
      <c r="M49" s="35">
        <f t="shared" si="34"/>
        <v>13031</v>
      </c>
      <c r="N49" s="39">
        <f t="shared" si="35"/>
        <v>4456</v>
      </c>
      <c r="P49" s="58">
        <f t="shared" si="10"/>
        <v>3.3594674583958143E-7</v>
      </c>
      <c r="Q49" s="59">
        <f t="shared" si="11"/>
        <v>0.8504634569732834</v>
      </c>
      <c r="R49" s="59">
        <f t="shared" si="12"/>
        <v>-181135.22665929204</v>
      </c>
      <c r="S49" s="60">
        <f t="shared" si="36"/>
        <v>197565</v>
      </c>
    </row>
    <row r="50" spans="2:19" x14ac:dyDescent="0.25">
      <c r="B50" s="9">
        <v>46</v>
      </c>
      <c r="C50" s="71">
        <v>43931</v>
      </c>
      <c r="D50" s="52">
        <f t="shared" si="30"/>
        <v>215607</v>
      </c>
      <c r="E50" s="5">
        <f t="shared" si="31"/>
        <v>46312</v>
      </c>
      <c r="F50" s="68">
        <f t="shared" si="24"/>
        <v>8624.2800000000007</v>
      </c>
      <c r="G50" s="28">
        <f t="shared" si="0"/>
        <v>4.5776048252333165E-3</v>
      </c>
      <c r="H50" s="94">
        <f t="shared" si="8"/>
        <v>1.0614393950582641</v>
      </c>
      <c r="I50" s="52">
        <f t="shared" si="25"/>
        <v>232479</v>
      </c>
      <c r="J50" s="38">
        <f t="shared" si="32"/>
        <v>210045</v>
      </c>
      <c r="K50" s="37">
        <f t="shared" si="26"/>
        <v>46312</v>
      </c>
      <c r="L50" s="107">
        <f t="shared" si="33"/>
        <v>-19380</v>
      </c>
      <c r="M50" s="38">
        <f t="shared" si="34"/>
        <v>12480</v>
      </c>
      <c r="N50" s="37">
        <f t="shared" si="35"/>
        <v>4777</v>
      </c>
      <c r="P50" s="57">
        <f t="shared" si="10"/>
        <v>3.3594674583958143E-7</v>
      </c>
      <c r="Q50" s="56">
        <f t="shared" si="11"/>
        <v>0.85269315982198224</v>
      </c>
      <c r="R50" s="56">
        <f t="shared" si="12"/>
        <v>-193926.21985619469</v>
      </c>
      <c r="S50" s="16">
        <f t="shared" si="36"/>
        <v>210045</v>
      </c>
    </row>
    <row r="51" spans="2:19" x14ac:dyDescent="0.25">
      <c r="B51" s="11">
        <v>47</v>
      </c>
      <c r="C51" s="21">
        <v>43932</v>
      </c>
      <c r="D51" s="53">
        <f t="shared" si="30"/>
        <v>227349</v>
      </c>
      <c r="E51" s="35">
        <f t="shared" si="31"/>
        <v>51402</v>
      </c>
      <c r="F51" s="30">
        <f t="shared" si="24"/>
        <v>9093.9600000000009</v>
      </c>
      <c r="G51" s="27">
        <f t="shared" si="0"/>
        <v>4.8269020922881416E-3</v>
      </c>
      <c r="H51" s="97">
        <f t="shared" si="8"/>
        <v>1.0544601984165636</v>
      </c>
      <c r="I51" s="53">
        <f t="shared" si="25"/>
        <v>213320</v>
      </c>
      <c r="J51" s="18">
        <f t="shared" si="32"/>
        <v>221787</v>
      </c>
      <c r="K51" s="36">
        <f t="shared" si="26"/>
        <v>51402</v>
      </c>
      <c r="L51" s="108">
        <f t="shared" si="33"/>
        <v>-19159</v>
      </c>
      <c r="M51" s="18">
        <f t="shared" si="34"/>
        <v>11742</v>
      </c>
      <c r="N51" s="36">
        <f t="shared" si="35"/>
        <v>5090</v>
      </c>
      <c r="P51" s="58">
        <f t="shared" si="10"/>
        <v>3.3594674583958143E-7</v>
      </c>
      <c r="Q51" s="59">
        <f t="shared" si="11"/>
        <v>0.85510121491060287</v>
      </c>
      <c r="R51" s="59">
        <f t="shared" si="12"/>
        <v>-206176.36144911504</v>
      </c>
      <c r="S51" s="60">
        <f t="shared" si="36"/>
        <v>221787</v>
      </c>
    </row>
    <row r="52" spans="2:19" x14ac:dyDescent="0.25">
      <c r="B52" s="9">
        <v>48</v>
      </c>
      <c r="C52" s="22">
        <v>43933</v>
      </c>
      <c r="D52" s="52">
        <f t="shared" si="30"/>
        <v>238189</v>
      </c>
      <c r="E52" s="5">
        <f t="shared" si="31"/>
        <v>56794</v>
      </c>
      <c r="F52" s="68">
        <f t="shared" si="24"/>
        <v>9527.56</v>
      </c>
      <c r="G52" s="28">
        <f t="shared" si="0"/>
        <v>5.057048777254442E-3</v>
      </c>
      <c r="H52" s="94">
        <f t="shared" si="8"/>
        <v>1.0476799985924723</v>
      </c>
      <c r="I52" s="52">
        <f t="shared" si="25"/>
        <v>194548</v>
      </c>
      <c r="J52" s="38">
        <f t="shared" si="32"/>
        <v>232627</v>
      </c>
      <c r="K52" s="37">
        <f t="shared" si="26"/>
        <v>56794</v>
      </c>
      <c r="L52" s="107">
        <f t="shared" si="33"/>
        <v>-18772</v>
      </c>
      <c r="M52" s="38">
        <f t="shared" si="34"/>
        <v>10840</v>
      </c>
      <c r="N52" s="37">
        <f t="shared" si="35"/>
        <v>5392</v>
      </c>
      <c r="P52" s="57">
        <f t="shared" si="10"/>
        <v>3.3594674583958143E-7</v>
      </c>
      <c r="Q52" s="56">
        <f t="shared" si="11"/>
        <v>0.85768880338571052</v>
      </c>
      <c r="R52" s="56">
        <f t="shared" si="12"/>
        <v>-217702.09563053097</v>
      </c>
      <c r="S52" s="16">
        <f t="shared" si="36"/>
        <v>232627</v>
      </c>
    </row>
    <row r="53" spans="2:19" x14ac:dyDescent="0.25">
      <c r="B53" s="11">
        <v>49</v>
      </c>
      <c r="C53" s="21">
        <v>43934</v>
      </c>
      <c r="D53" s="53">
        <f t="shared" si="30"/>
        <v>247990</v>
      </c>
      <c r="E53" s="35">
        <f t="shared" si="31"/>
        <v>62474</v>
      </c>
      <c r="F53" s="30">
        <f t="shared" si="24"/>
        <v>9919.6</v>
      </c>
      <c r="G53" s="27">
        <f t="shared" si="0"/>
        <v>5.2651361997041388E-3</v>
      </c>
      <c r="H53" s="97">
        <f t="shared" si="8"/>
        <v>1.0411479959192069</v>
      </c>
      <c r="I53" s="53">
        <f t="shared" si="25"/>
        <v>176303</v>
      </c>
      <c r="J53" s="18">
        <f t="shared" si="32"/>
        <v>242428</v>
      </c>
      <c r="K53" s="36">
        <f t="shared" si="26"/>
        <v>62474</v>
      </c>
      <c r="L53" s="108">
        <f t="shared" si="33"/>
        <v>-18245</v>
      </c>
      <c r="M53" s="18">
        <f t="shared" si="34"/>
        <v>9801</v>
      </c>
      <c r="N53" s="36">
        <f t="shared" si="35"/>
        <v>5680</v>
      </c>
      <c r="P53" s="58">
        <f t="shared" si="10"/>
        <v>3.3594674583958143E-7</v>
      </c>
      <c r="Q53" s="59">
        <f t="shared" si="11"/>
        <v>0.86045503545138435</v>
      </c>
      <c r="R53" s="59">
        <f t="shared" si="12"/>
        <v>-228342.44297566373</v>
      </c>
      <c r="S53" s="60">
        <f t="shared" si="36"/>
        <v>242428</v>
      </c>
    </row>
    <row r="54" spans="2:19" x14ac:dyDescent="0.25">
      <c r="B54" s="9">
        <v>50</v>
      </c>
      <c r="C54" s="22">
        <v>43935</v>
      </c>
      <c r="D54" s="52">
        <f t="shared" si="30"/>
        <v>256644</v>
      </c>
      <c r="E54" s="5">
        <f t="shared" si="31"/>
        <v>68425</v>
      </c>
      <c r="F54" s="68">
        <f t="shared" si="24"/>
        <v>10265.76</v>
      </c>
      <c r="G54" s="28">
        <f t="shared" si="0"/>
        <v>5.4488713852851684E-3</v>
      </c>
      <c r="H54" s="94">
        <f t="shared" si="8"/>
        <v>1.0348965684100164</v>
      </c>
      <c r="I54" s="52">
        <f t="shared" si="25"/>
        <v>158699</v>
      </c>
      <c r="J54" s="38">
        <f t="shared" si="32"/>
        <v>251082</v>
      </c>
      <c r="K54" s="37">
        <f t="shared" si="26"/>
        <v>68425</v>
      </c>
      <c r="L54" s="107">
        <f t="shared" si="33"/>
        <v>-17604</v>
      </c>
      <c r="M54" s="38">
        <f t="shared" si="34"/>
        <v>8654</v>
      </c>
      <c r="N54" s="37">
        <f t="shared" si="35"/>
        <v>5951</v>
      </c>
      <c r="P54" s="57">
        <f t="shared" si="10"/>
        <v>3.3594674583958143E-7</v>
      </c>
      <c r="Q54" s="56">
        <f t="shared" si="11"/>
        <v>0.86339862628418274</v>
      </c>
      <c r="R54" s="56">
        <f t="shared" si="12"/>
        <v>-237962.92676991152</v>
      </c>
      <c r="S54" s="16">
        <f t="shared" si="36"/>
        <v>251082</v>
      </c>
    </row>
    <row r="55" spans="2:19" x14ac:dyDescent="0.25">
      <c r="B55" s="11">
        <v>51</v>
      </c>
      <c r="C55" s="21">
        <v>43936</v>
      </c>
      <c r="D55" s="53">
        <f t="shared" si="30"/>
        <v>264075</v>
      </c>
      <c r="E55" s="35">
        <f t="shared" si="31"/>
        <v>74629</v>
      </c>
      <c r="F55" s="30">
        <f t="shared" si="24"/>
        <v>10563</v>
      </c>
      <c r="G55" s="27">
        <f t="shared" si="0"/>
        <v>5.6066407594534875E-3</v>
      </c>
      <c r="H55" s="97">
        <f t="shared" si="8"/>
        <v>1.0289545050731752</v>
      </c>
      <c r="I55" s="23">
        <f t="shared" si="25"/>
        <v>141820</v>
      </c>
      <c r="J55" s="35">
        <f t="shared" si="32"/>
        <v>258513</v>
      </c>
      <c r="K55" s="39">
        <f t="shared" si="26"/>
        <v>74629</v>
      </c>
      <c r="L55" s="109">
        <f t="shared" si="33"/>
        <v>-16879</v>
      </c>
      <c r="M55" s="35">
        <f t="shared" si="34"/>
        <v>7431</v>
      </c>
      <c r="N55" s="39">
        <f t="shared" si="35"/>
        <v>6204</v>
      </c>
      <c r="P55" s="58">
        <f t="shared" ref="P55:P86" si="37">R$17*((1+P$17-Q$17)*(1+P$17+S$17)-Q$17)</f>
        <v>3.3594674583958143E-7</v>
      </c>
      <c r="Q55" s="59">
        <f t="shared" ref="Q55:Q86" si="38">(1+P$17-Q$17)*(1+P$17+S$17)-R$17*((S$17*K54)+((I54+J54)*(1+P$17+S$17)))</f>
        <v>0.86651722566715716</v>
      </c>
      <c r="R55" s="59">
        <f t="shared" ref="R55:R86" si="39">-J54*(1+P$17+S$17)</f>
        <v>-246457.53617256638</v>
      </c>
      <c r="S55" s="60">
        <f t="shared" si="36"/>
        <v>258513</v>
      </c>
    </row>
    <row r="56" spans="2:19" x14ac:dyDescent="0.25">
      <c r="B56" s="9">
        <v>52</v>
      </c>
      <c r="C56" s="22">
        <v>43937</v>
      </c>
      <c r="D56" s="52">
        <f t="shared" si="30"/>
        <v>270238</v>
      </c>
      <c r="E56" s="5">
        <f t="shared" si="31"/>
        <v>81067</v>
      </c>
      <c r="F56" s="68">
        <f t="shared" si="24"/>
        <v>10809.52</v>
      </c>
      <c r="G56" s="28">
        <f t="shared" si="0"/>
        <v>5.7374889162290698E-3</v>
      </c>
      <c r="H56" s="94">
        <f t="shared" si="8"/>
        <v>1.0233380668370728</v>
      </c>
      <c r="I56" s="52">
        <f t="shared" si="25"/>
        <v>125721</v>
      </c>
      <c r="J56" s="38">
        <f t="shared" si="32"/>
        <v>264676</v>
      </c>
      <c r="K56" s="37">
        <f t="shared" si="26"/>
        <v>81067</v>
      </c>
      <c r="L56" s="107">
        <f t="shared" si="33"/>
        <v>-16099</v>
      </c>
      <c r="M56" s="38">
        <f t="shared" si="34"/>
        <v>6163</v>
      </c>
      <c r="N56" s="37">
        <f t="shared" si="35"/>
        <v>6438</v>
      </c>
      <c r="P56" s="57">
        <f t="shared" si="37"/>
        <v>3.3594674583958143E-7</v>
      </c>
      <c r="Q56" s="56">
        <f t="shared" si="38"/>
        <v>0.86980779306919676</v>
      </c>
      <c r="R56" s="56">
        <f t="shared" si="39"/>
        <v>-253751.67096238938</v>
      </c>
      <c r="S56" s="16">
        <f t="shared" si="36"/>
        <v>264676</v>
      </c>
    </row>
    <row r="57" spans="2:19" x14ac:dyDescent="0.25">
      <c r="B57" s="11">
        <v>53</v>
      </c>
      <c r="C57" s="21">
        <v>43938</v>
      </c>
      <c r="D57" s="53">
        <f t="shared" si="30"/>
        <v>275115</v>
      </c>
      <c r="E57" s="35">
        <f t="shared" si="31"/>
        <v>87719</v>
      </c>
      <c r="F57" s="30">
        <f t="shared" si="24"/>
        <v>11004.6</v>
      </c>
      <c r="G57" s="27">
        <f t="shared" si="0"/>
        <v>5.841033693219904E-3</v>
      </c>
      <c r="H57" s="97">
        <f t="shared" si="8"/>
        <v>1.0180470548183453</v>
      </c>
      <c r="I57" s="23">
        <f t="shared" si="25"/>
        <v>110431</v>
      </c>
      <c r="J57" s="35">
        <f t="shared" si="32"/>
        <v>269553</v>
      </c>
      <c r="K57" s="39">
        <f t="shared" si="26"/>
        <v>87719</v>
      </c>
      <c r="L57" s="109">
        <f t="shared" si="33"/>
        <v>-15290</v>
      </c>
      <c r="M57" s="35">
        <f t="shared" si="34"/>
        <v>4877</v>
      </c>
      <c r="N57" s="39">
        <f t="shared" si="35"/>
        <v>6652</v>
      </c>
      <c r="P57" s="58">
        <f t="shared" si="37"/>
        <v>3.3594674583958143E-7</v>
      </c>
      <c r="Q57" s="59">
        <f t="shared" si="38"/>
        <v>0.8732665976450289</v>
      </c>
      <c r="R57" s="59">
        <f t="shared" si="39"/>
        <v>-259801.15995575223</v>
      </c>
      <c r="S57" s="60">
        <f t="shared" si="36"/>
        <v>269553</v>
      </c>
    </row>
    <row r="58" spans="2:19" x14ac:dyDescent="0.25">
      <c r="B58" s="9">
        <v>54</v>
      </c>
      <c r="C58" s="22">
        <v>43939</v>
      </c>
      <c r="D58" s="52">
        <f t="shared" si="30"/>
        <v>278712</v>
      </c>
      <c r="E58" s="5">
        <f t="shared" si="31"/>
        <v>94564</v>
      </c>
      <c r="F58" s="68">
        <f t="shared" si="24"/>
        <v>11148.48</v>
      </c>
      <c r="G58" s="28">
        <f t="shared" si="0"/>
        <v>5.9174024778899945E-3</v>
      </c>
      <c r="H58" s="94">
        <f t="shared" si="8"/>
        <v>1.0130745324682406</v>
      </c>
      <c r="I58" s="52">
        <f t="shared" si="25"/>
        <v>95956</v>
      </c>
      <c r="J58" s="5">
        <f t="shared" si="32"/>
        <v>273150</v>
      </c>
      <c r="K58" s="37">
        <f t="shared" si="26"/>
        <v>94564</v>
      </c>
      <c r="L58" s="107">
        <f t="shared" si="33"/>
        <v>-14475</v>
      </c>
      <c r="M58" s="5">
        <f t="shared" si="34"/>
        <v>3597</v>
      </c>
      <c r="N58" s="37">
        <f t="shared" si="35"/>
        <v>6845</v>
      </c>
      <c r="P58" s="57">
        <f t="shared" si="37"/>
        <v>3.3594674583958143E-7</v>
      </c>
      <c r="Q58" s="56">
        <f t="shared" si="38"/>
        <v>0.87688955341821184</v>
      </c>
      <c r="R58" s="56">
        <f t="shared" si="39"/>
        <v>-264588.33467920357</v>
      </c>
      <c r="S58" s="16">
        <f t="shared" si="36"/>
        <v>273150</v>
      </c>
    </row>
    <row r="59" spans="2:19" x14ac:dyDescent="0.25">
      <c r="B59" s="11">
        <v>55</v>
      </c>
      <c r="C59" s="21">
        <v>43940</v>
      </c>
      <c r="D59" s="11">
        <f t="shared" si="30"/>
        <v>281057</v>
      </c>
      <c r="E59" s="4">
        <f t="shared" si="31"/>
        <v>101582</v>
      </c>
      <c r="F59" s="69">
        <f t="shared" si="24"/>
        <v>11242.28</v>
      </c>
      <c r="G59" s="27">
        <f t="shared" si="0"/>
        <v>5.9671897450713574E-3</v>
      </c>
      <c r="H59" s="93">
        <f t="shared" si="8"/>
        <v>1.0084137030339562</v>
      </c>
      <c r="I59" s="11">
        <f t="shared" si="25"/>
        <v>82281</v>
      </c>
      <c r="J59" s="4">
        <f t="shared" si="32"/>
        <v>275495</v>
      </c>
      <c r="K59" s="55">
        <f t="shared" si="26"/>
        <v>101582</v>
      </c>
      <c r="L59" s="100">
        <f t="shared" si="33"/>
        <v>-13675</v>
      </c>
      <c r="M59" s="4">
        <f t="shared" si="34"/>
        <v>2345</v>
      </c>
      <c r="N59" s="55">
        <f t="shared" si="35"/>
        <v>7018</v>
      </c>
      <c r="P59" s="58">
        <f t="shared" si="37"/>
        <v>3.3594674583958143E-7</v>
      </c>
      <c r="Q59" s="59">
        <f t="shared" si="38"/>
        <v>0.8806722192811347</v>
      </c>
      <c r="R59" s="59">
        <f t="shared" si="39"/>
        <v>-268119.08462389384</v>
      </c>
      <c r="S59" s="60">
        <f t="shared" si="36"/>
        <v>275495</v>
      </c>
    </row>
    <row r="60" spans="2:19" x14ac:dyDescent="0.25">
      <c r="B60" s="9">
        <v>56</v>
      </c>
      <c r="C60" s="22">
        <v>43941</v>
      </c>
      <c r="D60" s="9">
        <f t="shared" si="30"/>
        <v>282195</v>
      </c>
      <c r="E60" s="2">
        <f t="shared" si="31"/>
        <v>108754</v>
      </c>
      <c r="F60" s="68">
        <f t="shared" si="24"/>
        <v>11287.800000000001</v>
      </c>
      <c r="G60" s="28">
        <f t="shared" si="0"/>
        <v>5.9913509007440196E-3</v>
      </c>
      <c r="H60" s="94">
        <f t="shared" si="8"/>
        <v>1.0040490007365055</v>
      </c>
      <c r="I60" s="9">
        <f t="shared" si="25"/>
        <v>69374</v>
      </c>
      <c r="J60" s="2">
        <f t="shared" si="32"/>
        <v>276633</v>
      </c>
      <c r="K60" s="50">
        <f t="shared" si="26"/>
        <v>108754</v>
      </c>
      <c r="L60" s="101">
        <f t="shared" si="33"/>
        <v>-12907</v>
      </c>
      <c r="M60" s="2">
        <f t="shared" si="34"/>
        <v>1138</v>
      </c>
      <c r="N60" s="50">
        <f t="shared" si="35"/>
        <v>7172</v>
      </c>
      <c r="P60" s="57">
        <f t="shared" si="37"/>
        <v>3.3594674583958143E-7</v>
      </c>
      <c r="Q60" s="56">
        <f t="shared" si="38"/>
        <v>0.88460983889136957</v>
      </c>
      <c r="R60" s="56">
        <f t="shared" si="39"/>
        <v>-270420.89408185839</v>
      </c>
      <c r="S60" s="16">
        <f t="shared" si="36"/>
        <v>276633</v>
      </c>
    </row>
    <row r="61" spans="2:19" x14ac:dyDescent="0.25">
      <c r="B61" s="11">
        <v>57</v>
      </c>
      <c r="C61" s="21">
        <v>43942</v>
      </c>
      <c r="D61" s="11">
        <f t="shared" si="30"/>
        <v>282195</v>
      </c>
      <c r="E61" s="4">
        <f t="shared" si="31"/>
        <v>116060</v>
      </c>
      <c r="F61" s="69">
        <f t="shared" si="24"/>
        <v>11287.800000000001</v>
      </c>
      <c r="G61" s="27">
        <f t="shared" si="0"/>
        <v>5.9913509007440196E-3</v>
      </c>
      <c r="H61" s="93">
        <f t="shared" si="8"/>
        <v>1</v>
      </c>
      <c r="I61" s="11">
        <f t="shared" si="25"/>
        <v>57191</v>
      </c>
      <c r="J61" s="4">
        <f t="shared" si="32"/>
        <v>276620</v>
      </c>
      <c r="K61" s="55">
        <f t="shared" si="26"/>
        <v>116060</v>
      </c>
      <c r="L61" s="100">
        <f t="shared" si="33"/>
        <v>-12183</v>
      </c>
      <c r="M61" s="4">
        <f t="shared" si="34"/>
        <v>-13</v>
      </c>
      <c r="N61" s="55">
        <f t="shared" si="35"/>
        <v>7306</v>
      </c>
      <c r="P61" s="58">
        <f t="shared" si="37"/>
        <v>3.3594674583958143E-7</v>
      </c>
      <c r="Q61" s="59">
        <f t="shared" si="38"/>
        <v>0.8886976758546643</v>
      </c>
      <c r="R61" s="59">
        <f t="shared" si="39"/>
        <v>-271537.93423672568</v>
      </c>
      <c r="S61" s="60">
        <f t="shared" si="36"/>
        <v>276620</v>
      </c>
    </row>
    <row r="62" spans="2:19" x14ac:dyDescent="0.25">
      <c r="B62" s="9">
        <v>58</v>
      </c>
      <c r="C62" s="22">
        <v>43943</v>
      </c>
      <c r="D62" s="9">
        <f t="shared" si="30"/>
        <v>282195</v>
      </c>
      <c r="E62" s="2">
        <f t="shared" si="31"/>
        <v>123482</v>
      </c>
      <c r="F62" s="68">
        <f t="shared" si="24"/>
        <v>11287.800000000001</v>
      </c>
      <c r="G62" s="28">
        <f t="shared" si="0"/>
        <v>5.9913509007440196E-3</v>
      </c>
      <c r="H62" s="94">
        <f t="shared" si="8"/>
        <v>1</v>
      </c>
      <c r="I62" s="9">
        <f t="shared" si="25"/>
        <v>45679</v>
      </c>
      <c r="J62" s="2">
        <f t="shared" si="32"/>
        <v>275522</v>
      </c>
      <c r="K62" s="50">
        <f t="shared" si="26"/>
        <v>123482</v>
      </c>
      <c r="L62" s="101">
        <f t="shared" si="33"/>
        <v>-11512</v>
      </c>
      <c r="M62" s="2">
        <f t="shared" si="34"/>
        <v>-1098</v>
      </c>
      <c r="N62" s="50">
        <f t="shared" si="35"/>
        <v>7422</v>
      </c>
      <c r="P62" s="57">
        <f t="shared" si="37"/>
        <v>3.3594674583958143E-7</v>
      </c>
      <c r="Q62" s="56">
        <f t="shared" si="38"/>
        <v>0.89293130901158413</v>
      </c>
      <c r="R62" s="56">
        <f t="shared" si="39"/>
        <v>-271525.17367256636</v>
      </c>
      <c r="S62" s="16">
        <f t="shared" si="36"/>
        <v>275522</v>
      </c>
    </row>
    <row r="63" spans="2:19" x14ac:dyDescent="0.25">
      <c r="B63" s="11">
        <v>59</v>
      </c>
      <c r="C63" s="21">
        <v>43944</v>
      </c>
      <c r="D63" s="11">
        <f t="shared" si="30"/>
        <v>282195</v>
      </c>
      <c r="E63" s="4">
        <f t="shared" si="31"/>
        <v>131003</v>
      </c>
      <c r="F63" s="69">
        <f t="shared" si="24"/>
        <v>11287.800000000001</v>
      </c>
      <c r="G63" s="27">
        <f t="shared" si="0"/>
        <v>5.9913509007440196E-3</v>
      </c>
      <c r="H63" s="93">
        <f t="shared" si="8"/>
        <v>1</v>
      </c>
      <c r="I63" s="11">
        <f t="shared" si="25"/>
        <v>34779</v>
      </c>
      <c r="J63" s="4">
        <f t="shared" si="32"/>
        <v>273411</v>
      </c>
      <c r="K63" s="55">
        <f t="shared" si="26"/>
        <v>131003</v>
      </c>
      <c r="L63" s="100">
        <f t="shared" si="33"/>
        <v>-10900</v>
      </c>
      <c r="M63" s="4">
        <f t="shared" si="34"/>
        <v>-2111</v>
      </c>
      <c r="N63" s="55">
        <f t="shared" si="35"/>
        <v>7521</v>
      </c>
      <c r="P63" s="58">
        <f t="shared" si="37"/>
        <v>3.3594674583958143E-7</v>
      </c>
      <c r="Q63" s="59">
        <f t="shared" si="38"/>
        <v>0.89730602191605269</v>
      </c>
      <c r="R63" s="59">
        <f t="shared" si="39"/>
        <v>-270447.39679203543</v>
      </c>
      <c r="S63" s="60">
        <f t="shared" si="36"/>
        <v>273411</v>
      </c>
    </row>
    <row r="64" spans="2:19" x14ac:dyDescent="0.25">
      <c r="B64" s="9">
        <v>60</v>
      </c>
      <c r="C64" s="22">
        <v>43945</v>
      </c>
      <c r="D64" s="9">
        <f t="shared" si="30"/>
        <v>282195</v>
      </c>
      <c r="E64" s="2">
        <f t="shared" si="31"/>
        <v>138607</v>
      </c>
      <c r="F64" s="68">
        <f t="shared" si="24"/>
        <v>11287.800000000001</v>
      </c>
      <c r="G64" s="28">
        <f t="shared" si="0"/>
        <v>5.9913509007440196E-3</v>
      </c>
      <c r="H64" s="94">
        <f t="shared" si="8"/>
        <v>1</v>
      </c>
      <c r="I64" s="9">
        <f t="shared" si="25"/>
        <v>24426</v>
      </c>
      <c r="J64" s="2">
        <f t="shared" si="32"/>
        <v>270363</v>
      </c>
      <c r="K64" s="50">
        <f t="shared" si="26"/>
        <v>138607</v>
      </c>
      <c r="L64" s="101">
        <f t="shared" si="33"/>
        <v>-10353</v>
      </c>
      <c r="M64" s="2">
        <f t="shared" si="34"/>
        <v>-3048</v>
      </c>
      <c r="N64" s="50">
        <f t="shared" si="35"/>
        <v>7604</v>
      </c>
      <c r="P64" s="57">
        <f t="shared" si="37"/>
        <v>3.3594674583958143E-7</v>
      </c>
      <c r="Q64" s="56">
        <f t="shared" si="38"/>
        <v>0.90181711807016973</v>
      </c>
      <c r="R64" s="56">
        <f t="shared" si="39"/>
        <v>-268375.27748893807</v>
      </c>
      <c r="S64" s="16">
        <f t="shared" si="36"/>
        <v>270363</v>
      </c>
    </row>
    <row r="65" spans="2:19" x14ac:dyDescent="0.25">
      <c r="B65" s="11">
        <v>61</v>
      </c>
      <c r="C65" s="21">
        <v>43946</v>
      </c>
      <c r="D65" s="11">
        <f t="shared" si="30"/>
        <v>282195</v>
      </c>
      <c r="E65" s="4">
        <f t="shared" si="31"/>
        <v>146280</v>
      </c>
      <c r="F65" s="69">
        <f t="shared" ref="F65:F96" si="40">D65*P$17</f>
        <v>11287.800000000001</v>
      </c>
      <c r="G65" s="27">
        <f t="shared" si="0"/>
        <v>5.9913509007440196E-3</v>
      </c>
      <c r="H65" s="93">
        <f t="shared" si="8"/>
        <v>1</v>
      </c>
      <c r="I65" s="11">
        <f t="shared" ref="I65:I96" si="41">INT((S$17*K65+I64)/(1+R$17*J65))</f>
        <v>14556</v>
      </c>
      <c r="J65" s="4">
        <f t="shared" si="32"/>
        <v>266455</v>
      </c>
      <c r="K65" s="55">
        <f t="shared" ref="K65:K96" si="42">INT((Q$17*J65+K64)/(1+P$17+S$17))</f>
        <v>146280</v>
      </c>
      <c r="L65" s="100">
        <f t="shared" si="33"/>
        <v>-9870</v>
      </c>
      <c r="M65" s="4">
        <f t="shared" si="34"/>
        <v>-3908</v>
      </c>
      <c r="N65" s="55">
        <f t="shared" si="35"/>
        <v>7673</v>
      </c>
      <c r="P65" s="58">
        <f t="shared" si="37"/>
        <v>3.3594674583958143E-7</v>
      </c>
      <c r="Q65" s="59">
        <f t="shared" si="38"/>
        <v>0.90646059129019707</v>
      </c>
      <c r="R65" s="59">
        <f t="shared" si="39"/>
        <v>-265383.4159845133</v>
      </c>
      <c r="S65" s="60">
        <f t="shared" si="36"/>
        <v>266455</v>
      </c>
    </row>
    <row r="66" spans="2:19" x14ac:dyDescent="0.25">
      <c r="B66" s="9">
        <v>62</v>
      </c>
      <c r="C66" s="22">
        <v>43947</v>
      </c>
      <c r="D66" s="9">
        <f t="shared" si="30"/>
        <v>282195</v>
      </c>
      <c r="E66" s="2">
        <f t="shared" si="31"/>
        <v>154007</v>
      </c>
      <c r="F66" s="68">
        <f t="shared" si="40"/>
        <v>11287.800000000001</v>
      </c>
      <c r="G66" s="28">
        <f t="shared" si="0"/>
        <v>5.9913509007440196E-3</v>
      </c>
      <c r="H66" s="94">
        <f t="shared" si="8"/>
        <v>1</v>
      </c>
      <c r="I66" s="9">
        <f t="shared" si="41"/>
        <v>5103</v>
      </c>
      <c r="J66" s="2">
        <f t="shared" si="32"/>
        <v>261764</v>
      </c>
      <c r="K66" s="50">
        <f t="shared" si="42"/>
        <v>154007</v>
      </c>
      <c r="L66" s="101">
        <f t="shared" si="33"/>
        <v>-9453</v>
      </c>
      <c r="M66" s="2">
        <f t="shared" si="34"/>
        <v>-4691</v>
      </c>
      <c r="N66" s="50">
        <f t="shared" si="35"/>
        <v>7727</v>
      </c>
      <c r="P66" s="57">
        <f t="shared" si="37"/>
        <v>3.3594674583958143E-7</v>
      </c>
      <c r="Q66" s="56">
        <f t="shared" si="38"/>
        <v>0.91123180492276179</v>
      </c>
      <c r="R66" s="56">
        <f t="shared" si="39"/>
        <v>-261547.39408185842</v>
      </c>
      <c r="S66" s="16">
        <f t="shared" si="36"/>
        <v>261764</v>
      </c>
    </row>
    <row r="67" spans="2:19" x14ac:dyDescent="0.25">
      <c r="B67" s="11">
        <v>63</v>
      </c>
      <c r="C67" s="21">
        <v>43948</v>
      </c>
      <c r="D67" s="11">
        <f t="shared" si="30"/>
        <v>282195</v>
      </c>
      <c r="E67" s="4">
        <f t="shared" si="31"/>
        <v>161776</v>
      </c>
      <c r="F67" s="69">
        <f t="shared" si="40"/>
        <v>11287.800000000001</v>
      </c>
      <c r="G67" s="27">
        <f t="shared" si="0"/>
        <v>5.9913509007440196E-3</v>
      </c>
      <c r="H67" s="93">
        <f t="shared" si="8"/>
        <v>1</v>
      </c>
      <c r="I67" s="11">
        <f t="shared" si="41"/>
        <v>-3998</v>
      </c>
      <c r="J67" s="4">
        <f t="shared" si="32"/>
        <v>256365</v>
      </c>
      <c r="K67" s="55">
        <f t="shared" si="42"/>
        <v>161776</v>
      </c>
      <c r="L67" s="100">
        <f t="shared" si="33"/>
        <v>-9101</v>
      </c>
      <c r="M67" s="4">
        <f t="shared" si="34"/>
        <v>-5399</v>
      </c>
      <c r="N67" s="55">
        <f t="shared" si="35"/>
        <v>7769</v>
      </c>
      <c r="P67" s="58">
        <f t="shared" si="37"/>
        <v>3.3594674583958143E-7</v>
      </c>
      <c r="Q67" s="59">
        <f t="shared" si="38"/>
        <v>0.91612677273230159</v>
      </c>
      <c r="R67" s="59">
        <f t="shared" si="39"/>
        <v>-256942.79358407081</v>
      </c>
      <c r="S67" s="60">
        <f t="shared" si="36"/>
        <v>256365</v>
      </c>
    </row>
    <row r="68" spans="2:19" x14ac:dyDescent="0.25">
      <c r="B68" s="9">
        <v>64</v>
      </c>
      <c r="C68" s="22">
        <v>43949</v>
      </c>
      <c r="D68" s="9">
        <f t="shared" si="30"/>
        <v>282195</v>
      </c>
      <c r="E68" s="2">
        <f t="shared" si="31"/>
        <v>169576</v>
      </c>
      <c r="F68" s="68">
        <f t="shared" si="40"/>
        <v>11287.800000000001</v>
      </c>
      <c r="G68" s="28">
        <f t="shared" ref="G68:G131" si="43">D68/U$3</f>
        <v>5.9913509007440196E-3</v>
      </c>
      <c r="H68" s="94">
        <f t="shared" si="8"/>
        <v>1</v>
      </c>
      <c r="I68" s="9">
        <f t="shared" si="41"/>
        <v>-12810</v>
      </c>
      <c r="J68" s="2">
        <f t="shared" si="32"/>
        <v>250331</v>
      </c>
      <c r="K68" s="50">
        <f t="shared" si="42"/>
        <v>169576</v>
      </c>
      <c r="L68" s="101">
        <f t="shared" si="33"/>
        <v>-8812</v>
      </c>
      <c r="M68" s="2">
        <f t="shared" si="34"/>
        <v>-6034</v>
      </c>
      <c r="N68" s="50">
        <f t="shared" si="35"/>
        <v>7800</v>
      </c>
      <c r="P68" s="57">
        <f t="shared" si="37"/>
        <v>3.3594674583958143E-7</v>
      </c>
      <c r="Q68" s="56">
        <f t="shared" si="38"/>
        <v>0.92114190351077485</v>
      </c>
      <c r="R68" s="56">
        <f t="shared" si="39"/>
        <v>-251643.23313053098</v>
      </c>
      <c r="S68" s="16">
        <f t="shared" si="36"/>
        <v>250331</v>
      </c>
    </row>
    <row r="69" spans="2:19" x14ac:dyDescent="0.25">
      <c r="B69" s="11">
        <v>65</v>
      </c>
      <c r="C69" s="21">
        <v>43950</v>
      </c>
      <c r="D69" s="11">
        <f t="shared" si="30"/>
        <v>282195</v>
      </c>
      <c r="E69" s="4">
        <f t="shared" si="31"/>
        <v>177397</v>
      </c>
      <c r="F69" s="69">
        <f t="shared" si="40"/>
        <v>11287.800000000001</v>
      </c>
      <c r="G69" s="27">
        <f t="shared" si="43"/>
        <v>5.9913509007440196E-3</v>
      </c>
      <c r="H69" s="93">
        <f t="shared" ref="H69:H132" si="44">D69/D68</f>
        <v>1</v>
      </c>
      <c r="I69" s="11">
        <f t="shared" si="41"/>
        <v>-21393</v>
      </c>
      <c r="J69" s="4">
        <f t="shared" si="32"/>
        <v>243732</v>
      </c>
      <c r="K69" s="55">
        <f t="shared" si="42"/>
        <v>177397</v>
      </c>
      <c r="L69" s="100">
        <f t="shared" si="33"/>
        <v>-8583</v>
      </c>
      <c r="M69" s="4">
        <f t="shared" si="34"/>
        <v>-6599</v>
      </c>
      <c r="N69" s="55">
        <f t="shared" si="35"/>
        <v>7821</v>
      </c>
      <c r="P69" s="58">
        <f t="shared" si="37"/>
        <v>3.3594674583958143E-7</v>
      </c>
      <c r="Q69" s="59">
        <f t="shared" si="38"/>
        <v>0.92627362599831586</v>
      </c>
      <c r="R69" s="59">
        <f t="shared" si="39"/>
        <v>-245720.36819690265</v>
      </c>
      <c r="S69" s="60">
        <f t="shared" si="36"/>
        <v>243732</v>
      </c>
    </row>
    <row r="70" spans="2:19" x14ac:dyDescent="0.25">
      <c r="B70" s="9">
        <v>66</v>
      </c>
      <c r="C70" s="22">
        <v>43951</v>
      </c>
      <c r="D70" s="9">
        <f t="shared" si="30"/>
        <v>282195</v>
      </c>
      <c r="E70" s="2">
        <f t="shared" si="31"/>
        <v>185230</v>
      </c>
      <c r="F70" s="68">
        <f t="shared" si="40"/>
        <v>11287.800000000001</v>
      </c>
      <c r="G70" s="28">
        <f t="shared" si="43"/>
        <v>5.9913509007440196E-3</v>
      </c>
      <c r="H70" s="94">
        <f t="shared" si="44"/>
        <v>1</v>
      </c>
      <c r="I70" s="9">
        <f t="shared" si="41"/>
        <v>-29806</v>
      </c>
      <c r="J70" s="2">
        <f t="shared" si="32"/>
        <v>236636</v>
      </c>
      <c r="K70" s="50">
        <f t="shared" si="42"/>
        <v>185230</v>
      </c>
      <c r="L70" s="101">
        <f t="shared" si="33"/>
        <v>-8413</v>
      </c>
      <c r="M70" s="2">
        <f t="shared" si="34"/>
        <v>-7096</v>
      </c>
      <c r="N70" s="50">
        <f t="shared" si="35"/>
        <v>7833</v>
      </c>
      <c r="P70" s="57">
        <f t="shared" si="37"/>
        <v>3.3594674583958143E-7</v>
      </c>
      <c r="Q70" s="56">
        <f t="shared" si="38"/>
        <v>0.93151838888323479</v>
      </c>
      <c r="R70" s="56">
        <f t="shared" si="39"/>
        <v>-239242.90951327435</v>
      </c>
      <c r="S70" s="16">
        <f t="shared" si="36"/>
        <v>236636</v>
      </c>
    </row>
    <row r="71" spans="2:19" x14ac:dyDescent="0.25">
      <c r="B71" s="11">
        <v>67</v>
      </c>
      <c r="C71" s="21">
        <v>43952</v>
      </c>
      <c r="D71" s="11">
        <f t="shared" si="30"/>
        <v>282195</v>
      </c>
      <c r="E71" s="4">
        <f t="shared" si="31"/>
        <v>193066</v>
      </c>
      <c r="F71" s="69">
        <f t="shared" si="40"/>
        <v>11287.800000000001</v>
      </c>
      <c r="G71" s="27">
        <f t="shared" si="43"/>
        <v>5.9913509007440196E-3</v>
      </c>
      <c r="H71" s="93">
        <f t="shared" si="44"/>
        <v>1</v>
      </c>
      <c r="I71" s="11">
        <f t="shared" si="41"/>
        <v>-38104</v>
      </c>
      <c r="J71" s="4">
        <f t="shared" si="32"/>
        <v>229106</v>
      </c>
      <c r="K71" s="55">
        <f t="shared" si="42"/>
        <v>193066</v>
      </c>
      <c r="L71" s="100">
        <f t="shared" si="33"/>
        <v>-8298</v>
      </c>
      <c r="M71" s="4">
        <f t="shared" si="34"/>
        <v>-7530</v>
      </c>
      <c r="N71" s="55">
        <f t="shared" si="35"/>
        <v>7836</v>
      </c>
      <c r="P71" s="58">
        <f t="shared" si="37"/>
        <v>3.3594674583958143E-7</v>
      </c>
      <c r="Q71" s="59">
        <f t="shared" si="38"/>
        <v>0.93687299598501061</v>
      </c>
      <c r="R71" s="59">
        <f t="shared" si="39"/>
        <v>-232277.60464601772</v>
      </c>
      <c r="S71" s="60">
        <f t="shared" si="36"/>
        <v>229106</v>
      </c>
    </row>
    <row r="72" spans="2:19" x14ac:dyDescent="0.25">
      <c r="B72" s="9">
        <v>68</v>
      </c>
      <c r="C72" s="22">
        <v>43953</v>
      </c>
      <c r="D72" s="9">
        <f t="shared" si="30"/>
        <v>282195</v>
      </c>
      <c r="E72" s="2">
        <f t="shared" si="31"/>
        <v>200899</v>
      </c>
      <c r="F72" s="68">
        <f t="shared" si="40"/>
        <v>11287.800000000001</v>
      </c>
      <c r="G72" s="28">
        <f t="shared" si="43"/>
        <v>5.9913509007440196E-3</v>
      </c>
      <c r="H72" s="94">
        <f t="shared" si="44"/>
        <v>1</v>
      </c>
      <c r="I72" s="9">
        <f t="shared" si="41"/>
        <v>-46340</v>
      </c>
      <c r="J72" s="2">
        <f t="shared" si="32"/>
        <v>221203</v>
      </c>
      <c r="K72" s="50">
        <f t="shared" si="42"/>
        <v>200899</v>
      </c>
      <c r="L72" s="101">
        <f t="shared" si="33"/>
        <v>-8236</v>
      </c>
      <c r="M72" s="2">
        <f t="shared" si="34"/>
        <v>-7903</v>
      </c>
      <c r="N72" s="50">
        <f t="shared" si="35"/>
        <v>7833</v>
      </c>
      <c r="P72" s="57">
        <f t="shared" si="37"/>
        <v>3.3594674583958143E-7</v>
      </c>
      <c r="Q72" s="56">
        <f t="shared" si="38"/>
        <v>0.94233458630611566</v>
      </c>
      <c r="R72" s="56">
        <f t="shared" si="39"/>
        <v>-224886.2932522124</v>
      </c>
      <c r="S72" s="16">
        <f t="shared" si="36"/>
        <v>221203</v>
      </c>
    </row>
    <row r="73" spans="2:19" x14ac:dyDescent="0.25">
      <c r="B73" s="11">
        <v>69</v>
      </c>
      <c r="C73" s="21">
        <v>43954</v>
      </c>
      <c r="D73" s="11">
        <f t="shared" si="30"/>
        <v>282195</v>
      </c>
      <c r="E73" s="4">
        <f t="shared" si="31"/>
        <v>208722</v>
      </c>
      <c r="F73" s="69">
        <f t="shared" si="40"/>
        <v>11287.800000000001</v>
      </c>
      <c r="G73" s="27">
        <f t="shared" si="43"/>
        <v>5.9913509007440196E-3</v>
      </c>
      <c r="H73" s="93">
        <f t="shared" si="44"/>
        <v>1</v>
      </c>
      <c r="I73" s="11">
        <f t="shared" si="41"/>
        <v>-54565</v>
      </c>
      <c r="J73" s="4">
        <f t="shared" si="32"/>
        <v>212985</v>
      </c>
      <c r="K73" s="55">
        <f t="shared" si="42"/>
        <v>208722</v>
      </c>
      <c r="L73" s="100">
        <f t="shared" si="33"/>
        <v>-8225</v>
      </c>
      <c r="M73" s="4">
        <f t="shared" si="34"/>
        <v>-8218</v>
      </c>
      <c r="N73" s="55">
        <f t="shared" si="35"/>
        <v>7823</v>
      </c>
      <c r="P73" s="58">
        <f t="shared" si="37"/>
        <v>3.3594674583958143E-7</v>
      </c>
      <c r="Q73" s="59">
        <f t="shared" si="38"/>
        <v>0.94790035869354983</v>
      </c>
      <c r="R73" s="59">
        <f t="shared" si="39"/>
        <v>-217128.85182522124</v>
      </c>
      <c r="S73" s="60">
        <f t="shared" si="36"/>
        <v>212985</v>
      </c>
    </row>
    <row r="74" spans="2:19" x14ac:dyDescent="0.25">
      <c r="B74" s="9">
        <v>70</v>
      </c>
      <c r="C74" s="22">
        <v>43955</v>
      </c>
      <c r="D74" s="9">
        <f t="shared" si="30"/>
        <v>282195</v>
      </c>
      <c r="E74" s="2">
        <f t="shared" si="31"/>
        <v>216531</v>
      </c>
      <c r="F74" s="68">
        <f t="shared" si="40"/>
        <v>11287.800000000001</v>
      </c>
      <c r="G74" s="28">
        <f t="shared" si="43"/>
        <v>5.9913509007440196E-3</v>
      </c>
      <c r="H74" s="94">
        <f t="shared" si="44"/>
        <v>1</v>
      </c>
      <c r="I74" s="9">
        <f t="shared" si="41"/>
        <v>-62827</v>
      </c>
      <c r="J74" s="2">
        <f t="shared" si="32"/>
        <v>204507</v>
      </c>
      <c r="K74" s="50">
        <f t="shared" si="42"/>
        <v>216531</v>
      </c>
      <c r="L74" s="101">
        <f t="shared" si="33"/>
        <v>-8262</v>
      </c>
      <c r="M74" s="2">
        <f t="shared" si="34"/>
        <v>-8478</v>
      </c>
      <c r="N74" s="50">
        <f t="shared" si="35"/>
        <v>7809</v>
      </c>
      <c r="P74" s="57">
        <f t="shared" si="37"/>
        <v>3.3594674583958143E-7</v>
      </c>
      <c r="Q74" s="56">
        <f t="shared" si="38"/>
        <v>0.95356782722913003</v>
      </c>
      <c r="R74" s="56">
        <f t="shared" si="39"/>
        <v>-209062.21211283185</v>
      </c>
      <c r="S74" s="16">
        <f t="shared" si="36"/>
        <v>204507</v>
      </c>
    </row>
    <row r="75" spans="2:19" x14ac:dyDescent="0.25">
      <c r="B75" s="11">
        <v>71</v>
      </c>
      <c r="C75" s="21">
        <v>43956</v>
      </c>
      <c r="D75" s="11">
        <f t="shared" si="30"/>
        <v>282195</v>
      </c>
      <c r="E75" s="4">
        <f t="shared" si="31"/>
        <v>224321</v>
      </c>
      <c r="F75" s="69">
        <f t="shared" si="40"/>
        <v>11287.800000000001</v>
      </c>
      <c r="G75" s="27">
        <f t="shared" si="43"/>
        <v>5.9913509007440196E-3</v>
      </c>
      <c r="H75" s="93">
        <f t="shared" si="44"/>
        <v>1</v>
      </c>
      <c r="I75" s="11">
        <f t="shared" si="41"/>
        <v>-71173</v>
      </c>
      <c r="J75" s="4">
        <f t="shared" si="32"/>
        <v>195821</v>
      </c>
      <c r="K75" s="55">
        <f t="shared" si="42"/>
        <v>224321</v>
      </c>
      <c r="L75" s="100">
        <f t="shared" si="33"/>
        <v>-8346</v>
      </c>
      <c r="M75" s="4">
        <f t="shared" si="34"/>
        <v>-8686</v>
      </c>
      <c r="N75" s="55">
        <f t="shared" si="35"/>
        <v>7790</v>
      </c>
      <c r="P75" s="58">
        <f t="shared" si="37"/>
        <v>3.3594674583958143E-7</v>
      </c>
      <c r="Q75" s="59">
        <f t="shared" si="38"/>
        <v>0.95933456583920118</v>
      </c>
      <c r="R75" s="59">
        <f t="shared" si="39"/>
        <v>-200740.36111725663</v>
      </c>
      <c r="S75" s="60">
        <f t="shared" si="36"/>
        <v>195821</v>
      </c>
    </row>
    <row r="76" spans="2:19" x14ac:dyDescent="0.25">
      <c r="B76" s="9">
        <v>72</v>
      </c>
      <c r="C76" s="22">
        <v>43957</v>
      </c>
      <c r="D76" s="9">
        <f t="shared" si="30"/>
        <v>282195</v>
      </c>
      <c r="E76" s="2">
        <f t="shared" si="31"/>
        <v>232089</v>
      </c>
      <c r="F76" s="68">
        <f t="shared" si="40"/>
        <v>11287.800000000001</v>
      </c>
      <c r="G76" s="28">
        <f t="shared" si="43"/>
        <v>5.9913509007440196E-3</v>
      </c>
      <c r="H76" s="94">
        <f t="shared" si="44"/>
        <v>1</v>
      </c>
      <c r="I76" s="9">
        <f t="shared" si="41"/>
        <v>-79647</v>
      </c>
      <c r="J76" s="2">
        <f t="shared" si="32"/>
        <v>186976</v>
      </c>
      <c r="K76" s="50">
        <f t="shared" si="42"/>
        <v>232089</v>
      </c>
      <c r="L76" s="101">
        <f t="shared" si="33"/>
        <v>-8474</v>
      </c>
      <c r="M76" s="2">
        <f t="shared" si="34"/>
        <v>-8845</v>
      </c>
      <c r="N76" s="50">
        <f t="shared" si="35"/>
        <v>7768</v>
      </c>
      <c r="P76" s="57">
        <f t="shared" si="37"/>
        <v>3.3594674583958143E-7</v>
      </c>
      <c r="Q76" s="56">
        <f t="shared" si="38"/>
        <v>0.96519879886791826</v>
      </c>
      <c r="R76" s="56">
        <f t="shared" si="39"/>
        <v>-192214.34109513275</v>
      </c>
      <c r="S76" s="16">
        <f t="shared" si="36"/>
        <v>186976</v>
      </c>
    </row>
    <row r="77" spans="2:19" x14ac:dyDescent="0.25">
      <c r="B77" s="11">
        <v>73</v>
      </c>
      <c r="C77" s="21">
        <v>43958</v>
      </c>
      <c r="D77" s="11">
        <f t="shared" si="30"/>
        <v>282195</v>
      </c>
      <c r="E77" s="4">
        <f t="shared" si="31"/>
        <v>239832</v>
      </c>
      <c r="F77" s="69">
        <f t="shared" si="40"/>
        <v>11287.800000000001</v>
      </c>
      <c r="G77" s="27">
        <f t="shared" si="43"/>
        <v>5.9913509007440196E-3</v>
      </c>
      <c r="H77" s="93">
        <f t="shared" si="44"/>
        <v>1</v>
      </c>
      <c r="I77" s="11">
        <f t="shared" si="41"/>
        <v>-88291</v>
      </c>
      <c r="J77" s="4">
        <f t="shared" si="32"/>
        <v>178020</v>
      </c>
      <c r="K77" s="55">
        <f t="shared" si="42"/>
        <v>239832</v>
      </c>
      <c r="L77" s="100">
        <f t="shared" si="33"/>
        <v>-8644</v>
      </c>
      <c r="M77" s="4">
        <f t="shared" si="34"/>
        <v>-8956</v>
      </c>
      <c r="N77" s="55">
        <f t="shared" si="35"/>
        <v>7743</v>
      </c>
      <c r="P77" s="58">
        <f t="shared" si="37"/>
        <v>3.3594674583958143E-7</v>
      </c>
      <c r="Q77" s="59">
        <f t="shared" si="38"/>
        <v>0.97115879055578813</v>
      </c>
      <c r="R77" s="59">
        <f t="shared" si="39"/>
        <v>-183532.24955752213</v>
      </c>
      <c r="S77" s="60">
        <f t="shared" si="36"/>
        <v>178020</v>
      </c>
    </row>
    <row r="78" spans="2:19" x14ac:dyDescent="0.25">
      <c r="B78" s="9">
        <v>74</v>
      </c>
      <c r="C78" s="22">
        <v>43959</v>
      </c>
      <c r="D78" s="9">
        <f t="shared" si="30"/>
        <v>282195</v>
      </c>
      <c r="E78" s="2">
        <f t="shared" si="31"/>
        <v>247549</v>
      </c>
      <c r="F78" s="68">
        <f t="shared" si="40"/>
        <v>11287.800000000001</v>
      </c>
      <c r="G78" s="28">
        <f t="shared" si="43"/>
        <v>5.9913509007440196E-3</v>
      </c>
      <c r="H78" s="94">
        <f t="shared" si="44"/>
        <v>1</v>
      </c>
      <c r="I78" s="9">
        <f t="shared" si="41"/>
        <v>-97147</v>
      </c>
      <c r="J78" s="2">
        <f t="shared" si="32"/>
        <v>168997</v>
      </c>
      <c r="K78" s="50">
        <f t="shared" si="42"/>
        <v>247549</v>
      </c>
      <c r="L78" s="101">
        <f t="shared" si="33"/>
        <v>-8856</v>
      </c>
      <c r="M78" s="2">
        <f t="shared" si="34"/>
        <v>-9023</v>
      </c>
      <c r="N78" s="50">
        <f t="shared" si="35"/>
        <v>7717</v>
      </c>
      <c r="P78" s="57">
        <f t="shared" si="37"/>
        <v>3.3594674583958143E-7</v>
      </c>
      <c r="Q78" s="56">
        <f t="shared" si="38"/>
        <v>0.9772124699603244</v>
      </c>
      <c r="R78" s="56">
        <f t="shared" si="39"/>
        <v>-174741.20243362832</v>
      </c>
      <c r="S78" s="16">
        <f t="shared" si="36"/>
        <v>168997</v>
      </c>
    </row>
    <row r="79" spans="2:19" x14ac:dyDescent="0.25">
      <c r="B79" s="11">
        <v>75</v>
      </c>
      <c r="C79" s="21">
        <v>43960</v>
      </c>
      <c r="D79" s="11">
        <f t="shared" si="30"/>
        <v>282195</v>
      </c>
      <c r="E79" s="4">
        <f t="shared" si="31"/>
        <v>255238</v>
      </c>
      <c r="F79" s="69">
        <f t="shared" si="40"/>
        <v>11287.800000000001</v>
      </c>
      <c r="G79" s="27">
        <f t="shared" si="43"/>
        <v>5.9913509007440196E-3</v>
      </c>
      <c r="H79" s="93">
        <f t="shared" si="44"/>
        <v>1</v>
      </c>
      <c r="I79" s="11">
        <f t="shared" si="41"/>
        <v>-106255</v>
      </c>
      <c r="J79" s="4">
        <f t="shared" si="32"/>
        <v>159951</v>
      </c>
      <c r="K79" s="55">
        <f t="shared" si="42"/>
        <v>255238</v>
      </c>
      <c r="L79" s="100">
        <f t="shared" si="33"/>
        <v>-9108</v>
      </c>
      <c r="M79" s="4">
        <f t="shared" si="34"/>
        <v>-9046</v>
      </c>
      <c r="N79" s="55">
        <f t="shared" si="35"/>
        <v>7689</v>
      </c>
      <c r="P79" s="58">
        <f t="shared" si="37"/>
        <v>3.3594674583958143E-7</v>
      </c>
      <c r="Q79" s="59">
        <f t="shared" si="38"/>
        <v>0.98335914676736502</v>
      </c>
      <c r="R79" s="59">
        <f t="shared" si="39"/>
        <v>-165884.38932522124</v>
      </c>
      <c r="S79" s="60">
        <f t="shared" si="36"/>
        <v>159951</v>
      </c>
    </row>
    <row r="80" spans="2:19" x14ac:dyDescent="0.25">
      <c r="B80" s="9">
        <v>76</v>
      </c>
      <c r="C80" s="22">
        <v>43961</v>
      </c>
      <c r="D80" s="9">
        <f t="shared" si="30"/>
        <v>282195</v>
      </c>
      <c r="E80" s="2">
        <f t="shared" si="31"/>
        <v>262900</v>
      </c>
      <c r="F80" s="68">
        <f t="shared" si="40"/>
        <v>11287.800000000001</v>
      </c>
      <c r="G80" s="28">
        <f t="shared" si="43"/>
        <v>5.9913509007440196E-3</v>
      </c>
      <c r="H80" s="94">
        <f t="shared" si="44"/>
        <v>1</v>
      </c>
      <c r="I80" s="9">
        <f t="shared" si="41"/>
        <v>-115653</v>
      </c>
      <c r="J80" s="2">
        <f t="shared" si="32"/>
        <v>150922</v>
      </c>
      <c r="K80" s="50">
        <f t="shared" si="42"/>
        <v>262900</v>
      </c>
      <c r="L80" s="101">
        <f t="shared" si="33"/>
        <v>-9398</v>
      </c>
      <c r="M80" s="2">
        <f t="shared" si="34"/>
        <v>-9029</v>
      </c>
      <c r="N80" s="50">
        <f t="shared" si="35"/>
        <v>7662</v>
      </c>
      <c r="P80" s="57">
        <f t="shared" si="37"/>
        <v>3.3594674583958143E-7</v>
      </c>
      <c r="Q80" s="56">
        <f t="shared" si="38"/>
        <v>0.98959744034858599</v>
      </c>
      <c r="R80" s="56">
        <f t="shared" si="39"/>
        <v>-157004.9998340708</v>
      </c>
      <c r="S80" s="16">
        <f t="shared" si="36"/>
        <v>150922</v>
      </c>
    </row>
    <row r="81" spans="2:19" x14ac:dyDescent="0.25">
      <c r="B81" s="11">
        <v>77</v>
      </c>
      <c r="C81" s="21">
        <v>43962</v>
      </c>
      <c r="D81" s="11">
        <f t="shared" si="30"/>
        <v>282195</v>
      </c>
      <c r="E81" s="4">
        <f t="shared" si="31"/>
        <v>270535</v>
      </c>
      <c r="F81" s="69">
        <f t="shared" si="40"/>
        <v>11287.800000000001</v>
      </c>
      <c r="G81" s="27">
        <f t="shared" si="43"/>
        <v>5.9913509007440196E-3</v>
      </c>
      <c r="H81" s="93">
        <f t="shared" si="44"/>
        <v>1</v>
      </c>
      <c r="I81" s="11">
        <f t="shared" si="41"/>
        <v>-125380</v>
      </c>
      <c r="J81" s="4">
        <f t="shared" si="32"/>
        <v>141951</v>
      </c>
      <c r="K81" s="55">
        <f t="shared" si="42"/>
        <v>270535</v>
      </c>
      <c r="L81" s="100">
        <f t="shared" si="33"/>
        <v>-9727</v>
      </c>
      <c r="M81" s="4">
        <f t="shared" si="34"/>
        <v>-8971</v>
      </c>
      <c r="N81" s="55">
        <f t="shared" si="35"/>
        <v>7635</v>
      </c>
      <c r="P81" s="58">
        <f t="shared" si="37"/>
        <v>3.3594674583958143E-7</v>
      </c>
      <c r="Q81" s="59">
        <f t="shared" si="38"/>
        <v>0.99592670028617669</v>
      </c>
      <c r="R81" s="59">
        <f t="shared" si="39"/>
        <v>-148142.29723451327</v>
      </c>
      <c r="S81" s="60">
        <f t="shared" si="36"/>
        <v>141951</v>
      </c>
    </row>
    <row r="82" spans="2:19" x14ac:dyDescent="0.25">
      <c r="B82" s="9">
        <v>78</v>
      </c>
      <c r="C82" s="22">
        <v>43963</v>
      </c>
      <c r="D82" s="9">
        <f t="shared" si="30"/>
        <v>282195</v>
      </c>
      <c r="E82" s="2">
        <f t="shared" si="31"/>
        <v>278144</v>
      </c>
      <c r="F82" s="68">
        <f t="shared" si="40"/>
        <v>11287.800000000001</v>
      </c>
      <c r="G82" s="28">
        <f t="shared" si="43"/>
        <v>5.9913509007440196E-3</v>
      </c>
      <c r="H82" s="94">
        <f t="shared" si="44"/>
        <v>1</v>
      </c>
      <c r="I82" s="9">
        <f t="shared" si="41"/>
        <v>-135473</v>
      </c>
      <c r="J82" s="2">
        <f t="shared" si="32"/>
        <v>133075</v>
      </c>
      <c r="K82" s="50">
        <f t="shared" si="42"/>
        <v>278144</v>
      </c>
      <c r="L82" s="101">
        <f t="shared" si="33"/>
        <v>-10093</v>
      </c>
      <c r="M82" s="2">
        <f t="shared" si="34"/>
        <v>-8876</v>
      </c>
      <c r="N82" s="50">
        <f t="shared" si="35"/>
        <v>7609</v>
      </c>
      <c r="P82" s="57">
        <f t="shared" si="37"/>
        <v>3.3594674583958143E-7</v>
      </c>
      <c r="Q82" s="56">
        <f t="shared" si="38"/>
        <v>1.002346256214151</v>
      </c>
      <c r="R82" s="56">
        <f t="shared" si="39"/>
        <v>-139336.52638274338</v>
      </c>
      <c r="S82" s="16">
        <f t="shared" si="36"/>
        <v>133075</v>
      </c>
    </row>
    <row r="83" spans="2:19" x14ac:dyDescent="0.25">
      <c r="B83" s="11">
        <v>79</v>
      </c>
      <c r="C83" s="21">
        <v>43964</v>
      </c>
      <c r="D83" s="11">
        <f t="shared" si="30"/>
        <v>282195</v>
      </c>
      <c r="E83" s="4">
        <f t="shared" si="31"/>
        <v>285729</v>
      </c>
      <c r="F83" s="69">
        <f t="shared" si="40"/>
        <v>11287.800000000001</v>
      </c>
      <c r="G83" s="27">
        <f t="shared" si="43"/>
        <v>5.9913509007440196E-3</v>
      </c>
      <c r="H83" s="93">
        <f t="shared" si="44"/>
        <v>1</v>
      </c>
      <c r="I83" s="11">
        <f t="shared" si="41"/>
        <v>-145968</v>
      </c>
      <c r="J83" s="4">
        <f t="shared" si="32"/>
        <v>124329</v>
      </c>
      <c r="K83" s="55">
        <f t="shared" si="42"/>
        <v>285729</v>
      </c>
      <c r="L83" s="100">
        <f t="shared" si="33"/>
        <v>-10495</v>
      </c>
      <c r="M83" s="4">
        <f t="shared" si="34"/>
        <v>-8746</v>
      </c>
      <c r="N83" s="55">
        <f t="shared" si="35"/>
        <v>7585</v>
      </c>
      <c r="P83" s="58">
        <f t="shared" si="37"/>
        <v>3.3594674583958143E-7</v>
      </c>
      <c r="Q83" s="59">
        <f t="shared" si="38"/>
        <v>1.0088561280806849</v>
      </c>
      <c r="R83" s="59">
        <f t="shared" si="39"/>
        <v>-130624.00580752213</v>
      </c>
      <c r="S83" s="60">
        <f t="shared" si="36"/>
        <v>124329</v>
      </c>
    </row>
    <row r="84" spans="2:19" x14ac:dyDescent="0.25">
      <c r="B84" s="9">
        <v>80</v>
      </c>
      <c r="C84" s="22">
        <v>43965</v>
      </c>
      <c r="D84" s="9">
        <f t="shared" si="30"/>
        <v>282195</v>
      </c>
      <c r="E84" s="2">
        <f t="shared" si="31"/>
        <v>293293</v>
      </c>
      <c r="F84" s="68">
        <f t="shared" si="40"/>
        <v>11287.800000000001</v>
      </c>
      <c r="G84" s="28">
        <f t="shared" si="43"/>
        <v>5.9913509007440196E-3</v>
      </c>
      <c r="H84" s="94">
        <f t="shared" si="44"/>
        <v>1</v>
      </c>
      <c r="I84" s="9">
        <f t="shared" si="41"/>
        <v>-156901</v>
      </c>
      <c r="J84" s="2">
        <f t="shared" si="32"/>
        <v>115749</v>
      </c>
      <c r="K84" s="50">
        <f t="shared" si="42"/>
        <v>293293</v>
      </c>
      <c r="L84" s="101">
        <f t="shared" si="33"/>
        <v>-10933</v>
      </c>
      <c r="M84" s="2">
        <f t="shared" si="34"/>
        <v>-8580</v>
      </c>
      <c r="N84" s="50">
        <f t="shared" si="35"/>
        <v>7564</v>
      </c>
      <c r="P84" s="57">
        <f t="shared" si="37"/>
        <v>3.3594674583958143E-7</v>
      </c>
      <c r="Q84" s="56">
        <f t="shared" si="38"/>
        <v>1.015456690965123</v>
      </c>
      <c r="R84" s="56">
        <f t="shared" si="39"/>
        <v>-122039.09087389382</v>
      </c>
      <c r="S84" s="16">
        <f t="shared" si="36"/>
        <v>115749</v>
      </c>
    </row>
    <row r="85" spans="2:19" x14ac:dyDescent="0.25">
      <c r="B85" s="11">
        <v>81</v>
      </c>
      <c r="C85" s="21">
        <v>43966</v>
      </c>
      <c r="D85" s="11">
        <f t="shared" si="30"/>
        <v>282195</v>
      </c>
      <c r="E85" s="4">
        <f t="shared" si="31"/>
        <v>300840</v>
      </c>
      <c r="F85" s="69">
        <f t="shared" si="40"/>
        <v>11287.800000000001</v>
      </c>
      <c r="G85" s="27">
        <f t="shared" si="43"/>
        <v>5.9913509007440196E-3</v>
      </c>
      <c r="H85" s="93">
        <f t="shared" si="44"/>
        <v>1</v>
      </c>
      <c r="I85" s="11">
        <f t="shared" si="41"/>
        <v>-168306</v>
      </c>
      <c r="J85" s="4">
        <f t="shared" si="32"/>
        <v>107366</v>
      </c>
      <c r="K85" s="55">
        <f t="shared" si="42"/>
        <v>300840</v>
      </c>
      <c r="L85" s="100">
        <f t="shared" si="33"/>
        <v>-11405</v>
      </c>
      <c r="M85" s="4">
        <f t="shared" si="34"/>
        <v>-8383</v>
      </c>
      <c r="N85" s="55">
        <f t="shared" si="35"/>
        <v>7547</v>
      </c>
      <c r="P85" s="58">
        <f t="shared" si="37"/>
        <v>3.3594674583958143E-7</v>
      </c>
      <c r="Q85" s="59">
        <f t="shared" si="38"/>
        <v>1.0221480047119933</v>
      </c>
      <c r="R85" s="59">
        <f t="shared" si="39"/>
        <v>-113617.11852876107</v>
      </c>
      <c r="S85" s="60">
        <f t="shared" si="36"/>
        <v>107366</v>
      </c>
    </row>
    <row r="86" spans="2:19" x14ac:dyDescent="0.25">
      <c r="B86" s="9">
        <v>82</v>
      </c>
      <c r="C86" s="22">
        <v>43967</v>
      </c>
      <c r="D86" s="9">
        <f t="shared" si="30"/>
        <v>282195</v>
      </c>
      <c r="E86" s="2">
        <f t="shared" si="31"/>
        <v>308373</v>
      </c>
      <c r="F86" s="68">
        <f t="shared" si="40"/>
        <v>11287.800000000001</v>
      </c>
      <c r="G86" s="28">
        <f t="shared" si="43"/>
        <v>5.9913509007440196E-3</v>
      </c>
      <c r="H86" s="94">
        <f t="shared" si="44"/>
        <v>1</v>
      </c>
      <c r="I86" s="9">
        <f t="shared" si="41"/>
        <v>-180216</v>
      </c>
      <c r="J86" s="2">
        <f t="shared" si="32"/>
        <v>99211</v>
      </c>
      <c r="K86" s="50">
        <f t="shared" si="42"/>
        <v>308373</v>
      </c>
      <c r="L86" s="101">
        <f t="shared" si="33"/>
        <v>-11910</v>
      </c>
      <c r="M86" s="2">
        <f t="shared" si="34"/>
        <v>-8155</v>
      </c>
      <c r="N86" s="50">
        <f t="shared" si="35"/>
        <v>7533</v>
      </c>
      <c r="P86" s="57">
        <f t="shared" si="37"/>
        <v>3.3594674583958143E-7</v>
      </c>
      <c r="Q86" s="56">
        <f t="shared" si="38"/>
        <v>1.0289311546629785</v>
      </c>
      <c r="R86" s="56">
        <f t="shared" si="39"/>
        <v>-105388.51780973452</v>
      </c>
      <c r="S86" s="16">
        <f t="shared" si="36"/>
        <v>99211</v>
      </c>
    </row>
    <row r="87" spans="2:19" x14ac:dyDescent="0.25">
      <c r="B87" s="11">
        <v>83</v>
      </c>
      <c r="C87" s="21">
        <v>43968</v>
      </c>
      <c r="D87" s="11">
        <f t="shared" si="30"/>
        <v>282195</v>
      </c>
      <c r="E87" s="4">
        <f t="shared" si="31"/>
        <v>315897</v>
      </c>
      <c r="F87" s="69">
        <f t="shared" si="40"/>
        <v>11287.800000000001</v>
      </c>
      <c r="G87" s="27">
        <f t="shared" si="43"/>
        <v>5.9913509007440196E-3</v>
      </c>
      <c r="H87" s="93">
        <f t="shared" si="44"/>
        <v>1</v>
      </c>
      <c r="I87" s="11">
        <f t="shared" si="41"/>
        <v>-192663</v>
      </c>
      <c r="J87" s="4">
        <f t="shared" si="32"/>
        <v>91312</v>
      </c>
      <c r="K87" s="55">
        <f t="shared" si="42"/>
        <v>315897</v>
      </c>
      <c r="L87" s="100">
        <f t="shared" si="33"/>
        <v>-12447</v>
      </c>
      <c r="M87" s="4">
        <f t="shared" si="34"/>
        <v>-7899</v>
      </c>
      <c r="N87" s="55">
        <f t="shared" si="35"/>
        <v>7524</v>
      </c>
      <c r="P87" s="58">
        <f t="shared" ref="P87:P118" si="45">R$17*((1+P$17-Q$17)*(1+P$17+S$17)-Q$17)</f>
        <v>3.3594674583958143E-7</v>
      </c>
      <c r="Q87" s="59">
        <f t="shared" ref="Q87:Q118" si="46">(1+P$17-Q$17)*(1+P$17+S$17)-R$17*((S$17*K86)+((I86+J86)*(1+P$17+S$17)))</f>
        <v>1.0358068710285924</v>
      </c>
      <c r="R87" s="59">
        <f t="shared" ref="R87:R118" si="47">-J86*(1+P$17+S$17)</f>
        <v>-97383.717754424782</v>
      </c>
      <c r="S87" s="60">
        <f t="shared" si="36"/>
        <v>91312</v>
      </c>
    </row>
    <row r="88" spans="2:19" x14ac:dyDescent="0.25">
      <c r="B88" s="9">
        <v>84</v>
      </c>
      <c r="C88" s="22">
        <v>43969</v>
      </c>
      <c r="D88" s="9">
        <f t="shared" si="30"/>
        <v>282195</v>
      </c>
      <c r="E88" s="2">
        <f t="shared" si="31"/>
        <v>323417</v>
      </c>
      <c r="F88" s="68">
        <f t="shared" si="40"/>
        <v>11287.800000000001</v>
      </c>
      <c r="G88" s="28">
        <f t="shared" si="43"/>
        <v>5.9913509007440196E-3</v>
      </c>
      <c r="H88" s="94">
        <f t="shared" si="44"/>
        <v>1</v>
      </c>
      <c r="I88" s="9">
        <f t="shared" si="41"/>
        <v>-205679</v>
      </c>
      <c r="J88" s="2">
        <f t="shared" si="32"/>
        <v>83696</v>
      </c>
      <c r="K88" s="50">
        <f t="shared" si="42"/>
        <v>323417</v>
      </c>
      <c r="L88" s="101">
        <f t="shared" si="33"/>
        <v>-13016</v>
      </c>
      <c r="M88" s="2">
        <f t="shared" si="34"/>
        <v>-7616</v>
      </c>
      <c r="N88" s="50">
        <f t="shared" si="35"/>
        <v>7520</v>
      </c>
      <c r="P88" s="57">
        <f t="shared" si="45"/>
        <v>3.3594674583958143E-7</v>
      </c>
      <c r="Q88" s="56">
        <f t="shared" si="46"/>
        <v>1.0427765942816867</v>
      </c>
      <c r="R88" s="56">
        <f t="shared" si="47"/>
        <v>-89630.202654867258</v>
      </c>
      <c r="S88" s="16">
        <f t="shared" si="36"/>
        <v>83696</v>
      </c>
    </row>
    <row r="89" spans="2:19" x14ac:dyDescent="0.25">
      <c r="B89" s="11">
        <v>85</v>
      </c>
      <c r="C89" s="21">
        <v>43970</v>
      </c>
      <c r="D89" s="11">
        <f t="shared" si="30"/>
        <v>282195</v>
      </c>
      <c r="E89" s="4">
        <f t="shared" si="31"/>
        <v>330939</v>
      </c>
      <c r="F89" s="69">
        <f t="shared" si="40"/>
        <v>11287.800000000001</v>
      </c>
      <c r="G89" s="27">
        <f t="shared" si="43"/>
        <v>5.9913509007440196E-3</v>
      </c>
      <c r="H89" s="93">
        <f t="shared" si="44"/>
        <v>1</v>
      </c>
      <c r="I89" s="11">
        <f t="shared" si="41"/>
        <v>-219292</v>
      </c>
      <c r="J89" s="4">
        <f t="shared" si="32"/>
        <v>76386</v>
      </c>
      <c r="K89" s="55">
        <f t="shared" si="42"/>
        <v>330939</v>
      </c>
      <c r="L89" s="100">
        <f t="shared" si="33"/>
        <v>-13613</v>
      </c>
      <c r="M89" s="4">
        <f t="shared" si="34"/>
        <v>-7310</v>
      </c>
      <c r="N89" s="55">
        <f t="shared" si="35"/>
        <v>7522</v>
      </c>
      <c r="P89" s="58">
        <f t="shared" si="45"/>
        <v>3.3594674583958143E-7</v>
      </c>
      <c r="Q89" s="59">
        <f t="shared" si="46"/>
        <v>1.0498421000781064</v>
      </c>
      <c r="R89" s="59">
        <f t="shared" si="47"/>
        <v>-82154.475221238943</v>
      </c>
      <c r="S89" s="60">
        <f t="shared" si="36"/>
        <v>76386</v>
      </c>
    </row>
    <row r="90" spans="2:19" x14ac:dyDescent="0.25">
      <c r="B90" s="9">
        <v>86</v>
      </c>
      <c r="C90" s="22">
        <v>43971</v>
      </c>
      <c r="D90" s="9">
        <f t="shared" si="30"/>
        <v>282195</v>
      </c>
      <c r="E90" s="2">
        <f t="shared" si="31"/>
        <v>338469</v>
      </c>
      <c r="F90" s="68">
        <f t="shared" si="40"/>
        <v>11287.800000000001</v>
      </c>
      <c r="G90" s="28">
        <f t="shared" si="43"/>
        <v>5.9913509007440196E-3</v>
      </c>
      <c r="H90" s="94">
        <f t="shared" si="44"/>
        <v>1</v>
      </c>
      <c r="I90" s="9">
        <f t="shared" si="41"/>
        <v>-233531</v>
      </c>
      <c r="J90" s="2">
        <f t="shared" si="32"/>
        <v>69404</v>
      </c>
      <c r="K90" s="50">
        <f t="shared" si="42"/>
        <v>338469</v>
      </c>
      <c r="L90" s="101">
        <f t="shared" si="33"/>
        <v>-14239</v>
      </c>
      <c r="M90" s="2">
        <f t="shared" si="34"/>
        <v>-6982</v>
      </c>
      <c r="N90" s="50">
        <f t="shared" si="35"/>
        <v>7530</v>
      </c>
      <c r="P90" s="57">
        <f t="shared" si="45"/>
        <v>3.3594674583958143E-7</v>
      </c>
      <c r="Q90" s="56">
        <f t="shared" si="46"/>
        <v>1.0570051840218726</v>
      </c>
      <c r="R90" s="56">
        <f t="shared" si="47"/>
        <v>-74979.111836283191</v>
      </c>
      <c r="S90" s="16">
        <f t="shared" si="36"/>
        <v>69404</v>
      </c>
    </row>
    <row r="91" spans="2:19" x14ac:dyDescent="0.25">
      <c r="B91" s="11">
        <v>87</v>
      </c>
      <c r="C91" s="21">
        <v>43972</v>
      </c>
      <c r="D91" s="11">
        <f t="shared" si="30"/>
        <v>282195</v>
      </c>
      <c r="E91" s="4">
        <f t="shared" si="31"/>
        <v>346014</v>
      </c>
      <c r="F91" s="69">
        <f t="shared" si="40"/>
        <v>11287.800000000001</v>
      </c>
      <c r="G91" s="27">
        <f t="shared" si="43"/>
        <v>5.9913509007440196E-3</v>
      </c>
      <c r="H91" s="93">
        <f t="shared" si="44"/>
        <v>1</v>
      </c>
      <c r="I91" s="11">
        <f t="shared" si="41"/>
        <v>-248420</v>
      </c>
      <c r="J91" s="4">
        <f t="shared" si="32"/>
        <v>62768</v>
      </c>
      <c r="K91" s="55">
        <f t="shared" si="42"/>
        <v>346014</v>
      </c>
      <c r="L91" s="100">
        <f t="shared" si="33"/>
        <v>-14889</v>
      </c>
      <c r="M91" s="4">
        <f t="shared" si="34"/>
        <v>-6636</v>
      </c>
      <c r="N91" s="55">
        <f t="shared" si="35"/>
        <v>7545</v>
      </c>
      <c r="P91" s="58">
        <f t="shared" si="45"/>
        <v>3.3594674583958143E-7</v>
      </c>
      <c r="Q91" s="59">
        <f t="shared" si="46"/>
        <v>1.0642683120829919</v>
      </c>
      <c r="R91" s="59">
        <f t="shared" si="47"/>
        <v>-68125.707300884955</v>
      </c>
      <c r="S91" s="60">
        <f t="shared" si="36"/>
        <v>62768</v>
      </c>
    </row>
    <row r="92" spans="2:19" x14ac:dyDescent="0.25">
      <c r="B92" s="9">
        <v>88</v>
      </c>
      <c r="C92" s="22">
        <v>43973</v>
      </c>
      <c r="D92" s="9">
        <f t="shared" si="30"/>
        <v>282195</v>
      </c>
      <c r="E92" s="2">
        <f t="shared" si="31"/>
        <v>353581</v>
      </c>
      <c r="F92" s="68">
        <f t="shared" si="40"/>
        <v>11287.800000000001</v>
      </c>
      <c r="G92" s="28">
        <f t="shared" si="43"/>
        <v>5.9913509007440196E-3</v>
      </c>
      <c r="H92" s="94">
        <f t="shared" si="44"/>
        <v>1</v>
      </c>
      <c r="I92" s="9">
        <f t="shared" si="41"/>
        <v>-263984</v>
      </c>
      <c r="J92" s="2">
        <f t="shared" si="32"/>
        <v>56492</v>
      </c>
      <c r="K92" s="50">
        <f t="shared" si="42"/>
        <v>353581</v>
      </c>
      <c r="L92" s="101">
        <f t="shared" si="33"/>
        <v>-15564</v>
      </c>
      <c r="M92" s="2">
        <f t="shared" si="34"/>
        <v>-6276</v>
      </c>
      <c r="N92" s="50">
        <f t="shared" si="35"/>
        <v>7567</v>
      </c>
      <c r="P92" s="57">
        <f t="shared" si="45"/>
        <v>3.3594674583958143E-7</v>
      </c>
      <c r="Q92" s="56">
        <f t="shared" si="46"/>
        <v>1.0716336349966544</v>
      </c>
      <c r="R92" s="56">
        <f t="shared" si="47"/>
        <v>-61611.930088495574</v>
      </c>
      <c r="S92" s="16">
        <f t="shared" si="36"/>
        <v>56492</v>
      </c>
    </row>
    <row r="93" spans="2:19" x14ac:dyDescent="0.25">
      <c r="B93" s="11">
        <v>89</v>
      </c>
      <c r="C93" s="21">
        <v>43974</v>
      </c>
      <c r="D93" s="11">
        <f t="shared" si="30"/>
        <v>282195</v>
      </c>
      <c r="E93" s="4">
        <f t="shared" si="31"/>
        <v>361178</v>
      </c>
      <c r="F93" s="69">
        <f t="shared" si="40"/>
        <v>11287.800000000001</v>
      </c>
      <c r="G93" s="27">
        <f t="shared" si="43"/>
        <v>5.9913509007440196E-3</v>
      </c>
      <c r="H93" s="93">
        <f t="shared" si="44"/>
        <v>1</v>
      </c>
      <c r="I93" s="11">
        <f t="shared" si="41"/>
        <v>-280243</v>
      </c>
      <c r="J93" s="4">
        <f t="shared" si="32"/>
        <v>50589</v>
      </c>
      <c r="K93" s="55">
        <f t="shared" si="42"/>
        <v>361178</v>
      </c>
      <c r="L93" s="100">
        <f t="shared" si="33"/>
        <v>-16259</v>
      </c>
      <c r="M93" s="4">
        <f t="shared" si="34"/>
        <v>-5903</v>
      </c>
      <c r="N93" s="55">
        <f t="shared" si="35"/>
        <v>7597</v>
      </c>
      <c r="P93" s="58">
        <f t="shared" si="45"/>
        <v>3.3594674583958143E-7</v>
      </c>
      <c r="Q93" s="59">
        <f t="shared" si="46"/>
        <v>1.0791049794130154</v>
      </c>
      <c r="R93" s="59">
        <f t="shared" si="47"/>
        <v>-55451.522345132747</v>
      </c>
      <c r="S93" s="60">
        <f t="shared" si="36"/>
        <v>50589</v>
      </c>
    </row>
    <row r="94" spans="2:19" x14ac:dyDescent="0.25">
      <c r="B94" s="9">
        <v>90</v>
      </c>
      <c r="C94" s="22">
        <v>43975</v>
      </c>
      <c r="D94" s="9">
        <f t="shared" si="30"/>
        <v>282195</v>
      </c>
      <c r="E94" s="2">
        <f t="shared" si="31"/>
        <v>368812</v>
      </c>
      <c r="F94" s="68">
        <f t="shared" si="40"/>
        <v>11287.800000000001</v>
      </c>
      <c r="G94" s="28">
        <f t="shared" si="43"/>
        <v>5.9913509007440196E-3</v>
      </c>
      <c r="H94" s="94">
        <f t="shared" si="44"/>
        <v>1</v>
      </c>
      <c r="I94" s="9">
        <f t="shared" si="41"/>
        <v>-297215</v>
      </c>
      <c r="J94" s="2">
        <f t="shared" si="32"/>
        <v>45068</v>
      </c>
      <c r="K94" s="50">
        <f t="shared" si="42"/>
        <v>368812</v>
      </c>
      <c r="L94" s="101">
        <f t="shared" si="33"/>
        <v>-16972</v>
      </c>
      <c r="M94" s="2">
        <f t="shared" si="34"/>
        <v>-5521</v>
      </c>
      <c r="N94" s="50">
        <f t="shared" si="35"/>
        <v>7634</v>
      </c>
      <c r="P94" s="57">
        <f t="shared" si="45"/>
        <v>3.3594674583958143E-7</v>
      </c>
      <c r="Q94" s="56">
        <f t="shared" si="46"/>
        <v>1.0866848511984337</v>
      </c>
      <c r="R94" s="56">
        <f t="shared" si="47"/>
        <v>-49657.24463495575</v>
      </c>
      <c r="S94" s="16">
        <f t="shared" si="36"/>
        <v>45068</v>
      </c>
    </row>
    <row r="95" spans="2:19" x14ac:dyDescent="0.25">
      <c r="B95" s="11">
        <v>91</v>
      </c>
      <c r="C95" s="21">
        <v>43976</v>
      </c>
      <c r="D95" s="11">
        <f t="shared" si="30"/>
        <v>282195</v>
      </c>
      <c r="E95" s="4">
        <f t="shared" si="31"/>
        <v>376492</v>
      </c>
      <c r="F95" s="69">
        <f t="shared" si="40"/>
        <v>11287.800000000001</v>
      </c>
      <c r="G95" s="27">
        <f t="shared" si="43"/>
        <v>5.9913509007440196E-3</v>
      </c>
      <c r="H95" s="93">
        <f t="shared" si="44"/>
        <v>1</v>
      </c>
      <c r="I95" s="11">
        <f t="shared" si="41"/>
        <v>-314915</v>
      </c>
      <c r="J95" s="4">
        <f t="shared" si="32"/>
        <v>39933</v>
      </c>
      <c r="K95" s="55">
        <f t="shared" si="42"/>
        <v>376492</v>
      </c>
      <c r="L95" s="100">
        <f t="shared" si="33"/>
        <v>-17700</v>
      </c>
      <c r="M95" s="4">
        <f t="shared" si="34"/>
        <v>-5135</v>
      </c>
      <c r="N95" s="55">
        <f t="shared" si="35"/>
        <v>7680</v>
      </c>
      <c r="P95" s="58">
        <f t="shared" si="45"/>
        <v>3.3594674583958143E-7</v>
      </c>
      <c r="Q95" s="59">
        <f t="shared" si="46"/>
        <v>1.0943764066370782</v>
      </c>
      <c r="R95" s="59">
        <f t="shared" si="47"/>
        <v>-44237.931194690267</v>
      </c>
      <c r="S95" s="60">
        <f t="shared" si="36"/>
        <v>39933</v>
      </c>
    </row>
    <row r="96" spans="2:19" x14ac:dyDescent="0.25">
      <c r="B96" s="9">
        <v>92</v>
      </c>
      <c r="C96" s="22">
        <v>43977</v>
      </c>
      <c r="D96" s="9">
        <f t="shared" si="30"/>
        <v>282195</v>
      </c>
      <c r="E96" s="2">
        <f t="shared" si="31"/>
        <v>384226</v>
      </c>
      <c r="F96" s="68">
        <f t="shared" si="40"/>
        <v>11287.800000000001</v>
      </c>
      <c r="G96" s="28">
        <f t="shared" si="43"/>
        <v>5.9913509007440196E-3</v>
      </c>
      <c r="H96" s="94">
        <f t="shared" si="44"/>
        <v>1</v>
      </c>
      <c r="I96" s="9">
        <f t="shared" si="41"/>
        <v>-333356</v>
      </c>
      <c r="J96" s="2">
        <f t="shared" si="32"/>
        <v>35186</v>
      </c>
      <c r="K96" s="50">
        <f t="shared" si="42"/>
        <v>384226</v>
      </c>
      <c r="L96" s="101">
        <f t="shared" si="33"/>
        <v>-18441</v>
      </c>
      <c r="M96" s="2">
        <f t="shared" si="34"/>
        <v>-4747</v>
      </c>
      <c r="N96" s="50">
        <f t="shared" si="35"/>
        <v>7734</v>
      </c>
      <c r="P96" s="57">
        <f t="shared" si="45"/>
        <v>3.3594674583958143E-7</v>
      </c>
      <c r="Q96" s="56">
        <f t="shared" si="46"/>
        <v>1.1021835122754564</v>
      </c>
      <c r="R96" s="56">
        <f t="shared" si="47"/>
        <v>-39197.508351769909</v>
      </c>
      <c r="S96" s="16">
        <f t="shared" si="36"/>
        <v>35186</v>
      </c>
    </row>
    <row r="97" spans="2:19" x14ac:dyDescent="0.25">
      <c r="B97" s="11">
        <v>93</v>
      </c>
      <c r="C97" s="21">
        <v>43978</v>
      </c>
      <c r="D97" s="11">
        <f t="shared" si="30"/>
        <v>282195</v>
      </c>
      <c r="E97" s="4">
        <f t="shared" si="31"/>
        <v>392022</v>
      </c>
      <c r="F97" s="69">
        <f t="shared" ref="F97:F128" si="48">D97*P$17</f>
        <v>11287.800000000001</v>
      </c>
      <c r="G97" s="27">
        <f t="shared" si="43"/>
        <v>5.9913509007440196E-3</v>
      </c>
      <c r="H97" s="93">
        <f t="shared" si="44"/>
        <v>1</v>
      </c>
      <c r="I97" s="11">
        <f t="shared" ref="I97:I128" si="49">INT((S$17*K97+I96)/(1+R$17*J97))</f>
        <v>-352547</v>
      </c>
      <c r="J97" s="4">
        <f t="shared" si="32"/>
        <v>30824</v>
      </c>
      <c r="K97" s="55">
        <f t="shared" ref="K97:K128" si="50">INT((Q$17*J97+K96)/(1+P$17+S$17))</f>
        <v>392022</v>
      </c>
      <c r="L97" s="100">
        <f t="shared" si="33"/>
        <v>-19191</v>
      </c>
      <c r="M97" s="4">
        <f t="shared" si="34"/>
        <v>-4362</v>
      </c>
      <c r="N97" s="55">
        <f t="shared" si="35"/>
        <v>7796</v>
      </c>
      <c r="P97" s="58">
        <f t="shared" si="45"/>
        <v>3.3594674583958143E-7</v>
      </c>
      <c r="Q97" s="59">
        <f t="shared" si="46"/>
        <v>1.1101100147118992</v>
      </c>
      <c r="R97" s="59">
        <f t="shared" si="47"/>
        <v>-34537.939269911505</v>
      </c>
      <c r="S97" s="60">
        <f t="shared" si="36"/>
        <v>30824</v>
      </c>
    </row>
    <row r="98" spans="2:19" x14ac:dyDescent="0.25">
      <c r="B98" s="9">
        <v>94</v>
      </c>
      <c r="C98" s="22">
        <v>43979</v>
      </c>
      <c r="D98" s="9">
        <f t="shared" ref="D98:D161" si="51">D97+IF(M98&gt;0,M98,0)</f>
        <v>282195</v>
      </c>
      <c r="E98" s="2">
        <f t="shared" ref="E98:E161" si="52">E97+IF(N98&gt;0,N98,0)</f>
        <v>399888</v>
      </c>
      <c r="F98" s="68">
        <f t="shared" si="48"/>
        <v>11287.800000000001</v>
      </c>
      <c r="G98" s="28">
        <f t="shared" si="43"/>
        <v>5.9913509007440196E-3</v>
      </c>
      <c r="H98" s="94">
        <f t="shared" si="44"/>
        <v>1</v>
      </c>
      <c r="I98" s="9">
        <f t="shared" si="49"/>
        <v>-372494</v>
      </c>
      <c r="J98" s="2">
        <f t="shared" ref="J98:J161" si="53">S98</f>
        <v>26842</v>
      </c>
      <c r="K98" s="50">
        <f t="shared" si="50"/>
        <v>399888</v>
      </c>
      <c r="L98" s="101">
        <f t="shared" ref="L98:L161" si="54">I98-I97</f>
        <v>-19947</v>
      </c>
      <c r="M98" s="2">
        <f t="shared" ref="M98:M161" si="55">J98-J97</f>
        <v>-3982</v>
      </c>
      <c r="N98" s="50">
        <f t="shared" ref="N98:N161" si="56">K98-K97</f>
        <v>7866</v>
      </c>
      <c r="P98" s="57">
        <f t="shared" si="45"/>
        <v>3.3594674583958143E-7</v>
      </c>
      <c r="Q98" s="56">
        <f t="shared" si="46"/>
        <v>1.1181600957277311</v>
      </c>
      <c r="R98" s="56">
        <f t="shared" si="47"/>
        <v>-30256.279203539823</v>
      </c>
      <c r="S98" s="16">
        <f t="shared" ref="S98:S161" si="57">INT(((-Q98+SQRT((Q98^2)-(4*P98*R98)))/(2*P98)))</f>
        <v>26842</v>
      </c>
    </row>
    <row r="99" spans="2:19" x14ac:dyDescent="0.25">
      <c r="B99" s="11">
        <v>95</v>
      </c>
      <c r="C99" s="21">
        <v>43980</v>
      </c>
      <c r="D99" s="11">
        <f t="shared" si="51"/>
        <v>282195</v>
      </c>
      <c r="E99" s="4">
        <f t="shared" si="52"/>
        <v>407833</v>
      </c>
      <c r="F99" s="69">
        <f t="shared" si="48"/>
        <v>11287.800000000001</v>
      </c>
      <c r="G99" s="27">
        <f t="shared" si="43"/>
        <v>5.9913509007440196E-3</v>
      </c>
      <c r="H99" s="93">
        <f t="shared" si="44"/>
        <v>1</v>
      </c>
      <c r="I99" s="11">
        <f t="shared" si="49"/>
        <v>-393200</v>
      </c>
      <c r="J99" s="4">
        <f t="shared" si="53"/>
        <v>23231</v>
      </c>
      <c r="K99" s="55">
        <f t="shared" si="50"/>
        <v>407833</v>
      </c>
      <c r="L99" s="100">
        <f t="shared" si="54"/>
        <v>-20706</v>
      </c>
      <c r="M99" s="4">
        <f t="shared" si="55"/>
        <v>-3611</v>
      </c>
      <c r="N99" s="55">
        <f t="shared" si="56"/>
        <v>7945</v>
      </c>
      <c r="P99" s="58">
        <f t="shared" si="45"/>
        <v>3.3594674583958143E-7</v>
      </c>
      <c r="Q99" s="59">
        <f t="shared" si="46"/>
        <v>1.1263376019212832</v>
      </c>
      <c r="R99" s="59">
        <f t="shared" si="47"/>
        <v>-26347.620243362831</v>
      </c>
      <c r="S99" s="60">
        <f t="shared" si="57"/>
        <v>23231</v>
      </c>
    </row>
    <row r="100" spans="2:19" x14ac:dyDescent="0.25">
      <c r="B100" s="9">
        <v>96</v>
      </c>
      <c r="C100" s="22">
        <v>43981</v>
      </c>
      <c r="D100" s="9">
        <f t="shared" si="51"/>
        <v>282195</v>
      </c>
      <c r="E100" s="2">
        <f t="shared" si="52"/>
        <v>415865</v>
      </c>
      <c r="F100" s="68">
        <f t="shared" si="48"/>
        <v>11287.800000000001</v>
      </c>
      <c r="G100" s="28">
        <f t="shared" si="43"/>
        <v>5.9913509007440196E-3</v>
      </c>
      <c r="H100" s="94">
        <f t="shared" si="44"/>
        <v>1</v>
      </c>
      <c r="I100" s="9">
        <f t="shared" si="49"/>
        <v>-414666</v>
      </c>
      <c r="J100" s="2">
        <f t="shared" si="53"/>
        <v>19978</v>
      </c>
      <c r="K100" s="50">
        <f t="shared" si="50"/>
        <v>415865</v>
      </c>
      <c r="L100" s="101">
        <f t="shared" si="54"/>
        <v>-21466</v>
      </c>
      <c r="M100" s="2">
        <f t="shared" si="55"/>
        <v>-3253</v>
      </c>
      <c r="N100" s="50">
        <f t="shared" si="56"/>
        <v>8032</v>
      </c>
      <c r="P100" s="57">
        <f t="shared" si="45"/>
        <v>3.3594674583958143E-7</v>
      </c>
      <c r="Q100" s="56">
        <f t="shared" si="46"/>
        <v>1.1346467350220557</v>
      </c>
      <c r="R100" s="56">
        <f t="shared" si="47"/>
        <v>-22803.128152654866</v>
      </c>
      <c r="S100" s="16">
        <f t="shared" si="57"/>
        <v>19978</v>
      </c>
    </row>
    <row r="101" spans="2:19" x14ac:dyDescent="0.25">
      <c r="B101" s="11">
        <v>97</v>
      </c>
      <c r="C101" s="21">
        <v>43982</v>
      </c>
      <c r="D101" s="11">
        <f t="shared" si="51"/>
        <v>282195</v>
      </c>
      <c r="E101" s="4">
        <f t="shared" si="52"/>
        <v>423993</v>
      </c>
      <c r="F101" s="69">
        <f t="shared" si="48"/>
        <v>11287.800000000001</v>
      </c>
      <c r="G101" s="27">
        <f t="shared" si="43"/>
        <v>5.9913509007440196E-3</v>
      </c>
      <c r="H101" s="93">
        <f t="shared" si="44"/>
        <v>1</v>
      </c>
      <c r="I101" s="11">
        <f t="shared" si="49"/>
        <v>-436889</v>
      </c>
      <c r="J101" s="4">
        <f t="shared" si="53"/>
        <v>17069</v>
      </c>
      <c r="K101" s="55">
        <f t="shared" si="50"/>
        <v>423993</v>
      </c>
      <c r="L101" s="100">
        <f t="shared" si="54"/>
        <v>-22223</v>
      </c>
      <c r="M101" s="4">
        <f t="shared" si="55"/>
        <v>-2909</v>
      </c>
      <c r="N101" s="55">
        <f t="shared" si="56"/>
        <v>8128</v>
      </c>
      <c r="P101" s="58">
        <f t="shared" si="45"/>
        <v>3.3594674583958143E-7</v>
      </c>
      <c r="Q101" s="59">
        <f t="shared" si="46"/>
        <v>1.1430923471773591</v>
      </c>
      <c r="R101" s="59">
        <f t="shared" si="47"/>
        <v>-19610.042367256639</v>
      </c>
      <c r="S101" s="60">
        <f t="shared" si="57"/>
        <v>17069</v>
      </c>
    </row>
    <row r="102" spans="2:19" x14ac:dyDescent="0.25">
      <c r="B102" s="9">
        <v>98</v>
      </c>
      <c r="C102" s="22">
        <v>43983</v>
      </c>
      <c r="D102" s="9">
        <f t="shared" si="51"/>
        <v>282195</v>
      </c>
      <c r="E102" s="2">
        <f t="shared" si="52"/>
        <v>432224</v>
      </c>
      <c r="F102" s="68">
        <f t="shared" si="48"/>
        <v>11287.800000000001</v>
      </c>
      <c r="G102" s="28">
        <f t="shared" si="43"/>
        <v>5.9913509007440196E-3</v>
      </c>
      <c r="H102" s="94">
        <f t="shared" si="44"/>
        <v>1</v>
      </c>
      <c r="I102" s="9">
        <f t="shared" si="49"/>
        <v>-459864</v>
      </c>
      <c r="J102" s="2">
        <f t="shared" si="53"/>
        <v>14486</v>
      </c>
      <c r="K102" s="50">
        <f t="shared" si="50"/>
        <v>432224</v>
      </c>
      <c r="L102" s="101">
        <f t="shared" si="54"/>
        <v>-22975</v>
      </c>
      <c r="M102" s="2">
        <f t="shared" si="55"/>
        <v>-2583</v>
      </c>
      <c r="N102" s="50">
        <f t="shared" si="56"/>
        <v>8231</v>
      </c>
      <c r="P102" s="57">
        <f t="shared" si="45"/>
        <v>3.3594674583958143E-7</v>
      </c>
      <c r="Q102" s="56">
        <f t="shared" si="46"/>
        <v>1.1516783049337009</v>
      </c>
      <c r="R102" s="56">
        <f t="shared" si="47"/>
        <v>-16754.620741150444</v>
      </c>
      <c r="S102" s="16">
        <f t="shared" si="57"/>
        <v>14486</v>
      </c>
    </row>
    <row r="103" spans="2:19" x14ac:dyDescent="0.25">
      <c r="B103" s="11">
        <v>99</v>
      </c>
      <c r="C103" s="21">
        <v>43984</v>
      </c>
      <c r="D103" s="11">
        <f t="shared" si="51"/>
        <v>282195</v>
      </c>
      <c r="E103" s="4">
        <f t="shared" si="52"/>
        <v>440566</v>
      </c>
      <c r="F103" s="69">
        <f t="shared" si="48"/>
        <v>11287.800000000001</v>
      </c>
      <c r="G103" s="27">
        <f t="shared" si="43"/>
        <v>5.9913509007440196E-3</v>
      </c>
      <c r="H103" s="93">
        <f t="shared" si="44"/>
        <v>1</v>
      </c>
      <c r="I103" s="11">
        <f t="shared" si="49"/>
        <v>-483585</v>
      </c>
      <c r="J103" s="4">
        <f t="shared" si="53"/>
        <v>12210</v>
      </c>
      <c r="K103" s="55">
        <f t="shared" si="50"/>
        <v>440566</v>
      </c>
      <c r="L103" s="100">
        <f t="shared" si="54"/>
        <v>-23721</v>
      </c>
      <c r="M103" s="4">
        <f t="shared" si="55"/>
        <v>-2276</v>
      </c>
      <c r="N103" s="55">
        <f t="shared" si="56"/>
        <v>8342</v>
      </c>
      <c r="P103" s="58">
        <f t="shared" si="45"/>
        <v>3.3594674583958143E-7</v>
      </c>
      <c r="Q103" s="59">
        <f t="shared" si="46"/>
        <v>1.1604091053072221</v>
      </c>
      <c r="R103" s="59">
        <f t="shared" si="47"/>
        <v>-14219.194800884956</v>
      </c>
      <c r="S103" s="60">
        <f t="shared" si="57"/>
        <v>12210</v>
      </c>
    </row>
    <row r="104" spans="2:19" x14ac:dyDescent="0.25">
      <c r="B104" s="9">
        <v>100</v>
      </c>
      <c r="C104" s="22">
        <v>43985</v>
      </c>
      <c r="D104" s="9">
        <f t="shared" si="51"/>
        <v>282195</v>
      </c>
      <c r="E104" s="2">
        <f t="shared" si="52"/>
        <v>449027</v>
      </c>
      <c r="F104" s="68">
        <f t="shared" si="48"/>
        <v>11287.800000000001</v>
      </c>
      <c r="G104" s="28">
        <f t="shared" si="43"/>
        <v>5.9913509007440196E-3</v>
      </c>
      <c r="H104" s="94">
        <f t="shared" si="44"/>
        <v>1</v>
      </c>
      <c r="I104" s="9">
        <f t="shared" si="49"/>
        <v>-508044</v>
      </c>
      <c r="J104" s="2">
        <f t="shared" si="53"/>
        <v>10219</v>
      </c>
      <c r="K104" s="50">
        <f t="shared" si="50"/>
        <v>449027</v>
      </c>
      <c r="L104" s="101">
        <f t="shared" si="54"/>
        <v>-24459</v>
      </c>
      <c r="M104" s="2">
        <f t="shared" si="55"/>
        <v>-1991</v>
      </c>
      <c r="N104" s="50">
        <f t="shared" si="56"/>
        <v>8461</v>
      </c>
      <c r="P104" s="57">
        <f t="shared" si="45"/>
        <v>3.3594674583958143E-7</v>
      </c>
      <c r="Q104" s="56">
        <f t="shared" si="46"/>
        <v>1.1692892652622406</v>
      </c>
      <c r="R104" s="56">
        <f t="shared" si="47"/>
        <v>-11985.114491150443</v>
      </c>
      <c r="S104" s="16">
        <f t="shared" si="57"/>
        <v>10219</v>
      </c>
    </row>
    <row r="105" spans="2:19" x14ac:dyDescent="0.25">
      <c r="B105" s="11">
        <v>101</v>
      </c>
      <c r="C105" s="21">
        <v>43986</v>
      </c>
      <c r="D105" s="11">
        <f t="shared" si="51"/>
        <v>282195</v>
      </c>
      <c r="E105" s="4">
        <f t="shared" si="52"/>
        <v>457614</v>
      </c>
      <c r="F105" s="69">
        <f t="shared" si="48"/>
        <v>11287.800000000001</v>
      </c>
      <c r="G105" s="27">
        <f t="shared" si="43"/>
        <v>5.9913509007440196E-3</v>
      </c>
      <c r="H105" s="93">
        <f t="shared" si="44"/>
        <v>1</v>
      </c>
      <c r="I105" s="11">
        <f t="shared" si="49"/>
        <v>-533231</v>
      </c>
      <c r="J105" s="4">
        <f t="shared" si="53"/>
        <v>8492</v>
      </c>
      <c r="K105" s="55">
        <f t="shared" si="50"/>
        <v>457614</v>
      </c>
      <c r="L105" s="100">
        <f t="shared" si="54"/>
        <v>-25187</v>
      </c>
      <c r="M105" s="4">
        <f t="shared" si="55"/>
        <v>-1727</v>
      </c>
      <c r="N105" s="55">
        <f t="shared" si="56"/>
        <v>8587</v>
      </c>
      <c r="P105" s="58">
        <f t="shared" si="45"/>
        <v>3.3594674583958143E-7</v>
      </c>
      <c r="Q105" s="59">
        <f t="shared" si="46"/>
        <v>1.1783236369460668</v>
      </c>
      <c r="R105" s="59">
        <f t="shared" si="47"/>
        <v>-10030.785011061947</v>
      </c>
      <c r="S105" s="60">
        <f t="shared" si="57"/>
        <v>8492</v>
      </c>
    </row>
    <row r="106" spans="2:19" x14ac:dyDescent="0.25">
      <c r="B106" s="9">
        <v>102</v>
      </c>
      <c r="C106" s="22">
        <v>43987</v>
      </c>
      <c r="D106" s="9">
        <f t="shared" si="51"/>
        <v>282195</v>
      </c>
      <c r="E106" s="2">
        <f t="shared" si="52"/>
        <v>466333</v>
      </c>
      <c r="F106" s="68">
        <f t="shared" si="48"/>
        <v>11287.800000000001</v>
      </c>
      <c r="G106" s="28">
        <f t="shared" si="43"/>
        <v>5.9913509007440196E-3</v>
      </c>
      <c r="H106" s="94">
        <f t="shared" si="44"/>
        <v>1</v>
      </c>
      <c r="I106" s="9">
        <f t="shared" si="49"/>
        <v>-559136</v>
      </c>
      <c r="J106" s="2">
        <f t="shared" si="53"/>
        <v>7005</v>
      </c>
      <c r="K106" s="50">
        <f t="shared" si="50"/>
        <v>466333</v>
      </c>
      <c r="L106" s="101">
        <f t="shared" si="54"/>
        <v>-25905</v>
      </c>
      <c r="M106" s="2">
        <f t="shared" si="55"/>
        <v>-1487</v>
      </c>
      <c r="N106" s="50">
        <f t="shared" si="56"/>
        <v>8719</v>
      </c>
      <c r="P106" s="57">
        <f t="shared" si="45"/>
        <v>3.3594674583958143E-7</v>
      </c>
      <c r="Q106" s="56">
        <f t="shared" si="46"/>
        <v>1.1875160470088557</v>
      </c>
      <c r="R106" s="56">
        <f t="shared" si="47"/>
        <v>-8335.5931415929208</v>
      </c>
      <c r="S106" s="16">
        <f t="shared" si="57"/>
        <v>7005</v>
      </c>
    </row>
    <row r="107" spans="2:19" x14ac:dyDescent="0.25">
      <c r="B107" s="11">
        <v>103</v>
      </c>
      <c r="C107" s="21">
        <v>43988</v>
      </c>
      <c r="D107" s="11">
        <f t="shared" si="51"/>
        <v>282195</v>
      </c>
      <c r="E107" s="4">
        <f t="shared" si="52"/>
        <v>475192</v>
      </c>
      <c r="F107" s="69">
        <f t="shared" si="48"/>
        <v>11287.800000000001</v>
      </c>
      <c r="G107" s="27">
        <f t="shared" si="43"/>
        <v>5.9913509007440196E-3</v>
      </c>
      <c r="H107" s="93">
        <f t="shared" si="44"/>
        <v>1</v>
      </c>
      <c r="I107" s="11">
        <f t="shared" si="49"/>
        <v>-585749</v>
      </c>
      <c r="J107" s="4">
        <f t="shared" si="53"/>
        <v>5735</v>
      </c>
      <c r="K107" s="55">
        <f t="shared" si="50"/>
        <v>475192</v>
      </c>
      <c r="L107" s="100">
        <f t="shared" si="54"/>
        <v>-26613</v>
      </c>
      <c r="M107" s="4">
        <f t="shared" si="55"/>
        <v>-1270</v>
      </c>
      <c r="N107" s="55">
        <f t="shared" si="56"/>
        <v>8859</v>
      </c>
      <c r="P107" s="58">
        <f t="shared" si="45"/>
        <v>3.3594674583958143E-7</v>
      </c>
      <c r="Q107" s="59">
        <f t="shared" si="46"/>
        <v>1.1968713077015667</v>
      </c>
      <c r="R107" s="59">
        <f t="shared" si="47"/>
        <v>-6875.9809181415931</v>
      </c>
      <c r="S107" s="60">
        <f t="shared" si="57"/>
        <v>5735</v>
      </c>
    </row>
    <row r="108" spans="2:19" x14ac:dyDescent="0.25">
      <c r="B108" s="9">
        <v>104</v>
      </c>
      <c r="C108" s="22">
        <v>43989</v>
      </c>
      <c r="D108" s="9">
        <f t="shared" si="51"/>
        <v>282195</v>
      </c>
      <c r="E108" s="2">
        <f t="shared" si="52"/>
        <v>484197</v>
      </c>
      <c r="F108" s="68">
        <f t="shared" si="48"/>
        <v>11287.800000000001</v>
      </c>
      <c r="G108" s="28">
        <f t="shared" si="43"/>
        <v>5.9913509007440196E-3</v>
      </c>
      <c r="H108" s="94">
        <f t="shared" si="44"/>
        <v>1</v>
      </c>
      <c r="I108" s="9">
        <f t="shared" si="49"/>
        <v>-613060</v>
      </c>
      <c r="J108" s="2">
        <f t="shared" si="53"/>
        <v>4660</v>
      </c>
      <c r="K108" s="50">
        <f t="shared" si="50"/>
        <v>484197</v>
      </c>
      <c r="L108" s="101">
        <f t="shared" si="54"/>
        <v>-27311</v>
      </c>
      <c r="M108" s="2">
        <f t="shared" si="55"/>
        <v>-1075</v>
      </c>
      <c r="N108" s="50">
        <f t="shared" si="56"/>
        <v>9005</v>
      </c>
      <c r="P108" s="57">
        <f t="shared" si="45"/>
        <v>3.3594674583958143E-7</v>
      </c>
      <c r="Q108" s="56">
        <f t="shared" si="46"/>
        <v>1.2063939359885167</v>
      </c>
      <c r="R108" s="56">
        <f t="shared" si="47"/>
        <v>-5629.3719579646022</v>
      </c>
      <c r="S108" s="16">
        <f t="shared" si="57"/>
        <v>4660</v>
      </c>
    </row>
    <row r="109" spans="2:19" x14ac:dyDescent="0.25">
      <c r="B109" s="11">
        <v>105</v>
      </c>
      <c r="C109" s="21">
        <v>43990</v>
      </c>
      <c r="D109" s="11">
        <f t="shared" si="51"/>
        <v>282195</v>
      </c>
      <c r="E109" s="4">
        <f t="shared" si="52"/>
        <v>493353</v>
      </c>
      <c r="F109" s="69">
        <f t="shared" si="48"/>
        <v>11287.800000000001</v>
      </c>
      <c r="G109" s="27">
        <f t="shared" si="43"/>
        <v>5.9913509007440196E-3</v>
      </c>
      <c r="H109" s="93">
        <f t="shared" si="44"/>
        <v>1</v>
      </c>
      <c r="I109" s="11">
        <f t="shared" si="49"/>
        <v>-641059</v>
      </c>
      <c r="J109" s="4">
        <f t="shared" si="53"/>
        <v>3757</v>
      </c>
      <c r="K109" s="55">
        <f t="shared" si="50"/>
        <v>493353</v>
      </c>
      <c r="L109" s="100">
        <f t="shared" si="54"/>
        <v>-27999</v>
      </c>
      <c r="M109" s="4">
        <f t="shared" si="55"/>
        <v>-903</v>
      </c>
      <c r="N109" s="55">
        <f t="shared" si="56"/>
        <v>9156</v>
      </c>
      <c r="P109" s="58">
        <f t="shared" si="45"/>
        <v>3.3594674583958143E-7</v>
      </c>
      <c r="Q109" s="59">
        <f t="shared" si="46"/>
        <v>1.2160880737546786</v>
      </c>
      <c r="R109" s="59">
        <f t="shared" si="47"/>
        <v>-4574.1714601769909</v>
      </c>
      <c r="S109" s="60">
        <f t="shared" si="57"/>
        <v>3757</v>
      </c>
    </row>
    <row r="110" spans="2:19" x14ac:dyDescent="0.25">
      <c r="B110" s="9">
        <v>106</v>
      </c>
      <c r="C110" s="22">
        <v>43991</v>
      </c>
      <c r="D110" s="9">
        <f t="shared" si="51"/>
        <v>282195</v>
      </c>
      <c r="E110" s="2">
        <f t="shared" si="52"/>
        <v>502667</v>
      </c>
      <c r="F110" s="68">
        <f t="shared" si="48"/>
        <v>11287.800000000001</v>
      </c>
      <c r="G110" s="28">
        <f t="shared" si="43"/>
        <v>5.9913509007440196E-3</v>
      </c>
      <c r="H110" s="94">
        <f t="shared" si="44"/>
        <v>1</v>
      </c>
      <c r="I110" s="9">
        <f t="shared" si="49"/>
        <v>-669737</v>
      </c>
      <c r="J110" s="2">
        <f t="shared" si="53"/>
        <v>3005</v>
      </c>
      <c r="K110" s="50">
        <f t="shared" si="50"/>
        <v>502667</v>
      </c>
      <c r="L110" s="101">
        <f t="shared" si="54"/>
        <v>-28678</v>
      </c>
      <c r="M110" s="2">
        <f t="shared" si="55"/>
        <v>-752</v>
      </c>
      <c r="N110" s="50">
        <f t="shared" si="56"/>
        <v>9314</v>
      </c>
      <c r="P110" s="57">
        <f t="shared" si="45"/>
        <v>3.3594674583958143E-7</v>
      </c>
      <c r="Q110" s="56">
        <f t="shared" si="46"/>
        <v>1.2259581781198421</v>
      </c>
      <c r="R110" s="56">
        <f t="shared" si="47"/>
        <v>-3687.8030420353984</v>
      </c>
      <c r="S110" s="16">
        <f t="shared" si="57"/>
        <v>3005</v>
      </c>
    </row>
    <row r="111" spans="2:19" x14ac:dyDescent="0.25">
      <c r="B111" s="11">
        <v>107</v>
      </c>
      <c r="C111" s="21">
        <v>43992</v>
      </c>
      <c r="D111" s="11">
        <f t="shared" si="51"/>
        <v>282195</v>
      </c>
      <c r="E111" s="4">
        <f t="shared" si="52"/>
        <v>512144</v>
      </c>
      <c r="F111" s="69">
        <f t="shared" si="48"/>
        <v>11287.800000000001</v>
      </c>
      <c r="G111" s="27">
        <f t="shared" si="43"/>
        <v>5.9913509007440196E-3</v>
      </c>
      <c r="H111" s="93">
        <f t="shared" si="44"/>
        <v>1</v>
      </c>
      <c r="I111" s="11">
        <f t="shared" si="49"/>
        <v>-699087</v>
      </c>
      <c r="J111" s="4">
        <f t="shared" si="53"/>
        <v>2384</v>
      </c>
      <c r="K111" s="55">
        <f t="shared" si="50"/>
        <v>512144</v>
      </c>
      <c r="L111" s="100">
        <f t="shared" si="54"/>
        <v>-29350</v>
      </c>
      <c r="M111" s="4">
        <f t="shared" si="55"/>
        <v>-621</v>
      </c>
      <c r="N111" s="55">
        <f t="shared" si="56"/>
        <v>9477</v>
      </c>
      <c r="P111" s="58">
        <f t="shared" si="45"/>
        <v>3.3594674583958143E-7</v>
      </c>
      <c r="Q111" s="59">
        <f t="shared" si="46"/>
        <v>1.2360084109171556</v>
      </c>
      <c r="R111" s="59">
        <f t="shared" si="47"/>
        <v>-2949.6534845132746</v>
      </c>
      <c r="S111" s="60">
        <f t="shared" si="57"/>
        <v>2384</v>
      </c>
    </row>
    <row r="112" spans="2:19" x14ac:dyDescent="0.25">
      <c r="B112" s="9">
        <v>108</v>
      </c>
      <c r="C112" s="22">
        <v>43993</v>
      </c>
      <c r="D112" s="9">
        <f t="shared" si="51"/>
        <v>282195</v>
      </c>
      <c r="E112" s="2">
        <f t="shared" si="52"/>
        <v>521789</v>
      </c>
      <c r="F112" s="68">
        <f t="shared" si="48"/>
        <v>11287.800000000001</v>
      </c>
      <c r="G112" s="28">
        <f t="shared" si="43"/>
        <v>5.9913509007440196E-3</v>
      </c>
      <c r="H112" s="94">
        <f t="shared" si="44"/>
        <v>1</v>
      </c>
      <c r="I112" s="9">
        <f t="shared" si="49"/>
        <v>-729102</v>
      </c>
      <c r="J112" s="2">
        <f t="shared" si="53"/>
        <v>1876</v>
      </c>
      <c r="K112" s="50">
        <f t="shared" si="50"/>
        <v>521789</v>
      </c>
      <c r="L112" s="101">
        <f t="shared" si="54"/>
        <v>-30015</v>
      </c>
      <c r="M112" s="2">
        <f t="shared" si="55"/>
        <v>-508</v>
      </c>
      <c r="N112" s="50">
        <f t="shared" si="56"/>
        <v>9645</v>
      </c>
      <c r="P112" s="57">
        <f t="shared" si="45"/>
        <v>3.3594674583958143E-7</v>
      </c>
      <c r="Q112" s="56">
        <f t="shared" si="46"/>
        <v>1.246243229266409</v>
      </c>
      <c r="R112" s="56">
        <f t="shared" si="47"/>
        <v>-2340.091150442478</v>
      </c>
      <c r="S112" s="16">
        <f t="shared" si="57"/>
        <v>1876</v>
      </c>
    </row>
    <row r="113" spans="2:19" x14ac:dyDescent="0.25">
      <c r="B113" s="11">
        <v>109</v>
      </c>
      <c r="C113" s="21">
        <v>43994</v>
      </c>
      <c r="D113" s="11">
        <f t="shared" si="51"/>
        <v>282195</v>
      </c>
      <c r="E113" s="4">
        <f t="shared" si="52"/>
        <v>531607</v>
      </c>
      <c r="F113" s="69">
        <f t="shared" si="48"/>
        <v>11287.800000000001</v>
      </c>
      <c r="G113" s="27">
        <f t="shared" si="43"/>
        <v>5.9913509007440196E-3</v>
      </c>
      <c r="H113" s="93">
        <f t="shared" si="44"/>
        <v>1</v>
      </c>
      <c r="I113" s="11">
        <f t="shared" si="49"/>
        <v>-759778</v>
      </c>
      <c r="J113" s="4">
        <f t="shared" si="53"/>
        <v>1464</v>
      </c>
      <c r="K113" s="55">
        <f t="shared" si="50"/>
        <v>531607</v>
      </c>
      <c r="L113" s="100">
        <f t="shared" si="54"/>
        <v>-30676</v>
      </c>
      <c r="M113" s="4">
        <f t="shared" si="55"/>
        <v>-412</v>
      </c>
      <c r="N113" s="55">
        <f t="shared" si="56"/>
        <v>9818</v>
      </c>
      <c r="P113" s="58">
        <f t="shared" si="45"/>
        <v>3.3594674583958143E-7</v>
      </c>
      <c r="Q113" s="59">
        <f t="shared" si="46"/>
        <v>1.2566664199214059</v>
      </c>
      <c r="R113" s="59">
        <f t="shared" si="47"/>
        <v>-1841.4475663716814</v>
      </c>
      <c r="S113" s="60">
        <f t="shared" si="57"/>
        <v>1464</v>
      </c>
    </row>
    <row r="114" spans="2:19" x14ac:dyDescent="0.25">
      <c r="B114" s="9">
        <v>110</v>
      </c>
      <c r="C114" s="22">
        <v>43995</v>
      </c>
      <c r="D114" s="9">
        <f t="shared" si="51"/>
        <v>282195</v>
      </c>
      <c r="E114" s="2">
        <f t="shared" si="52"/>
        <v>541603</v>
      </c>
      <c r="F114" s="68">
        <f t="shared" si="48"/>
        <v>11287.800000000001</v>
      </c>
      <c r="G114" s="28">
        <f t="shared" si="43"/>
        <v>5.9913509007440196E-3</v>
      </c>
      <c r="H114" s="94">
        <f t="shared" si="44"/>
        <v>1</v>
      </c>
      <c r="I114" s="9">
        <f t="shared" si="49"/>
        <v>-791112</v>
      </c>
      <c r="J114" s="2">
        <f t="shared" si="53"/>
        <v>1133</v>
      </c>
      <c r="K114" s="50">
        <f t="shared" si="50"/>
        <v>541603</v>
      </c>
      <c r="L114" s="101">
        <f t="shared" si="54"/>
        <v>-31334</v>
      </c>
      <c r="M114" s="2">
        <f t="shared" si="55"/>
        <v>-331</v>
      </c>
      <c r="N114" s="50">
        <f t="shared" si="56"/>
        <v>9996</v>
      </c>
      <c r="P114" s="57">
        <f t="shared" si="45"/>
        <v>3.3594674583958143E-7</v>
      </c>
      <c r="Q114" s="56">
        <f t="shared" si="46"/>
        <v>1.267282440001936</v>
      </c>
      <c r="R114" s="56">
        <f t="shared" si="47"/>
        <v>-1437.0358407079646</v>
      </c>
      <c r="S114" s="16">
        <f t="shared" si="57"/>
        <v>1133</v>
      </c>
    </row>
    <row r="115" spans="2:19" x14ac:dyDescent="0.25">
      <c r="B115" s="11">
        <v>111</v>
      </c>
      <c r="C115" s="21">
        <v>43996</v>
      </c>
      <c r="D115" s="11">
        <f t="shared" si="51"/>
        <v>282195</v>
      </c>
      <c r="E115" s="4">
        <f t="shared" si="52"/>
        <v>551782</v>
      </c>
      <c r="F115" s="69">
        <f t="shared" si="48"/>
        <v>11287.800000000001</v>
      </c>
      <c r="G115" s="27">
        <f t="shared" si="43"/>
        <v>5.9913509007440196E-3</v>
      </c>
      <c r="H115" s="93">
        <f t="shared" si="44"/>
        <v>1</v>
      </c>
      <c r="I115" s="11">
        <f t="shared" si="49"/>
        <v>-823102</v>
      </c>
      <c r="J115" s="4">
        <f t="shared" si="53"/>
        <v>869</v>
      </c>
      <c r="K115" s="55">
        <f t="shared" si="50"/>
        <v>551782</v>
      </c>
      <c r="L115" s="100">
        <f t="shared" si="54"/>
        <v>-31990</v>
      </c>
      <c r="M115" s="4">
        <f t="shared" si="55"/>
        <v>-264</v>
      </c>
      <c r="N115" s="55">
        <f t="shared" si="56"/>
        <v>10179</v>
      </c>
      <c r="P115" s="58">
        <f t="shared" si="45"/>
        <v>3.3594674583958143E-7</v>
      </c>
      <c r="Q115" s="59">
        <f t="shared" si="46"/>
        <v>1.278095411444796</v>
      </c>
      <c r="R115" s="59">
        <f t="shared" si="47"/>
        <v>-1112.1322455752213</v>
      </c>
      <c r="S115" s="60">
        <f t="shared" si="57"/>
        <v>869</v>
      </c>
    </row>
    <row r="116" spans="2:19" x14ac:dyDescent="0.25">
      <c r="B116" s="9">
        <v>112</v>
      </c>
      <c r="C116" s="22">
        <v>43997</v>
      </c>
      <c r="D116" s="9">
        <f t="shared" si="51"/>
        <v>282195</v>
      </c>
      <c r="E116" s="2">
        <f t="shared" si="52"/>
        <v>562148</v>
      </c>
      <c r="F116" s="68">
        <f t="shared" si="48"/>
        <v>11287.800000000001</v>
      </c>
      <c r="G116" s="28">
        <f t="shared" si="43"/>
        <v>5.9913509007440196E-3</v>
      </c>
      <c r="H116" s="94">
        <f t="shared" si="44"/>
        <v>1</v>
      </c>
      <c r="I116" s="9">
        <f t="shared" si="49"/>
        <v>-855749</v>
      </c>
      <c r="J116" s="2">
        <f t="shared" si="53"/>
        <v>661</v>
      </c>
      <c r="K116" s="50">
        <f t="shared" si="50"/>
        <v>562148</v>
      </c>
      <c r="L116" s="101">
        <f t="shared" si="54"/>
        <v>-32647</v>
      </c>
      <c r="M116" s="2">
        <f t="shared" si="55"/>
        <v>-208</v>
      </c>
      <c r="N116" s="50">
        <f t="shared" si="56"/>
        <v>10366</v>
      </c>
      <c r="P116" s="57">
        <f t="shared" si="45"/>
        <v>3.3594674583958143E-7</v>
      </c>
      <c r="Q116" s="56">
        <f t="shared" si="46"/>
        <v>1.2891094561867826</v>
      </c>
      <c r="R116" s="56">
        <f t="shared" si="47"/>
        <v>-852.99463495575219</v>
      </c>
      <c r="S116" s="16">
        <f t="shared" si="57"/>
        <v>661</v>
      </c>
    </row>
    <row r="117" spans="2:19" x14ac:dyDescent="0.25">
      <c r="B117" s="11">
        <v>113</v>
      </c>
      <c r="C117" s="21">
        <v>43998</v>
      </c>
      <c r="D117" s="11">
        <f t="shared" si="51"/>
        <v>282195</v>
      </c>
      <c r="E117" s="4">
        <f t="shared" si="52"/>
        <v>572705</v>
      </c>
      <c r="F117" s="69">
        <f t="shared" si="48"/>
        <v>11287.800000000001</v>
      </c>
      <c r="G117" s="27">
        <f t="shared" si="43"/>
        <v>5.9913509007440196E-3</v>
      </c>
      <c r="H117" s="93">
        <f t="shared" si="44"/>
        <v>1</v>
      </c>
      <c r="I117" s="11">
        <f t="shared" si="49"/>
        <v>-889055</v>
      </c>
      <c r="J117" s="4">
        <f t="shared" si="53"/>
        <v>498</v>
      </c>
      <c r="K117" s="55">
        <f t="shared" si="50"/>
        <v>572705</v>
      </c>
      <c r="L117" s="100">
        <f t="shared" si="54"/>
        <v>-33306</v>
      </c>
      <c r="M117" s="4">
        <f t="shared" si="55"/>
        <v>-163</v>
      </c>
      <c r="N117" s="55">
        <f t="shared" si="56"/>
        <v>10557</v>
      </c>
      <c r="P117" s="58">
        <f t="shared" si="45"/>
        <v>3.3594674583958143E-7</v>
      </c>
      <c r="Q117" s="59">
        <f t="shared" si="46"/>
        <v>1.3003286762165167</v>
      </c>
      <c r="R117" s="59">
        <f t="shared" si="47"/>
        <v>-648.8256084070797</v>
      </c>
      <c r="S117" s="60">
        <f t="shared" si="57"/>
        <v>498</v>
      </c>
    </row>
    <row r="118" spans="2:19" x14ac:dyDescent="0.25">
      <c r="B118" s="9">
        <v>114</v>
      </c>
      <c r="C118" s="22">
        <v>43999</v>
      </c>
      <c r="D118" s="9">
        <f t="shared" si="51"/>
        <v>282195</v>
      </c>
      <c r="E118" s="2">
        <f t="shared" si="52"/>
        <v>583458</v>
      </c>
      <c r="F118" s="68">
        <f t="shared" si="48"/>
        <v>11287.800000000001</v>
      </c>
      <c r="G118" s="28">
        <f t="shared" si="43"/>
        <v>5.9913509007440196E-3</v>
      </c>
      <c r="H118" s="94">
        <f t="shared" si="44"/>
        <v>1</v>
      </c>
      <c r="I118" s="9">
        <f t="shared" si="49"/>
        <v>-923023</v>
      </c>
      <c r="J118" s="2">
        <f t="shared" si="53"/>
        <v>372</v>
      </c>
      <c r="K118" s="50">
        <f t="shared" si="50"/>
        <v>583458</v>
      </c>
      <c r="L118" s="101">
        <f t="shared" si="54"/>
        <v>-33968</v>
      </c>
      <c r="M118" s="2">
        <f t="shared" si="55"/>
        <v>-126</v>
      </c>
      <c r="N118" s="50">
        <f t="shared" si="56"/>
        <v>10753</v>
      </c>
      <c r="P118" s="57">
        <f t="shared" si="45"/>
        <v>3.3594674583958143E-7</v>
      </c>
      <c r="Q118" s="56">
        <f t="shared" si="46"/>
        <v>1.3117575087056124</v>
      </c>
      <c r="R118" s="56">
        <f t="shared" si="47"/>
        <v>-488.8277654867257</v>
      </c>
      <c r="S118" s="16">
        <f t="shared" si="57"/>
        <v>372</v>
      </c>
    </row>
    <row r="119" spans="2:19" x14ac:dyDescent="0.25">
      <c r="B119" s="11">
        <v>115</v>
      </c>
      <c r="C119" s="21">
        <v>44000</v>
      </c>
      <c r="D119" s="11">
        <f t="shared" si="51"/>
        <v>282195</v>
      </c>
      <c r="E119" s="4">
        <f t="shared" si="52"/>
        <v>594411</v>
      </c>
      <c r="F119" s="69">
        <f t="shared" si="48"/>
        <v>11287.800000000001</v>
      </c>
      <c r="G119" s="27">
        <f t="shared" si="43"/>
        <v>5.9913509007440196E-3</v>
      </c>
      <c r="H119" s="93">
        <f t="shared" si="44"/>
        <v>1</v>
      </c>
      <c r="I119" s="11">
        <f t="shared" si="49"/>
        <v>-957658</v>
      </c>
      <c r="J119" s="4">
        <f t="shared" si="53"/>
        <v>275</v>
      </c>
      <c r="K119" s="55">
        <f t="shared" si="50"/>
        <v>594411</v>
      </c>
      <c r="L119" s="100">
        <f t="shared" si="54"/>
        <v>-34635</v>
      </c>
      <c r="M119" s="4">
        <f t="shared" si="55"/>
        <v>-97</v>
      </c>
      <c r="N119" s="55">
        <f t="shared" si="56"/>
        <v>10953</v>
      </c>
      <c r="P119" s="58">
        <f t="shared" ref="P119:P150" si="58">R$17*((1+P$17-Q$17)*(1+P$17+S$17)-Q$17)</f>
        <v>3.3594674583958143E-7</v>
      </c>
      <c r="Q119" s="59">
        <f t="shared" ref="Q119:Q150" si="59">(1+P$17-Q$17)*(1+P$17+S$17)-R$17*((S$17*K118)+((I118+J118)*(1+P$17+S$17)))</f>
        <v>1.3233997404078726</v>
      </c>
      <c r="R119" s="59">
        <f t="shared" ref="R119:R150" si="60">-J118*(1+P$17+S$17)</f>
        <v>-365.14845132743363</v>
      </c>
      <c r="S119" s="60">
        <f t="shared" si="57"/>
        <v>275</v>
      </c>
    </row>
    <row r="120" spans="2:19" x14ac:dyDescent="0.25">
      <c r="B120" s="9">
        <v>116</v>
      </c>
      <c r="C120" s="22">
        <v>44001</v>
      </c>
      <c r="D120" s="9">
        <f t="shared" si="51"/>
        <v>282195</v>
      </c>
      <c r="E120" s="2">
        <f t="shared" si="52"/>
        <v>605568</v>
      </c>
      <c r="F120" s="68">
        <f t="shared" si="48"/>
        <v>11287.800000000001</v>
      </c>
      <c r="G120" s="28">
        <f t="shared" si="43"/>
        <v>5.9913509007440196E-3</v>
      </c>
      <c r="H120" s="94">
        <f t="shared" si="44"/>
        <v>1</v>
      </c>
      <c r="I120" s="9">
        <f t="shared" si="49"/>
        <v>-992966</v>
      </c>
      <c r="J120" s="2">
        <f t="shared" si="53"/>
        <v>202</v>
      </c>
      <c r="K120" s="50">
        <f t="shared" si="50"/>
        <v>605568</v>
      </c>
      <c r="L120" s="101">
        <f t="shared" si="54"/>
        <v>-35308</v>
      </c>
      <c r="M120" s="2">
        <f t="shared" si="55"/>
        <v>-73</v>
      </c>
      <c r="N120" s="50">
        <f t="shared" si="56"/>
        <v>11157</v>
      </c>
      <c r="P120" s="57">
        <f t="shared" si="58"/>
        <v>3.3594674583958143E-7</v>
      </c>
      <c r="Q120" s="56">
        <f t="shared" si="59"/>
        <v>1.3352598084949119</v>
      </c>
      <c r="R120" s="56">
        <f t="shared" si="60"/>
        <v>-269.93501106194691</v>
      </c>
      <c r="S120" s="16">
        <f t="shared" si="57"/>
        <v>202</v>
      </c>
    </row>
    <row r="121" spans="2:19" x14ac:dyDescent="0.25">
      <c r="B121" s="11">
        <v>117</v>
      </c>
      <c r="C121" s="21">
        <v>44002</v>
      </c>
      <c r="D121" s="11">
        <f t="shared" si="51"/>
        <v>282195</v>
      </c>
      <c r="E121" s="4">
        <f t="shared" si="52"/>
        <v>616933</v>
      </c>
      <c r="F121" s="69">
        <f t="shared" si="48"/>
        <v>11287.800000000001</v>
      </c>
      <c r="G121" s="27">
        <f t="shared" si="43"/>
        <v>5.9913509007440196E-3</v>
      </c>
      <c r="H121" s="93">
        <f t="shared" si="44"/>
        <v>1</v>
      </c>
      <c r="I121" s="11">
        <f t="shared" si="49"/>
        <v>-1028955</v>
      </c>
      <c r="J121" s="4">
        <f t="shared" si="53"/>
        <v>147</v>
      </c>
      <c r="K121" s="55">
        <f t="shared" si="50"/>
        <v>616933</v>
      </c>
      <c r="L121" s="100">
        <f t="shared" si="54"/>
        <v>-35989</v>
      </c>
      <c r="M121" s="4">
        <f t="shared" si="55"/>
        <v>-55</v>
      </c>
      <c r="N121" s="55">
        <f t="shared" si="56"/>
        <v>11365</v>
      </c>
      <c r="P121" s="58">
        <f t="shared" si="58"/>
        <v>3.3594674583958143E-7</v>
      </c>
      <c r="Q121" s="59">
        <f t="shared" si="59"/>
        <v>1.347341479772358</v>
      </c>
      <c r="R121" s="59">
        <f t="shared" si="60"/>
        <v>-198.27953539823008</v>
      </c>
      <c r="S121" s="60">
        <f t="shared" si="57"/>
        <v>147</v>
      </c>
    </row>
    <row r="122" spans="2:19" x14ac:dyDescent="0.25">
      <c r="B122" s="9">
        <v>118</v>
      </c>
      <c r="C122" s="22">
        <v>44003</v>
      </c>
      <c r="D122" s="9">
        <f t="shared" si="51"/>
        <v>282195</v>
      </c>
      <c r="E122" s="2">
        <f t="shared" si="52"/>
        <v>628510</v>
      </c>
      <c r="F122" s="68">
        <f t="shared" si="48"/>
        <v>11287.800000000001</v>
      </c>
      <c r="G122" s="28">
        <f t="shared" si="43"/>
        <v>5.9913509007440196E-3</v>
      </c>
      <c r="H122" s="94">
        <f t="shared" si="44"/>
        <v>1</v>
      </c>
      <c r="I122" s="9">
        <f t="shared" si="49"/>
        <v>-1065633</v>
      </c>
      <c r="J122" s="2">
        <f t="shared" si="53"/>
        <v>106</v>
      </c>
      <c r="K122" s="50">
        <f t="shared" si="50"/>
        <v>628510</v>
      </c>
      <c r="L122" s="101">
        <f t="shared" si="54"/>
        <v>-36678</v>
      </c>
      <c r="M122" s="2">
        <f t="shared" si="55"/>
        <v>-41</v>
      </c>
      <c r="N122" s="50">
        <f t="shared" si="56"/>
        <v>11577</v>
      </c>
      <c r="P122" s="57">
        <f t="shared" si="58"/>
        <v>3.3594674583958143E-7</v>
      </c>
      <c r="Q122" s="56">
        <f t="shared" si="59"/>
        <v>1.3596495265948174</v>
      </c>
      <c r="R122" s="56">
        <f t="shared" si="60"/>
        <v>-144.29253318584071</v>
      </c>
      <c r="S122" s="16">
        <f t="shared" si="57"/>
        <v>106</v>
      </c>
    </row>
    <row r="123" spans="2:19" x14ac:dyDescent="0.25">
      <c r="B123" s="11">
        <v>119</v>
      </c>
      <c r="C123" s="21">
        <v>44004</v>
      </c>
      <c r="D123" s="11">
        <f t="shared" si="51"/>
        <v>282195</v>
      </c>
      <c r="E123" s="4">
        <f t="shared" si="52"/>
        <v>640304</v>
      </c>
      <c r="F123" s="69">
        <f t="shared" si="48"/>
        <v>11287.800000000001</v>
      </c>
      <c r="G123" s="27">
        <f t="shared" si="43"/>
        <v>5.9913509007440196E-3</v>
      </c>
      <c r="H123" s="93">
        <f t="shared" si="44"/>
        <v>1</v>
      </c>
      <c r="I123" s="11">
        <f t="shared" si="49"/>
        <v>-1103011</v>
      </c>
      <c r="J123" s="4">
        <f t="shared" si="53"/>
        <v>75</v>
      </c>
      <c r="K123" s="55">
        <f t="shared" si="50"/>
        <v>640304</v>
      </c>
      <c r="L123" s="100">
        <f t="shared" si="54"/>
        <v>-37378</v>
      </c>
      <c r="M123" s="4">
        <f t="shared" si="55"/>
        <v>-31</v>
      </c>
      <c r="N123" s="55">
        <f t="shared" si="56"/>
        <v>11794</v>
      </c>
      <c r="P123" s="58">
        <f t="shared" si="58"/>
        <v>3.3594674583958143E-7</v>
      </c>
      <c r="Q123" s="59">
        <f t="shared" si="59"/>
        <v>1.3721880509509112</v>
      </c>
      <c r="R123" s="59">
        <f t="shared" si="60"/>
        <v>-104.04767699115044</v>
      </c>
      <c r="S123" s="60">
        <f t="shared" si="57"/>
        <v>75</v>
      </c>
    </row>
    <row r="124" spans="2:19" x14ac:dyDescent="0.25">
      <c r="B124" s="9">
        <v>120</v>
      </c>
      <c r="C124" s="22">
        <v>44005</v>
      </c>
      <c r="D124" s="9">
        <f t="shared" si="51"/>
        <v>282195</v>
      </c>
      <c r="E124" s="2">
        <f t="shared" si="52"/>
        <v>652319</v>
      </c>
      <c r="F124" s="68">
        <f t="shared" si="48"/>
        <v>11287.800000000001</v>
      </c>
      <c r="G124" s="28">
        <f t="shared" si="43"/>
        <v>5.9913509007440196E-3</v>
      </c>
      <c r="H124" s="94">
        <f t="shared" si="44"/>
        <v>1</v>
      </c>
      <c r="I124" s="9">
        <f t="shared" si="49"/>
        <v>-1141098</v>
      </c>
      <c r="J124" s="2">
        <f t="shared" si="53"/>
        <v>53</v>
      </c>
      <c r="K124" s="50">
        <f t="shared" si="50"/>
        <v>652319</v>
      </c>
      <c r="L124" s="101">
        <f t="shared" si="54"/>
        <v>-38087</v>
      </c>
      <c r="M124" s="2">
        <f t="shared" si="55"/>
        <v>-22</v>
      </c>
      <c r="N124" s="50">
        <f t="shared" si="56"/>
        <v>12015</v>
      </c>
      <c r="P124" s="57">
        <f t="shared" si="58"/>
        <v>3.3594674583958143E-7</v>
      </c>
      <c r="Q124" s="56">
        <f t="shared" si="59"/>
        <v>1.3849621803264158</v>
      </c>
      <c r="R124" s="56">
        <f t="shared" si="60"/>
        <v>-73.618639380530979</v>
      </c>
      <c r="S124" s="16">
        <f t="shared" si="57"/>
        <v>53</v>
      </c>
    </row>
    <row r="125" spans="2:19" x14ac:dyDescent="0.25">
      <c r="B125" s="11">
        <v>121</v>
      </c>
      <c r="C125" s="21">
        <v>44006</v>
      </c>
      <c r="D125" s="11">
        <f t="shared" si="51"/>
        <v>282195</v>
      </c>
      <c r="E125" s="4">
        <f t="shared" si="52"/>
        <v>664559</v>
      </c>
      <c r="F125" s="69">
        <f t="shared" si="48"/>
        <v>11287.800000000001</v>
      </c>
      <c r="G125" s="27">
        <f t="shared" si="43"/>
        <v>5.9913509007440196E-3</v>
      </c>
      <c r="H125" s="93">
        <f t="shared" si="44"/>
        <v>1</v>
      </c>
      <c r="I125" s="11">
        <f t="shared" si="49"/>
        <v>-1179906</v>
      </c>
      <c r="J125" s="4">
        <f t="shared" si="53"/>
        <v>37</v>
      </c>
      <c r="K125" s="55">
        <f t="shared" si="50"/>
        <v>664559</v>
      </c>
      <c r="L125" s="100">
        <f t="shared" si="54"/>
        <v>-38808</v>
      </c>
      <c r="M125" s="4">
        <f t="shared" si="55"/>
        <v>-16</v>
      </c>
      <c r="N125" s="55">
        <f t="shared" si="56"/>
        <v>12240</v>
      </c>
      <c r="P125" s="58">
        <f t="shared" si="58"/>
        <v>3.3594674583958143E-7</v>
      </c>
      <c r="Q125" s="59">
        <f t="shared" si="59"/>
        <v>1.3979753463439653</v>
      </c>
      <c r="R125" s="59">
        <f t="shared" si="60"/>
        <v>-52.02383849557522</v>
      </c>
      <c r="S125" s="60">
        <f t="shared" si="57"/>
        <v>37</v>
      </c>
    </row>
    <row r="126" spans="2:19" x14ac:dyDescent="0.25">
      <c r="B126" s="9">
        <v>122</v>
      </c>
      <c r="C126" s="22">
        <v>44007</v>
      </c>
      <c r="D126" s="9">
        <f t="shared" si="51"/>
        <v>282195</v>
      </c>
      <c r="E126" s="2">
        <f t="shared" si="52"/>
        <v>677029</v>
      </c>
      <c r="F126" s="68">
        <f t="shared" si="48"/>
        <v>11287.800000000001</v>
      </c>
      <c r="G126" s="28">
        <f t="shared" si="43"/>
        <v>5.9913509007440196E-3</v>
      </c>
      <c r="H126" s="94">
        <f t="shared" si="44"/>
        <v>1</v>
      </c>
      <c r="I126" s="9">
        <f t="shared" si="49"/>
        <v>-1219447</v>
      </c>
      <c r="J126" s="2">
        <f t="shared" si="53"/>
        <v>25</v>
      </c>
      <c r="K126" s="50">
        <f t="shared" si="50"/>
        <v>677029</v>
      </c>
      <c r="L126" s="101">
        <f t="shared" si="54"/>
        <v>-39541</v>
      </c>
      <c r="M126" s="2">
        <f t="shared" si="55"/>
        <v>-12</v>
      </c>
      <c r="N126" s="50">
        <f t="shared" si="56"/>
        <v>12470</v>
      </c>
      <c r="P126" s="57">
        <f t="shared" si="58"/>
        <v>3.3594674583958143E-7</v>
      </c>
      <c r="Q126" s="56">
        <f t="shared" si="59"/>
        <v>1.4112326565411597</v>
      </c>
      <c r="R126" s="56">
        <f t="shared" si="60"/>
        <v>-36.318528761061948</v>
      </c>
      <c r="S126" s="16">
        <f t="shared" si="57"/>
        <v>25</v>
      </c>
    </row>
    <row r="127" spans="2:19" x14ac:dyDescent="0.25">
      <c r="B127" s="11">
        <v>123</v>
      </c>
      <c r="C127" s="21">
        <v>44008</v>
      </c>
      <c r="D127" s="11">
        <f t="shared" si="51"/>
        <v>282195</v>
      </c>
      <c r="E127" s="4">
        <f t="shared" si="52"/>
        <v>689732</v>
      </c>
      <c r="F127" s="69">
        <f t="shared" si="48"/>
        <v>11287.800000000001</v>
      </c>
      <c r="G127" s="27">
        <f t="shared" si="43"/>
        <v>5.9913509007440196E-3</v>
      </c>
      <c r="H127" s="93">
        <f t="shared" si="44"/>
        <v>1</v>
      </c>
      <c r="I127" s="11">
        <f t="shared" si="49"/>
        <v>-1259733</v>
      </c>
      <c r="J127" s="4">
        <f t="shared" si="53"/>
        <v>17</v>
      </c>
      <c r="K127" s="55">
        <f t="shared" si="50"/>
        <v>689732</v>
      </c>
      <c r="L127" s="100">
        <f t="shared" si="54"/>
        <v>-40286</v>
      </c>
      <c r="M127" s="4">
        <f t="shared" si="55"/>
        <v>-8</v>
      </c>
      <c r="N127" s="55">
        <f t="shared" si="56"/>
        <v>12703</v>
      </c>
      <c r="P127" s="58">
        <f t="shared" si="58"/>
        <v>3.3594674583958143E-7</v>
      </c>
      <c r="Q127" s="59">
        <f t="shared" si="59"/>
        <v>1.4247389032207827</v>
      </c>
      <c r="R127" s="59">
        <f t="shared" si="60"/>
        <v>-24.539546460176993</v>
      </c>
      <c r="S127" s="60">
        <f t="shared" si="57"/>
        <v>17</v>
      </c>
    </row>
    <row r="128" spans="2:19" x14ac:dyDescent="0.25">
      <c r="B128" s="9">
        <v>124</v>
      </c>
      <c r="C128" s="22">
        <v>44009</v>
      </c>
      <c r="D128" s="9">
        <f t="shared" si="51"/>
        <v>282195</v>
      </c>
      <c r="E128" s="2">
        <f t="shared" si="52"/>
        <v>702674</v>
      </c>
      <c r="F128" s="68">
        <f t="shared" si="48"/>
        <v>11287.800000000001</v>
      </c>
      <c r="G128" s="28">
        <f t="shared" si="43"/>
        <v>5.9913509007440196E-3</v>
      </c>
      <c r="H128" s="94">
        <f t="shared" si="44"/>
        <v>1</v>
      </c>
      <c r="I128" s="9">
        <f t="shared" si="49"/>
        <v>-1300778</v>
      </c>
      <c r="J128" s="2">
        <f t="shared" si="53"/>
        <v>11</v>
      </c>
      <c r="K128" s="50">
        <f t="shared" si="50"/>
        <v>702674</v>
      </c>
      <c r="L128" s="101">
        <f t="shared" si="54"/>
        <v>-41045</v>
      </c>
      <c r="M128" s="2">
        <f t="shared" si="55"/>
        <v>-6</v>
      </c>
      <c r="N128" s="50">
        <f t="shared" si="56"/>
        <v>12942</v>
      </c>
      <c r="P128" s="57">
        <f t="shared" si="58"/>
        <v>3.3594674583958143E-7</v>
      </c>
      <c r="Q128" s="56">
        <f t="shared" si="59"/>
        <v>1.4384981684232783</v>
      </c>
      <c r="R128" s="56">
        <f t="shared" si="60"/>
        <v>-16.686891592920354</v>
      </c>
      <c r="S128" s="16">
        <f t="shared" si="57"/>
        <v>11</v>
      </c>
    </row>
    <row r="129" spans="2:19" x14ac:dyDescent="0.25">
      <c r="B129" s="11">
        <v>125</v>
      </c>
      <c r="C129" s="21">
        <v>44010</v>
      </c>
      <c r="D129" s="11">
        <f t="shared" si="51"/>
        <v>282195</v>
      </c>
      <c r="E129" s="4">
        <f t="shared" si="52"/>
        <v>715858</v>
      </c>
      <c r="F129" s="69">
        <f t="shared" ref="F129:F160" si="61">D129*P$17</f>
        <v>11287.800000000001</v>
      </c>
      <c r="G129" s="27">
        <f t="shared" si="43"/>
        <v>5.9913509007440196E-3</v>
      </c>
      <c r="H129" s="93">
        <f t="shared" si="44"/>
        <v>1</v>
      </c>
      <c r="I129" s="11">
        <f t="shared" ref="I129:I160" si="62">INT((S$17*K129+I128)/(1+R$17*J129))</f>
        <v>-1342594</v>
      </c>
      <c r="J129" s="4">
        <f t="shared" si="53"/>
        <v>7</v>
      </c>
      <c r="K129" s="55">
        <f t="shared" ref="K129:K160" si="63">INT((Q$17*J129+K128)/(1+P$17+S$17))</f>
        <v>715858</v>
      </c>
      <c r="L129" s="100">
        <f t="shared" si="54"/>
        <v>-41816</v>
      </c>
      <c r="M129" s="4">
        <f t="shared" si="55"/>
        <v>-4</v>
      </c>
      <c r="N129" s="55">
        <f t="shared" si="56"/>
        <v>13184</v>
      </c>
      <c r="P129" s="58">
        <f t="shared" si="58"/>
        <v>3.3594674583958143E-7</v>
      </c>
      <c r="Q129" s="59">
        <f t="shared" si="59"/>
        <v>1.4525159347655923</v>
      </c>
      <c r="R129" s="59">
        <f t="shared" si="60"/>
        <v>-10.797400442477876</v>
      </c>
      <c r="S129" s="60">
        <f t="shared" si="57"/>
        <v>7</v>
      </c>
    </row>
    <row r="130" spans="2:19" x14ac:dyDescent="0.25">
      <c r="B130" s="9">
        <v>126</v>
      </c>
      <c r="C130" s="22">
        <v>44011</v>
      </c>
      <c r="D130" s="9">
        <f t="shared" si="51"/>
        <v>282195</v>
      </c>
      <c r="E130" s="2">
        <f t="shared" si="52"/>
        <v>729290</v>
      </c>
      <c r="F130" s="68">
        <f t="shared" si="61"/>
        <v>11287.800000000001</v>
      </c>
      <c r="G130" s="28">
        <f t="shared" si="43"/>
        <v>5.9913509007440196E-3</v>
      </c>
      <c r="H130" s="94">
        <f t="shared" si="44"/>
        <v>1</v>
      </c>
      <c r="I130" s="9">
        <f t="shared" si="62"/>
        <v>-1385196</v>
      </c>
      <c r="J130" s="2">
        <f t="shared" si="53"/>
        <v>4</v>
      </c>
      <c r="K130" s="50">
        <f t="shared" si="63"/>
        <v>729290</v>
      </c>
      <c r="L130" s="101">
        <f t="shared" si="54"/>
        <v>-42602</v>
      </c>
      <c r="M130" s="2">
        <f t="shared" si="55"/>
        <v>-3</v>
      </c>
      <c r="N130" s="50">
        <f t="shared" si="56"/>
        <v>13432</v>
      </c>
      <c r="P130" s="57">
        <f t="shared" si="58"/>
        <v>3.3594674583958143E-7</v>
      </c>
      <c r="Q130" s="56">
        <f t="shared" si="59"/>
        <v>1.466796284288169</v>
      </c>
      <c r="R130" s="56">
        <f t="shared" si="60"/>
        <v>-6.8710730088495575</v>
      </c>
      <c r="S130" s="16">
        <f t="shared" si="57"/>
        <v>4</v>
      </c>
    </row>
    <row r="131" spans="2:19" x14ac:dyDescent="0.25">
      <c r="B131" s="11">
        <v>127</v>
      </c>
      <c r="C131" s="21">
        <v>44012</v>
      </c>
      <c r="D131" s="11">
        <f t="shared" si="51"/>
        <v>282195</v>
      </c>
      <c r="E131" s="4">
        <f t="shared" si="52"/>
        <v>742974</v>
      </c>
      <c r="F131" s="69">
        <f t="shared" si="61"/>
        <v>11287.800000000001</v>
      </c>
      <c r="G131" s="27">
        <f t="shared" si="43"/>
        <v>5.9913509007440196E-3</v>
      </c>
      <c r="H131" s="93">
        <f t="shared" si="44"/>
        <v>1</v>
      </c>
      <c r="I131" s="11">
        <f t="shared" si="62"/>
        <v>-1428599</v>
      </c>
      <c r="J131" s="4">
        <f t="shared" si="53"/>
        <v>2</v>
      </c>
      <c r="K131" s="55">
        <f t="shared" si="63"/>
        <v>742974</v>
      </c>
      <c r="L131" s="100">
        <f t="shared" si="54"/>
        <v>-43403</v>
      </c>
      <c r="M131" s="4">
        <f t="shared" si="55"/>
        <v>-2</v>
      </c>
      <c r="N131" s="55">
        <f t="shared" si="56"/>
        <v>13684</v>
      </c>
      <c r="P131" s="58">
        <f t="shared" si="58"/>
        <v>3.3594674583958143E-7</v>
      </c>
      <c r="Q131" s="59">
        <f t="shared" si="59"/>
        <v>1.4813446996079538</v>
      </c>
      <c r="R131" s="59">
        <f t="shared" si="60"/>
        <v>-3.9263274336283187</v>
      </c>
      <c r="S131" s="60">
        <f t="shared" si="57"/>
        <v>2</v>
      </c>
    </row>
    <row r="132" spans="2:19" x14ac:dyDescent="0.25">
      <c r="B132" s="9">
        <v>128</v>
      </c>
      <c r="C132" s="22">
        <v>44013</v>
      </c>
      <c r="D132" s="9">
        <f t="shared" si="51"/>
        <v>282195</v>
      </c>
      <c r="E132" s="2">
        <f t="shared" si="52"/>
        <v>756914</v>
      </c>
      <c r="F132" s="68">
        <f t="shared" si="61"/>
        <v>11287.800000000001</v>
      </c>
      <c r="G132" s="28">
        <f t="shared" ref="G132:G195" si="64">D132/U$3</f>
        <v>5.9913509007440196E-3</v>
      </c>
      <c r="H132" s="94">
        <f t="shared" si="44"/>
        <v>1</v>
      </c>
      <c r="I132" s="9">
        <f t="shared" si="62"/>
        <v>-1472817</v>
      </c>
      <c r="J132" s="2">
        <f t="shared" si="53"/>
        <v>1</v>
      </c>
      <c r="K132" s="50">
        <f t="shared" si="63"/>
        <v>756914</v>
      </c>
      <c r="L132" s="101">
        <f t="shared" si="54"/>
        <v>-44218</v>
      </c>
      <c r="M132" s="2">
        <f t="shared" si="55"/>
        <v>-1</v>
      </c>
      <c r="N132" s="50">
        <f t="shared" si="56"/>
        <v>13940</v>
      </c>
      <c r="P132" s="57">
        <f t="shared" si="58"/>
        <v>3.3594674583958143E-7</v>
      </c>
      <c r="Q132" s="56">
        <f t="shared" si="59"/>
        <v>1.4961662882625468</v>
      </c>
      <c r="R132" s="56">
        <f t="shared" si="60"/>
        <v>-1.9631637168141594</v>
      </c>
      <c r="S132" s="16">
        <f t="shared" si="57"/>
        <v>1</v>
      </c>
    </row>
    <row r="133" spans="2:19" x14ac:dyDescent="0.25">
      <c r="B133" s="11">
        <v>129</v>
      </c>
      <c r="C133" s="21">
        <v>44014</v>
      </c>
      <c r="D133" s="11">
        <f t="shared" si="51"/>
        <v>282195</v>
      </c>
      <c r="E133" s="4">
        <f t="shared" si="52"/>
        <v>771116</v>
      </c>
      <c r="F133" s="69">
        <f t="shared" si="61"/>
        <v>11287.800000000001</v>
      </c>
      <c r="G133" s="27">
        <f t="shared" si="64"/>
        <v>5.9913509007440196E-3</v>
      </c>
      <c r="H133" s="93">
        <f t="shared" ref="H133:H196" si="65">D133/D132</f>
        <v>1</v>
      </c>
      <c r="I133" s="11">
        <f t="shared" si="62"/>
        <v>-1517865</v>
      </c>
      <c r="J133" s="4">
        <f t="shared" si="53"/>
        <v>0</v>
      </c>
      <c r="K133" s="55">
        <f t="shared" si="63"/>
        <v>771116</v>
      </c>
      <c r="L133" s="100">
        <f t="shared" si="54"/>
        <v>-45048</v>
      </c>
      <c r="M133" s="4">
        <f t="shared" si="55"/>
        <v>-1</v>
      </c>
      <c r="N133" s="55">
        <f t="shared" si="56"/>
        <v>14202</v>
      </c>
      <c r="P133" s="58">
        <f t="shared" si="58"/>
        <v>3.3594674583958143E-7</v>
      </c>
      <c r="Q133" s="59">
        <f t="shared" si="59"/>
        <v>1.5112658226065547</v>
      </c>
      <c r="R133" s="59">
        <f t="shared" si="60"/>
        <v>-0.98158185840707968</v>
      </c>
      <c r="S133" s="60">
        <f t="shared" si="57"/>
        <v>0</v>
      </c>
    </row>
    <row r="134" spans="2:19" x14ac:dyDescent="0.25">
      <c r="B134" s="9">
        <v>130</v>
      </c>
      <c r="C134" s="22">
        <v>44015</v>
      </c>
      <c r="D134" s="9">
        <f t="shared" si="51"/>
        <v>282195</v>
      </c>
      <c r="E134" s="2">
        <f t="shared" si="52"/>
        <v>785585</v>
      </c>
      <c r="F134" s="68">
        <f t="shared" si="61"/>
        <v>11287.800000000001</v>
      </c>
      <c r="G134" s="28">
        <f t="shared" si="64"/>
        <v>5.9913509007440196E-3</v>
      </c>
      <c r="H134" s="94">
        <f t="shared" si="65"/>
        <v>1</v>
      </c>
      <c r="I134" s="9">
        <f t="shared" si="62"/>
        <v>-1563758</v>
      </c>
      <c r="J134" s="2">
        <f t="shared" si="53"/>
        <v>0</v>
      </c>
      <c r="K134" s="50">
        <f t="shared" si="63"/>
        <v>785585</v>
      </c>
      <c r="L134" s="101">
        <f t="shared" si="54"/>
        <v>-45893</v>
      </c>
      <c r="M134" s="2">
        <f t="shared" si="55"/>
        <v>0</v>
      </c>
      <c r="N134" s="50">
        <f t="shared" si="56"/>
        <v>14469</v>
      </c>
      <c r="P134" s="57">
        <f t="shared" si="58"/>
        <v>3.3594674583958143E-7</v>
      </c>
      <c r="Q134" s="56">
        <f t="shared" si="59"/>
        <v>1.5266487852569233</v>
      </c>
      <c r="R134" s="56">
        <f t="shared" si="60"/>
        <v>0</v>
      </c>
      <c r="S134" s="16">
        <f t="shared" si="57"/>
        <v>0</v>
      </c>
    </row>
    <row r="135" spans="2:19" x14ac:dyDescent="0.25">
      <c r="B135" s="11">
        <v>131</v>
      </c>
      <c r="C135" s="21">
        <v>44016</v>
      </c>
      <c r="D135" s="11">
        <f t="shared" si="51"/>
        <v>282195</v>
      </c>
      <c r="E135" s="4">
        <f t="shared" si="52"/>
        <v>800325</v>
      </c>
      <c r="F135" s="69">
        <f t="shared" si="61"/>
        <v>11287.800000000001</v>
      </c>
      <c r="G135" s="27">
        <f t="shared" si="64"/>
        <v>5.9913509007440196E-3</v>
      </c>
      <c r="H135" s="93">
        <f t="shared" si="65"/>
        <v>1</v>
      </c>
      <c r="I135" s="11">
        <f t="shared" si="62"/>
        <v>-1610512</v>
      </c>
      <c r="J135" s="4">
        <f t="shared" si="53"/>
        <v>0</v>
      </c>
      <c r="K135" s="55">
        <f t="shared" si="63"/>
        <v>800325</v>
      </c>
      <c r="L135" s="100">
        <f t="shared" si="54"/>
        <v>-46754</v>
      </c>
      <c r="M135" s="4">
        <f t="shared" si="55"/>
        <v>0</v>
      </c>
      <c r="N135" s="55">
        <f t="shared" si="56"/>
        <v>14740</v>
      </c>
      <c r="P135" s="58">
        <f t="shared" si="58"/>
        <v>3.3594674583958143E-7</v>
      </c>
      <c r="Q135" s="59">
        <f t="shared" si="59"/>
        <v>1.5423199685164346</v>
      </c>
      <c r="R135" s="59">
        <f t="shared" si="60"/>
        <v>0</v>
      </c>
      <c r="S135" s="60">
        <f t="shared" si="57"/>
        <v>0</v>
      </c>
    </row>
    <row r="136" spans="2:19" x14ac:dyDescent="0.25">
      <c r="B136" s="9">
        <v>132</v>
      </c>
      <c r="C136" s="22">
        <v>44017</v>
      </c>
      <c r="D136" s="9">
        <f t="shared" si="51"/>
        <v>282195</v>
      </c>
      <c r="E136" s="2">
        <f t="shared" si="52"/>
        <v>815342</v>
      </c>
      <c r="F136" s="68">
        <f t="shared" si="61"/>
        <v>11287.800000000001</v>
      </c>
      <c r="G136" s="28">
        <f t="shared" si="64"/>
        <v>5.9913509007440196E-3</v>
      </c>
      <c r="H136" s="94">
        <f t="shared" si="65"/>
        <v>1</v>
      </c>
      <c r="I136" s="9">
        <f t="shared" si="62"/>
        <v>-1658143</v>
      </c>
      <c r="J136" s="2">
        <f t="shared" si="53"/>
        <v>0</v>
      </c>
      <c r="K136" s="50">
        <f t="shared" si="63"/>
        <v>815342</v>
      </c>
      <c r="L136" s="101">
        <f t="shared" si="54"/>
        <v>-47631</v>
      </c>
      <c r="M136" s="2">
        <f t="shared" si="55"/>
        <v>0</v>
      </c>
      <c r="N136" s="50">
        <f t="shared" si="56"/>
        <v>15017</v>
      </c>
      <c r="P136" s="57">
        <f t="shared" si="58"/>
        <v>3.3594674583958143E-7</v>
      </c>
      <c r="Q136" s="56">
        <f t="shared" si="59"/>
        <v>1.5582851502886754</v>
      </c>
      <c r="R136" s="56">
        <f t="shared" si="60"/>
        <v>0</v>
      </c>
      <c r="S136" s="16">
        <f t="shared" si="57"/>
        <v>0</v>
      </c>
    </row>
    <row r="137" spans="2:19" x14ac:dyDescent="0.25">
      <c r="B137" s="11">
        <v>133</v>
      </c>
      <c r="C137" s="21">
        <v>44018</v>
      </c>
      <c r="D137" s="11">
        <f t="shared" si="51"/>
        <v>282195</v>
      </c>
      <c r="E137" s="4">
        <f t="shared" si="52"/>
        <v>830640</v>
      </c>
      <c r="F137" s="69">
        <f t="shared" si="61"/>
        <v>11287.800000000001</v>
      </c>
      <c r="G137" s="27">
        <f t="shared" si="64"/>
        <v>5.9913509007440196E-3</v>
      </c>
      <c r="H137" s="93">
        <f t="shared" si="65"/>
        <v>1</v>
      </c>
      <c r="I137" s="11">
        <f t="shared" si="62"/>
        <v>-1706668</v>
      </c>
      <c r="J137" s="4">
        <f t="shared" si="53"/>
        <v>0</v>
      </c>
      <c r="K137" s="55">
        <f t="shared" si="63"/>
        <v>830640</v>
      </c>
      <c r="L137" s="100">
        <f t="shared" si="54"/>
        <v>-48525</v>
      </c>
      <c r="M137" s="4">
        <f t="shared" si="55"/>
        <v>0</v>
      </c>
      <c r="N137" s="55">
        <f t="shared" si="56"/>
        <v>15298</v>
      </c>
      <c r="P137" s="58">
        <f t="shared" si="58"/>
        <v>3.3594674583958143E-7</v>
      </c>
      <c r="Q137" s="59">
        <f t="shared" si="59"/>
        <v>1.5745498131905906</v>
      </c>
      <c r="R137" s="59">
        <f t="shared" si="60"/>
        <v>0</v>
      </c>
      <c r="S137" s="60">
        <f t="shared" si="57"/>
        <v>0</v>
      </c>
    </row>
    <row r="138" spans="2:19" x14ac:dyDescent="0.25">
      <c r="B138" s="9">
        <v>134</v>
      </c>
      <c r="C138" s="22">
        <v>44019</v>
      </c>
      <c r="D138" s="9">
        <f t="shared" si="51"/>
        <v>282195</v>
      </c>
      <c r="E138" s="2">
        <f t="shared" si="52"/>
        <v>846225</v>
      </c>
      <c r="F138" s="68">
        <f t="shared" si="61"/>
        <v>11287.800000000001</v>
      </c>
      <c r="G138" s="28">
        <f t="shared" si="64"/>
        <v>5.9913509007440196E-3</v>
      </c>
      <c r="H138" s="94">
        <f t="shared" si="65"/>
        <v>1</v>
      </c>
      <c r="I138" s="9">
        <f t="shared" si="62"/>
        <v>-1756103</v>
      </c>
      <c r="J138" s="2">
        <f t="shared" si="53"/>
        <v>0</v>
      </c>
      <c r="K138" s="50">
        <f t="shared" si="63"/>
        <v>846225</v>
      </c>
      <c r="L138" s="101">
        <f t="shared" si="54"/>
        <v>-49435</v>
      </c>
      <c r="M138" s="2">
        <f t="shared" si="55"/>
        <v>0</v>
      </c>
      <c r="N138" s="50">
        <f t="shared" si="56"/>
        <v>15585</v>
      </c>
      <c r="P138" s="57">
        <f t="shared" si="58"/>
        <v>3.3594674583958143E-7</v>
      </c>
      <c r="Q138" s="56">
        <f t="shared" si="59"/>
        <v>1.5911197351257664</v>
      </c>
      <c r="R138" s="56">
        <f t="shared" si="60"/>
        <v>0</v>
      </c>
      <c r="S138" s="16">
        <f t="shared" si="57"/>
        <v>0</v>
      </c>
    </row>
    <row r="139" spans="2:19" x14ac:dyDescent="0.25">
      <c r="B139" s="11">
        <v>135</v>
      </c>
      <c r="C139" s="21">
        <v>44020</v>
      </c>
      <c r="D139" s="11">
        <f t="shared" si="51"/>
        <v>282195</v>
      </c>
      <c r="E139" s="4">
        <f t="shared" si="52"/>
        <v>862103</v>
      </c>
      <c r="F139" s="69">
        <f t="shared" si="61"/>
        <v>11287.800000000001</v>
      </c>
      <c r="G139" s="27">
        <f t="shared" si="64"/>
        <v>5.9913509007440196E-3</v>
      </c>
      <c r="H139" s="93">
        <f t="shared" si="65"/>
        <v>1</v>
      </c>
      <c r="I139" s="11">
        <f t="shared" si="62"/>
        <v>-1806466</v>
      </c>
      <c r="J139" s="4">
        <f t="shared" si="53"/>
        <v>0</v>
      </c>
      <c r="K139" s="55">
        <f t="shared" si="63"/>
        <v>862103</v>
      </c>
      <c r="L139" s="100">
        <f t="shared" si="54"/>
        <v>-50363</v>
      </c>
      <c r="M139" s="4">
        <f t="shared" si="55"/>
        <v>0</v>
      </c>
      <c r="N139" s="55">
        <f t="shared" si="56"/>
        <v>15878</v>
      </c>
      <c r="P139" s="58">
        <f t="shared" si="58"/>
        <v>3.3594674583958143E-7</v>
      </c>
      <c r="Q139" s="59">
        <f t="shared" si="59"/>
        <v>1.6080003987111482</v>
      </c>
      <c r="R139" s="59">
        <f t="shared" si="60"/>
        <v>0</v>
      </c>
      <c r="S139" s="60">
        <f t="shared" si="57"/>
        <v>0</v>
      </c>
    </row>
    <row r="140" spans="2:19" x14ac:dyDescent="0.25">
      <c r="B140" s="9">
        <v>136</v>
      </c>
      <c r="C140" s="22">
        <v>44021</v>
      </c>
      <c r="D140" s="9">
        <f t="shared" si="51"/>
        <v>282195</v>
      </c>
      <c r="E140" s="2">
        <f t="shared" si="52"/>
        <v>878279</v>
      </c>
      <c r="F140" s="68">
        <f t="shared" si="61"/>
        <v>11287.800000000001</v>
      </c>
      <c r="G140" s="28">
        <f t="shared" si="64"/>
        <v>5.9913509007440196E-3</v>
      </c>
      <c r="H140" s="94">
        <f t="shared" si="65"/>
        <v>1</v>
      </c>
      <c r="I140" s="9">
        <f t="shared" si="62"/>
        <v>-1857774</v>
      </c>
      <c r="J140" s="2">
        <f t="shared" si="53"/>
        <v>0</v>
      </c>
      <c r="K140" s="50">
        <f t="shared" si="63"/>
        <v>878279</v>
      </c>
      <c r="L140" s="101">
        <f t="shared" si="54"/>
        <v>-51308</v>
      </c>
      <c r="M140" s="2">
        <f t="shared" si="55"/>
        <v>0</v>
      </c>
      <c r="N140" s="50">
        <f t="shared" si="56"/>
        <v>16176</v>
      </c>
      <c r="P140" s="57">
        <f t="shared" si="58"/>
        <v>3.3594674583958143E-7</v>
      </c>
      <c r="Q140" s="56">
        <f t="shared" si="59"/>
        <v>1.6251979569296671</v>
      </c>
      <c r="R140" s="56">
        <f t="shared" si="60"/>
        <v>0</v>
      </c>
      <c r="S140" s="16">
        <f t="shared" si="57"/>
        <v>0</v>
      </c>
    </row>
    <row r="141" spans="2:19" x14ac:dyDescent="0.25">
      <c r="B141" s="11">
        <v>137</v>
      </c>
      <c r="C141" s="21">
        <v>44022</v>
      </c>
      <c r="D141" s="11">
        <f t="shared" si="51"/>
        <v>282195</v>
      </c>
      <c r="E141" s="4">
        <f t="shared" si="52"/>
        <v>894758</v>
      </c>
      <c r="F141" s="69">
        <f t="shared" si="61"/>
        <v>11287.800000000001</v>
      </c>
      <c r="G141" s="27">
        <f t="shared" si="64"/>
        <v>5.9913509007440196E-3</v>
      </c>
      <c r="H141" s="93">
        <f t="shared" si="65"/>
        <v>1</v>
      </c>
      <c r="I141" s="11">
        <f t="shared" si="62"/>
        <v>-1910045</v>
      </c>
      <c r="J141" s="4">
        <f t="shared" si="53"/>
        <v>0</v>
      </c>
      <c r="K141" s="55">
        <f t="shared" si="63"/>
        <v>894758</v>
      </c>
      <c r="L141" s="100">
        <f t="shared" si="54"/>
        <v>-52271</v>
      </c>
      <c r="M141" s="4">
        <f t="shared" si="55"/>
        <v>0</v>
      </c>
      <c r="N141" s="55">
        <f t="shared" si="56"/>
        <v>16479</v>
      </c>
      <c r="P141" s="58">
        <f t="shared" si="58"/>
        <v>3.3594674583958143E-7</v>
      </c>
      <c r="Q141" s="59">
        <f t="shared" si="59"/>
        <v>1.6427182076330853</v>
      </c>
      <c r="R141" s="59">
        <f t="shared" si="60"/>
        <v>0</v>
      </c>
      <c r="S141" s="60">
        <f t="shared" si="57"/>
        <v>0</v>
      </c>
    </row>
    <row r="142" spans="2:19" x14ac:dyDescent="0.25">
      <c r="B142" s="9">
        <v>138</v>
      </c>
      <c r="C142" s="22">
        <v>44023</v>
      </c>
      <c r="D142" s="9">
        <f t="shared" si="51"/>
        <v>282195</v>
      </c>
      <c r="E142" s="2">
        <f t="shared" si="52"/>
        <v>911547</v>
      </c>
      <c r="F142" s="68">
        <f t="shared" si="61"/>
        <v>11287.800000000001</v>
      </c>
      <c r="G142" s="28">
        <f t="shared" si="64"/>
        <v>5.9913509007440196E-3</v>
      </c>
      <c r="H142" s="94">
        <f t="shared" si="65"/>
        <v>1</v>
      </c>
      <c r="I142" s="9">
        <f t="shared" si="62"/>
        <v>-1963296</v>
      </c>
      <c r="J142" s="2">
        <f t="shared" si="53"/>
        <v>0</v>
      </c>
      <c r="K142" s="50">
        <f t="shared" si="63"/>
        <v>911547</v>
      </c>
      <c r="L142" s="101">
        <f t="shared" si="54"/>
        <v>-53251</v>
      </c>
      <c r="M142" s="2">
        <f t="shared" si="55"/>
        <v>0</v>
      </c>
      <c r="N142" s="50">
        <f t="shared" si="56"/>
        <v>16789</v>
      </c>
      <c r="P142" s="57">
        <f t="shared" si="58"/>
        <v>3.3594674583958143E-7</v>
      </c>
      <c r="Q142" s="56">
        <f t="shared" si="59"/>
        <v>1.660567283856158</v>
      </c>
      <c r="R142" s="56">
        <f t="shared" si="60"/>
        <v>0</v>
      </c>
      <c r="S142" s="16">
        <f t="shared" si="57"/>
        <v>0</v>
      </c>
    </row>
    <row r="143" spans="2:19" x14ac:dyDescent="0.25">
      <c r="B143" s="11">
        <v>139</v>
      </c>
      <c r="C143" s="21">
        <v>44024</v>
      </c>
      <c r="D143" s="11">
        <f t="shared" si="51"/>
        <v>282195</v>
      </c>
      <c r="E143" s="4">
        <f t="shared" si="52"/>
        <v>928651</v>
      </c>
      <c r="F143" s="69">
        <f t="shared" si="61"/>
        <v>11287.800000000001</v>
      </c>
      <c r="G143" s="27">
        <f t="shared" si="64"/>
        <v>5.9913509007440196E-3</v>
      </c>
      <c r="H143" s="93">
        <f t="shared" si="65"/>
        <v>1</v>
      </c>
      <c r="I143" s="11">
        <f t="shared" si="62"/>
        <v>-2017547</v>
      </c>
      <c r="J143" s="4">
        <f t="shared" si="53"/>
        <v>0</v>
      </c>
      <c r="K143" s="55">
        <f t="shared" si="63"/>
        <v>928651</v>
      </c>
      <c r="L143" s="100">
        <f t="shared" si="54"/>
        <v>-54251</v>
      </c>
      <c r="M143" s="4">
        <f t="shared" si="55"/>
        <v>0</v>
      </c>
      <c r="N143" s="55">
        <f t="shared" si="56"/>
        <v>17104</v>
      </c>
      <c r="P143" s="58">
        <f t="shared" si="58"/>
        <v>3.3594674583958143E-7</v>
      </c>
      <c r="Q143" s="59">
        <f t="shared" si="59"/>
        <v>1.6787510233469991</v>
      </c>
      <c r="R143" s="59">
        <f t="shared" si="60"/>
        <v>0</v>
      </c>
      <c r="S143" s="60">
        <f t="shared" si="57"/>
        <v>0</v>
      </c>
    </row>
    <row r="144" spans="2:19" x14ac:dyDescent="0.25">
      <c r="B144" s="9">
        <v>140</v>
      </c>
      <c r="C144" s="22">
        <v>44025</v>
      </c>
      <c r="D144" s="9">
        <f t="shared" si="51"/>
        <v>282195</v>
      </c>
      <c r="E144" s="2">
        <f t="shared" si="52"/>
        <v>946075</v>
      </c>
      <c r="F144" s="68">
        <f t="shared" si="61"/>
        <v>11287.800000000001</v>
      </c>
      <c r="G144" s="28">
        <f t="shared" si="64"/>
        <v>5.9913509007440196E-3</v>
      </c>
      <c r="H144" s="94">
        <f t="shared" si="65"/>
        <v>1</v>
      </c>
      <c r="I144" s="9">
        <f t="shared" si="62"/>
        <v>-2072815</v>
      </c>
      <c r="J144" s="2">
        <f t="shared" si="53"/>
        <v>0</v>
      </c>
      <c r="K144" s="50">
        <f t="shared" si="63"/>
        <v>946075</v>
      </c>
      <c r="L144" s="101">
        <f t="shared" si="54"/>
        <v>-55268</v>
      </c>
      <c r="M144" s="2">
        <f t="shared" si="55"/>
        <v>0</v>
      </c>
      <c r="N144" s="50">
        <f t="shared" si="56"/>
        <v>17424</v>
      </c>
      <c r="P144" s="57">
        <f t="shared" si="58"/>
        <v>3.3594674583958143E-7</v>
      </c>
      <c r="Q144" s="56">
        <f t="shared" si="59"/>
        <v>1.6972762295063508</v>
      </c>
      <c r="R144" s="56">
        <f t="shared" si="60"/>
        <v>0</v>
      </c>
      <c r="S144" s="16">
        <f t="shared" si="57"/>
        <v>0</v>
      </c>
    </row>
    <row r="145" spans="2:19" x14ac:dyDescent="0.25">
      <c r="B145" s="11">
        <v>141</v>
      </c>
      <c r="C145" s="21">
        <v>44026</v>
      </c>
      <c r="D145" s="11">
        <f t="shared" si="51"/>
        <v>282195</v>
      </c>
      <c r="E145" s="4">
        <f t="shared" si="52"/>
        <v>963826</v>
      </c>
      <c r="F145" s="69">
        <f t="shared" si="61"/>
        <v>11287.800000000001</v>
      </c>
      <c r="G145" s="27">
        <f t="shared" si="64"/>
        <v>5.9913509007440196E-3</v>
      </c>
      <c r="H145" s="93">
        <f t="shared" si="65"/>
        <v>1</v>
      </c>
      <c r="I145" s="11">
        <f t="shared" si="62"/>
        <v>-2129120</v>
      </c>
      <c r="J145" s="4">
        <f t="shared" si="53"/>
        <v>0</v>
      </c>
      <c r="K145" s="55">
        <f t="shared" si="63"/>
        <v>963826</v>
      </c>
      <c r="L145" s="100">
        <f t="shared" si="54"/>
        <v>-56305</v>
      </c>
      <c r="M145" s="4">
        <f t="shared" si="55"/>
        <v>0</v>
      </c>
      <c r="N145" s="55">
        <f t="shared" si="56"/>
        <v>17751</v>
      </c>
      <c r="P145" s="58">
        <f t="shared" si="58"/>
        <v>3.3594674583958143E-7</v>
      </c>
      <c r="Q145" s="59">
        <f t="shared" si="59"/>
        <v>1.7161487001859745</v>
      </c>
      <c r="R145" s="59">
        <f t="shared" si="60"/>
        <v>0</v>
      </c>
      <c r="S145" s="60">
        <f t="shared" si="57"/>
        <v>0</v>
      </c>
    </row>
    <row r="146" spans="2:19" x14ac:dyDescent="0.25">
      <c r="B146" s="9">
        <v>142</v>
      </c>
      <c r="C146" s="22">
        <v>44027</v>
      </c>
      <c r="D146" s="9">
        <f t="shared" si="51"/>
        <v>282195</v>
      </c>
      <c r="E146" s="2">
        <f t="shared" si="52"/>
        <v>981910</v>
      </c>
      <c r="F146" s="68">
        <f t="shared" si="61"/>
        <v>11287.800000000001</v>
      </c>
      <c r="G146" s="28">
        <f t="shared" si="64"/>
        <v>5.9913509007440196E-3</v>
      </c>
      <c r="H146" s="94">
        <f t="shared" si="65"/>
        <v>1</v>
      </c>
      <c r="I146" s="9">
        <f t="shared" si="62"/>
        <v>-2186482</v>
      </c>
      <c r="J146" s="2">
        <f t="shared" si="53"/>
        <v>0</v>
      </c>
      <c r="K146" s="50">
        <f t="shared" si="63"/>
        <v>981910</v>
      </c>
      <c r="L146" s="101">
        <f t="shared" si="54"/>
        <v>-57362</v>
      </c>
      <c r="M146" s="2">
        <f t="shared" si="55"/>
        <v>0</v>
      </c>
      <c r="N146" s="50">
        <f t="shared" si="56"/>
        <v>18084</v>
      </c>
      <c r="P146" s="57">
        <f t="shared" si="58"/>
        <v>3.3594674583958143E-7</v>
      </c>
      <c r="Q146" s="56">
        <f t="shared" si="59"/>
        <v>1.7353752786829642</v>
      </c>
      <c r="R146" s="56">
        <f t="shared" si="60"/>
        <v>0</v>
      </c>
      <c r="S146" s="16">
        <f t="shared" si="57"/>
        <v>0</v>
      </c>
    </row>
    <row r="147" spans="2:19" x14ac:dyDescent="0.25">
      <c r="B147" s="11">
        <v>143</v>
      </c>
      <c r="C147" s="21">
        <v>44028</v>
      </c>
      <c r="D147" s="11">
        <f t="shared" si="51"/>
        <v>282195</v>
      </c>
      <c r="E147" s="4">
        <f t="shared" si="52"/>
        <v>1000334</v>
      </c>
      <c r="F147" s="69">
        <f t="shared" si="61"/>
        <v>11287.800000000001</v>
      </c>
      <c r="G147" s="27">
        <f t="shared" si="64"/>
        <v>5.9913509007440196E-3</v>
      </c>
      <c r="H147" s="93">
        <f t="shared" si="65"/>
        <v>1</v>
      </c>
      <c r="I147" s="11">
        <f t="shared" si="62"/>
        <v>-2244920</v>
      </c>
      <c r="J147" s="4">
        <f t="shared" si="53"/>
        <v>0</v>
      </c>
      <c r="K147" s="55">
        <f t="shared" si="63"/>
        <v>1000334</v>
      </c>
      <c r="L147" s="100">
        <f t="shared" si="54"/>
        <v>-58438</v>
      </c>
      <c r="M147" s="4">
        <f t="shared" si="55"/>
        <v>0</v>
      </c>
      <c r="N147" s="55">
        <f t="shared" si="56"/>
        <v>18424</v>
      </c>
      <c r="P147" s="58">
        <f t="shared" si="58"/>
        <v>3.3594674583958143E-7</v>
      </c>
      <c r="Q147" s="59">
        <f t="shared" si="59"/>
        <v>1.7549627883462366</v>
      </c>
      <c r="R147" s="59">
        <f t="shared" si="60"/>
        <v>0</v>
      </c>
      <c r="S147" s="60">
        <f t="shared" si="57"/>
        <v>0</v>
      </c>
    </row>
    <row r="148" spans="2:19" x14ac:dyDescent="0.25">
      <c r="B148" s="9">
        <v>144</v>
      </c>
      <c r="C148" s="22">
        <v>44029</v>
      </c>
      <c r="D148" s="9">
        <f t="shared" si="51"/>
        <v>282195</v>
      </c>
      <c r="E148" s="2">
        <f t="shared" si="52"/>
        <v>1019104</v>
      </c>
      <c r="F148" s="68">
        <f t="shared" si="61"/>
        <v>11287.800000000001</v>
      </c>
      <c r="G148" s="28">
        <f t="shared" si="64"/>
        <v>5.9913509007440196E-3</v>
      </c>
      <c r="H148" s="94">
        <f t="shared" si="65"/>
        <v>1</v>
      </c>
      <c r="I148" s="9">
        <f t="shared" si="62"/>
        <v>-2304455</v>
      </c>
      <c r="J148" s="2">
        <f t="shared" si="53"/>
        <v>0</v>
      </c>
      <c r="K148" s="50">
        <f t="shared" si="63"/>
        <v>1019104</v>
      </c>
      <c r="L148" s="101">
        <f t="shared" si="54"/>
        <v>-59535</v>
      </c>
      <c r="M148" s="2">
        <f t="shared" si="55"/>
        <v>0</v>
      </c>
      <c r="N148" s="50">
        <f t="shared" si="56"/>
        <v>18770</v>
      </c>
      <c r="P148" s="57">
        <f t="shared" si="58"/>
        <v>3.3594674583958143E-7</v>
      </c>
      <c r="Q148" s="56">
        <f t="shared" si="59"/>
        <v>1.774917737289893</v>
      </c>
      <c r="R148" s="56">
        <f t="shared" si="60"/>
        <v>0</v>
      </c>
      <c r="S148" s="16">
        <f t="shared" si="57"/>
        <v>0</v>
      </c>
    </row>
    <row r="149" spans="2:19" x14ac:dyDescent="0.25">
      <c r="B149" s="11">
        <v>145</v>
      </c>
      <c r="C149" s="21">
        <v>44030</v>
      </c>
      <c r="D149" s="11">
        <f t="shared" si="51"/>
        <v>282195</v>
      </c>
      <c r="E149" s="4">
        <f t="shared" si="52"/>
        <v>1038226</v>
      </c>
      <c r="F149" s="69">
        <f t="shared" si="61"/>
        <v>11287.800000000001</v>
      </c>
      <c r="G149" s="27">
        <f t="shared" si="64"/>
        <v>5.9913509007440196E-3</v>
      </c>
      <c r="H149" s="93">
        <f t="shared" si="65"/>
        <v>1</v>
      </c>
      <c r="I149" s="11">
        <f t="shared" si="62"/>
        <v>-2365107</v>
      </c>
      <c r="J149" s="4">
        <f t="shared" si="53"/>
        <v>0</v>
      </c>
      <c r="K149" s="55">
        <f t="shared" si="63"/>
        <v>1038226</v>
      </c>
      <c r="L149" s="100">
        <f t="shared" si="54"/>
        <v>-60652</v>
      </c>
      <c r="M149" s="4">
        <f t="shared" si="55"/>
        <v>0</v>
      </c>
      <c r="N149" s="55">
        <f t="shared" si="56"/>
        <v>19122</v>
      </c>
      <c r="P149" s="58">
        <f t="shared" si="58"/>
        <v>3.3594674583958143E-7</v>
      </c>
      <c r="Q149" s="59">
        <f t="shared" si="59"/>
        <v>1.7952472840458431</v>
      </c>
      <c r="R149" s="59">
        <f t="shared" si="60"/>
        <v>0</v>
      </c>
      <c r="S149" s="60">
        <f t="shared" si="57"/>
        <v>0</v>
      </c>
    </row>
    <row r="150" spans="2:19" x14ac:dyDescent="0.25">
      <c r="B150" s="9">
        <v>146</v>
      </c>
      <c r="C150" s="22">
        <v>44031</v>
      </c>
      <c r="D150" s="9">
        <f t="shared" si="51"/>
        <v>282195</v>
      </c>
      <c r="E150" s="2">
        <f t="shared" si="52"/>
        <v>1057706</v>
      </c>
      <c r="F150" s="68">
        <f t="shared" si="61"/>
        <v>11287.800000000001</v>
      </c>
      <c r="G150" s="28">
        <f t="shared" si="64"/>
        <v>5.9913509007440196E-3</v>
      </c>
      <c r="H150" s="94">
        <f t="shared" si="65"/>
        <v>1</v>
      </c>
      <c r="I150" s="9">
        <f t="shared" si="62"/>
        <v>-2426897</v>
      </c>
      <c r="J150" s="2">
        <f t="shared" si="53"/>
        <v>0</v>
      </c>
      <c r="K150" s="50">
        <f t="shared" si="63"/>
        <v>1057706</v>
      </c>
      <c r="L150" s="101">
        <f t="shared" si="54"/>
        <v>-61790</v>
      </c>
      <c r="M150" s="2">
        <f t="shared" si="55"/>
        <v>0</v>
      </c>
      <c r="N150" s="50">
        <f t="shared" si="56"/>
        <v>19480</v>
      </c>
      <c r="P150" s="57">
        <f t="shared" si="58"/>
        <v>3.3594674583958143E-7</v>
      </c>
      <c r="Q150" s="56">
        <f t="shared" si="59"/>
        <v>1.8159582519630044</v>
      </c>
      <c r="R150" s="56">
        <f t="shared" si="60"/>
        <v>0</v>
      </c>
      <c r="S150" s="16">
        <f t="shared" si="57"/>
        <v>0</v>
      </c>
    </row>
    <row r="151" spans="2:19" x14ac:dyDescent="0.25">
      <c r="B151" s="11">
        <v>147</v>
      </c>
      <c r="C151" s="21">
        <v>44032</v>
      </c>
      <c r="D151" s="11">
        <f t="shared" si="51"/>
        <v>282195</v>
      </c>
      <c r="E151" s="4">
        <f t="shared" si="52"/>
        <v>1077552</v>
      </c>
      <c r="F151" s="69">
        <f t="shared" si="61"/>
        <v>11287.800000000001</v>
      </c>
      <c r="G151" s="27">
        <f t="shared" si="64"/>
        <v>5.9913509007440196E-3</v>
      </c>
      <c r="H151" s="93">
        <f t="shared" si="65"/>
        <v>1</v>
      </c>
      <c r="I151" s="11">
        <f t="shared" si="62"/>
        <v>-2489846</v>
      </c>
      <c r="J151" s="4">
        <f t="shared" si="53"/>
        <v>0</v>
      </c>
      <c r="K151" s="55">
        <f t="shared" si="63"/>
        <v>1077552</v>
      </c>
      <c r="L151" s="100">
        <f t="shared" si="54"/>
        <v>-62949</v>
      </c>
      <c r="M151" s="4">
        <f t="shared" si="55"/>
        <v>0</v>
      </c>
      <c r="N151" s="55">
        <f t="shared" si="56"/>
        <v>19846</v>
      </c>
      <c r="P151" s="58">
        <f t="shared" ref="P151:P182" si="66">R$17*((1+P$17-Q$17)*(1+P$17+S$17)-Q$17)</f>
        <v>3.3594674583958143E-7</v>
      </c>
      <c r="Q151" s="59">
        <f t="shared" ref="Q151:Q182" si="67">(1+P$17-Q$17)*(1+P$17+S$17)-R$17*((S$17*K150)+((I150+J150)*(1+P$17+S$17)))</f>
        <v>1.8370577995732877</v>
      </c>
      <c r="R151" s="59">
        <f t="shared" ref="R151:R182" si="68">-J150*(1+P$17+S$17)</f>
        <v>0</v>
      </c>
      <c r="S151" s="60">
        <f t="shared" si="57"/>
        <v>0</v>
      </c>
    </row>
    <row r="152" spans="2:19" x14ac:dyDescent="0.25">
      <c r="B152" s="9">
        <v>148</v>
      </c>
      <c r="C152" s="22">
        <v>44033</v>
      </c>
      <c r="D152" s="9">
        <f t="shared" si="51"/>
        <v>282195</v>
      </c>
      <c r="E152" s="2">
        <f t="shared" si="52"/>
        <v>1097770</v>
      </c>
      <c r="F152" s="68">
        <f t="shared" si="61"/>
        <v>11287.800000000001</v>
      </c>
      <c r="G152" s="28">
        <f t="shared" si="64"/>
        <v>5.9913509007440196E-3</v>
      </c>
      <c r="H152" s="94">
        <f t="shared" si="65"/>
        <v>1</v>
      </c>
      <c r="I152" s="9">
        <f t="shared" si="62"/>
        <v>-2553976</v>
      </c>
      <c r="J152" s="2">
        <f t="shared" si="53"/>
        <v>0</v>
      </c>
      <c r="K152" s="50">
        <f t="shared" si="63"/>
        <v>1097770</v>
      </c>
      <c r="L152" s="101">
        <f t="shared" si="54"/>
        <v>-64130</v>
      </c>
      <c r="M152" s="2">
        <f t="shared" si="55"/>
        <v>0</v>
      </c>
      <c r="N152" s="50">
        <f t="shared" si="56"/>
        <v>20218</v>
      </c>
      <c r="P152" s="57">
        <f t="shared" si="66"/>
        <v>3.3594674583958143E-7</v>
      </c>
      <c r="Q152" s="56">
        <f t="shared" si="67"/>
        <v>1.858553125304955</v>
      </c>
      <c r="R152" s="56">
        <f t="shared" si="68"/>
        <v>0</v>
      </c>
      <c r="S152" s="16">
        <f t="shared" si="57"/>
        <v>0</v>
      </c>
    </row>
    <row r="153" spans="2:19" x14ac:dyDescent="0.25">
      <c r="B153" s="11">
        <v>149</v>
      </c>
      <c r="C153" s="21">
        <v>44034</v>
      </c>
      <c r="D153" s="11">
        <f t="shared" si="51"/>
        <v>282195</v>
      </c>
      <c r="E153" s="4">
        <f t="shared" si="52"/>
        <v>1118368</v>
      </c>
      <c r="F153" s="69">
        <f t="shared" si="61"/>
        <v>11287.800000000001</v>
      </c>
      <c r="G153" s="27">
        <f t="shared" si="64"/>
        <v>5.9913509007440196E-3</v>
      </c>
      <c r="H153" s="93">
        <f t="shared" si="65"/>
        <v>1</v>
      </c>
      <c r="I153" s="11">
        <f t="shared" si="62"/>
        <v>-2619309</v>
      </c>
      <c r="J153" s="4">
        <f t="shared" si="53"/>
        <v>0</v>
      </c>
      <c r="K153" s="55">
        <f t="shared" si="63"/>
        <v>1118368</v>
      </c>
      <c r="L153" s="100">
        <f t="shared" si="54"/>
        <v>-65333</v>
      </c>
      <c r="M153" s="4">
        <f t="shared" si="55"/>
        <v>0</v>
      </c>
      <c r="N153" s="55">
        <f t="shared" si="56"/>
        <v>20598</v>
      </c>
      <c r="P153" s="58">
        <f t="shared" si="66"/>
        <v>3.3594674583958143E-7</v>
      </c>
      <c r="Q153" s="59">
        <f t="shared" si="67"/>
        <v>1.8804517228729103</v>
      </c>
      <c r="R153" s="59">
        <f t="shared" si="68"/>
        <v>0</v>
      </c>
      <c r="S153" s="60">
        <f t="shared" si="57"/>
        <v>0</v>
      </c>
    </row>
    <row r="154" spans="2:19" x14ac:dyDescent="0.25">
      <c r="B154" s="9">
        <v>150</v>
      </c>
      <c r="C154" s="22">
        <v>44035</v>
      </c>
      <c r="D154" s="9">
        <f t="shared" si="51"/>
        <v>282195</v>
      </c>
      <c r="E154" s="2">
        <f t="shared" si="52"/>
        <v>1139352</v>
      </c>
      <c r="F154" s="68">
        <f t="shared" si="61"/>
        <v>11287.800000000001</v>
      </c>
      <c r="G154" s="28">
        <f t="shared" si="64"/>
        <v>5.9913509007440196E-3</v>
      </c>
      <c r="H154" s="94">
        <f t="shared" si="65"/>
        <v>1</v>
      </c>
      <c r="I154" s="9">
        <f t="shared" si="62"/>
        <v>-2685868</v>
      </c>
      <c r="J154" s="2">
        <f t="shared" si="53"/>
        <v>0</v>
      </c>
      <c r="K154" s="50">
        <f t="shared" si="63"/>
        <v>1139352</v>
      </c>
      <c r="L154" s="101">
        <f t="shared" si="54"/>
        <v>-66559</v>
      </c>
      <c r="M154" s="2">
        <f t="shared" si="55"/>
        <v>0</v>
      </c>
      <c r="N154" s="50">
        <f t="shared" si="56"/>
        <v>20984</v>
      </c>
      <c r="P154" s="57">
        <f t="shared" si="66"/>
        <v>3.3594674583958143E-7</v>
      </c>
      <c r="Q154" s="56">
        <f t="shared" si="67"/>
        <v>1.902761125888409</v>
      </c>
      <c r="R154" s="56">
        <f t="shared" si="68"/>
        <v>0</v>
      </c>
      <c r="S154" s="16">
        <f t="shared" si="57"/>
        <v>0</v>
      </c>
    </row>
    <row r="155" spans="2:19" x14ac:dyDescent="0.25">
      <c r="B155" s="11">
        <v>151</v>
      </c>
      <c r="C155" s="21">
        <v>44036</v>
      </c>
      <c r="D155" s="11">
        <f t="shared" si="51"/>
        <v>282195</v>
      </c>
      <c r="E155" s="4">
        <f t="shared" si="52"/>
        <v>1160730</v>
      </c>
      <c r="F155" s="69">
        <f t="shared" si="61"/>
        <v>11287.800000000001</v>
      </c>
      <c r="G155" s="27">
        <f t="shared" si="64"/>
        <v>5.9913509007440196E-3</v>
      </c>
      <c r="H155" s="93">
        <f t="shared" si="65"/>
        <v>1</v>
      </c>
      <c r="I155" s="11">
        <f t="shared" si="62"/>
        <v>-2753676</v>
      </c>
      <c r="J155" s="4">
        <f t="shared" si="53"/>
        <v>0</v>
      </c>
      <c r="K155" s="55">
        <f t="shared" si="63"/>
        <v>1160730</v>
      </c>
      <c r="L155" s="100">
        <f t="shared" si="54"/>
        <v>-67808</v>
      </c>
      <c r="M155" s="4">
        <f t="shared" si="55"/>
        <v>0</v>
      </c>
      <c r="N155" s="55">
        <f t="shared" si="56"/>
        <v>21378</v>
      </c>
      <c r="P155" s="58">
        <f t="shared" si="66"/>
        <v>3.3594674583958143E-7</v>
      </c>
      <c r="Q155" s="59">
        <f t="shared" si="67"/>
        <v>1.9254891632493476</v>
      </c>
      <c r="R155" s="59">
        <f t="shared" si="68"/>
        <v>0</v>
      </c>
      <c r="S155" s="60">
        <f t="shared" si="57"/>
        <v>0</v>
      </c>
    </row>
    <row r="156" spans="2:19" x14ac:dyDescent="0.25">
      <c r="B156" s="9">
        <v>152</v>
      </c>
      <c r="C156" s="22">
        <v>44037</v>
      </c>
      <c r="D156" s="9">
        <f t="shared" si="51"/>
        <v>282195</v>
      </c>
      <c r="E156" s="2">
        <f t="shared" si="52"/>
        <v>1182509</v>
      </c>
      <c r="F156" s="68">
        <f t="shared" si="61"/>
        <v>11287.800000000001</v>
      </c>
      <c r="G156" s="28">
        <f t="shared" si="64"/>
        <v>5.9913509007440196E-3</v>
      </c>
      <c r="H156" s="94">
        <f t="shared" si="65"/>
        <v>1</v>
      </c>
      <c r="I156" s="9">
        <f t="shared" si="62"/>
        <v>-2822756</v>
      </c>
      <c r="J156" s="2">
        <f t="shared" si="53"/>
        <v>0</v>
      </c>
      <c r="K156" s="50">
        <f t="shared" si="63"/>
        <v>1182509</v>
      </c>
      <c r="L156" s="101">
        <f t="shared" si="54"/>
        <v>-69080</v>
      </c>
      <c r="M156" s="2">
        <f t="shared" si="55"/>
        <v>0</v>
      </c>
      <c r="N156" s="50">
        <f t="shared" si="56"/>
        <v>21779</v>
      </c>
      <c r="P156" s="57">
        <f t="shared" si="66"/>
        <v>3.3594674583958143E-7</v>
      </c>
      <c r="Q156" s="56">
        <f t="shared" si="67"/>
        <v>1.9486437037499749</v>
      </c>
      <c r="R156" s="56">
        <f t="shared" si="68"/>
        <v>0</v>
      </c>
      <c r="S156" s="16">
        <f t="shared" si="57"/>
        <v>0</v>
      </c>
    </row>
    <row r="157" spans="2:19" x14ac:dyDescent="0.25">
      <c r="B157" s="11">
        <v>153</v>
      </c>
      <c r="C157" s="21">
        <v>44038</v>
      </c>
      <c r="D157" s="11">
        <f t="shared" si="51"/>
        <v>282195</v>
      </c>
      <c r="E157" s="4">
        <f t="shared" si="52"/>
        <v>1204697</v>
      </c>
      <c r="F157" s="69">
        <f t="shared" si="61"/>
        <v>11287.800000000001</v>
      </c>
      <c r="G157" s="27">
        <f t="shared" si="64"/>
        <v>5.9913509007440196E-3</v>
      </c>
      <c r="H157" s="93">
        <f t="shared" si="65"/>
        <v>1</v>
      </c>
      <c r="I157" s="11">
        <f t="shared" si="62"/>
        <v>-2893133</v>
      </c>
      <c r="J157" s="4">
        <f t="shared" si="53"/>
        <v>0</v>
      </c>
      <c r="K157" s="55">
        <f t="shared" si="63"/>
        <v>1204697</v>
      </c>
      <c r="L157" s="100">
        <f t="shared" si="54"/>
        <v>-70377</v>
      </c>
      <c r="M157" s="4">
        <f t="shared" si="55"/>
        <v>0</v>
      </c>
      <c r="N157" s="55">
        <f t="shared" si="56"/>
        <v>22188</v>
      </c>
      <c r="P157" s="58">
        <f t="shared" si="66"/>
        <v>3.3594674583958143E-7</v>
      </c>
      <c r="Q157" s="59">
        <f t="shared" si="67"/>
        <v>1.9722325962363634</v>
      </c>
      <c r="R157" s="59">
        <f t="shared" si="68"/>
        <v>0</v>
      </c>
      <c r="S157" s="60">
        <f t="shared" si="57"/>
        <v>0</v>
      </c>
    </row>
    <row r="158" spans="2:19" x14ac:dyDescent="0.25">
      <c r="B158" s="9">
        <v>154</v>
      </c>
      <c r="C158" s="22">
        <v>44039</v>
      </c>
      <c r="D158" s="9">
        <f t="shared" si="51"/>
        <v>282195</v>
      </c>
      <c r="E158" s="2">
        <f t="shared" si="52"/>
        <v>1227301</v>
      </c>
      <c r="F158" s="68">
        <f t="shared" si="61"/>
        <v>11287.800000000001</v>
      </c>
      <c r="G158" s="28">
        <f t="shared" si="64"/>
        <v>5.9913509007440196E-3</v>
      </c>
      <c r="H158" s="94">
        <f t="shared" si="65"/>
        <v>1</v>
      </c>
      <c r="I158" s="9">
        <f t="shared" si="62"/>
        <v>-2964830</v>
      </c>
      <c r="J158" s="2">
        <f t="shared" si="53"/>
        <v>0</v>
      </c>
      <c r="K158" s="50">
        <f t="shared" si="63"/>
        <v>1227301</v>
      </c>
      <c r="L158" s="101">
        <f t="shared" si="54"/>
        <v>-71697</v>
      </c>
      <c r="M158" s="2">
        <f t="shared" si="55"/>
        <v>0</v>
      </c>
      <c r="N158" s="50">
        <f t="shared" si="56"/>
        <v>22604</v>
      </c>
      <c r="P158" s="57">
        <f t="shared" si="66"/>
        <v>3.3594674583958143E-7</v>
      </c>
      <c r="Q158" s="56">
        <f t="shared" si="67"/>
        <v>1.9962643798687476</v>
      </c>
      <c r="R158" s="56">
        <f t="shared" si="68"/>
        <v>0</v>
      </c>
      <c r="S158" s="16">
        <f t="shared" si="57"/>
        <v>0</v>
      </c>
    </row>
    <row r="159" spans="2:19" x14ac:dyDescent="0.25">
      <c r="B159" s="11">
        <v>155</v>
      </c>
      <c r="C159" s="21">
        <v>44040</v>
      </c>
      <c r="D159" s="11">
        <f t="shared" si="51"/>
        <v>282195</v>
      </c>
      <c r="E159" s="4">
        <f t="shared" si="52"/>
        <v>1250329</v>
      </c>
      <c r="F159" s="69">
        <f t="shared" si="61"/>
        <v>11287.800000000001</v>
      </c>
      <c r="G159" s="27">
        <f t="shared" si="64"/>
        <v>5.9913509007440196E-3</v>
      </c>
      <c r="H159" s="93">
        <f t="shared" si="65"/>
        <v>1</v>
      </c>
      <c r="I159" s="11">
        <f t="shared" si="62"/>
        <v>-3037872</v>
      </c>
      <c r="J159" s="4">
        <f t="shared" si="53"/>
        <v>0</v>
      </c>
      <c r="K159" s="55">
        <f t="shared" si="63"/>
        <v>1250329</v>
      </c>
      <c r="L159" s="100">
        <f t="shared" si="54"/>
        <v>-73042</v>
      </c>
      <c r="M159" s="4">
        <f t="shared" si="55"/>
        <v>0</v>
      </c>
      <c r="N159" s="55">
        <f t="shared" si="56"/>
        <v>23028</v>
      </c>
      <c r="P159" s="58">
        <f t="shared" si="66"/>
        <v>3.3594674583958143E-7</v>
      </c>
      <c r="Q159" s="59">
        <f t="shared" si="67"/>
        <v>2.0207469034932006</v>
      </c>
      <c r="R159" s="59">
        <f t="shared" si="68"/>
        <v>0</v>
      </c>
      <c r="S159" s="60">
        <f t="shared" si="57"/>
        <v>0</v>
      </c>
    </row>
    <row r="160" spans="2:19" x14ac:dyDescent="0.25">
      <c r="B160" s="9">
        <v>156</v>
      </c>
      <c r="C160" s="22">
        <v>44041</v>
      </c>
      <c r="D160" s="9">
        <f t="shared" si="51"/>
        <v>282195</v>
      </c>
      <c r="E160" s="2">
        <f t="shared" si="52"/>
        <v>1273789</v>
      </c>
      <c r="F160" s="68">
        <f t="shared" si="61"/>
        <v>11287.800000000001</v>
      </c>
      <c r="G160" s="28">
        <f t="shared" si="64"/>
        <v>5.9913509007440196E-3</v>
      </c>
      <c r="H160" s="94">
        <f t="shared" si="65"/>
        <v>1</v>
      </c>
      <c r="I160" s="9">
        <f t="shared" si="62"/>
        <v>-3112285</v>
      </c>
      <c r="J160" s="2">
        <f t="shared" si="53"/>
        <v>0</v>
      </c>
      <c r="K160" s="50">
        <f t="shared" si="63"/>
        <v>1273789</v>
      </c>
      <c r="L160" s="101">
        <f t="shared" si="54"/>
        <v>-74413</v>
      </c>
      <c r="M160" s="2">
        <f t="shared" si="55"/>
        <v>0</v>
      </c>
      <c r="N160" s="50">
        <f t="shared" si="56"/>
        <v>23460</v>
      </c>
      <c r="P160" s="57">
        <f t="shared" si="66"/>
        <v>3.3594674583958143E-7</v>
      </c>
      <c r="Q160" s="56">
        <f t="shared" si="67"/>
        <v>2.0456887062699569</v>
      </c>
      <c r="R160" s="56">
        <f t="shared" si="68"/>
        <v>0</v>
      </c>
      <c r="S160" s="16">
        <f t="shared" si="57"/>
        <v>0</v>
      </c>
    </row>
    <row r="161" spans="2:19" x14ac:dyDescent="0.25">
      <c r="B161" s="11">
        <v>157</v>
      </c>
      <c r="C161" s="21">
        <v>44042</v>
      </c>
      <c r="D161" s="11">
        <f t="shared" si="51"/>
        <v>282195</v>
      </c>
      <c r="E161" s="4">
        <f t="shared" si="52"/>
        <v>1297690</v>
      </c>
      <c r="F161" s="69">
        <f t="shared" ref="F161:F192" si="69">D161*P$17</f>
        <v>11287.800000000001</v>
      </c>
      <c r="G161" s="27">
        <f t="shared" si="64"/>
        <v>5.9913509007440196E-3</v>
      </c>
      <c r="H161" s="93">
        <f t="shared" si="65"/>
        <v>1</v>
      </c>
      <c r="I161" s="11">
        <f t="shared" ref="I161:I192" si="70">INT((S$17*K161+I160)/(1+R$17*J161))</f>
        <v>-3188094</v>
      </c>
      <c r="J161" s="4">
        <f t="shared" si="53"/>
        <v>0</v>
      </c>
      <c r="K161" s="55">
        <f t="shared" ref="K161:K192" si="71">INT((Q$17*J161+K160)/(1+P$17+S$17))</f>
        <v>1297690</v>
      </c>
      <c r="L161" s="100">
        <f t="shared" si="54"/>
        <v>-75809</v>
      </c>
      <c r="M161" s="4">
        <f t="shared" si="55"/>
        <v>0</v>
      </c>
      <c r="N161" s="55">
        <f t="shared" si="56"/>
        <v>23901</v>
      </c>
      <c r="P161" s="58">
        <f t="shared" si="66"/>
        <v>3.3594674583958143E-7</v>
      </c>
      <c r="Q161" s="59">
        <f t="shared" si="67"/>
        <v>2.0710986625422443</v>
      </c>
      <c r="R161" s="59">
        <f t="shared" si="68"/>
        <v>0</v>
      </c>
      <c r="S161" s="60">
        <f t="shared" si="57"/>
        <v>0</v>
      </c>
    </row>
    <row r="162" spans="2:19" x14ac:dyDescent="0.25">
      <c r="B162" s="9">
        <v>158</v>
      </c>
      <c r="C162" s="22">
        <v>44043</v>
      </c>
      <c r="D162" s="9">
        <f t="shared" ref="D162:D204" si="72">D161+IF(M162&gt;0,M162,0)</f>
        <v>282195</v>
      </c>
      <c r="E162" s="2">
        <f t="shared" ref="E162:E204" si="73">E161+IF(N162&gt;0,N162,0)</f>
        <v>1322039</v>
      </c>
      <c r="F162" s="68">
        <f t="shared" si="69"/>
        <v>11287.800000000001</v>
      </c>
      <c r="G162" s="28">
        <f t="shared" si="64"/>
        <v>5.9913509007440196E-3</v>
      </c>
      <c r="H162" s="94">
        <f t="shared" si="65"/>
        <v>1</v>
      </c>
      <c r="I162" s="9">
        <f t="shared" si="70"/>
        <v>-3265326</v>
      </c>
      <c r="J162" s="2">
        <f t="shared" ref="J162:J204" si="74">S162</f>
        <v>0</v>
      </c>
      <c r="K162" s="50">
        <f t="shared" si="71"/>
        <v>1322039</v>
      </c>
      <c r="L162" s="101">
        <f t="shared" ref="L162:L204" si="75">I162-I161</f>
        <v>-77232</v>
      </c>
      <c r="M162" s="2">
        <f t="shared" ref="M162:M204" si="76">J162-J161</f>
        <v>0</v>
      </c>
      <c r="N162" s="50">
        <f t="shared" ref="N162:N204" si="77">K162-K161</f>
        <v>24349</v>
      </c>
      <c r="P162" s="57">
        <f t="shared" si="66"/>
        <v>3.3594674583958143E-7</v>
      </c>
      <c r="Q162" s="56">
        <f t="shared" si="67"/>
        <v>2.0969853314184737</v>
      </c>
      <c r="R162" s="56">
        <f t="shared" si="68"/>
        <v>0</v>
      </c>
      <c r="S162" s="16">
        <f t="shared" ref="S162:S204" si="78">INT(((-Q162+SQRT((Q162^2)-(4*P162*R162)))/(2*P162)))</f>
        <v>0</v>
      </c>
    </row>
    <row r="163" spans="2:19" x14ac:dyDescent="0.25">
      <c r="B163" s="11">
        <v>159</v>
      </c>
      <c r="C163" s="21">
        <v>44044</v>
      </c>
      <c r="D163" s="11">
        <f t="shared" si="72"/>
        <v>282195</v>
      </c>
      <c r="E163" s="4">
        <f t="shared" si="73"/>
        <v>1346845</v>
      </c>
      <c r="F163" s="69">
        <f t="shared" si="69"/>
        <v>11287.800000000001</v>
      </c>
      <c r="G163" s="27">
        <f t="shared" si="64"/>
        <v>5.9913509007440196E-3</v>
      </c>
      <c r="H163" s="93">
        <f t="shared" si="65"/>
        <v>1</v>
      </c>
      <c r="I163" s="11">
        <f t="shared" si="70"/>
        <v>-3344007</v>
      </c>
      <c r="J163" s="4">
        <f t="shared" si="74"/>
        <v>0</v>
      </c>
      <c r="K163" s="55">
        <f t="shared" si="71"/>
        <v>1346845</v>
      </c>
      <c r="L163" s="100">
        <f t="shared" si="75"/>
        <v>-78681</v>
      </c>
      <c r="M163" s="4">
        <f t="shared" si="76"/>
        <v>0</v>
      </c>
      <c r="N163" s="55">
        <f t="shared" si="77"/>
        <v>24806</v>
      </c>
      <c r="P163" s="58">
        <f t="shared" si="66"/>
        <v>3.3594674583958143E-7</v>
      </c>
      <c r="Q163" s="59">
        <f t="shared" si="67"/>
        <v>2.1233579024766893</v>
      </c>
      <c r="R163" s="59">
        <f t="shared" si="68"/>
        <v>0</v>
      </c>
      <c r="S163" s="60">
        <f t="shared" si="78"/>
        <v>0</v>
      </c>
    </row>
    <row r="164" spans="2:19" x14ac:dyDescent="0.25">
      <c r="B164" s="9">
        <v>160</v>
      </c>
      <c r="C164" s="22">
        <v>44045</v>
      </c>
      <c r="D164" s="9">
        <f t="shared" si="72"/>
        <v>282195</v>
      </c>
      <c r="E164" s="2">
        <f t="shared" si="73"/>
        <v>1372116</v>
      </c>
      <c r="F164" s="68">
        <f t="shared" si="69"/>
        <v>11287.800000000001</v>
      </c>
      <c r="G164" s="28">
        <f t="shared" si="64"/>
        <v>5.9913509007440196E-3</v>
      </c>
      <c r="H164" s="94">
        <f t="shared" si="65"/>
        <v>1</v>
      </c>
      <c r="I164" s="9">
        <f t="shared" si="70"/>
        <v>-3424164</v>
      </c>
      <c r="J164" s="2">
        <f t="shared" si="74"/>
        <v>0</v>
      </c>
      <c r="K164" s="50">
        <f t="shared" si="71"/>
        <v>1372116</v>
      </c>
      <c r="L164" s="101">
        <f t="shared" si="75"/>
        <v>-80157</v>
      </c>
      <c r="M164" s="2">
        <f t="shared" si="76"/>
        <v>0</v>
      </c>
      <c r="N164" s="50">
        <f t="shared" si="77"/>
        <v>25271</v>
      </c>
      <c r="P164" s="57">
        <f t="shared" si="66"/>
        <v>3.3594674583958143E-7</v>
      </c>
      <c r="Q164" s="56">
        <f t="shared" si="67"/>
        <v>2.1502252700082964</v>
      </c>
      <c r="R164" s="56">
        <f t="shared" si="68"/>
        <v>0</v>
      </c>
      <c r="S164" s="16">
        <f t="shared" si="78"/>
        <v>0</v>
      </c>
    </row>
    <row r="165" spans="2:19" x14ac:dyDescent="0.25">
      <c r="B165" s="11">
        <v>161</v>
      </c>
      <c r="C165" s="21">
        <v>44046</v>
      </c>
      <c r="D165" s="11">
        <f t="shared" si="72"/>
        <v>282195</v>
      </c>
      <c r="E165" s="4">
        <f t="shared" si="73"/>
        <v>1397862</v>
      </c>
      <c r="F165" s="69">
        <f t="shared" si="69"/>
        <v>11287.800000000001</v>
      </c>
      <c r="G165" s="27">
        <f t="shared" si="64"/>
        <v>5.9913509007440196E-3</v>
      </c>
      <c r="H165" s="93">
        <f t="shared" si="65"/>
        <v>1</v>
      </c>
      <c r="I165" s="11">
        <f t="shared" si="70"/>
        <v>-3505825</v>
      </c>
      <c r="J165" s="4">
        <f t="shared" si="74"/>
        <v>0</v>
      </c>
      <c r="K165" s="55">
        <f t="shared" si="71"/>
        <v>1397862</v>
      </c>
      <c r="L165" s="100">
        <f t="shared" si="75"/>
        <v>-81661</v>
      </c>
      <c r="M165" s="4">
        <f t="shared" si="76"/>
        <v>0</v>
      </c>
      <c r="N165" s="55">
        <f t="shared" si="77"/>
        <v>25746</v>
      </c>
      <c r="P165" s="58">
        <f t="shared" si="66"/>
        <v>3.3594674583958143E-7</v>
      </c>
      <c r="Q165" s="59">
        <f t="shared" si="67"/>
        <v>2.1775966435395144</v>
      </c>
      <c r="R165" s="59">
        <f t="shared" si="68"/>
        <v>0</v>
      </c>
      <c r="S165" s="60">
        <f t="shared" si="78"/>
        <v>0</v>
      </c>
    </row>
    <row r="166" spans="2:19" x14ac:dyDescent="0.25">
      <c r="B166" s="9">
        <v>162</v>
      </c>
      <c r="C166" s="22">
        <v>44047</v>
      </c>
      <c r="D166" s="9">
        <f t="shared" si="72"/>
        <v>282195</v>
      </c>
      <c r="E166" s="2">
        <f t="shared" si="73"/>
        <v>1424091</v>
      </c>
      <c r="F166" s="68">
        <f t="shared" si="69"/>
        <v>11287.800000000001</v>
      </c>
      <c r="G166" s="28">
        <f t="shared" si="64"/>
        <v>5.9913509007440196E-3</v>
      </c>
      <c r="H166" s="94">
        <f t="shared" si="65"/>
        <v>1</v>
      </c>
      <c r="I166" s="9">
        <f t="shared" si="70"/>
        <v>-3589018</v>
      </c>
      <c r="J166" s="2">
        <f t="shared" si="74"/>
        <v>0</v>
      </c>
      <c r="K166" s="50">
        <f t="shared" si="71"/>
        <v>1424091</v>
      </c>
      <c r="L166" s="101">
        <f t="shared" si="75"/>
        <v>-83193</v>
      </c>
      <c r="M166" s="2">
        <f t="shared" si="76"/>
        <v>0</v>
      </c>
      <c r="N166" s="50">
        <f t="shared" si="77"/>
        <v>26229</v>
      </c>
      <c r="P166" s="57">
        <f t="shared" si="66"/>
        <v>3.3594674583958143E-7</v>
      </c>
      <c r="Q166" s="56">
        <f t="shared" si="67"/>
        <v>2.2054816076759103</v>
      </c>
      <c r="R166" s="56">
        <f t="shared" si="68"/>
        <v>0</v>
      </c>
      <c r="S166" s="16">
        <f t="shared" si="78"/>
        <v>0</v>
      </c>
    </row>
    <row r="167" spans="2:19" x14ac:dyDescent="0.25">
      <c r="B167" s="11">
        <v>163</v>
      </c>
      <c r="C167" s="21">
        <v>44048</v>
      </c>
      <c r="D167" s="11">
        <f t="shared" si="72"/>
        <v>282195</v>
      </c>
      <c r="E167" s="4">
        <f t="shared" si="73"/>
        <v>1450812</v>
      </c>
      <c r="F167" s="69">
        <f t="shared" si="69"/>
        <v>11287.800000000001</v>
      </c>
      <c r="G167" s="27">
        <f t="shared" si="64"/>
        <v>5.9913509007440196E-3</v>
      </c>
      <c r="H167" s="93">
        <f t="shared" si="65"/>
        <v>1</v>
      </c>
      <c r="I167" s="11">
        <f t="shared" si="70"/>
        <v>-3673772</v>
      </c>
      <c r="J167" s="4">
        <f t="shared" si="74"/>
        <v>0</v>
      </c>
      <c r="K167" s="55">
        <f t="shared" si="71"/>
        <v>1450812</v>
      </c>
      <c r="L167" s="100">
        <f t="shared" si="75"/>
        <v>-84754</v>
      </c>
      <c r="M167" s="4">
        <f t="shared" si="76"/>
        <v>0</v>
      </c>
      <c r="N167" s="55">
        <f t="shared" si="77"/>
        <v>26721</v>
      </c>
      <c r="P167" s="58">
        <f t="shared" si="66"/>
        <v>3.3594674583958143E-7</v>
      </c>
      <c r="Q167" s="59">
        <f t="shared" si="67"/>
        <v>2.2338897071266972</v>
      </c>
      <c r="R167" s="59">
        <f t="shared" si="68"/>
        <v>0</v>
      </c>
      <c r="S167" s="60">
        <f t="shared" si="78"/>
        <v>0</v>
      </c>
    </row>
    <row r="168" spans="2:19" x14ac:dyDescent="0.25">
      <c r="B168" s="9">
        <v>164</v>
      </c>
      <c r="C168" s="22">
        <v>44049</v>
      </c>
      <c r="D168" s="9">
        <f t="shared" si="72"/>
        <v>282195</v>
      </c>
      <c r="E168" s="2">
        <f t="shared" si="73"/>
        <v>1478034</v>
      </c>
      <c r="F168" s="68">
        <f t="shared" si="69"/>
        <v>11287.800000000001</v>
      </c>
      <c r="G168" s="28">
        <f t="shared" si="64"/>
        <v>5.9913509007440196E-3</v>
      </c>
      <c r="H168" s="94">
        <f t="shared" si="65"/>
        <v>1</v>
      </c>
      <c r="I168" s="9">
        <f t="shared" si="70"/>
        <v>-3760116</v>
      </c>
      <c r="J168" s="2">
        <f t="shared" si="74"/>
        <v>0</v>
      </c>
      <c r="K168" s="50">
        <f t="shared" si="71"/>
        <v>1478034</v>
      </c>
      <c r="L168" s="101">
        <f t="shared" si="75"/>
        <v>-86344</v>
      </c>
      <c r="M168" s="2">
        <f t="shared" si="76"/>
        <v>0</v>
      </c>
      <c r="N168" s="50">
        <f t="shared" si="77"/>
        <v>27222</v>
      </c>
      <c r="P168" s="57">
        <f t="shared" si="66"/>
        <v>3.3594674583958143E-7</v>
      </c>
      <c r="Q168" s="56">
        <f t="shared" si="67"/>
        <v>2.2628308417322591</v>
      </c>
      <c r="R168" s="56">
        <f t="shared" si="68"/>
        <v>0</v>
      </c>
      <c r="S168" s="16">
        <f t="shared" si="78"/>
        <v>0</v>
      </c>
    </row>
    <row r="169" spans="2:19" x14ac:dyDescent="0.25">
      <c r="B169" s="11">
        <v>165</v>
      </c>
      <c r="C169" s="21">
        <v>44050</v>
      </c>
      <c r="D169" s="11">
        <f t="shared" si="72"/>
        <v>282195</v>
      </c>
      <c r="E169" s="4">
        <f t="shared" si="73"/>
        <v>1505767</v>
      </c>
      <c r="F169" s="69">
        <f t="shared" si="69"/>
        <v>11287.800000000001</v>
      </c>
      <c r="G169" s="27">
        <f t="shared" si="64"/>
        <v>5.9913509007440196E-3</v>
      </c>
      <c r="H169" s="93">
        <f t="shared" si="65"/>
        <v>1</v>
      </c>
      <c r="I169" s="11">
        <f t="shared" si="70"/>
        <v>-3848081</v>
      </c>
      <c r="J169" s="4">
        <f t="shared" si="74"/>
        <v>0</v>
      </c>
      <c r="K169" s="55">
        <f t="shared" si="71"/>
        <v>1505767</v>
      </c>
      <c r="L169" s="100">
        <f t="shared" si="75"/>
        <v>-87965</v>
      </c>
      <c r="M169" s="4">
        <f t="shared" si="76"/>
        <v>0</v>
      </c>
      <c r="N169" s="55">
        <f t="shared" si="77"/>
        <v>27733</v>
      </c>
      <c r="P169" s="58">
        <f t="shared" si="66"/>
        <v>3.3594674583958143E-7</v>
      </c>
      <c r="Q169" s="59">
        <f t="shared" si="67"/>
        <v>2.2923149113329777</v>
      </c>
      <c r="R169" s="59">
        <f t="shared" si="68"/>
        <v>0</v>
      </c>
      <c r="S169" s="60">
        <f t="shared" si="78"/>
        <v>0</v>
      </c>
    </row>
    <row r="170" spans="2:19" x14ac:dyDescent="0.25">
      <c r="B170" s="9">
        <v>166</v>
      </c>
      <c r="C170" s="22">
        <v>44051</v>
      </c>
      <c r="D170" s="9">
        <f t="shared" si="72"/>
        <v>282195</v>
      </c>
      <c r="E170" s="2">
        <f t="shared" si="73"/>
        <v>1534020</v>
      </c>
      <c r="F170" s="68">
        <f t="shared" si="69"/>
        <v>11287.800000000001</v>
      </c>
      <c r="G170" s="28">
        <f t="shared" si="64"/>
        <v>5.9913509007440196E-3</v>
      </c>
      <c r="H170" s="94">
        <f t="shared" si="65"/>
        <v>1</v>
      </c>
      <c r="I170" s="9">
        <f t="shared" si="70"/>
        <v>-3937696</v>
      </c>
      <c r="J170" s="2">
        <f t="shared" si="74"/>
        <v>0</v>
      </c>
      <c r="K170" s="50">
        <f t="shared" si="71"/>
        <v>1534020</v>
      </c>
      <c r="L170" s="101">
        <f t="shared" si="75"/>
        <v>-89615</v>
      </c>
      <c r="M170" s="2">
        <f t="shared" si="76"/>
        <v>0</v>
      </c>
      <c r="N170" s="50">
        <f t="shared" si="77"/>
        <v>28253</v>
      </c>
      <c r="P170" s="57">
        <f t="shared" si="66"/>
        <v>3.3594674583958143E-7</v>
      </c>
      <c r="Q170" s="56">
        <f t="shared" si="67"/>
        <v>2.3223525060833996</v>
      </c>
      <c r="R170" s="56">
        <f t="shared" si="68"/>
        <v>0</v>
      </c>
      <c r="S170" s="16">
        <f t="shared" si="78"/>
        <v>0</v>
      </c>
    </row>
    <row r="171" spans="2:19" x14ac:dyDescent="0.25">
      <c r="B171" s="11">
        <v>167</v>
      </c>
      <c r="C171" s="21">
        <v>44052</v>
      </c>
      <c r="D171" s="11">
        <f t="shared" si="72"/>
        <v>282195</v>
      </c>
      <c r="E171" s="4">
        <f t="shared" si="73"/>
        <v>1562803</v>
      </c>
      <c r="F171" s="69">
        <f t="shared" si="69"/>
        <v>11287.800000000001</v>
      </c>
      <c r="G171" s="27">
        <f t="shared" si="64"/>
        <v>5.9913509007440196E-3</v>
      </c>
      <c r="H171" s="93">
        <f t="shared" si="65"/>
        <v>1</v>
      </c>
      <c r="I171" s="11">
        <f t="shared" si="70"/>
        <v>-4028993</v>
      </c>
      <c r="J171" s="4">
        <f t="shared" si="74"/>
        <v>0</v>
      </c>
      <c r="K171" s="55">
        <f t="shared" si="71"/>
        <v>1562803</v>
      </c>
      <c r="L171" s="100">
        <f t="shared" si="75"/>
        <v>-91297</v>
      </c>
      <c r="M171" s="4">
        <f t="shared" si="76"/>
        <v>0</v>
      </c>
      <c r="N171" s="55">
        <f t="shared" si="77"/>
        <v>28783</v>
      </c>
      <c r="P171" s="58">
        <f t="shared" si="66"/>
        <v>3.3594674583958143E-7</v>
      </c>
      <c r="Q171" s="59">
        <f t="shared" si="67"/>
        <v>2.3529535258239074</v>
      </c>
      <c r="R171" s="59">
        <f t="shared" si="68"/>
        <v>0</v>
      </c>
      <c r="S171" s="60">
        <f t="shared" si="78"/>
        <v>0</v>
      </c>
    </row>
    <row r="172" spans="2:19" x14ac:dyDescent="0.25">
      <c r="B172" s="9">
        <v>168</v>
      </c>
      <c r="C172" s="22">
        <v>44053</v>
      </c>
      <c r="D172" s="9">
        <f t="shared" si="72"/>
        <v>282195</v>
      </c>
      <c r="E172" s="2">
        <f t="shared" si="73"/>
        <v>1592127</v>
      </c>
      <c r="F172" s="68">
        <f t="shared" si="69"/>
        <v>11287.800000000001</v>
      </c>
      <c r="G172" s="28">
        <f t="shared" si="64"/>
        <v>5.9913509007440196E-3</v>
      </c>
      <c r="H172" s="94">
        <f t="shared" si="65"/>
        <v>1</v>
      </c>
      <c r="I172" s="9">
        <f t="shared" si="70"/>
        <v>-4122003</v>
      </c>
      <c r="J172" s="2">
        <f t="shared" si="74"/>
        <v>0</v>
      </c>
      <c r="K172" s="50">
        <f t="shared" si="71"/>
        <v>1592127</v>
      </c>
      <c r="L172" s="101">
        <f t="shared" si="75"/>
        <v>-93010</v>
      </c>
      <c r="M172" s="2">
        <f t="shared" si="76"/>
        <v>0</v>
      </c>
      <c r="N172" s="50">
        <f t="shared" si="77"/>
        <v>29324</v>
      </c>
      <c r="P172" s="57">
        <f t="shared" si="66"/>
        <v>3.3594674583958143E-7</v>
      </c>
      <c r="Q172" s="56">
        <f t="shared" si="67"/>
        <v>2.3841288958920388</v>
      </c>
      <c r="R172" s="56">
        <f t="shared" si="68"/>
        <v>0</v>
      </c>
      <c r="S172" s="16">
        <f t="shared" si="78"/>
        <v>0</v>
      </c>
    </row>
    <row r="173" spans="2:19" x14ac:dyDescent="0.25">
      <c r="B173" s="11">
        <v>169</v>
      </c>
      <c r="C173" s="21">
        <v>44054</v>
      </c>
      <c r="D173" s="11">
        <f t="shared" si="72"/>
        <v>282195</v>
      </c>
      <c r="E173" s="4">
        <f t="shared" si="73"/>
        <v>1622001</v>
      </c>
      <c r="F173" s="69">
        <f t="shared" si="69"/>
        <v>11287.800000000001</v>
      </c>
      <c r="G173" s="27">
        <f t="shared" si="64"/>
        <v>5.9913509007440196E-3</v>
      </c>
      <c r="H173" s="93">
        <f t="shared" si="65"/>
        <v>1</v>
      </c>
      <c r="I173" s="11">
        <f t="shared" si="70"/>
        <v>-4216758</v>
      </c>
      <c r="J173" s="4">
        <f t="shared" si="74"/>
        <v>0</v>
      </c>
      <c r="K173" s="55">
        <f t="shared" si="71"/>
        <v>1622001</v>
      </c>
      <c r="L173" s="100">
        <f t="shared" si="75"/>
        <v>-94755</v>
      </c>
      <c r="M173" s="4">
        <f t="shared" si="76"/>
        <v>0</v>
      </c>
      <c r="N173" s="55">
        <f t="shared" si="77"/>
        <v>29874</v>
      </c>
      <c r="P173" s="58">
        <f t="shared" si="66"/>
        <v>3.3594674583958143E-7</v>
      </c>
      <c r="Q173" s="59">
        <f t="shared" si="67"/>
        <v>2.4158892263905152</v>
      </c>
      <c r="R173" s="59">
        <f t="shared" si="68"/>
        <v>0</v>
      </c>
      <c r="S173" s="60">
        <f t="shared" si="78"/>
        <v>0</v>
      </c>
    </row>
    <row r="174" spans="2:19" x14ac:dyDescent="0.25">
      <c r="B174" s="9">
        <v>170</v>
      </c>
      <c r="C174" s="22">
        <v>44055</v>
      </c>
      <c r="D174" s="9">
        <f t="shared" si="72"/>
        <v>282195</v>
      </c>
      <c r="E174" s="2">
        <f t="shared" si="73"/>
        <v>1652435</v>
      </c>
      <c r="F174" s="68">
        <f t="shared" si="69"/>
        <v>11287.800000000001</v>
      </c>
      <c r="G174" s="28">
        <f t="shared" si="64"/>
        <v>5.9913509007440196E-3</v>
      </c>
      <c r="H174" s="94">
        <f t="shared" si="65"/>
        <v>1</v>
      </c>
      <c r="I174" s="9">
        <f t="shared" si="70"/>
        <v>-4313291</v>
      </c>
      <c r="J174" s="2">
        <f t="shared" si="74"/>
        <v>0</v>
      </c>
      <c r="K174" s="50">
        <f t="shared" si="71"/>
        <v>1652435</v>
      </c>
      <c r="L174" s="101">
        <f t="shared" si="75"/>
        <v>-96533</v>
      </c>
      <c r="M174" s="2">
        <f t="shared" si="76"/>
        <v>0</v>
      </c>
      <c r="N174" s="50">
        <f t="shared" si="77"/>
        <v>30434</v>
      </c>
      <c r="P174" s="57">
        <f t="shared" si="66"/>
        <v>3.3594674583958143E-7</v>
      </c>
      <c r="Q174" s="56">
        <f t="shared" si="67"/>
        <v>2.4482454227086992</v>
      </c>
      <c r="R174" s="56">
        <f t="shared" si="68"/>
        <v>0</v>
      </c>
      <c r="S174" s="16">
        <f t="shared" si="78"/>
        <v>0</v>
      </c>
    </row>
    <row r="175" spans="2:19" x14ac:dyDescent="0.25">
      <c r="B175" s="11">
        <v>171</v>
      </c>
      <c r="C175" s="21">
        <v>44056</v>
      </c>
      <c r="D175" s="11">
        <f t="shared" si="72"/>
        <v>282195</v>
      </c>
      <c r="E175" s="4">
        <f t="shared" si="73"/>
        <v>1683440</v>
      </c>
      <c r="F175" s="69">
        <f t="shared" si="69"/>
        <v>11287.800000000001</v>
      </c>
      <c r="G175" s="27">
        <f t="shared" si="64"/>
        <v>5.9913509007440196E-3</v>
      </c>
      <c r="H175" s="93">
        <f t="shared" si="65"/>
        <v>1</v>
      </c>
      <c r="I175" s="11">
        <f t="shared" si="70"/>
        <v>-4411635</v>
      </c>
      <c r="J175" s="4">
        <f t="shared" si="74"/>
        <v>0</v>
      </c>
      <c r="K175" s="55">
        <f t="shared" si="71"/>
        <v>1683440</v>
      </c>
      <c r="L175" s="100">
        <f t="shared" si="75"/>
        <v>-98344</v>
      </c>
      <c r="M175" s="4">
        <f t="shared" si="76"/>
        <v>0</v>
      </c>
      <c r="N175" s="55">
        <f t="shared" si="77"/>
        <v>31005</v>
      </c>
      <c r="P175" s="58">
        <f t="shared" si="66"/>
        <v>3.3594674583958143E-7</v>
      </c>
      <c r="Q175" s="59">
        <f t="shared" si="67"/>
        <v>2.4812087453671214</v>
      </c>
      <c r="R175" s="59">
        <f t="shared" si="68"/>
        <v>0</v>
      </c>
      <c r="S175" s="60">
        <f t="shared" si="78"/>
        <v>0</v>
      </c>
    </row>
    <row r="176" spans="2:19" x14ac:dyDescent="0.25">
      <c r="B176" s="9">
        <v>172</v>
      </c>
      <c r="C176" s="22">
        <v>44057</v>
      </c>
      <c r="D176" s="9">
        <f t="shared" si="72"/>
        <v>282195</v>
      </c>
      <c r="E176" s="2">
        <f t="shared" si="73"/>
        <v>1715027</v>
      </c>
      <c r="F176" s="68">
        <f t="shared" si="69"/>
        <v>11287.800000000001</v>
      </c>
      <c r="G176" s="28">
        <f t="shared" si="64"/>
        <v>5.9913509007440196E-3</v>
      </c>
      <c r="H176" s="94">
        <f t="shared" si="65"/>
        <v>1</v>
      </c>
      <c r="I176" s="9">
        <f t="shared" si="70"/>
        <v>-4511824</v>
      </c>
      <c r="J176" s="2">
        <f t="shared" si="74"/>
        <v>0</v>
      </c>
      <c r="K176" s="50">
        <f t="shared" si="71"/>
        <v>1715027</v>
      </c>
      <c r="L176" s="101">
        <f t="shared" si="75"/>
        <v>-100189</v>
      </c>
      <c r="M176" s="2">
        <f t="shared" si="76"/>
        <v>0</v>
      </c>
      <c r="N176" s="50">
        <f t="shared" si="77"/>
        <v>31587</v>
      </c>
      <c r="P176" s="57">
        <f t="shared" si="66"/>
        <v>3.3594674583958143E-7</v>
      </c>
      <c r="Q176" s="56">
        <f t="shared" si="67"/>
        <v>2.5147904748344905</v>
      </c>
      <c r="R176" s="56">
        <f t="shared" si="68"/>
        <v>0</v>
      </c>
      <c r="S176" s="16">
        <f t="shared" si="78"/>
        <v>0</v>
      </c>
    </row>
    <row r="177" spans="2:19" x14ac:dyDescent="0.25">
      <c r="B177" s="11">
        <v>173</v>
      </c>
      <c r="C177" s="21">
        <v>44058</v>
      </c>
      <c r="D177" s="11">
        <f t="shared" si="72"/>
        <v>282195</v>
      </c>
      <c r="E177" s="4">
        <f t="shared" si="73"/>
        <v>1747207</v>
      </c>
      <c r="F177" s="69">
        <f t="shared" si="69"/>
        <v>11287.800000000001</v>
      </c>
      <c r="G177" s="27">
        <f t="shared" si="64"/>
        <v>5.9913509007440196E-3</v>
      </c>
      <c r="H177" s="93">
        <f t="shared" si="65"/>
        <v>1</v>
      </c>
      <c r="I177" s="11">
        <f t="shared" si="70"/>
        <v>-4613893</v>
      </c>
      <c r="J177" s="4">
        <f t="shared" si="74"/>
        <v>0</v>
      </c>
      <c r="K177" s="55">
        <f t="shared" si="71"/>
        <v>1747207</v>
      </c>
      <c r="L177" s="100">
        <f t="shared" si="75"/>
        <v>-102069</v>
      </c>
      <c r="M177" s="4">
        <f t="shared" si="76"/>
        <v>0</v>
      </c>
      <c r="N177" s="55">
        <f t="shared" si="77"/>
        <v>32180</v>
      </c>
      <c r="P177" s="58">
        <f t="shared" si="66"/>
        <v>3.3594674583958143E-7</v>
      </c>
      <c r="Q177" s="59">
        <f t="shared" si="67"/>
        <v>2.5490022267625054</v>
      </c>
      <c r="R177" s="59">
        <f t="shared" si="68"/>
        <v>0</v>
      </c>
      <c r="S177" s="60">
        <f t="shared" si="78"/>
        <v>0</v>
      </c>
    </row>
    <row r="178" spans="2:19" x14ac:dyDescent="0.25">
      <c r="B178" s="9">
        <v>174</v>
      </c>
      <c r="C178" s="22">
        <v>44059</v>
      </c>
      <c r="D178" s="9">
        <f t="shared" si="72"/>
        <v>282195</v>
      </c>
      <c r="E178" s="2">
        <f t="shared" si="73"/>
        <v>1779991</v>
      </c>
      <c r="F178" s="68">
        <f t="shared" si="69"/>
        <v>11287.800000000001</v>
      </c>
      <c r="G178" s="28">
        <f t="shared" si="64"/>
        <v>5.9913509007440196E-3</v>
      </c>
      <c r="H178" s="94">
        <f t="shared" si="65"/>
        <v>1</v>
      </c>
      <c r="I178" s="9">
        <f t="shared" si="70"/>
        <v>-4717877</v>
      </c>
      <c r="J178" s="2">
        <f t="shared" si="74"/>
        <v>0</v>
      </c>
      <c r="K178" s="50">
        <f t="shared" si="71"/>
        <v>1779991</v>
      </c>
      <c r="L178" s="101">
        <f t="shared" si="75"/>
        <v>-103984</v>
      </c>
      <c r="M178" s="2">
        <f t="shared" si="76"/>
        <v>0</v>
      </c>
      <c r="N178" s="50">
        <f t="shared" si="77"/>
        <v>32784</v>
      </c>
      <c r="P178" s="57">
        <f t="shared" si="66"/>
        <v>3.3594674583958143E-7</v>
      </c>
      <c r="Q178" s="56">
        <f t="shared" si="67"/>
        <v>2.5838559519858597</v>
      </c>
      <c r="R178" s="56">
        <f t="shared" si="68"/>
        <v>0</v>
      </c>
      <c r="S178" s="16">
        <f t="shared" si="78"/>
        <v>0</v>
      </c>
    </row>
    <row r="179" spans="2:19" x14ac:dyDescent="0.25">
      <c r="B179" s="11">
        <v>175</v>
      </c>
      <c r="C179" s="21">
        <v>44060</v>
      </c>
      <c r="D179" s="11">
        <f t="shared" si="72"/>
        <v>282195</v>
      </c>
      <c r="E179" s="4">
        <f t="shared" si="73"/>
        <v>1813390</v>
      </c>
      <c r="F179" s="69">
        <f t="shared" si="69"/>
        <v>11287.800000000001</v>
      </c>
      <c r="G179" s="27">
        <f t="shared" si="64"/>
        <v>5.9913509007440196E-3</v>
      </c>
      <c r="H179" s="93">
        <f t="shared" si="65"/>
        <v>1</v>
      </c>
      <c r="I179" s="11">
        <f t="shared" si="70"/>
        <v>-4823812</v>
      </c>
      <c r="J179" s="4">
        <f t="shared" si="74"/>
        <v>0</v>
      </c>
      <c r="K179" s="55">
        <f t="shared" si="71"/>
        <v>1813390</v>
      </c>
      <c r="L179" s="100">
        <f t="shared" si="75"/>
        <v>-105935</v>
      </c>
      <c r="M179" s="4">
        <f t="shared" si="76"/>
        <v>0</v>
      </c>
      <c r="N179" s="55">
        <f t="shared" si="77"/>
        <v>33399</v>
      </c>
      <c r="P179" s="58">
        <f t="shared" si="66"/>
        <v>3.3594674583958143E-7</v>
      </c>
      <c r="Q179" s="59">
        <f t="shared" si="67"/>
        <v>2.6193636013392485</v>
      </c>
      <c r="R179" s="59">
        <f t="shared" si="68"/>
        <v>0</v>
      </c>
      <c r="S179" s="60">
        <f t="shared" si="78"/>
        <v>0</v>
      </c>
    </row>
    <row r="180" spans="2:19" x14ac:dyDescent="0.25">
      <c r="B180" s="9">
        <v>176</v>
      </c>
      <c r="C180" s="22">
        <v>44061</v>
      </c>
      <c r="D180" s="9">
        <f t="shared" si="72"/>
        <v>282195</v>
      </c>
      <c r="E180" s="2">
        <f t="shared" si="73"/>
        <v>1847415</v>
      </c>
      <c r="F180" s="68">
        <f t="shared" si="69"/>
        <v>11287.800000000001</v>
      </c>
      <c r="G180" s="28">
        <f t="shared" si="64"/>
        <v>5.9913509007440196E-3</v>
      </c>
      <c r="H180" s="94">
        <f t="shared" si="65"/>
        <v>1</v>
      </c>
      <c r="I180" s="9">
        <f t="shared" si="70"/>
        <v>-4931735</v>
      </c>
      <c r="J180" s="2">
        <f t="shared" si="74"/>
        <v>0</v>
      </c>
      <c r="K180" s="50">
        <f t="shared" si="71"/>
        <v>1847415</v>
      </c>
      <c r="L180" s="101">
        <f t="shared" si="75"/>
        <v>-107923</v>
      </c>
      <c r="M180" s="2">
        <f t="shared" si="76"/>
        <v>0</v>
      </c>
      <c r="N180" s="50">
        <f t="shared" si="77"/>
        <v>34025</v>
      </c>
      <c r="P180" s="57">
        <f t="shared" si="66"/>
        <v>3.3594674583958143E-7</v>
      </c>
      <c r="Q180" s="56">
        <f t="shared" si="67"/>
        <v>2.6555374608403559</v>
      </c>
      <c r="R180" s="56">
        <f t="shared" si="68"/>
        <v>0</v>
      </c>
      <c r="S180" s="16">
        <f t="shared" si="78"/>
        <v>0</v>
      </c>
    </row>
    <row r="181" spans="2:19" x14ac:dyDescent="0.25">
      <c r="B181" s="11">
        <v>177</v>
      </c>
      <c r="C181" s="21">
        <v>44062</v>
      </c>
      <c r="D181" s="11">
        <f t="shared" si="72"/>
        <v>282195</v>
      </c>
      <c r="E181" s="4">
        <f t="shared" si="73"/>
        <v>1882079</v>
      </c>
      <c r="F181" s="69">
        <f t="shared" si="69"/>
        <v>11287.800000000001</v>
      </c>
      <c r="G181" s="27">
        <f t="shared" si="64"/>
        <v>5.9913509007440196E-3</v>
      </c>
      <c r="H181" s="93">
        <f t="shared" si="65"/>
        <v>1</v>
      </c>
      <c r="I181" s="11">
        <f t="shared" si="70"/>
        <v>-5041683</v>
      </c>
      <c r="J181" s="4">
        <f t="shared" si="74"/>
        <v>0</v>
      </c>
      <c r="K181" s="55">
        <f t="shared" si="71"/>
        <v>1882079</v>
      </c>
      <c r="L181" s="100">
        <f t="shared" si="75"/>
        <v>-109948</v>
      </c>
      <c r="M181" s="4">
        <f t="shared" si="76"/>
        <v>0</v>
      </c>
      <c r="N181" s="55">
        <f t="shared" si="77"/>
        <v>34664</v>
      </c>
      <c r="P181" s="58">
        <f t="shared" si="66"/>
        <v>3.3594674583958143E-7</v>
      </c>
      <c r="Q181" s="59">
        <f t="shared" si="67"/>
        <v>2.692390151689863</v>
      </c>
      <c r="R181" s="59">
        <f t="shared" si="68"/>
        <v>0</v>
      </c>
      <c r="S181" s="60">
        <f t="shared" si="78"/>
        <v>0</v>
      </c>
    </row>
    <row r="182" spans="2:19" x14ac:dyDescent="0.25">
      <c r="B182" s="9">
        <v>178</v>
      </c>
      <c r="C182" s="22">
        <v>44063</v>
      </c>
      <c r="D182" s="9">
        <f t="shared" si="72"/>
        <v>282195</v>
      </c>
      <c r="E182" s="2">
        <f t="shared" si="73"/>
        <v>1917393</v>
      </c>
      <c r="F182" s="68">
        <f t="shared" si="69"/>
        <v>11287.800000000001</v>
      </c>
      <c r="G182" s="28">
        <f t="shared" si="64"/>
        <v>5.9913509007440196E-3</v>
      </c>
      <c r="H182" s="94">
        <f t="shared" si="65"/>
        <v>1</v>
      </c>
      <c r="I182" s="9">
        <f t="shared" si="70"/>
        <v>-5153694</v>
      </c>
      <c r="J182" s="2">
        <f t="shared" si="74"/>
        <v>0</v>
      </c>
      <c r="K182" s="50">
        <f t="shared" si="71"/>
        <v>1917393</v>
      </c>
      <c r="L182" s="101">
        <f t="shared" si="75"/>
        <v>-112011</v>
      </c>
      <c r="M182" s="2">
        <f t="shared" si="76"/>
        <v>0</v>
      </c>
      <c r="N182" s="50">
        <f t="shared" si="77"/>
        <v>35314</v>
      </c>
      <c r="P182" s="57">
        <f t="shared" si="66"/>
        <v>3.3594674583958143E-7</v>
      </c>
      <c r="Q182" s="56">
        <f t="shared" si="67"/>
        <v>2.7299343349848018</v>
      </c>
      <c r="R182" s="56">
        <f t="shared" si="68"/>
        <v>0</v>
      </c>
      <c r="S182" s="16">
        <f t="shared" si="78"/>
        <v>0</v>
      </c>
    </row>
    <row r="183" spans="2:19" x14ac:dyDescent="0.25">
      <c r="B183" s="11">
        <v>179</v>
      </c>
      <c r="C183" s="21">
        <v>44064</v>
      </c>
      <c r="D183" s="11">
        <f t="shared" si="72"/>
        <v>282195</v>
      </c>
      <c r="E183" s="4">
        <f t="shared" si="73"/>
        <v>1953370</v>
      </c>
      <c r="F183" s="69">
        <f t="shared" si="69"/>
        <v>11287.800000000001</v>
      </c>
      <c r="G183" s="27">
        <f t="shared" si="64"/>
        <v>5.9913509007440196E-3</v>
      </c>
      <c r="H183" s="93">
        <f t="shared" si="65"/>
        <v>1</v>
      </c>
      <c r="I183" s="11">
        <f t="shared" si="70"/>
        <v>-5267807</v>
      </c>
      <c r="J183" s="4">
        <f t="shared" si="74"/>
        <v>0</v>
      </c>
      <c r="K183" s="55">
        <f t="shared" si="71"/>
        <v>1953370</v>
      </c>
      <c r="L183" s="100">
        <f t="shared" si="75"/>
        <v>-114113</v>
      </c>
      <c r="M183" s="4">
        <f t="shared" si="76"/>
        <v>0</v>
      </c>
      <c r="N183" s="55">
        <f t="shared" si="77"/>
        <v>35977</v>
      </c>
      <c r="P183" s="58">
        <f t="shared" ref="P183:P204" si="79">R$17*((1+P$17-Q$17)*(1+P$17+S$17)-Q$17)</f>
        <v>3.3594674583958143E-7</v>
      </c>
      <c r="Q183" s="59">
        <f t="shared" ref="Q183:Q204" si="80">(1+P$17-Q$17)*(1+P$17+S$17)-R$17*((S$17*K182)+((I182+J182)*(1+P$17+S$17)))</f>
        <v>2.768182967108844</v>
      </c>
      <c r="R183" s="59">
        <f t="shared" ref="R183:R204" si="81">-J182*(1+P$17+S$17)</f>
        <v>0</v>
      </c>
      <c r="S183" s="60">
        <f t="shared" si="78"/>
        <v>0</v>
      </c>
    </row>
    <row r="184" spans="2:19" x14ac:dyDescent="0.25">
      <c r="B184" s="9">
        <v>180</v>
      </c>
      <c r="C184" s="22">
        <v>44065</v>
      </c>
      <c r="D184" s="9">
        <f t="shared" si="72"/>
        <v>282195</v>
      </c>
      <c r="E184" s="2">
        <f t="shared" si="73"/>
        <v>1990022</v>
      </c>
      <c r="F184" s="68">
        <f t="shared" si="69"/>
        <v>11287.800000000001</v>
      </c>
      <c r="G184" s="28">
        <f t="shared" si="64"/>
        <v>5.9913509007440196E-3</v>
      </c>
      <c r="H184" s="94">
        <f t="shared" si="65"/>
        <v>1</v>
      </c>
      <c r="I184" s="9">
        <f t="shared" si="70"/>
        <v>-5384061</v>
      </c>
      <c r="J184" s="2">
        <f t="shared" si="74"/>
        <v>0</v>
      </c>
      <c r="K184" s="50">
        <f t="shared" si="71"/>
        <v>1990022</v>
      </c>
      <c r="L184" s="101">
        <f t="shared" si="75"/>
        <v>-116254</v>
      </c>
      <c r="M184" s="2">
        <f t="shared" si="76"/>
        <v>0</v>
      </c>
      <c r="N184" s="50">
        <f t="shared" si="77"/>
        <v>36652</v>
      </c>
      <c r="P184" s="57">
        <f t="shared" si="79"/>
        <v>3.3594674583958143E-7</v>
      </c>
      <c r="Q184" s="56">
        <f t="shared" si="80"/>
        <v>2.8071493795250073</v>
      </c>
      <c r="R184" s="56">
        <f t="shared" si="81"/>
        <v>0</v>
      </c>
      <c r="S184" s="16">
        <f t="shared" si="78"/>
        <v>0</v>
      </c>
    </row>
    <row r="185" spans="2:19" x14ac:dyDescent="0.25">
      <c r="B185" s="11">
        <v>181</v>
      </c>
      <c r="C185" s="21">
        <v>44066</v>
      </c>
      <c r="D185" s="11">
        <f t="shared" si="72"/>
        <v>282195</v>
      </c>
      <c r="E185" s="4">
        <f t="shared" si="73"/>
        <v>2027362</v>
      </c>
      <c r="F185" s="69">
        <f t="shared" si="69"/>
        <v>11287.800000000001</v>
      </c>
      <c r="G185" s="27">
        <f t="shared" si="64"/>
        <v>5.9913509007440196E-3</v>
      </c>
      <c r="H185" s="93">
        <f t="shared" si="65"/>
        <v>1</v>
      </c>
      <c r="I185" s="11">
        <f t="shared" si="70"/>
        <v>-5502496</v>
      </c>
      <c r="J185" s="4">
        <f t="shared" si="74"/>
        <v>0</v>
      </c>
      <c r="K185" s="55">
        <f t="shared" si="71"/>
        <v>2027362</v>
      </c>
      <c r="L185" s="100">
        <f t="shared" si="75"/>
        <v>-118435</v>
      </c>
      <c r="M185" s="4">
        <f t="shared" si="76"/>
        <v>0</v>
      </c>
      <c r="N185" s="55">
        <f t="shared" si="77"/>
        <v>37340</v>
      </c>
      <c r="P185" s="58">
        <f t="shared" si="79"/>
        <v>3.3594674583958143E-7</v>
      </c>
      <c r="Q185" s="59">
        <f t="shared" si="80"/>
        <v>2.846846883748134</v>
      </c>
      <c r="R185" s="59">
        <f t="shared" si="81"/>
        <v>0</v>
      </c>
      <c r="S185" s="60">
        <f t="shared" si="78"/>
        <v>0</v>
      </c>
    </row>
    <row r="186" spans="2:19" x14ac:dyDescent="0.25">
      <c r="B186" s="9">
        <v>182</v>
      </c>
      <c r="C186" s="22">
        <v>44067</v>
      </c>
      <c r="D186" s="9">
        <f t="shared" si="72"/>
        <v>282195</v>
      </c>
      <c r="E186" s="2">
        <f t="shared" si="73"/>
        <v>2065402</v>
      </c>
      <c r="F186" s="68">
        <f t="shared" si="69"/>
        <v>11287.800000000001</v>
      </c>
      <c r="G186" s="28">
        <f t="shared" si="64"/>
        <v>5.9913509007440196E-3</v>
      </c>
      <c r="H186" s="94">
        <f t="shared" si="65"/>
        <v>1</v>
      </c>
      <c r="I186" s="9">
        <f t="shared" si="70"/>
        <v>-5623153</v>
      </c>
      <c r="J186" s="2">
        <f t="shared" si="74"/>
        <v>0</v>
      </c>
      <c r="K186" s="50">
        <f t="shared" si="71"/>
        <v>2065402</v>
      </c>
      <c r="L186" s="101">
        <f t="shared" si="75"/>
        <v>-120657</v>
      </c>
      <c r="M186" s="2">
        <f t="shared" si="76"/>
        <v>0</v>
      </c>
      <c r="N186" s="50">
        <f t="shared" si="77"/>
        <v>38040</v>
      </c>
      <c r="P186" s="57">
        <f t="shared" si="79"/>
        <v>3.3594674583958143E-7</v>
      </c>
      <c r="Q186" s="56">
        <f t="shared" si="80"/>
        <v>2.8872891464242341</v>
      </c>
      <c r="R186" s="56">
        <f t="shared" si="81"/>
        <v>0</v>
      </c>
      <c r="S186" s="16">
        <f t="shared" si="78"/>
        <v>0</v>
      </c>
    </row>
    <row r="187" spans="2:19" x14ac:dyDescent="0.25">
      <c r="B187" s="11">
        <v>183</v>
      </c>
      <c r="C187" s="21">
        <v>44068</v>
      </c>
      <c r="D187" s="11">
        <f t="shared" si="72"/>
        <v>282195</v>
      </c>
      <c r="E187" s="4">
        <f t="shared" si="73"/>
        <v>2104156</v>
      </c>
      <c r="F187" s="69">
        <f t="shared" si="69"/>
        <v>11287.800000000001</v>
      </c>
      <c r="G187" s="27">
        <f t="shared" si="64"/>
        <v>5.9913509007440196E-3</v>
      </c>
      <c r="H187" s="93">
        <f t="shared" si="65"/>
        <v>1</v>
      </c>
      <c r="I187" s="11">
        <f t="shared" si="70"/>
        <v>-5746074</v>
      </c>
      <c r="J187" s="4">
        <f t="shared" si="74"/>
        <v>0</v>
      </c>
      <c r="K187" s="55">
        <f t="shared" si="71"/>
        <v>2104156</v>
      </c>
      <c r="L187" s="100">
        <f t="shared" si="75"/>
        <v>-122921</v>
      </c>
      <c r="M187" s="4">
        <f t="shared" si="76"/>
        <v>0</v>
      </c>
      <c r="N187" s="55">
        <f t="shared" si="77"/>
        <v>38754</v>
      </c>
      <c r="P187" s="58">
        <f t="shared" si="79"/>
        <v>3.3594674583958143E-7</v>
      </c>
      <c r="Q187" s="59">
        <f t="shared" si="80"/>
        <v>2.9284901494341362</v>
      </c>
      <c r="R187" s="59">
        <f t="shared" si="81"/>
        <v>0</v>
      </c>
      <c r="S187" s="60">
        <f t="shared" si="78"/>
        <v>0</v>
      </c>
    </row>
    <row r="188" spans="2:19" x14ac:dyDescent="0.25">
      <c r="B188" s="9">
        <v>184</v>
      </c>
      <c r="C188" s="22">
        <v>44069</v>
      </c>
      <c r="D188" s="9">
        <f t="shared" si="72"/>
        <v>282195</v>
      </c>
      <c r="E188" s="2">
        <f t="shared" si="73"/>
        <v>2143637</v>
      </c>
      <c r="F188" s="68">
        <f t="shared" si="69"/>
        <v>11287.800000000001</v>
      </c>
      <c r="G188" s="28">
        <f t="shared" si="64"/>
        <v>5.9913509007440196E-3</v>
      </c>
      <c r="H188" s="94">
        <f t="shared" si="65"/>
        <v>1</v>
      </c>
      <c r="I188" s="9">
        <f t="shared" si="70"/>
        <v>-5871302</v>
      </c>
      <c r="J188" s="2">
        <f t="shared" si="74"/>
        <v>0</v>
      </c>
      <c r="K188" s="50">
        <f t="shared" si="71"/>
        <v>2143637</v>
      </c>
      <c r="L188" s="101">
        <f t="shared" si="75"/>
        <v>-125228</v>
      </c>
      <c r="M188" s="2">
        <f t="shared" si="76"/>
        <v>0</v>
      </c>
      <c r="N188" s="50">
        <f t="shared" si="77"/>
        <v>39481</v>
      </c>
      <c r="P188" s="57">
        <f t="shared" si="79"/>
        <v>3.3594674583958143E-7</v>
      </c>
      <c r="Q188" s="56">
        <f t="shared" si="80"/>
        <v>2.9704642497380136</v>
      </c>
      <c r="R188" s="56">
        <f t="shared" si="81"/>
        <v>0</v>
      </c>
      <c r="S188" s="16">
        <f t="shared" si="78"/>
        <v>0</v>
      </c>
    </row>
    <row r="189" spans="2:19" x14ac:dyDescent="0.25">
      <c r="B189" s="11">
        <v>185</v>
      </c>
      <c r="C189" s="21">
        <v>44070</v>
      </c>
      <c r="D189" s="11">
        <f t="shared" si="72"/>
        <v>282195</v>
      </c>
      <c r="E189" s="4">
        <f t="shared" si="73"/>
        <v>2183859</v>
      </c>
      <c r="F189" s="69">
        <f t="shared" si="69"/>
        <v>11287.800000000001</v>
      </c>
      <c r="G189" s="27">
        <f t="shared" si="64"/>
        <v>5.9913509007440196E-3</v>
      </c>
      <c r="H189" s="93">
        <f t="shared" si="65"/>
        <v>1</v>
      </c>
      <c r="I189" s="11">
        <f t="shared" si="70"/>
        <v>-5998879</v>
      </c>
      <c r="J189" s="4">
        <f t="shared" si="74"/>
        <v>0</v>
      </c>
      <c r="K189" s="55">
        <f t="shared" si="71"/>
        <v>2183859</v>
      </c>
      <c r="L189" s="100">
        <f t="shared" si="75"/>
        <v>-127577</v>
      </c>
      <c r="M189" s="4">
        <f t="shared" si="76"/>
        <v>0</v>
      </c>
      <c r="N189" s="55">
        <f t="shared" si="77"/>
        <v>40222</v>
      </c>
      <c r="P189" s="58">
        <f t="shared" si="79"/>
        <v>3.3594674583958143E-7</v>
      </c>
      <c r="Q189" s="59">
        <f t="shared" si="80"/>
        <v>3.0132261195308558</v>
      </c>
      <c r="R189" s="59">
        <f t="shared" si="81"/>
        <v>0</v>
      </c>
      <c r="S189" s="60">
        <f t="shared" si="78"/>
        <v>0</v>
      </c>
    </row>
    <row r="190" spans="2:19" x14ac:dyDescent="0.25">
      <c r="B190" s="9">
        <v>186</v>
      </c>
      <c r="C190" s="22">
        <v>44071</v>
      </c>
      <c r="D190" s="9">
        <f t="shared" si="72"/>
        <v>282195</v>
      </c>
      <c r="E190" s="2">
        <f t="shared" si="73"/>
        <v>2224836</v>
      </c>
      <c r="F190" s="68">
        <f t="shared" si="69"/>
        <v>11287.800000000001</v>
      </c>
      <c r="G190" s="28">
        <f t="shared" si="64"/>
        <v>5.9913509007440196E-3</v>
      </c>
      <c r="H190" s="94">
        <f t="shared" si="65"/>
        <v>1</v>
      </c>
      <c r="I190" s="9">
        <f t="shared" si="70"/>
        <v>-6128850</v>
      </c>
      <c r="J190" s="2">
        <f t="shared" si="74"/>
        <v>0</v>
      </c>
      <c r="K190" s="50">
        <f t="shared" si="71"/>
        <v>2224836</v>
      </c>
      <c r="L190" s="101">
        <f t="shared" si="75"/>
        <v>-129971</v>
      </c>
      <c r="M190" s="2">
        <f t="shared" si="76"/>
        <v>0</v>
      </c>
      <c r="N190" s="50">
        <f t="shared" si="77"/>
        <v>40977</v>
      </c>
      <c r="P190" s="57">
        <f t="shared" si="79"/>
        <v>3.3594674583958143E-7</v>
      </c>
      <c r="Q190" s="56">
        <f t="shared" si="80"/>
        <v>3.0567901157728352</v>
      </c>
      <c r="R190" s="56">
        <f t="shared" si="81"/>
        <v>0</v>
      </c>
      <c r="S190" s="16">
        <f t="shared" si="78"/>
        <v>0</v>
      </c>
    </row>
    <row r="191" spans="2:19" x14ac:dyDescent="0.25">
      <c r="B191" s="11">
        <v>187</v>
      </c>
      <c r="C191" s="21">
        <v>44072</v>
      </c>
      <c r="D191" s="11">
        <f t="shared" si="72"/>
        <v>282195</v>
      </c>
      <c r="E191" s="4">
        <f t="shared" si="73"/>
        <v>2266582</v>
      </c>
      <c r="F191" s="69">
        <f t="shared" si="69"/>
        <v>11287.800000000001</v>
      </c>
      <c r="G191" s="27">
        <f t="shared" si="64"/>
        <v>5.9913509007440196E-3</v>
      </c>
      <c r="H191" s="93">
        <f t="shared" si="65"/>
        <v>1</v>
      </c>
      <c r="I191" s="11">
        <f t="shared" si="70"/>
        <v>-6261260</v>
      </c>
      <c r="J191" s="4">
        <f t="shared" si="74"/>
        <v>0</v>
      </c>
      <c r="K191" s="55">
        <f t="shared" si="71"/>
        <v>2266582</v>
      </c>
      <c r="L191" s="100">
        <f t="shared" si="75"/>
        <v>-132410</v>
      </c>
      <c r="M191" s="4">
        <f t="shared" si="76"/>
        <v>0</v>
      </c>
      <c r="N191" s="55">
        <f t="shared" si="77"/>
        <v>41746</v>
      </c>
      <c r="P191" s="58">
        <f t="shared" si="79"/>
        <v>3.3594674583958143E-7</v>
      </c>
      <c r="Q191" s="59">
        <f t="shared" si="80"/>
        <v>3.101171600973105</v>
      </c>
      <c r="R191" s="59">
        <f t="shared" si="81"/>
        <v>0</v>
      </c>
      <c r="S191" s="60">
        <f t="shared" si="78"/>
        <v>0</v>
      </c>
    </row>
    <row r="192" spans="2:19" x14ac:dyDescent="0.25">
      <c r="B192" s="9">
        <v>188</v>
      </c>
      <c r="C192" s="22">
        <v>44073</v>
      </c>
      <c r="D192" s="9">
        <f t="shared" si="72"/>
        <v>282195</v>
      </c>
      <c r="E192" s="2">
        <f t="shared" si="73"/>
        <v>2309111</v>
      </c>
      <c r="F192" s="68">
        <f t="shared" si="69"/>
        <v>11287.800000000001</v>
      </c>
      <c r="G192" s="28">
        <f t="shared" si="64"/>
        <v>5.9913509007440196E-3</v>
      </c>
      <c r="H192" s="94">
        <f t="shared" si="65"/>
        <v>1</v>
      </c>
      <c r="I192" s="9">
        <f t="shared" si="70"/>
        <v>-6396154</v>
      </c>
      <c r="J192" s="2">
        <f t="shared" si="74"/>
        <v>0</v>
      </c>
      <c r="K192" s="50">
        <f t="shared" si="71"/>
        <v>2309111</v>
      </c>
      <c r="L192" s="101">
        <f t="shared" si="75"/>
        <v>-134894</v>
      </c>
      <c r="M192" s="2">
        <f t="shared" si="76"/>
        <v>0</v>
      </c>
      <c r="N192" s="50">
        <f t="shared" si="77"/>
        <v>42529</v>
      </c>
      <c r="P192" s="57">
        <f t="shared" si="79"/>
        <v>3.3594674583958143E-7</v>
      </c>
      <c r="Q192" s="56">
        <f t="shared" si="80"/>
        <v>3.1463859376408161</v>
      </c>
      <c r="R192" s="56">
        <f t="shared" si="81"/>
        <v>0</v>
      </c>
      <c r="S192" s="16">
        <f t="shared" si="78"/>
        <v>0</v>
      </c>
    </row>
    <row r="193" spans="2:21" x14ac:dyDescent="0.25">
      <c r="B193" s="11">
        <v>189</v>
      </c>
      <c r="C193" s="21">
        <v>44074</v>
      </c>
      <c r="D193" s="11">
        <f t="shared" si="72"/>
        <v>282195</v>
      </c>
      <c r="E193" s="4">
        <f t="shared" si="73"/>
        <v>2352438</v>
      </c>
      <c r="F193" s="69">
        <f t="shared" ref="F193:F204" si="82">D193*P$17</f>
        <v>11287.800000000001</v>
      </c>
      <c r="G193" s="27">
        <f t="shared" si="64"/>
        <v>5.9913509007440196E-3</v>
      </c>
      <c r="H193" s="93">
        <f t="shared" si="65"/>
        <v>1</v>
      </c>
      <c r="I193" s="11">
        <f t="shared" ref="I193:I204" si="83">INT((S$17*K193+I192)/(1+R$17*J193))</f>
        <v>-6533580</v>
      </c>
      <c r="J193" s="4">
        <f t="shared" si="74"/>
        <v>0</v>
      </c>
      <c r="K193" s="55">
        <f t="shared" ref="K193:K204" si="84">INT((Q$17*J193+K192)/(1+P$17+S$17))</f>
        <v>2352438</v>
      </c>
      <c r="L193" s="100">
        <f t="shared" si="75"/>
        <v>-137426</v>
      </c>
      <c r="M193" s="4">
        <f t="shared" si="76"/>
        <v>0</v>
      </c>
      <c r="N193" s="55">
        <f t="shared" si="77"/>
        <v>43327</v>
      </c>
      <c r="P193" s="58">
        <f t="shared" si="79"/>
        <v>3.3594674583958143E-7</v>
      </c>
      <c r="Q193" s="59">
        <f t="shared" si="80"/>
        <v>3.1924484882851214</v>
      </c>
      <c r="R193" s="59">
        <f t="shared" si="81"/>
        <v>0</v>
      </c>
      <c r="S193" s="60">
        <f t="shared" si="78"/>
        <v>0</v>
      </c>
    </row>
    <row r="194" spans="2:21" x14ac:dyDescent="0.25">
      <c r="B194" s="9">
        <v>190</v>
      </c>
      <c r="C194" s="22">
        <v>44075</v>
      </c>
      <c r="D194" s="9">
        <f t="shared" si="72"/>
        <v>282195</v>
      </c>
      <c r="E194" s="2">
        <f t="shared" si="73"/>
        <v>2396578</v>
      </c>
      <c r="F194" s="68">
        <f t="shared" si="82"/>
        <v>11287.800000000001</v>
      </c>
      <c r="G194" s="28">
        <f t="shared" si="64"/>
        <v>5.9913509007440196E-3</v>
      </c>
      <c r="H194" s="94">
        <f t="shared" si="65"/>
        <v>1</v>
      </c>
      <c r="I194" s="9">
        <f t="shared" si="83"/>
        <v>-6673584</v>
      </c>
      <c r="J194" s="2">
        <f t="shared" si="74"/>
        <v>0</v>
      </c>
      <c r="K194" s="50">
        <f t="shared" si="84"/>
        <v>2396578</v>
      </c>
      <c r="L194" s="101">
        <f t="shared" si="75"/>
        <v>-140004</v>
      </c>
      <c r="M194" s="2">
        <f t="shared" si="76"/>
        <v>0</v>
      </c>
      <c r="N194" s="50">
        <f t="shared" si="77"/>
        <v>44140</v>
      </c>
      <c r="P194" s="57">
        <f t="shared" si="79"/>
        <v>3.3594674583958143E-7</v>
      </c>
      <c r="Q194" s="56">
        <f t="shared" si="80"/>
        <v>3.2393756409123293</v>
      </c>
      <c r="R194" s="56">
        <f t="shared" si="81"/>
        <v>0</v>
      </c>
      <c r="S194" s="16">
        <f t="shared" si="78"/>
        <v>0</v>
      </c>
    </row>
    <row r="195" spans="2:21" x14ac:dyDescent="0.25">
      <c r="B195" s="11">
        <v>191</v>
      </c>
      <c r="C195" s="21">
        <v>44076</v>
      </c>
      <c r="D195" s="11">
        <f t="shared" si="72"/>
        <v>282195</v>
      </c>
      <c r="E195" s="4">
        <f t="shared" si="73"/>
        <v>2441546</v>
      </c>
      <c r="F195" s="69">
        <f t="shared" si="82"/>
        <v>11287.800000000001</v>
      </c>
      <c r="G195" s="27">
        <f t="shared" si="64"/>
        <v>5.9913509007440196E-3</v>
      </c>
      <c r="H195" s="93">
        <f t="shared" si="65"/>
        <v>1</v>
      </c>
      <c r="I195" s="11">
        <f t="shared" si="83"/>
        <v>-6816215</v>
      </c>
      <c r="J195" s="4">
        <f t="shared" si="74"/>
        <v>0</v>
      </c>
      <c r="K195" s="55">
        <f t="shared" si="84"/>
        <v>2441546</v>
      </c>
      <c r="L195" s="100">
        <f t="shared" si="75"/>
        <v>-142631</v>
      </c>
      <c r="M195" s="4">
        <f t="shared" si="76"/>
        <v>0</v>
      </c>
      <c r="N195" s="55">
        <f t="shared" si="77"/>
        <v>44968</v>
      </c>
      <c r="P195" s="58">
        <f t="shared" si="79"/>
        <v>3.3594674583958143E-7</v>
      </c>
      <c r="Q195" s="59">
        <f t="shared" si="80"/>
        <v>3.2871831131627589</v>
      </c>
      <c r="R195" s="59">
        <f t="shared" si="81"/>
        <v>0</v>
      </c>
      <c r="S195" s="60">
        <f t="shared" si="78"/>
        <v>0</v>
      </c>
    </row>
    <row r="196" spans="2:21" x14ac:dyDescent="0.25">
      <c r="B196" s="9">
        <v>192</v>
      </c>
      <c r="C196" s="22">
        <v>44077</v>
      </c>
      <c r="D196" s="9">
        <f t="shared" si="72"/>
        <v>282195</v>
      </c>
      <c r="E196" s="2">
        <f t="shared" si="73"/>
        <v>2487358</v>
      </c>
      <c r="F196" s="68">
        <f t="shared" si="82"/>
        <v>11287.800000000001</v>
      </c>
      <c r="G196" s="28">
        <f t="shared" ref="G196:G204" si="85">D196/U$3</f>
        <v>5.9913509007440196E-3</v>
      </c>
      <c r="H196" s="94">
        <f t="shared" si="65"/>
        <v>1</v>
      </c>
      <c r="I196" s="9">
        <f t="shared" si="83"/>
        <v>-6961522</v>
      </c>
      <c r="J196" s="2">
        <f t="shared" si="74"/>
        <v>0</v>
      </c>
      <c r="K196" s="50">
        <f t="shared" si="84"/>
        <v>2487358</v>
      </c>
      <c r="L196" s="101">
        <f t="shared" si="75"/>
        <v>-145307</v>
      </c>
      <c r="M196" s="2">
        <f t="shared" si="76"/>
        <v>0</v>
      </c>
      <c r="N196" s="50">
        <f t="shared" si="77"/>
        <v>45812</v>
      </c>
      <c r="P196" s="57">
        <f t="shared" si="79"/>
        <v>3.3594674583958143E-7</v>
      </c>
      <c r="Q196" s="56">
        <f t="shared" si="80"/>
        <v>3.3358876282257128</v>
      </c>
      <c r="R196" s="56">
        <f t="shared" si="81"/>
        <v>0</v>
      </c>
      <c r="S196" s="16">
        <f t="shared" si="78"/>
        <v>0</v>
      </c>
    </row>
    <row r="197" spans="2:21" x14ac:dyDescent="0.25">
      <c r="B197" s="11">
        <v>193</v>
      </c>
      <c r="C197" s="21">
        <v>44078</v>
      </c>
      <c r="D197" s="11">
        <f t="shared" si="72"/>
        <v>282195</v>
      </c>
      <c r="E197" s="4">
        <f t="shared" si="73"/>
        <v>2534030</v>
      </c>
      <c r="F197" s="69">
        <f t="shared" si="82"/>
        <v>11287.800000000001</v>
      </c>
      <c r="G197" s="27">
        <f t="shared" si="85"/>
        <v>5.9913509007440196E-3</v>
      </c>
      <c r="H197" s="93">
        <f t="shared" ref="H197:H204" si="86">D197/D196</f>
        <v>1</v>
      </c>
      <c r="I197" s="11">
        <f t="shared" si="83"/>
        <v>-7109556</v>
      </c>
      <c r="J197" s="4">
        <f t="shared" si="74"/>
        <v>0</v>
      </c>
      <c r="K197" s="55">
        <f t="shared" si="84"/>
        <v>2534030</v>
      </c>
      <c r="L197" s="100">
        <f t="shared" si="75"/>
        <v>-148034</v>
      </c>
      <c r="M197" s="4">
        <f t="shared" si="76"/>
        <v>0</v>
      </c>
      <c r="N197" s="55">
        <f t="shared" si="77"/>
        <v>46672</v>
      </c>
      <c r="P197" s="58">
        <f t="shared" si="79"/>
        <v>3.3594674583958143E-7</v>
      </c>
      <c r="Q197" s="59">
        <f t="shared" si="80"/>
        <v>3.3855059292386658</v>
      </c>
      <c r="R197" s="59">
        <f t="shared" si="81"/>
        <v>0</v>
      </c>
      <c r="S197" s="60">
        <f t="shared" si="78"/>
        <v>0</v>
      </c>
    </row>
    <row r="198" spans="2:21" x14ac:dyDescent="0.25">
      <c r="B198" s="9">
        <v>194</v>
      </c>
      <c r="C198" s="22">
        <v>44079</v>
      </c>
      <c r="D198" s="9">
        <f t="shared" si="72"/>
        <v>282195</v>
      </c>
      <c r="E198" s="2">
        <f t="shared" si="73"/>
        <v>2581577</v>
      </c>
      <c r="F198" s="68">
        <f t="shared" si="82"/>
        <v>11287.800000000001</v>
      </c>
      <c r="G198" s="28">
        <f t="shared" si="85"/>
        <v>5.9913509007440196E-3</v>
      </c>
      <c r="H198" s="94">
        <f t="shared" si="86"/>
        <v>1</v>
      </c>
      <c r="I198" s="9">
        <f t="shared" si="83"/>
        <v>-7260367</v>
      </c>
      <c r="J198" s="2">
        <f t="shared" si="74"/>
        <v>0</v>
      </c>
      <c r="K198" s="50">
        <f t="shared" si="84"/>
        <v>2581577</v>
      </c>
      <c r="L198" s="101">
        <f t="shared" si="75"/>
        <v>-150811</v>
      </c>
      <c r="M198" s="2">
        <f t="shared" si="76"/>
        <v>0</v>
      </c>
      <c r="N198" s="50">
        <f t="shared" si="77"/>
        <v>47547</v>
      </c>
      <c r="P198" s="57">
        <f t="shared" si="79"/>
        <v>3.3594674583958143E-7</v>
      </c>
      <c r="Q198" s="56">
        <f t="shared" si="80"/>
        <v>3.4360554297050809</v>
      </c>
      <c r="R198" s="56">
        <f t="shared" si="81"/>
        <v>0</v>
      </c>
      <c r="S198" s="16">
        <f t="shared" si="78"/>
        <v>0</v>
      </c>
    </row>
    <row r="199" spans="2:21" x14ac:dyDescent="0.25">
      <c r="B199" s="11">
        <v>195</v>
      </c>
      <c r="C199" s="21">
        <v>44080</v>
      </c>
      <c r="D199" s="11">
        <f t="shared" si="72"/>
        <v>282195</v>
      </c>
      <c r="E199" s="4">
        <f t="shared" si="73"/>
        <v>2630017</v>
      </c>
      <c r="F199" s="69">
        <f t="shared" si="82"/>
        <v>11287.800000000001</v>
      </c>
      <c r="G199" s="27">
        <f t="shared" si="85"/>
        <v>5.9913509007440196E-3</v>
      </c>
      <c r="H199" s="93">
        <f t="shared" si="86"/>
        <v>1</v>
      </c>
      <c r="I199" s="11">
        <f t="shared" si="83"/>
        <v>-7414008</v>
      </c>
      <c r="J199" s="4">
        <f t="shared" si="74"/>
        <v>0</v>
      </c>
      <c r="K199" s="55">
        <f t="shared" si="84"/>
        <v>2630017</v>
      </c>
      <c r="L199" s="100">
        <f t="shared" si="75"/>
        <v>-153641</v>
      </c>
      <c r="M199" s="4">
        <f t="shared" si="76"/>
        <v>0</v>
      </c>
      <c r="N199" s="55">
        <f t="shared" si="77"/>
        <v>48440</v>
      </c>
      <c r="P199" s="58">
        <f t="shared" si="79"/>
        <v>3.3594674583958143E-7</v>
      </c>
      <c r="Q199" s="59">
        <f t="shared" si="80"/>
        <v>3.4875531879972517</v>
      </c>
      <c r="R199" s="59">
        <f t="shared" si="81"/>
        <v>0</v>
      </c>
      <c r="S199" s="60">
        <f t="shared" si="78"/>
        <v>0</v>
      </c>
    </row>
    <row r="200" spans="2:21" x14ac:dyDescent="0.25">
      <c r="B200" s="9">
        <v>196</v>
      </c>
      <c r="C200" s="22">
        <v>44081</v>
      </c>
      <c r="D200" s="9">
        <f t="shared" si="72"/>
        <v>282195</v>
      </c>
      <c r="E200" s="2">
        <f t="shared" si="73"/>
        <v>2679365</v>
      </c>
      <c r="F200" s="68">
        <f t="shared" si="82"/>
        <v>11287.800000000001</v>
      </c>
      <c r="G200" s="28">
        <f t="shared" si="85"/>
        <v>5.9913509007440196E-3</v>
      </c>
      <c r="H200" s="94">
        <f t="shared" si="86"/>
        <v>1</v>
      </c>
      <c r="I200" s="9">
        <f t="shared" si="83"/>
        <v>-7570532</v>
      </c>
      <c r="J200" s="2">
        <f t="shared" si="74"/>
        <v>0</v>
      </c>
      <c r="K200" s="50">
        <f t="shared" si="84"/>
        <v>2679365</v>
      </c>
      <c r="L200" s="101">
        <f t="shared" si="75"/>
        <v>-156524</v>
      </c>
      <c r="M200" s="2">
        <f t="shared" si="76"/>
        <v>0</v>
      </c>
      <c r="N200" s="50">
        <f t="shared" si="77"/>
        <v>49348</v>
      </c>
      <c r="P200" s="57">
        <f t="shared" si="79"/>
        <v>3.3594674583958143E-7</v>
      </c>
      <c r="Q200" s="56">
        <f t="shared" si="80"/>
        <v>3.540017327880979</v>
      </c>
      <c r="R200" s="56">
        <f t="shared" si="81"/>
        <v>0</v>
      </c>
      <c r="S200" s="16">
        <f t="shared" si="78"/>
        <v>0</v>
      </c>
    </row>
    <row r="201" spans="2:21" x14ac:dyDescent="0.25">
      <c r="B201" s="11">
        <v>197</v>
      </c>
      <c r="C201" s="21">
        <v>44082</v>
      </c>
      <c r="D201" s="11">
        <f t="shared" si="72"/>
        <v>282195</v>
      </c>
      <c r="E201" s="4">
        <f t="shared" si="73"/>
        <v>2729639</v>
      </c>
      <c r="F201" s="69">
        <f t="shared" si="82"/>
        <v>11287.800000000001</v>
      </c>
      <c r="G201" s="27">
        <f t="shared" si="85"/>
        <v>5.9913509007440196E-3</v>
      </c>
      <c r="H201" s="93">
        <f t="shared" si="86"/>
        <v>1</v>
      </c>
      <c r="I201" s="11">
        <f t="shared" si="83"/>
        <v>-7729993</v>
      </c>
      <c r="J201" s="4">
        <f t="shared" si="74"/>
        <v>0</v>
      </c>
      <c r="K201" s="55">
        <f t="shared" si="84"/>
        <v>2729639</v>
      </c>
      <c r="L201" s="100">
        <f t="shared" si="75"/>
        <v>-159461</v>
      </c>
      <c r="M201" s="4">
        <f t="shared" si="76"/>
        <v>0</v>
      </c>
      <c r="N201" s="55">
        <f t="shared" si="77"/>
        <v>50274</v>
      </c>
      <c r="P201" s="58">
        <f t="shared" si="79"/>
        <v>3.3594674583958143E-7</v>
      </c>
      <c r="Q201" s="59">
        <f t="shared" si="80"/>
        <v>3.5934659132775355</v>
      </c>
      <c r="R201" s="59">
        <f t="shared" si="81"/>
        <v>0</v>
      </c>
      <c r="S201" s="60">
        <f t="shared" si="78"/>
        <v>0</v>
      </c>
    </row>
    <row r="202" spans="2:21" x14ac:dyDescent="0.25">
      <c r="B202" s="9">
        <v>198</v>
      </c>
      <c r="C202" s="22">
        <v>44083</v>
      </c>
      <c r="D202" s="9">
        <f t="shared" si="72"/>
        <v>282195</v>
      </c>
      <c r="E202" s="2">
        <f t="shared" si="73"/>
        <v>2780857</v>
      </c>
      <c r="F202" s="68">
        <f t="shared" si="82"/>
        <v>11287.800000000001</v>
      </c>
      <c r="G202" s="28">
        <f t="shared" si="85"/>
        <v>5.9913509007440196E-3</v>
      </c>
      <c r="H202" s="94">
        <f t="shared" si="86"/>
        <v>1</v>
      </c>
      <c r="I202" s="9">
        <f t="shared" si="83"/>
        <v>-7892446</v>
      </c>
      <c r="J202" s="2">
        <f t="shared" si="74"/>
        <v>0</v>
      </c>
      <c r="K202" s="50">
        <f t="shared" si="84"/>
        <v>2780857</v>
      </c>
      <c r="L202" s="101">
        <f t="shared" si="75"/>
        <v>-162453</v>
      </c>
      <c r="M202" s="2">
        <f t="shared" si="76"/>
        <v>0</v>
      </c>
      <c r="N202" s="50">
        <f t="shared" si="77"/>
        <v>51218</v>
      </c>
      <c r="P202" s="57">
        <f t="shared" si="79"/>
        <v>3.3594674583958143E-7</v>
      </c>
      <c r="Q202" s="56">
        <f t="shared" si="80"/>
        <v>3.6479174031357147</v>
      </c>
      <c r="R202" s="56">
        <f t="shared" si="81"/>
        <v>0</v>
      </c>
      <c r="S202" s="16">
        <f t="shared" si="78"/>
        <v>0</v>
      </c>
    </row>
    <row r="203" spans="2:21" x14ac:dyDescent="0.25">
      <c r="B203" s="11">
        <v>199</v>
      </c>
      <c r="C203" s="21">
        <v>44084</v>
      </c>
      <c r="D203" s="11">
        <f t="shared" si="72"/>
        <v>282195</v>
      </c>
      <c r="E203" s="4">
        <f t="shared" si="73"/>
        <v>2833036</v>
      </c>
      <c r="F203" s="69">
        <f t="shared" si="82"/>
        <v>11287.800000000001</v>
      </c>
      <c r="G203" s="27">
        <f t="shared" si="85"/>
        <v>5.9913509007440196E-3</v>
      </c>
      <c r="H203" s="93">
        <f t="shared" si="86"/>
        <v>1</v>
      </c>
      <c r="I203" s="11">
        <f t="shared" si="83"/>
        <v>-8057947</v>
      </c>
      <c r="J203" s="4">
        <f t="shared" si="74"/>
        <v>0</v>
      </c>
      <c r="K203" s="55">
        <f t="shared" si="84"/>
        <v>2833036</v>
      </c>
      <c r="L203" s="100">
        <f t="shared" si="75"/>
        <v>-165501</v>
      </c>
      <c r="M203" s="4">
        <f t="shared" si="76"/>
        <v>0</v>
      </c>
      <c r="N203" s="55">
        <f t="shared" si="77"/>
        <v>52179</v>
      </c>
      <c r="P203" s="58">
        <f t="shared" si="79"/>
        <v>3.3594674583958143E-7</v>
      </c>
      <c r="Q203" s="59">
        <f t="shared" si="80"/>
        <v>3.7033905915873042</v>
      </c>
      <c r="R203" s="59">
        <f t="shared" si="81"/>
        <v>0</v>
      </c>
      <c r="S203" s="60">
        <f t="shared" si="78"/>
        <v>0</v>
      </c>
    </row>
    <row r="204" spans="2:21" ht="15.75" thickBot="1" x14ac:dyDescent="0.3">
      <c r="B204" s="81">
        <v>200</v>
      </c>
      <c r="C204" s="82">
        <v>44085</v>
      </c>
      <c r="D204" s="81">
        <f t="shared" si="72"/>
        <v>282195</v>
      </c>
      <c r="E204" s="111">
        <f t="shared" si="73"/>
        <v>2886194</v>
      </c>
      <c r="F204" s="85">
        <f t="shared" si="82"/>
        <v>11287.800000000001</v>
      </c>
      <c r="G204" s="86">
        <f t="shared" si="85"/>
        <v>5.9913509007440196E-3</v>
      </c>
      <c r="H204" s="98">
        <f t="shared" si="86"/>
        <v>1</v>
      </c>
      <c r="I204" s="81">
        <f t="shared" si="83"/>
        <v>-8226554</v>
      </c>
      <c r="J204" s="111">
        <f t="shared" si="74"/>
        <v>0</v>
      </c>
      <c r="K204" s="112">
        <f t="shared" si="84"/>
        <v>2886194</v>
      </c>
      <c r="L204" s="130">
        <f t="shared" si="75"/>
        <v>-168607</v>
      </c>
      <c r="M204" s="111">
        <f t="shared" si="76"/>
        <v>0</v>
      </c>
      <c r="N204" s="112">
        <f t="shared" si="77"/>
        <v>53158</v>
      </c>
      <c r="P204" s="89">
        <f t="shared" si="79"/>
        <v>3.3594674583958143E-7</v>
      </c>
      <c r="Q204" s="90">
        <f t="shared" si="80"/>
        <v>3.759904587998907</v>
      </c>
      <c r="R204" s="90">
        <f t="shared" si="81"/>
        <v>0</v>
      </c>
      <c r="S204" s="124">
        <f t="shared" si="78"/>
        <v>0</v>
      </c>
    </row>
    <row r="205" spans="2:21" x14ac:dyDescent="0.25">
      <c r="B205" s="118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1" x14ac:dyDescent="0.25">
      <c r="B206" s="118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1" x14ac:dyDescent="0.25">
      <c r="B207" s="118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1" x14ac:dyDescent="0.25">
      <c r="B208" s="11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118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118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118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118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118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118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118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118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118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1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118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118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118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118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118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118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118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118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118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11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118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118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118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118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118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118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118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118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118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11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118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118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118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118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118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118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118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118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118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11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118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118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118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118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118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118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118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118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118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11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118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118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118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118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118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118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118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118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118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11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118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118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118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118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118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118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118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118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118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11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118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118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118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118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118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118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118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118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118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11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118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118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118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118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118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118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118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118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118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11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118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118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118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118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118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118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118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118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118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11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118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118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118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118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118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118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118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118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118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1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118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118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118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118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118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118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118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118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118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11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118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118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118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118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118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118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118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118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118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11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118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118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118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118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118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118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118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118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118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11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118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118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118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118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118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118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118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118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118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11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118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118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118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118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118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118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118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118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118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11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118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118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118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118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118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118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118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118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118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11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118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118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118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118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118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118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118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118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118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11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118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118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118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118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118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118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118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118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118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11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118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118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118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118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118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118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2020-03-24T17:26:11Z</dcterms:modified>
</cp:coreProperties>
</file>