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1F4F79F6-DACC-4B0C-9183-CDA303ED56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6" i="1"/>
  <c r="U37" i="1" l="1"/>
  <c r="V37" i="1" s="1"/>
  <c r="X37" i="1" s="1"/>
  <c r="W37" i="1" l="1"/>
  <c r="U36" i="1"/>
  <c r="V36" i="1" s="1"/>
  <c r="X36" i="1" s="1"/>
  <c r="W36" i="1"/>
  <c r="U9" i="1"/>
  <c r="J23" i="1" l="1"/>
  <c r="T24" i="1" l="1"/>
  <c r="T25" i="1"/>
  <c r="T26" i="1"/>
  <c r="T27" i="1"/>
  <c r="T28" i="1"/>
  <c r="T29" i="1"/>
  <c r="T30" i="1"/>
  <c r="T31" i="1"/>
  <c r="T32" i="1"/>
  <c r="T33" i="1"/>
  <c r="T34" i="1"/>
  <c r="T35" i="1"/>
  <c r="Q13" i="1"/>
  <c r="R13" i="1"/>
  <c r="T13" i="1"/>
  <c r="U13" i="1"/>
  <c r="I35" i="1"/>
  <c r="J35" i="1"/>
  <c r="M35" i="1" s="1"/>
  <c r="K35" i="1"/>
  <c r="N35" i="1" s="1"/>
  <c r="K34" i="1" l="1"/>
  <c r="I34" i="1"/>
  <c r="L35" i="1" s="1"/>
  <c r="J34" i="1"/>
  <c r="I33" i="1" l="1"/>
  <c r="J33" i="1"/>
  <c r="K33" i="1"/>
  <c r="N33" i="1" s="1"/>
  <c r="M33" i="1"/>
  <c r="I32" i="1"/>
  <c r="L33" i="1" l="1"/>
  <c r="P17" i="1"/>
  <c r="U6" i="1"/>
  <c r="U7" i="1"/>
  <c r="T23" i="1" l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S32" i="1" s="1"/>
  <c r="U32" i="1" s="1"/>
  <c r="V32" i="1" s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6" i="1" l="1"/>
  <c r="J36" i="1" s="1"/>
  <c r="R37" i="1" s="1"/>
  <c r="S30" i="1"/>
  <c r="U30" i="1" s="1"/>
  <c r="V30" i="1" s="1"/>
  <c r="S24" i="1"/>
  <c r="U24" i="1" s="1"/>
  <c r="V24" i="1" s="1"/>
  <c r="S31" i="1"/>
  <c r="U31" i="1" s="1"/>
  <c r="V31" i="1" s="1"/>
  <c r="K36" i="1"/>
  <c r="M36" i="1"/>
  <c r="D36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N36" i="1"/>
  <c r="E36" i="1" s="1"/>
  <c r="I36" i="1"/>
  <c r="L36" i="1" l="1"/>
  <c r="Q37" i="1"/>
  <c r="S37" i="1" s="1"/>
  <c r="J37" i="1" s="1"/>
  <c r="R38" i="1" l="1"/>
  <c r="M37" i="1"/>
  <c r="D37" i="1" s="1"/>
  <c r="K37" i="1"/>
  <c r="G37" i="1" l="1"/>
  <c r="H37" i="1"/>
  <c r="N37" i="1"/>
  <c r="E37" i="1" s="1"/>
  <c r="I37" i="1"/>
  <c r="L37" i="1" s="1"/>
  <c r="Q38" i="1" l="1"/>
  <c r="S38" i="1" s="1"/>
  <c r="J38" i="1" s="1"/>
  <c r="K38" i="1" l="1"/>
  <c r="R39" i="1"/>
  <c r="M38" i="1"/>
  <c r="D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H46" i="1" s="1"/>
  <c r="K46" i="1"/>
  <c r="I46" i="1" s="1"/>
  <c r="L46" i="1" s="1"/>
  <c r="N46" i="1" l="1"/>
  <c r="E46" i="1" s="1"/>
  <c r="G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s="1"/>
  <c r="I48" i="1" l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Q50" i="1" l="1"/>
  <c r="S50" i="1" s="1"/>
  <c r="J50" i="1" s="1"/>
  <c r="R51" i="1" s="1"/>
  <c r="H49" i="1"/>
  <c r="G49" i="1"/>
  <c r="K50" i="1" l="1"/>
  <c r="I50" i="1" s="1"/>
  <c r="L50" i="1" s="1"/>
  <c r="M50" i="1"/>
  <c r="D50" i="1" s="1"/>
  <c r="H50" i="1" s="1"/>
  <c r="G50" i="1" l="1"/>
  <c r="Q51" i="1"/>
  <c r="S51" i="1" s="1"/>
  <c r="J51" i="1" s="1"/>
  <c r="R52" i="1" s="1"/>
  <c r="N50" i="1"/>
  <c r="E50" i="1" s="1"/>
  <c r="M51" i="1" l="1"/>
  <c r="D51" i="1" s="1"/>
  <c r="G51" i="1" s="1"/>
  <c r="K51" i="1"/>
  <c r="I51" i="1" s="1"/>
  <c r="L51" i="1" s="1"/>
  <c r="H51" i="1" l="1"/>
  <c r="N51" i="1"/>
  <c r="E51" i="1" s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G53" i="1" s="1"/>
  <c r="I53" i="1"/>
  <c r="L53" i="1" s="1"/>
  <c r="N53" i="1"/>
  <c r="E53" i="1" s="1"/>
  <c r="H53" i="1" l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H63" i="1" s="1"/>
  <c r="K63" i="1"/>
  <c r="N63" i="1" s="1"/>
  <c r="E63" i="1" s="1"/>
  <c r="G63" i="1" l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/>
  <c r="G64" i="1"/>
  <c r="S65" i="1" l="1"/>
  <c r="J65" i="1" s="1"/>
  <c r="M65" i="1" s="1"/>
  <c r="D65" i="1" s="1"/>
  <c r="G65" i="1" s="1"/>
  <c r="R66" i="1" l="1"/>
  <c r="H65" i="1"/>
  <c r="K65" i="1"/>
  <c r="I65" i="1" s="1"/>
  <c r="L65" i="1" s="1"/>
  <c r="N65" i="1" l="1"/>
  <c r="E65" i="1" s="1"/>
  <c r="Q66" i="1"/>
  <c r="S66" i="1" s="1"/>
  <c r="J66" i="1" s="1"/>
  <c r="K66" i="1" s="1"/>
  <c r="N66" i="1" s="1"/>
  <c r="E66" i="1" s="1"/>
  <c r="I66" i="1" l="1"/>
  <c r="L66" i="1" s="1"/>
  <c r="M66" i="1"/>
  <c r="D66" i="1" s="1"/>
  <c r="R67" i="1"/>
  <c r="Q67" i="1" l="1"/>
  <c r="S67" i="1" s="1"/>
  <c r="J67" i="1" s="1"/>
  <c r="K67" i="1" s="1"/>
  <c r="G66" i="1"/>
  <c r="H66" i="1"/>
  <c r="R68" i="1" l="1"/>
  <c r="M67" i="1"/>
  <c r="D67" i="1" s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H71" i="1" s="1"/>
  <c r="R72" i="1"/>
  <c r="I71" i="1"/>
  <c r="L71" i="1" s="1"/>
  <c r="N71" i="1"/>
  <c r="E71" i="1" s="1"/>
  <c r="G71" i="1" l="1"/>
  <c r="Q72" i="1"/>
  <c r="S72" i="1" s="1"/>
  <c r="J72" i="1" s="1"/>
  <c r="K72" i="1" s="1"/>
  <c r="R73" i="1" l="1"/>
  <c r="M72" i="1"/>
  <c r="D72" i="1" s="1"/>
  <c r="H72" i="1" s="1"/>
  <c r="N72" i="1"/>
  <c r="E72" i="1" s="1"/>
  <c r="I72" i="1"/>
  <c r="L72" i="1" s="1"/>
  <c r="Q73" i="1" l="1"/>
  <c r="S73" i="1" s="1"/>
  <c r="J73" i="1" s="1"/>
  <c r="M73" i="1" s="1"/>
  <c r="D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s="1"/>
  <c r="I87" i="1" l="1"/>
  <c r="L87" i="1" s="1"/>
  <c r="G87" i="1"/>
  <c r="Q88" i="1" l="1"/>
  <c r="S88" i="1" s="1"/>
  <c r="J88" i="1" s="1"/>
  <c r="M88" i="1" s="1"/>
  <c r="D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H89" i="1" s="1"/>
  <c r="R90" i="1"/>
  <c r="N89" i="1"/>
  <c r="E89" i="1" s="1"/>
  <c r="I89" i="1"/>
  <c r="L89" i="1" s="1"/>
  <c r="G89" i="1" l="1"/>
  <c r="Q90" i="1"/>
  <c r="S90" i="1" s="1"/>
  <c r="J90" i="1" s="1"/>
  <c r="R91" i="1" l="1"/>
  <c r="K90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s="1"/>
  <c r="I99" i="1" l="1"/>
  <c r="L99" i="1" s="1"/>
  <c r="H99" i="1"/>
  <c r="Q100" i="1" l="1"/>
  <c r="S100" i="1" s="1"/>
  <c r="J100" i="1" s="1"/>
  <c r="K100" i="1" s="1"/>
  <c r="R101" i="1" l="1"/>
  <c r="M100" i="1"/>
  <c r="D100" i="1" s="1"/>
  <c r="H100" i="1" s="1"/>
  <c r="I100" i="1"/>
  <c r="L100" i="1" s="1"/>
  <c r="N100" i="1"/>
  <c r="E100" i="1" s="1"/>
  <c r="G100" i="1" l="1"/>
  <c r="Q101" i="1"/>
  <c r="S101" i="1" s="1"/>
  <c r="J101" i="1" s="1"/>
  <c r="K101" i="1" l="1"/>
  <c r="R102" i="1"/>
  <c r="M101" i="1"/>
  <c r="D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H112" i="1" s="1"/>
  <c r="I112" i="1"/>
  <c r="L112" i="1" s="1"/>
  <c r="N112" i="1"/>
  <c r="E112" i="1" s="1"/>
  <c r="G112" i="1" l="1"/>
  <c r="Q113" i="1"/>
  <c r="S113" i="1" s="1"/>
  <c r="J113" i="1" s="1"/>
  <c r="K113" i="1" s="1"/>
  <c r="M113" i="1" l="1"/>
  <c r="D113" i="1" s="1"/>
  <c r="G113" i="1" s="1"/>
  <c r="R114" i="1"/>
  <c r="N113" i="1"/>
  <c r="E113" i="1" s="1"/>
  <c r="I113" i="1"/>
  <c r="L113" i="1" s="1"/>
  <c r="H113" i="1" l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s="1"/>
  <c r="I118" i="1" l="1"/>
  <c r="L118" i="1" s="1"/>
  <c r="H118" i="1"/>
  <c r="Q119" i="1" l="1"/>
  <c r="S119" i="1" s="1"/>
  <c r="J119" i="1" s="1"/>
  <c r="M119" i="1" s="1"/>
  <c r="D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G120" i="1" s="1"/>
  <c r="I120" i="1"/>
  <c r="L120" i="1" s="1"/>
  <c r="N120" i="1"/>
  <c r="E120" i="1" s="1"/>
  <c r="H120" i="1" l="1"/>
  <c r="Q121" i="1"/>
  <c r="S121" i="1" s="1"/>
  <c r="J121" i="1" s="1"/>
  <c r="K121" i="1" s="1"/>
  <c r="R122" i="1" l="1"/>
  <c r="M121" i="1"/>
  <c r="D121" i="1" s="1"/>
  <c r="G121" i="1" s="1"/>
  <c r="N121" i="1"/>
  <c r="E121" i="1" s="1"/>
  <c r="I121" i="1"/>
  <c r="L121" i="1" s="1"/>
  <c r="H121" i="1" l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s="1"/>
  <c r="I126" i="1" l="1"/>
  <c r="L126" i="1" s="1"/>
  <c r="G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H128" i="1" s="1"/>
  <c r="R129" i="1"/>
  <c r="I128" i="1"/>
  <c r="L128" i="1" s="1"/>
  <c r="N128" i="1"/>
  <c r="E128" i="1" s="1"/>
  <c r="G128" i="1" l="1"/>
  <c r="Q129" i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H129" i="1" l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G136" i="1" s="1"/>
  <c r="R137" i="1"/>
  <c r="N136" i="1"/>
  <c r="E136" i="1" s="1"/>
  <c r="I136" i="1"/>
  <c r="L136" i="1" s="1"/>
  <c r="H136" i="1" l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G140" i="1" s="1"/>
  <c r="N140" i="1"/>
  <c r="E140" i="1" s="1"/>
  <c r="I140" i="1"/>
  <c r="L140" i="1" s="1"/>
  <c r="H140" i="1" l="1"/>
  <c r="Q141" i="1"/>
  <c r="S141" i="1" s="1"/>
  <c r="J141" i="1" s="1"/>
  <c r="K141" i="1" l="1"/>
  <c r="R142" i="1"/>
  <c r="M141" i="1"/>
  <c r="D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G148" i="1" s="1"/>
  <c r="R149" i="1"/>
  <c r="N148" i="1"/>
  <c r="E148" i="1" s="1"/>
  <c r="I148" i="1"/>
  <c r="L148" i="1" s="1"/>
  <c r="H148" i="1" l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s="1"/>
  <c r="I155" i="1" l="1"/>
  <c r="L155" i="1" s="1"/>
  <c r="H155" i="1"/>
  <c r="Q156" i="1" l="1"/>
  <c r="S156" i="1" s="1"/>
  <c r="J156" i="1" s="1"/>
  <c r="K156" i="1" s="1"/>
  <c r="M156" i="1" l="1"/>
  <c r="D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G165" i="1" s="1"/>
  <c r="R166" i="1"/>
  <c r="N165" i="1"/>
  <c r="E165" i="1" s="1"/>
  <c r="I165" i="1"/>
  <c r="L165" i="1" s="1"/>
  <c r="H165" i="1" l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s="1"/>
  <c r="H170" i="1" l="1"/>
  <c r="I170" i="1"/>
  <c r="L170" i="1" s="1"/>
  <c r="Q171" i="1" l="1"/>
  <c r="S171" i="1" s="1"/>
  <c r="J171" i="1" s="1"/>
  <c r="R172" i="1" s="1"/>
  <c r="M171" i="1" l="1"/>
  <c r="D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G173" i="1" s="1"/>
  <c r="R174" i="1"/>
  <c r="N173" i="1"/>
  <c r="E173" i="1" s="1"/>
  <c r="I173" i="1"/>
  <c r="L173" i="1" s="1"/>
  <c r="H173" i="1" l="1"/>
  <c r="Q174" i="1"/>
  <c r="S174" i="1" s="1"/>
  <c r="J174" i="1" s="1"/>
  <c r="M174" i="1" s="1"/>
  <c r="D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G184" i="1" s="1"/>
  <c r="R185" i="1"/>
  <c r="I184" i="1"/>
  <c r="L184" i="1" s="1"/>
  <c r="N184" i="1"/>
  <c r="E184" i="1" s="1"/>
  <c r="H184" i="1" l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G194" i="1" l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G196" i="1" s="1"/>
  <c r="H196" i="1" l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H199" i="1" s="1"/>
  <c r="N198" i="1"/>
  <c r="E198" i="1" s="1"/>
  <c r="G199" i="1" l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H201" i="1" s="1"/>
  <c r="K201" i="1"/>
  <c r="I201" i="1" s="1"/>
  <c r="L201" i="1" s="1"/>
  <c r="G201" i="1" l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/>
  <c r="H202" i="1"/>
  <c r="Q203" i="1" l="1"/>
  <c r="S203" i="1" s="1"/>
  <c r="J203" i="1" s="1"/>
  <c r="K203" i="1" l="1"/>
  <c r="R204" i="1"/>
  <c r="M203" i="1"/>
  <c r="D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<sst xmlns="http://schemas.openxmlformats.org/spreadsheetml/2006/main" count="44" uniqueCount="40">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</sst>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62158</c:v>
                </c:pt>
                <c:pt idx="33" formatCode="0">
                  <c:v>66305</c:v>
                </c:pt>
                <c:pt idx="34" formatCode="0">
                  <c:v>70130</c:v>
                </c:pt>
                <c:pt idx="35" formatCode="0">
                  <c:v>73551</c:v>
                </c:pt>
                <c:pt idx="36" formatCode="0">
                  <c:v>76504</c:v>
                </c:pt>
                <c:pt idx="37" formatCode="0">
                  <c:v>78947</c:v>
                </c:pt>
                <c:pt idx="38" formatCode="0">
                  <c:v>80856</c:v>
                </c:pt>
                <c:pt idx="39" formatCode="0">
                  <c:v>82225</c:v>
                </c:pt>
                <c:pt idx="40" formatCode="0">
                  <c:v>83062</c:v>
                </c:pt>
                <c:pt idx="41" formatCode="0">
                  <c:v>83385</c:v>
                </c:pt>
                <c:pt idx="42" formatCode="0">
                  <c:v>83385</c:v>
                </c:pt>
                <c:pt idx="43" formatCode="0">
                  <c:v>83385</c:v>
                </c:pt>
                <c:pt idx="44" formatCode="0">
                  <c:v>83385</c:v>
                </c:pt>
                <c:pt idx="45" formatCode="0">
                  <c:v>83385</c:v>
                </c:pt>
                <c:pt idx="46" formatCode="0">
                  <c:v>83385</c:v>
                </c:pt>
                <c:pt idx="47" formatCode="0">
                  <c:v>83385</c:v>
                </c:pt>
                <c:pt idx="48" formatCode="0">
                  <c:v>83385</c:v>
                </c:pt>
                <c:pt idx="49" formatCode="0">
                  <c:v>83385</c:v>
                </c:pt>
                <c:pt idx="50" formatCode="0">
                  <c:v>83385</c:v>
                </c:pt>
                <c:pt idx="51" formatCode="0">
                  <c:v>83385</c:v>
                </c:pt>
                <c:pt idx="52" formatCode="0">
                  <c:v>83385</c:v>
                </c:pt>
                <c:pt idx="53" formatCode="0">
                  <c:v>83385</c:v>
                </c:pt>
                <c:pt idx="54" formatCode="0">
                  <c:v>83385</c:v>
                </c:pt>
                <c:pt idx="55">
                  <c:v>83385</c:v>
                </c:pt>
                <c:pt idx="56">
                  <c:v>83385</c:v>
                </c:pt>
                <c:pt idx="57">
                  <c:v>83385</c:v>
                </c:pt>
                <c:pt idx="58">
                  <c:v>83385</c:v>
                </c:pt>
                <c:pt idx="59">
                  <c:v>83385</c:v>
                </c:pt>
                <c:pt idx="60">
                  <c:v>83385</c:v>
                </c:pt>
                <c:pt idx="61">
                  <c:v>83385</c:v>
                </c:pt>
                <c:pt idx="62">
                  <c:v>83385</c:v>
                </c:pt>
                <c:pt idx="63">
                  <c:v>83385</c:v>
                </c:pt>
                <c:pt idx="64">
                  <c:v>83385</c:v>
                </c:pt>
                <c:pt idx="65">
                  <c:v>83385</c:v>
                </c:pt>
                <c:pt idx="66">
                  <c:v>83385</c:v>
                </c:pt>
                <c:pt idx="67">
                  <c:v>83385</c:v>
                </c:pt>
                <c:pt idx="68">
                  <c:v>83385</c:v>
                </c:pt>
                <c:pt idx="69">
                  <c:v>83385</c:v>
                </c:pt>
                <c:pt idx="70">
                  <c:v>83385</c:v>
                </c:pt>
                <c:pt idx="71">
                  <c:v>83385</c:v>
                </c:pt>
                <c:pt idx="72">
                  <c:v>83385</c:v>
                </c:pt>
                <c:pt idx="73">
                  <c:v>83385</c:v>
                </c:pt>
                <c:pt idx="74">
                  <c:v>83385</c:v>
                </c:pt>
                <c:pt idx="75">
                  <c:v>83385</c:v>
                </c:pt>
                <c:pt idx="76">
                  <c:v>83385</c:v>
                </c:pt>
                <c:pt idx="77">
                  <c:v>83385</c:v>
                </c:pt>
                <c:pt idx="78">
                  <c:v>83385</c:v>
                </c:pt>
                <c:pt idx="79">
                  <c:v>83385</c:v>
                </c:pt>
                <c:pt idx="80">
                  <c:v>83385</c:v>
                </c:pt>
                <c:pt idx="81">
                  <c:v>83385</c:v>
                </c:pt>
                <c:pt idx="82">
                  <c:v>83385</c:v>
                </c:pt>
                <c:pt idx="83">
                  <c:v>83385</c:v>
                </c:pt>
                <c:pt idx="84">
                  <c:v>83385</c:v>
                </c:pt>
                <c:pt idx="85">
                  <c:v>83385</c:v>
                </c:pt>
                <c:pt idx="86">
                  <c:v>83385</c:v>
                </c:pt>
                <c:pt idx="87">
                  <c:v>83385</c:v>
                </c:pt>
                <c:pt idx="88">
                  <c:v>83385</c:v>
                </c:pt>
                <c:pt idx="89">
                  <c:v>83385</c:v>
                </c:pt>
                <c:pt idx="90">
                  <c:v>83385</c:v>
                </c:pt>
                <c:pt idx="91">
                  <c:v>83385</c:v>
                </c:pt>
                <c:pt idx="92">
                  <c:v>83385</c:v>
                </c:pt>
                <c:pt idx="93">
                  <c:v>83385</c:v>
                </c:pt>
                <c:pt idx="94">
                  <c:v>83385</c:v>
                </c:pt>
                <c:pt idx="95">
                  <c:v>83385</c:v>
                </c:pt>
                <c:pt idx="96">
                  <c:v>83385</c:v>
                </c:pt>
                <c:pt idx="97">
                  <c:v>83385</c:v>
                </c:pt>
                <c:pt idx="98">
                  <c:v>83385</c:v>
                </c:pt>
                <c:pt idx="99">
                  <c:v>83385</c:v>
                </c:pt>
                <c:pt idx="100">
                  <c:v>83385</c:v>
                </c:pt>
                <c:pt idx="101">
                  <c:v>83385</c:v>
                </c:pt>
                <c:pt idx="102">
                  <c:v>83385</c:v>
                </c:pt>
                <c:pt idx="103">
                  <c:v>83385</c:v>
                </c:pt>
                <c:pt idx="104">
                  <c:v>83385</c:v>
                </c:pt>
                <c:pt idx="105">
                  <c:v>83385</c:v>
                </c:pt>
                <c:pt idx="106">
                  <c:v>83385</c:v>
                </c:pt>
                <c:pt idx="107">
                  <c:v>83385</c:v>
                </c:pt>
                <c:pt idx="108">
                  <c:v>83385</c:v>
                </c:pt>
                <c:pt idx="109">
                  <c:v>83385</c:v>
                </c:pt>
                <c:pt idx="110">
                  <c:v>83385</c:v>
                </c:pt>
                <c:pt idx="111">
                  <c:v>83385</c:v>
                </c:pt>
                <c:pt idx="112">
                  <c:v>83385</c:v>
                </c:pt>
                <c:pt idx="113">
                  <c:v>83385</c:v>
                </c:pt>
                <c:pt idx="114">
                  <c:v>83385</c:v>
                </c:pt>
                <c:pt idx="115">
                  <c:v>83385</c:v>
                </c:pt>
                <c:pt idx="116">
                  <c:v>83385</c:v>
                </c:pt>
                <c:pt idx="117">
                  <c:v>83385</c:v>
                </c:pt>
                <c:pt idx="118">
                  <c:v>83385</c:v>
                </c:pt>
                <c:pt idx="119">
                  <c:v>83385</c:v>
                </c:pt>
                <c:pt idx="120">
                  <c:v>83385</c:v>
                </c:pt>
                <c:pt idx="121">
                  <c:v>83385</c:v>
                </c:pt>
                <c:pt idx="122">
                  <c:v>83385</c:v>
                </c:pt>
                <c:pt idx="123">
                  <c:v>83385</c:v>
                </c:pt>
                <c:pt idx="124">
                  <c:v>83385</c:v>
                </c:pt>
                <c:pt idx="125">
                  <c:v>83385</c:v>
                </c:pt>
                <c:pt idx="126">
                  <c:v>83385</c:v>
                </c:pt>
                <c:pt idx="127">
                  <c:v>83385</c:v>
                </c:pt>
                <c:pt idx="128">
                  <c:v>83385</c:v>
                </c:pt>
                <c:pt idx="129">
                  <c:v>83385</c:v>
                </c:pt>
                <c:pt idx="130">
                  <c:v>83385</c:v>
                </c:pt>
                <c:pt idx="131">
                  <c:v>83385</c:v>
                </c:pt>
                <c:pt idx="132">
                  <c:v>83385</c:v>
                </c:pt>
                <c:pt idx="133">
                  <c:v>83385</c:v>
                </c:pt>
                <c:pt idx="134">
                  <c:v>83385</c:v>
                </c:pt>
                <c:pt idx="135">
                  <c:v>83385</c:v>
                </c:pt>
                <c:pt idx="136">
                  <c:v>83385</c:v>
                </c:pt>
                <c:pt idx="137">
                  <c:v>83385</c:v>
                </c:pt>
                <c:pt idx="138">
                  <c:v>83385</c:v>
                </c:pt>
                <c:pt idx="139">
                  <c:v>83385</c:v>
                </c:pt>
                <c:pt idx="140">
                  <c:v>83385</c:v>
                </c:pt>
                <c:pt idx="141">
                  <c:v>83385</c:v>
                </c:pt>
                <c:pt idx="142">
                  <c:v>83385</c:v>
                </c:pt>
                <c:pt idx="143">
                  <c:v>83385</c:v>
                </c:pt>
                <c:pt idx="144">
                  <c:v>83385</c:v>
                </c:pt>
                <c:pt idx="145">
                  <c:v>83385</c:v>
                </c:pt>
                <c:pt idx="146">
                  <c:v>83385</c:v>
                </c:pt>
                <c:pt idx="147">
                  <c:v>83385</c:v>
                </c:pt>
                <c:pt idx="148">
                  <c:v>83385</c:v>
                </c:pt>
                <c:pt idx="149">
                  <c:v>83385</c:v>
                </c:pt>
                <c:pt idx="150">
                  <c:v>83385</c:v>
                </c:pt>
                <c:pt idx="151">
                  <c:v>83385</c:v>
                </c:pt>
                <c:pt idx="152">
                  <c:v>83385</c:v>
                </c:pt>
                <c:pt idx="153">
                  <c:v>83385</c:v>
                </c:pt>
                <c:pt idx="154">
                  <c:v>83385</c:v>
                </c:pt>
                <c:pt idx="155">
                  <c:v>83385</c:v>
                </c:pt>
                <c:pt idx="156">
                  <c:v>83385</c:v>
                </c:pt>
                <c:pt idx="157">
                  <c:v>83385</c:v>
                </c:pt>
                <c:pt idx="158">
                  <c:v>83385</c:v>
                </c:pt>
                <c:pt idx="159">
                  <c:v>83385</c:v>
                </c:pt>
                <c:pt idx="160">
                  <c:v>83385</c:v>
                </c:pt>
                <c:pt idx="161">
                  <c:v>83385</c:v>
                </c:pt>
                <c:pt idx="162">
                  <c:v>83385</c:v>
                </c:pt>
                <c:pt idx="163">
                  <c:v>83385</c:v>
                </c:pt>
                <c:pt idx="164">
                  <c:v>83385</c:v>
                </c:pt>
                <c:pt idx="165">
                  <c:v>83385</c:v>
                </c:pt>
                <c:pt idx="166">
                  <c:v>83385</c:v>
                </c:pt>
                <c:pt idx="167">
                  <c:v>83385</c:v>
                </c:pt>
                <c:pt idx="168">
                  <c:v>83385</c:v>
                </c:pt>
                <c:pt idx="169">
                  <c:v>83385</c:v>
                </c:pt>
                <c:pt idx="170">
                  <c:v>83385</c:v>
                </c:pt>
                <c:pt idx="171">
                  <c:v>83385</c:v>
                </c:pt>
                <c:pt idx="172">
                  <c:v>83385</c:v>
                </c:pt>
                <c:pt idx="173">
                  <c:v>83385</c:v>
                </c:pt>
                <c:pt idx="174">
                  <c:v>83385</c:v>
                </c:pt>
                <c:pt idx="175">
                  <c:v>83385</c:v>
                </c:pt>
                <c:pt idx="176">
                  <c:v>83385</c:v>
                </c:pt>
                <c:pt idx="177">
                  <c:v>83385</c:v>
                </c:pt>
                <c:pt idx="178">
                  <c:v>83385</c:v>
                </c:pt>
                <c:pt idx="179">
                  <c:v>83385</c:v>
                </c:pt>
                <c:pt idx="180">
                  <c:v>83385</c:v>
                </c:pt>
                <c:pt idx="181">
                  <c:v>83385</c:v>
                </c:pt>
                <c:pt idx="182">
                  <c:v>83385</c:v>
                </c:pt>
                <c:pt idx="183">
                  <c:v>83385</c:v>
                </c:pt>
                <c:pt idx="184">
                  <c:v>83385</c:v>
                </c:pt>
                <c:pt idx="185">
                  <c:v>83385</c:v>
                </c:pt>
                <c:pt idx="186">
                  <c:v>83385</c:v>
                </c:pt>
                <c:pt idx="187">
                  <c:v>83385</c:v>
                </c:pt>
                <c:pt idx="188">
                  <c:v>83385</c:v>
                </c:pt>
                <c:pt idx="189">
                  <c:v>83385</c:v>
                </c:pt>
                <c:pt idx="190">
                  <c:v>83385</c:v>
                </c:pt>
                <c:pt idx="191">
                  <c:v>83385</c:v>
                </c:pt>
                <c:pt idx="192">
                  <c:v>83385</c:v>
                </c:pt>
                <c:pt idx="193">
                  <c:v>83385</c:v>
                </c:pt>
                <c:pt idx="194">
                  <c:v>83385</c:v>
                </c:pt>
                <c:pt idx="195">
                  <c:v>83385</c:v>
                </c:pt>
                <c:pt idx="196">
                  <c:v>83385</c:v>
                </c:pt>
                <c:pt idx="197">
                  <c:v>83385</c:v>
                </c:pt>
                <c:pt idx="198">
                  <c:v>83385</c:v>
                </c:pt>
                <c:pt idx="199">
                  <c:v>83385</c:v>
                </c:pt>
                <c:pt idx="200">
                  <c:v>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50778</c:v>
                </c:pt>
                <c:pt idx="33" formatCode="0">
                  <c:v>54925</c:v>
                </c:pt>
                <c:pt idx="34" formatCode="0">
                  <c:v>58750</c:v>
                </c:pt>
                <c:pt idx="35" formatCode="0">
                  <c:v>62171</c:v>
                </c:pt>
                <c:pt idx="36" formatCode="0">
                  <c:v>65124</c:v>
                </c:pt>
                <c:pt idx="37" formatCode="0">
                  <c:v>67567</c:v>
                </c:pt>
                <c:pt idx="38" formatCode="0">
                  <c:v>69476</c:v>
                </c:pt>
                <c:pt idx="39" formatCode="0">
                  <c:v>70845</c:v>
                </c:pt>
                <c:pt idx="40" formatCode="0">
                  <c:v>71682</c:v>
                </c:pt>
                <c:pt idx="41" formatCode="0">
                  <c:v>72005</c:v>
                </c:pt>
                <c:pt idx="42" formatCode="0">
                  <c:v>71840</c:v>
                </c:pt>
                <c:pt idx="43" formatCode="0">
                  <c:v>71219</c:v>
                </c:pt>
                <c:pt idx="44" formatCode="0">
                  <c:v>70176</c:v>
                </c:pt>
                <c:pt idx="45" formatCode="0">
                  <c:v>68746</c:v>
                </c:pt>
                <c:pt idx="46" formatCode="0">
                  <c:v>66965</c:v>
                </c:pt>
                <c:pt idx="47" formatCode="0">
                  <c:v>64868</c:v>
                </c:pt>
                <c:pt idx="48" formatCode="0">
                  <c:v>62490</c:v>
                </c:pt>
                <c:pt idx="49" formatCode="0">
                  <c:v>59864</c:v>
                </c:pt>
                <c:pt idx="50" formatCode="0">
                  <c:v>57024</c:v>
                </c:pt>
                <c:pt idx="51" formatCode="0">
                  <c:v>54001</c:v>
                </c:pt>
                <c:pt idx="52" formatCode="0">
                  <c:v>50828</c:v>
                </c:pt>
                <c:pt idx="53" formatCode="0">
                  <c:v>47536</c:v>
                </c:pt>
                <c:pt idx="54" formatCode="0">
                  <c:v>44158</c:v>
                </c:pt>
                <c:pt idx="55">
                  <c:v>40727</c:v>
                </c:pt>
                <c:pt idx="56">
                  <c:v>37275</c:v>
                </c:pt>
                <c:pt idx="57">
                  <c:v>33836</c:v>
                </c:pt>
                <c:pt idx="58">
                  <c:v>30443</c:v>
                </c:pt>
                <c:pt idx="59">
                  <c:v>27131</c:v>
                </c:pt>
                <c:pt idx="60">
                  <c:v>23932</c:v>
                </c:pt>
                <c:pt idx="61">
                  <c:v>20877</c:v>
                </c:pt>
                <c:pt idx="62">
                  <c:v>17996</c:v>
                </c:pt>
                <c:pt idx="63">
                  <c:v>15315</c:v>
                </c:pt>
                <c:pt idx="64">
                  <c:v>12856</c:v>
                </c:pt>
                <c:pt idx="65">
                  <c:v>10634</c:v>
                </c:pt>
                <c:pt idx="66">
                  <c:v>8659</c:v>
                </c:pt>
                <c:pt idx="67">
                  <c:v>6934</c:v>
                </c:pt>
                <c:pt idx="68">
                  <c:v>5456</c:v>
                </c:pt>
                <c:pt idx="69">
                  <c:v>4214</c:v>
                </c:pt>
                <c:pt idx="70">
                  <c:v>3192</c:v>
                </c:pt>
                <c:pt idx="71">
                  <c:v>2369</c:v>
                </c:pt>
                <c:pt idx="72">
                  <c:v>1721</c:v>
                </c:pt>
                <c:pt idx="73">
                  <c:v>1223</c:v>
                </c:pt>
                <c:pt idx="74">
                  <c:v>849</c:v>
                </c:pt>
                <c:pt idx="75">
                  <c:v>576</c:v>
                </c:pt>
                <c:pt idx="76">
                  <c:v>381</c:v>
                </c:pt>
                <c:pt idx="77">
                  <c:v>246</c:v>
                </c:pt>
                <c:pt idx="78">
                  <c:v>154</c:v>
                </c:pt>
                <c:pt idx="79">
                  <c:v>94</c:v>
                </c:pt>
                <c:pt idx="80">
                  <c:v>56</c:v>
                </c:pt>
                <c:pt idx="81">
                  <c:v>32</c:v>
                </c:pt>
                <c:pt idx="82">
                  <c:v>18</c:v>
                </c:pt>
                <c:pt idx="83">
                  <c:v>9</c:v>
                </c:pt>
                <c:pt idx="84">
                  <c:v>4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10905</c:v>
                </c:pt>
                <c:pt idx="4">
                  <c:v>12348</c:v>
                </c:pt>
                <c:pt idx="5">
                  <c:v>15584</c:v>
                </c:pt>
                <c:pt idx="6">
                  <c:v>19114</c:v>
                </c:pt>
                <c:pt idx="7">
                  <c:v>22134</c:v>
                </c:pt>
                <c:pt idx="8">
                  <c:v>25632</c:v>
                </c:pt>
                <c:pt idx="9">
                  <c:v>28261</c:v>
                </c:pt>
                <c:pt idx="10" formatCode="0">
                  <c:v>33653</c:v>
                </c:pt>
                <c:pt idx="11">
                  <c:v>39683</c:v>
                </c:pt>
                <c:pt idx="12">
                  <c:v>44962</c:v>
                </c:pt>
                <c:pt idx="13">
                  <c:v>50778</c:v>
                </c:pt>
                <c:pt idx="14">
                  <c:v>54925</c:v>
                </c:pt>
                <c:pt idx="15">
                  <c:v>58750</c:v>
                </c:pt>
                <c:pt idx="16">
                  <c:v>62171</c:v>
                </c:pt>
                <c:pt idx="17">
                  <c:v>65124</c:v>
                </c:pt>
                <c:pt idx="18">
                  <c:v>67567</c:v>
                </c:pt>
                <c:pt idx="19">
                  <c:v>69476</c:v>
                </c:pt>
                <c:pt idx="20">
                  <c:v>70845</c:v>
                </c:pt>
                <c:pt idx="21">
                  <c:v>71682</c:v>
                </c:pt>
                <c:pt idx="22">
                  <c:v>72005</c:v>
                </c:pt>
                <c:pt idx="23">
                  <c:v>71840</c:v>
                </c:pt>
                <c:pt idx="24">
                  <c:v>71219</c:v>
                </c:pt>
                <c:pt idx="25">
                  <c:v>70176</c:v>
                </c:pt>
                <c:pt idx="26">
                  <c:v>68746</c:v>
                </c:pt>
                <c:pt idx="27">
                  <c:v>66965</c:v>
                </c:pt>
                <c:pt idx="28">
                  <c:v>64868</c:v>
                </c:pt>
                <c:pt idx="29">
                  <c:v>62490</c:v>
                </c:pt>
                <c:pt idx="30">
                  <c:v>59864</c:v>
                </c:pt>
                <c:pt idx="31">
                  <c:v>57024</c:v>
                </c:pt>
                <c:pt idx="32">
                  <c:v>54001</c:v>
                </c:pt>
                <c:pt idx="33">
                  <c:v>50828</c:v>
                </c:pt>
                <c:pt idx="34">
                  <c:v>47536</c:v>
                </c:pt>
                <c:pt idx="35">
                  <c:v>44158</c:v>
                </c:pt>
                <c:pt idx="36">
                  <c:v>40727</c:v>
                </c:pt>
                <c:pt idx="37">
                  <c:v>37275</c:v>
                </c:pt>
                <c:pt idx="38">
                  <c:v>33836</c:v>
                </c:pt>
                <c:pt idx="39">
                  <c:v>30443</c:v>
                </c:pt>
                <c:pt idx="40">
                  <c:v>27131</c:v>
                </c:pt>
                <c:pt idx="41">
                  <c:v>23932</c:v>
                </c:pt>
                <c:pt idx="42">
                  <c:v>20877</c:v>
                </c:pt>
                <c:pt idx="43">
                  <c:v>17996</c:v>
                </c:pt>
                <c:pt idx="44">
                  <c:v>15315</c:v>
                </c:pt>
                <c:pt idx="45">
                  <c:v>12856</c:v>
                </c:pt>
                <c:pt idx="46">
                  <c:v>10634</c:v>
                </c:pt>
                <c:pt idx="47">
                  <c:v>8659</c:v>
                </c:pt>
                <c:pt idx="48">
                  <c:v>6934</c:v>
                </c:pt>
                <c:pt idx="49">
                  <c:v>5456</c:v>
                </c:pt>
                <c:pt idx="50">
                  <c:v>4214</c:v>
                </c:pt>
                <c:pt idx="51">
                  <c:v>3192</c:v>
                </c:pt>
                <c:pt idx="52">
                  <c:v>2369</c:v>
                </c:pt>
                <c:pt idx="53">
                  <c:v>1721</c:v>
                </c:pt>
                <c:pt idx="54">
                  <c:v>1223</c:v>
                </c:pt>
                <c:pt idx="55">
                  <c:v>849</c:v>
                </c:pt>
                <c:pt idx="56">
                  <c:v>576</c:v>
                </c:pt>
                <c:pt idx="57">
                  <c:v>381</c:v>
                </c:pt>
                <c:pt idx="58">
                  <c:v>246</c:v>
                </c:pt>
                <c:pt idx="59">
                  <c:v>154</c:v>
                </c:pt>
                <c:pt idx="60">
                  <c:v>94</c:v>
                </c:pt>
                <c:pt idx="61">
                  <c:v>56</c:v>
                </c:pt>
                <c:pt idx="62">
                  <c:v>32</c:v>
                </c:pt>
                <c:pt idx="63">
                  <c:v>18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A24" zoomScale="85" zoomScaleNormal="85" workbookViewId="0">
      <selection activeCell="G37" sqref="G3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1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>SUM(I23:I35)/13</f>
        <v>96000.61538461539</v>
      </c>
      <c r="Q13" s="34">
        <f t="shared" ref="Q13:U13" si="9">SUM(J23:J35)/13</f>
        <v>21391.461538461539</v>
      </c>
      <c r="R13" s="34">
        <f t="shared" si="9"/>
        <v>2356.9230769230771</v>
      </c>
      <c r="S13" s="34">
        <f t="shared" si="9"/>
        <v>-3843.3846153846152</v>
      </c>
      <c r="T13" s="34">
        <f t="shared" si="9"/>
        <v>3192.3076923076924</v>
      </c>
      <c r="U13" s="42">
        <f t="shared" si="9"/>
        <v>524.76923076923072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1.9251318822391398E-2</v>
      </c>
      <c r="R17" s="59">
        <f>(T13+Q13*(P17-Q17))/(P13*Q13)</f>
        <v>1.7706290742820519E-6</v>
      </c>
      <c r="S17" s="60">
        <f>(S13 + R17*P13*Q13)/R13</f>
        <v>-8.7924934725848516E-2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 t="shared" si="6"/>
        <v>772</v>
      </c>
      <c r="N23" s="72">
        <f t="shared" si="7"/>
        <v>324</v>
      </c>
      <c r="P23" s="117">
        <f t="shared" ref="P23:P54" si="10">R$17*((1+P$17-Q$17)*(1+P$17+S$17)-Q$17)</f>
        <v>1.686662388087683E-6</v>
      </c>
      <c r="Q23" s="118">
        <f t="shared" ref="Q23:Q54" si="11">(1+P$17-Q$17)*(1+P$17+S$17)-R$17*((S$17*K22)+((I22+J22)*(1+P$17+S$17)))</f>
        <v>0.76912344101474628</v>
      </c>
      <c r="R23" s="118">
        <f t="shared" ref="R23:R54" si="12">-J22*(1+P$17+S$17)</f>
        <v>-4670.8802702349876</v>
      </c>
      <c r="S23" s="121">
        <f t="shared" ref="S23:S86" si="13">INT((-Q23+SQRT((Q23^2)-(4*P23*R23)))/(2*P23))</f>
        <v>5994</v>
      </c>
      <c r="T23" s="46">
        <f>J23</f>
        <v>5678</v>
      </c>
      <c r="U23" s="70">
        <f>S23-T23</f>
        <v>316</v>
      </c>
      <c r="V23" s="119">
        <f t="shared" ref="V23:V32" si="14">U23/T23</f>
        <v>5.5653399084184575E-2</v>
      </c>
      <c r="W23" s="47">
        <f>U23</f>
        <v>316</v>
      </c>
      <c r="X23" s="120">
        <f>V23</f>
        <v>5.5653399084184575E-2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1.686662388087683E-6</v>
      </c>
      <c r="Q24" s="52">
        <f t="shared" si="11"/>
        <v>0.76938628937290465</v>
      </c>
      <c r="R24" s="52">
        <f t="shared" si="12"/>
        <v>-5405.8822206266323</v>
      </c>
      <c r="S24" s="122">
        <f t="shared" si="13"/>
        <v>6921</v>
      </c>
      <c r="T24" s="9">
        <f t="shared" ref="T24:T35" si="15">J24</f>
        <v>7036</v>
      </c>
      <c r="U24" s="2">
        <f t="shared" ref="U24:U32" si="16">S24-T24</f>
        <v>-115</v>
      </c>
      <c r="V24" s="112">
        <f t="shared" si="14"/>
        <v>-1.6344513928368391E-2</v>
      </c>
      <c r="W24" s="38">
        <f>W23+U24</f>
        <v>201</v>
      </c>
      <c r="X24" s="108">
        <f t="shared" ref="X24:X32" si="17">V24+X23</f>
        <v>3.9308885155816181E-2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1.686662388087683E-6</v>
      </c>
      <c r="Q25" s="106">
        <f t="shared" si="11"/>
        <v>0.76970995755686755</v>
      </c>
      <c r="R25" s="106">
        <f t="shared" si="12"/>
        <v>-6698.8001592689297</v>
      </c>
      <c r="S25" s="123">
        <f t="shared" si="13"/>
        <v>8543</v>
      </c>
      <c r="T25" s="11">
        <f t="shared" si="15"/>
        <v>9029</v>
      </c>
      <c r="U25" s="4">
        <f t="shared" si="16"/>
        <v>-486</v>
      </c>
      <c r="V25" s="111">
        <f t="shared" si="14"/>
        <v>-5.3826558865876617E-2</v>
      </c>
      <c r="W25" s="18">
        <f t="shared" ref="W25:W32" si="18">W24+U25</f>
        <v>-285</v>
      </c>
      <c r="X25" s="109">
        <f t="shared" si="17"/>
        <v>-1.4517673710060436E-2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1.686662388087683E-6</v>
      </c>
      <c r="Q26" s="52">
        <f t="shared" si="11"/>
        <v>0.76988694158808701</v>
      </c>
      <c r="R26" s="52">
        <f t="shared" si="12"/>
        <v>-8596.2857643603147</v>
      </c>
      <c r="S26" s="122">
        <f t="shared" si="13"/>
        <v>10905</v>
      </c>
      <c r="T26" s="9">
        <f t="shared" si="15"/>
        <v>10265</v>
      </c>
      <c r="U26" s="2">
        <f t="shared" si="16"/>
        <v>640</v>
      </c>
      <c r="V26" s="112">
        <f t="shared" si="14"/>
        <v>6.2347783731125185E-2</v>
      </c>
      <c r="W26" s="38">
        <f t="shared" si="18"/>
        <v>355</v>
      </c>
      <c r="X26" s="108">
        <f t="shared" si="17"/>
        <v>4.7830110021064749E-2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1.686662388087683E-6</v>
      </c>
      <c r="Q27" s="106">
        <f t="shared" si="11"/>
        <v>0.7706020532901513</v>
      </c>
      <c r="R27" s="106">
        <f t="shared" si="12"/>
        <v>-9773.0505450391647</v>
      </c>
      <c r="S27" s="123">
        <f t="shared" si="13"/>
        <v>12348</v>
      </c>
      <c r="T27" s="11">
        <f t="shared" si="15"/>
        <v>13050</v>
      </c>
      <c r="U27" s="4">
        <f t="shared" si="16"/>
        <v>-702</v>
      </c>
      <c r="V27" s="111">
        <f t="shared" si="14"/>
        <v>-5.3793103448275863E-2</v>
      </c>
      <c r="W27" s="18">
        <f t="shared" si="18"/>
        <v>-347</v>
      </c>
      <c r="X27" s="109">
        <f t="shared" si="17"/>
        <v>-5.9629934272111135E-3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1.686662388087683E-6</v>
      </c>
      <c r="Q28" s="52">
        <f t="shared" si="11"/>
        <v>0.77096431653598707</v>
      </c>
      <c r="R28" s="52">
        <f t="shared" si="12"/>
        <v>-12424.579601827678</v>
      </c>
      <c r="S28" s="122">
        <f t="shared" si="13"/>
        <v>15584</v>
      </c>
      <c r="T28" s="9">
        <f t="shared" si="15"/>
        <v>16139</v>
      </c>
      <c r="U28" s="2">
        <f t="shared" si="16"/>
        <v>-555</v>
      </c>
      <c r="V28" s="112">
        <f t="shared" si="14"/>
        <v>-3.4388747753888095E-2</v>
      </c>
      <c r="W28" s="38">
        <f t="shared" si="18"/>
        <v>-902</v>
      </c>
      <c r="X28" s="108">
        <f t="shared" si="17"/>
        <v>-4.0351741181099209E-2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1.686662388087683E-6</v>
      </c>
      <c r="Q29" s="106">
        <f t="shared" si="11"/>
        <v>0.77161907219108605</v>
      </c>
      <c r="R29" s="106">
        <f t="shared" si="12"/>
        <v>-15365.539478459532</v>
      </c>
      <c r="S29" s="123">
        <f t="shared" si="13"/>
        <v>19114</v>
      </c>
      <c r="T29" s="11">
        <f t="shared" si="15"/>
        <v>18829</v>
      </c>
      <c r="U29" s="4">
        <f t="shared" si="16"/>
        <v>285</v>
      </c>
      <c r="V29" s="111">
        <f t="shared" si="14"/>
        <v>1.5136226034308779E-2</v>
      </c>
      <c r="W29" s="18">
        <f t="shared" si="18"/>
        <v>-617</v>
      </c>
      <c r="X29" s="109">
        <f t="shared" si="17"/>
        <v>-2.5215515146790428E-2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1.686662388087683E-6</v>
      </c>
      <c r="Q30" s="52">
        <f t="shared" si="11"/>
        <v>0.77257729986623824</v>
      </c>
      <c r="R30" s="52">
        <f t="shared" si="12"/>
        <v>-17926.621404047</v>
      </c>
      <c r="S30" s="122">
        <f t="shared" si="13"/>
        <v>22134</v>
      </c>
      <c r="T30" s="9">
        <f t="shared" si="15"/>
        <v>21992</v>
      </c>
      <c r="U30" s="2">
        <f t="shared" si="16"/>
        <v>142</v>
      </c>
      <c r="V30" s="112">
        <f t="shared" si="14"/>
        <v>6.4568934157875589E-3</v>
      </c>
      <c r="W30" s="38">
        <f t="shared" si="18"/>
        <v>-475</v>
      </c>
      <c r="X30" s="108">
        <f t="shared" si="17"/>
        <v>-1.8758621731002869E-2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1.686662388087683E-6</v>
      </c>
      <c r="Q31" s="106">
        <f t="shared" si="11"/>
        <v>0.7736251628043449</v>
      </c>
      <c r="R31" s="106">
        <f t="shared" si="12"/>
        <v>-20938.034835509141</v>
      </c>
      <c r="S31" s="123">
        <f t="shared" si="13"/>
        <v>25632</v>
      </c>
      <c r="T31" s="11">
        <f t="shared" si="15"/>
        <v>24421</v>
      </c>
      <c r="U31" s="4">
        <f t="shared" si="16"/>
        <v>1211</v>
      </c>
      <c r="V31" s="111">
        <f t="shared" si="14"/>
        <v>4.958846894066582E-2</v>
      </c>
      <c r="W31" s="18">
        <f t="shared" si="18"/>
        <v>736</v>
      </c>
      <c r="X31" s="109">
        <f t="shared" si="17"/>
        <v>3.0829847209662951E-2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1.686662388087683E-6</v>
      </c>
      <c r="Q32" s="52">
        <f t="shared" si="11"/>
        <v>0.77502023653304397</v>
      </c>
      <c r="R32" s="52">
        <f t="shared" si="12"/>
        <v>-23250.625169060055</v>
      </c>
      <c r="S32" s="122">
        <f t="shared" si="13"/>
        <v>28261</v>
      </c>
      <c r="T32" s="9">
        <f t="shared" si="15"/>
        <v>29470</v>
      </c>
      <c r="U32" s="2">
        <f t="shared" si="16"/>
        <v>-1209</v>
      </c>
      <c r="V32" s="112">
        <f t="shared" si="14"/>
        <v>-4.1024770953512049E-2</v>
      </c>
      <c r="W32" s="38">
        <f t="shared" si="18"/>
        <v>-473</v>
      </c>
      <c r="X32" s="108">
        <f t="shared" si="17"/>
        <v>-1.0194923743849098E-2</v>
      </c>
    </row>
    <row r="33" spans="2:24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1.686662388087683E-6</v>
      </c>
      <c r="Q33" s="106">
        <f t="shared" si="11"/>
        <v>0.77695893083196055</v>
      </c>
      <c r="R33" s="106">
        <f t="shared" si="12"/>
        <v>-28057.652173629245</v>
      </c>
      <c r="S33" s="64">
        <f t="shared" si="13"/>
        <v>33653</v>
      </c>
      <c r="T33" s="11">
        <f t="shared" si="15"/>
        <v>35273</v>
      </c>
      <c r="U33" s="4">
        <f t="shared" ref="U33:U34" si="27">S33-T33</f>
        <v>-1620</v>
      </c>
      <c r="V33" s="111">
        <f t="shared" ref="V33:V34" si="28">U33/T33</f>
        <v>-4.5927479942165395E-2</v>
      </c>
      <c r="W33" s="4">
        <f t="shared" ref="W33:W34" si="29">W32+U33</f>
        <v>-2093</v>
      </c>
      <c r="X33" s="109">
        <f>V33+X32</f>
        <v>-5.6122403686014496E-2</v>
      </c>
    </row>
    <row r="34" spans="2:24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53">
        <f>INT(U$3*U$9-D34-F34+E34)</f>
        <v>72734</v>
      </c>
      <c r="J34" s="133">
        <f t="shared" ref="J34" si="30">D34-E34-F34</f>
        <v>40501</v>
      </c>
      <c r="K34" s="154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1.686662388087683E-6</v>
      </c>
      <c r="Q34" s="52">
        <f t="shared" si="11"/>
        <v>0.77931992506206182</v>
      </c>
      <c r="R34" s="52">
        <f t="shared" si="12"/>
        <v>-33582.543777415151</v>
      </c>
      <c r="S34" s="122">
        <f t="shared" si="13"/>
        <v>39683</v>
      </c>
      <c r="T34" s="167">
        <f t="shared" si="15"/>
        <v>40501</v>
      </c>
      <c r="U34" s="158">
        <f t="shared" si="27"/>
        <v>-818</v>
      </c>
      <c r="V34" s="159">
        <f t="shared" si="28"/>
        <v>-2.0197032172045135E-2</v>
      </c>
      <c r="W34" s="158">
        <f t="shared" si="29"/>
        <v>-2911</v>
      </c>
      <c r="X34" s="160">
        <f>V34+X33</f>
        <v>-7.6319435858059628E-2</v>
      </c>
    </row>
    <row r="35" spans="2:24" ht="15.75" thickBot="1" x14ac:dyDescent="0.3">
      <c r="B35" s="144">
        <v>31</v>
      </c>
      <c r="C35" s="148">
        <v>43916</v>
      </c>
      <c r="D35" s="152">
        <v>57786</v>
      </c>
      <c r="E35" s="145">
        <v>7015</v>
      </c>
      <c r="F35" s="147">
        <v>4365</v>
      </c>
      <c r="G35" s="150">
        <f t="shared" si="0"/>
        <v>1.2268686658175867E-3</v>
      </c>
      <c r="H35" s="149">
        <f t="shared" si="8"/>
        <v>1.1670402908209634</v>
      </c>
      <c r="I35" s="152">
        <f>INT(U$3*U$9-D35-F35+E35)</f>
        <v>65393</v>
      </c>
      <c r="J35" s="146">
        <f t="shared" ref="J35" si="34">D35-E35-F35</f>
        <v>46406</v>
      </c>
      <c r="K35" s="147">
        <f>E35</f>
        <v>7015</v>
      </c>
      <c r="L35" s="151">
        <f t="shared" ref="L35" si="35">I35-I34</f>
        <v>-7341</v>
      </c>
      <c r="M35" s="146">
        <f t="shared" ref="M35" si="36">J35-J34</f>
        <v>5905</v>
      </c>
      <c r="N35" s="147">
        <f t="shared" ref="N35" si="37">K35-K34</f>
        <v>1648</v>
      </c>
      <c r="P35" s="161">
        <f t="shared" si="10"/>
        <v>1.686662388087683E-6</v>
      </c>
      <c r="Q35" s="162">
        <f t="shared" si="11"/>
        <v>0.78177654613968672</v>
      </c>
      <c r="R35" s="162">
        <f t="shared" si="12"/>
        <v>-38559.992218668413</v>
      </c>
      <c r="S35" s="166">
        <f t="shared" si="13"/>
        <v>44962</v>
      </c>
      <c r="T35" s="144">
        <f t="shared" si="15"/>
        <v>46406</v>
      </c>
      <c r="U35" s="163">
        <f t="shared" ref="U35" si="38">S35-T35</f>
        <v>-1444</v>
      </c>
      <c r="V35" s="164">
        <f t="shared" ref="V35" si="39">U35/T35</f>
        <v>-3.1116665948368746E-2</v>
      </c>
      <c r="W35" s="163">
        <f t="shared" ref="W35" si="40">W34+U35</f>
        <v>-4355</v>
      </c>
      <c r="X35" s="165">
        <f>V35+X34</f>
        <v>-0.10743610180642837</v>
      </c>
    </row>
    <row r="36" spans="2:24" x14ac:dyDescent="0.25">
      <c r="B36" s="134">
        <v>32</v>
      </c>
      <c r="C36" s="135">
        <v>43917</v>
      </c>
      <c r="D36" s="136">
        <f t="shared" ref="D36:D97" si="41">D35+IF(M36&gt;0,M36,0)</f>
        <v>62158</v>
      </c>
      <c r="E36" s="137">
        <f t="shared" ref="E36:E97" si="42">E35+IF(N36&gt;0,N36,0)</f>
        <v>8394</v>
      </c>
      <c r="F36" s="138">
        <f>D36*F$35/D$35</f>
        <v>4695.249195306822</v>
      </c>
      <c r="G36" s="139">
        <f t="shared" si="0"/>
        <v>1.3196916645881278E-3</v>
      </c>
      <c r="H36" s="140">
        <f t="shared" si="8"/>
        <v>1.0756584639878171</v>
      </c>
      <c r="I36" s="136">
        <f t="shared" ref="I36:I64" si="43">INT((S$17*K36+I35)/(1+R$17*J36))</f>
        <v>59321</v>
      </c>
      <c r="J36" s="141">
        <f t="shared" ref="J36:J97" si="44">S36</f>
        <v>50778</v>
      </c>
      <c r="K36" s="142">
        <f t="shared" ref="K36:K64" si="45">INT((Q$17*J36+K35)/(1+P$17+S$17))</f>
        <v>8394</v>
      </c>
      <c r="L36" s="143">
        <f t="shared" si="31"/>
        <v>-6072</v>
      </c>
      <c r="M36" s="141">
        <f t="shared" si="32"/>
        <v>4372</v>
      </c>
      <c r="N36" s="142">
        <f t="shared" si="33"/>
        <v>1379</v>
      </c>
      <c r="P36" s="155">
        <f t="shared" si="10"/>
        <v>1.686662388087683E-6</v>
      </c>
      <c r="Q36" s="156">
        <f t="shared" si="11"/>
        <v>0.78445387910288789</v>
      </c>
      <c r="R36" s="156">
        <f t="shared" si="12"/>
        <v>-44181.995479112273</v>
      </c>
      <c r="S36" s="157">
        <f t="shared" si="13"/>
        <v>50778</v>
      </c>
      <c r="T36" s="168">
        <v>51224</v>
      </c>
      <c r="U36" s="169">
        <f t="shared" ref="U36" si="46">S36-T36</f>
        <v>-446</v>
      </c>
      <c r="V36" s="176">
        <f t="shared" ref="V36" si="47">U36/T36</f>
        <v>-8.7068561611744495E-3</v>
      </c>
      <c r="W36" s="169">
        <f t="shared" ref="W36" si="48">W35+U36</f>
        <v>-4801</v>
      </c>
      <c r="X36" s="177">
        <f>V36+X35</f>
        <v>-0.11614295796760282</v>
      </c>
    </row>
    <row r="37" spans="2:24" x14ac:dyDescent="0.25">
      <c r="B37" s="11">
        <v>33</v>
      </c>
      <c r="C37" s="65">
        <v>43918</v>
      </c>
      <c r="D37" s="50">
        <f t="shared" si="41"/>
        <v>66305</v>
      </c>
      <c r="E37" s="35">
        <f t="shared" si="42"/>
        <v>9927</v>
      </c>
      <c r="F37" s="30">
        <f t="shared" ref="F37:F100" si="49">D37*F$35/D$35</f>
        <v>5008.5024919530679</v>
      </c>
      <c r="G37" s="27">
        <f t="shared" si="0"/>
        <v>1.4077376334585383E-3</v>
      </c>
      <c r="H37" s="84">
        <f t="shared" si="8"/>
        <v>1.066717075838991</v>
      </c>
      <c r="I37" s="23">
        <f t="shared" si="43"/>
        <v>53267</v>
      </c>
      <c r="J37" s="35">
        <f t="shared" si="44"/>
        <v>54925</v>
      </c>
      <c r="K37" s="39">
        <f t="shared" si="45"/>
        <v>9927</v>
      </c>
      <c r="L37" s="94">
        <f t="shared" si="31"/>
        <v>-6054</v>
      </c>
      <c r="M37" s="35">
        <f t="shared" si="32"/>
        <v>4147</v>
      </c>
      <c r="N37" s="39">
        <f t="shared" si="33"/>
        <v>1533</v>
      </c>
      <c r="P37" s="54">
        <f t="shared" si="10"/>
        <v>1.686662388087683E-6</v>
      </c>
      <c r="Q37" s="55">
        <f t="shared" si="11"/>
        <v>0.78753437724112318</v>
      </c>
      <c r="R37" s="55">
        <f t="shared" si="12"/>
        <v>-48344.467664490869</v>
      </c>
      <c r="S37" s="56">
        <f t="shared" si="13"/>
        <v>54925</v>
      </c>
      <c r="T37" s="170">
        <v>54968</v>
      </c>
      <c r="U37" s="171">
        <f t="shared" ref="U37" si="50">S37-T37</f>
        <v>-43</v>
      </c>
      <c r="V37" s="178">
        <f t="shared" ref="V37" si="51">U37/T37</f>
        <v>-7.8227332266045694E-4</v>
      </c>
      <c r="W37" s="171">
        <f t="shared" ref="W37" si="52">W36+U37</f>
        <v>-4844</v>
      </c>
      <c r="X37" s="180">
        <f>V37+X36</f>
        <v>-0.11692523129026328</v>
      </c>
    </row>
    <row r="38" spans="2:24" x14ac:dyDescent="0.25">
      <c r="B38" s="9">
        <v>34</v>
      </c>
      <c r="C38" s="22">
        <v>43919</v>
      </c>
      <c r="D38" s="49">
        <f t="shared" si="41"/>
        <v>70130</v>
      </c>
      <c r="E38" s="5">
        <f t="shared" si="42"/>
        <v>11614</v>
      </c>
      <c r="F38" s="63">
        <f t="shared" si="49"/>
        <v>5297.4327691828466</v>
      </c>
      <c r="G38" s="28">
        <f t="shared" si="0"/>
        <v>1.4889471417607613E-3</v>
      </c>
      <c r="H38" s="81">
        <f t="shared" si="8"/>
        <v>1.0576879571676343</v>
      </c>
      <c r="I38" s="49">
        <f t="shared" si="43"/>
        <v>47323</v>
      </c>
      <c r="J38" s="38">
        <f t="shared" si="44"/>
        <v>58750</v>
      </c>
      <c r="K38" s="37">
        <f t="shared" si="45"/>
        <v>11614</v>
      </c>
      <c r="L38" s="92">
        <f t="shared" si="31"/>
        <v>-5944</v>
      </c>
      <c r="M38" s="38">
        <f t="shared" si="32"/>
        <v>3825</v>
      </c>
      <c r="N38" s="37">
        <f t="shared" si="33"/>
        <v>1687</v>
      </c>
      <c r="P38" s="53">
        <f t="shared" si="10"/>
        <v>1.686662388087683E-6</v>
      </c>
      <c r="Q38" s="52">
        <f t="shared" si="11"/>
        <v>0.79098780523684364</v>
      </c>
      <c r="R38" s="52">
        <f t="shared" si="12"/>
        <v>-52292.722960182771</v>
      </c>
      <c r="S38" s="16">
        <f t="shared" si="13"/>
        <v>58750</v>
      </c>
      <c r="T38" s="172"/>
      <c r="U38" s="173"/>
      <c r="V38" s="112"/>
      <c r="W38" s="173"/>
      <c r="X38" s="108"/>
    </row>
    <row r="39" spans="2:24" x14ac:dyDescent="0.25">
      <c r="B39" s="11">
        <v>35</v>
      </c>
      <c r="C39" s="21">
        <v>43920</v>
      </c>
      <c r="D39" s="50">
        <f t="shared" si="41"/>
        <v>73551</v>
      </c>
      <c r="E39" s="35">
        <f t="shared" si="42"/>
        <v>13455</v>
      </c>
      <c r="F39" s="30">
        <f t="shared" si="49"/>
        <v>5555.8459661509705</v>
      </c>
      <c r="G39" s="27">
        <f t="shared" si="0"/>
        <v>1.5615792274867497E-3</v>
      </c>
      <c r="H39" s="84">
        <f t="shared" si="8"/>
        <v>1.0487808355910453</v>
      </c>
      <c r="I39" s="23">
        <f t="shared" si="43"/>
        <v>41564</v>
      </c>
      <c r="J39" s="35">
        <f t="shared" si="44"/>
        <v>62171</v>
      </c>
      <c r="K39" s="39">
        <f t="shared" si="45"/>
        <v>13455</v>
      </c>
      <c r="L39" s="94">
        <f t="shared" si="31"/>
        <v>-5759</v>
      </c>
      <c r="M39" s="35">
        <f t="shared" si="32"/>
        <v>3421</v>
      </c>
      <c r="N39" s="39">
        <f t="shared" si="33"/>
        <v>1841</v>
      </c>
      <c r="P39" s="54">
        <f t="shared" si="10"/>
        <v>1.686662388087683E-6</v>
      </c>
      <c r="Q39" s="55">
        <f t="shared" si="11"/>
        <v>0.79482259194900651</v>
      </c>
      <c r="R39" s="55">
        <f t="shared" si="12"/>
        <v>-55934.410084856405</v>
      </c>
      <c r="S39" s="56">
        <f t="shared" si="13"/>
        <v>62171</v>
      </c>
      <c r="T39" s="170"/>
      <c r="U39" s="171"/>
      <c r="V39" s="178"/>
      <c r="W39" s="171"/>
      <c r="X39" s="180"/>
    </row>
    <row r="40" spans="2:24" x14ac:dyDescent="0.25">
      <c r="B40" s="9">
        <v>36</v>
      </c>
      <c r="C40" s="22">
        <v>43921</v>
      </c>
      <c r="D40" s="49">
        <f t="shared" si="41"/>
        <v>76504</v>
      </c>
      <c r="E40" s="5">
        <f t="shared" si="42"/>
        <v>15449</v>
      </c>
      <c r="F40" s="63">
        <f t="shared" si="49"/>
        <v>5778.9076939050983</v>
      </c>
      <c r="G40" s="28">
        <f t="shared" si="0"/>
        <v>1.6242750910204662E-3</v>
      </c>
      <c r="H40" s="81">
        <f t="shared" si="8"/>
        <v>1.0401490122500034</v>
      </c>
      <c r="I40" s="49">
        <f t="shared" si="43"/>
        <v>36048</v>
      </c>
      <c r="J40" s="5">
        <f t="shared" si="44"/>
        <v>65124</v>
      </c>
      <c r="K40" s="37">
        <f t="shared" si="45"/>
        <v>15449</v>
      </c>
      <c r="L40" s="92">
        <f t="shared" si="31"/>
        <v>-5516</v>
      </c>
      <c r="M40" s="5">
        <f t="shared" si="32"/>
        <v>2953</v>
      </c>
      <c r="N40" s="37">
        <f t="shared" si="33"/>
        <v>1994</v>
      </c>
      <c r="P40" s="53">
        <f t="shared" si="10"/>
        <v>1.686662388087683E-6</v>
      </c>
      <c r="Q40" s="52">
        <f t="shared" si="11"/>
        <v>0.79905053778015223</v>
      </c>
      <c r="R40" s="52">
        <f t="shared" si="12"/>
        <v>-59191.458883159277</v>
      </c>
      <c r="S40" s="16">
        <f t="shared" si="13"/>
        <v>65124</v>
      </c>
      <c r="T40" s="172"/>
      <c r="U40" s="173"/>
      <c r="V40" s="112"/>
      <c r="W40" s="173"/>
      <c r="X40" s="108"/>
    </row>
    <row r="41" spans="2:24" x14ac:dyDescent="0.25">
      <c r="B41" s="11">
        <v>37</v>
      </c>
      <c r="C41" s="21">
        <v>43922</v>
      </c>
      <c r="D41" s="50">
        <f t="shared" si="41"/>
        <v>78947</v>
      </c>
      <c r="E41" s="35">
        <f t="shared" si="42"/>
        <v>17592</v>
      </c>
      <c r="F41" s="30">
        <f t="shared" si="49"/>
        <v>5963.4453846952547</v>
      </c>
      <c r="G41" s="27">
        <f t="shared" si="0"/>
        <v>1.6761430201138862E-3</v>
      </c>
      <c r="H41" s="84">
        <f t="shared" si="8"/>
        <v>1.0319329708250549</v>
      </c>
      <c r="I41" s="50">
        <f t="shared" si="43"/>
        <v>30814</v>
      </c>
      <c r="J41" s="18">
        <f t="shared" si="44"/>
        <v>67567</v>
      </c>
      <c r="K41" s="36">
        <f t="shared" si="45"/>
        <v>17592</v>
      </c>
      <c r="L41" s="93">
        <f t="shared" si="31"/>
        <v>-5234</v>
      </c>
      <c r="M41" s="18">
        <f t="shared" si="32"/>
        <v>2443</v>
      </c>
      <c r="N41" s="36">
        <f t="shared" si="33"/>
        <v>2143</v>
      </c>
      <c r="P41" s="54">
        <f t="shared" si="10"/>
        <v>1.686662388087683E-6</v>
      </c>
      <c r="Q41" s="55">
        <f t="shared" si="11"/>
        <v>0.80368160167858371</v>
      </c>
      <c r="R41" s="55">
        <f t="shared" si="12"/>
        <v>-62002.936550913844</v>
      </c>
      <c r="S41" s="56">
        <f t="shared" si="13"/>
        <v>67567</v>
      </c>
      <c r="T41" s="170"/>
      <c r="U41" s="171"/>
      <c r="V41" s="178"/>
      <c r="W41" s="171"/>
      <c r="X41" s="180"/>
    </row>
    <row r="42" spans="2:24" x14ac:dyDescent="0.25">
      <c r="B42" s="9">
        <v>38</v>
      </c>
      <c r="C42" s="22">
        <v>43923</v>
      </c>
      <c r="D42" s="49">
        <f t="shared" si="41"/>
        <v>80856</v>
      </c>
      <c r="E42" s="5">
        <f t="shared" si="42"/>
        <v>19882</v>
      </c>
      <c r="F42" s="63">
        <f t="shared" si="49"/>
        <v>6107.6461426643127</v>
      </c>
      <c r="G42" s="28">
        <f t="shared" si="0"/>
        <v>1.7166734649109957E-3</v>
      </c>
      <c r="H42" s="81">
        <f t="shared" si="8"/>
        <v>1.0241807795103044</v>
      </c>
      <c r="I42" s="49">
        <f t="shared" si="43"/>
        <v>25881</v>
      </c>
      <c r="J42" s="38">
        <f t="shared" si="44"/>
        <v>69476</v>
      </c>
      <c r="K42" s="37">
        <f t="shared" si="45"/>
        <v>19882</v>
      </c>
      <c r="L42" s="92">
        <f t="shared" si="31"/>
        <v>-4933</v>
      </c>
      <c r="M42" s="38">
        <f t="shared" si="32"/>
        <v>1909</v>
      </c>
      <c r="N42" s="37">
        <f t="shared" si="33"/>
        <v>2290</v>
      </c>
      <c r="P42" s="53">
        <f t="shared" si="10"/>
        <v>1.686662388087683E-6</v>
      </c>
      <c r="Q42" s="52">
        <f t="shared" si="11"/>
        <v>0.80872021822989226</v>
      </c>
      <c r="R42" s="52">
        <f t="shared" si="12"/>
        <v>-64328.855935378597</v>
      </c>
      <c r="S42" s="16">
        <f t="shared" si="13"/>
        <v>69476</v>
      </c>
      <c r="T42" s="172"/>
      <c r="U42" s="173"/>
      <c r="V42" s="112"/>
      <c r="W42" s="173"/>
      <c r="X42" s="108"/>
    </row>
    <row r="43" spans="2:24" x14ac:dyDescent="0.25">
      <c r="B43" s="11">
        <v>39</v>
      </c>
      <c r="C43" s="21">
        <v>43924</v>
      </c>
      <c r="D43" s="50">
        <f t="shared" si="41"/>
        <v>82225</v>
      </c>
      <c r="E43" s="35">
        <f t="shared" si="42"/>
        <v>22315</v>
      </c>
      <c r="F43" s="30">
        <f t="shared" si="49"/>
        <v>6211.0567438479911</v>
      </c>
      <c r="G43" s="27">
        <f t="shared" si="0"/>
        <v>1.7457390379477915E-3</v>
      </c>
      <c r="H43" s="84">
        <f t="shared" si="8"/>
        <v>1.0169313347185118</v>
      </c>
      <c r="I43" s="50">
        <f t="shared" si="43"/>
        <v>21252</v>
      </c>
      <c r="J43" s="18">
        <f t="shared" si="44"/>
        <v>70845</v>
      </c>
      <c r="K43" s="36">
        <f t="shared" si="45"/>
        <v>22315</v>
      </c>
      <c r="L43" s="93">
        <f t="shared" si="31"/>
        <v>-4629</v>
      </c>
      <c r="M43" s="18">
        <f t="shared" si="32"/>
        <v>1369</v>
      </c>
      <c r="N43" s="36">
        <f t="shared" si="33"/>
        <v>2433</v>
      </c>
      <c r="P43" s="54">
        <f t="shared" si="10"/>
        <v>1.686662388087683E-6</v>
      </c>
      <c r="Q43" s="55">
        <f t="shared" si="11"/>
        <v>0.81417450492814392</v>
      </c>
      <c r="R43" s="55">
        <f t="shared" si="12"/>
        <v>-66146.367234986945</v>
      </c>
      <c r="S43" s="56">
        <f t="shared" si="13"/>
        <v>70845</v>
      </c>
      <c r="T43" s="170"/>
      <c r="U43" s="171"/>
      <c r="V43" s="178"/>
      <c r="W43" s="171"/>
      <c r="X43" s="180"/>
    </row>
    <row r="44" spans="2:24" x14ac:dyDescent="0.25">
      <c r="B44" s="9">
        <v>40</v>
      </c>
      <c r="C44" s="22">
        <v>43925</v>
      </c>
      <c r="D44" s="49">
        <f t="shared" si="41"/>
        <v>83062</v>
      </c>
      <c r="E44" s="5">
        <f t="shared" si="42"/>
        <v>24887</v>
      </c>
      <c r="F44" s="63">
        <f t="shared" si="49"/>
        <v>6274.2814868653304</v>
      </c>
      <c r="G44" s="28">
        <f t="shared" si="0"/>
        <v>1.7635095891762778E-3</v>
      </c>
      <c r="H44" s="81">
        <f t="shared" si="8"/>
        <v>1.0101793858315598</v>
      </c>
      <c r="I44" s="49">
        <f t="shared" si="43"/>
        <v>16916</v>
      </c>
      <c r="J44" s="38">
        <f t="shared" si="44"/>
        <v>71682</v>
      </c>
      <c r="K44" s="37">
        <f t="shared" si="45"/>
        <v>24887</v>
      </c>
      <c r="L44" s="92">
        <f t="shared" si="31"/>
        <v>-4336</v>
      </c>
      <c r="M44" s="38">
        <f t="shared" si="32"/>
        <v>837</v>
      </c>
      <c r="N44" s="37">
        <f t="shared" si="33"/>
        <v>2572</v>
      </c>
      <c r="P44" s="53">
        <f t="shared" si="10"/>
        <v>1.686662388087683E-6</v>
      </c>
      <c r="Q44" s="52">
        <f t="shared" si="11"/>
        <v>0.82004889635892975</v>
      </c>
      <c r="R44" s="52">
        <f t="shared" si="12"/>
        <v>-67449.757999347261</v>
      </c>
      <c r="S44" s="16">
        <f t="shared" si="13"/>
        <v>71682</v>
      </c>
      <c r="T44" s="172"/>
      <c r="U44" s="173"/>
      <c r="V44" s="112"/>
      <c r="W44" s="173"/>
      <c r="X44" s="108"/>
    </row>
    <row r="45" spans="2:24" x14ac:dyDescent="0.25">
      <c r="B45" s="11">
        <v>41</v>
      </c>
      <c r="C45" s="21">
        <v>43926</v>
      </c>
      <c r="D45" s="50">
        <f t="shared" si="41"/>
        <v>83385</v>
      </c>
      <c r="E45" s="35">
        <f t="shared" si="42"/>
        <v>27595</v>
      </c>
      <c r="F45" s="30">
        <f t="shared" si="49"/>
        <v>6298.6800436091789</v>
      </c>
      <c r="G45" s="27">
        <f t="shared" si="0"/>
        <v>1.7703672809884655E-3</v>
      </c>
      <c r="H45" s="84">
        <f t="shared" si="8"/>
        <v>1.0038886614817848</v>
      </c>
      <c r="I45" s="23">
        <f t="shared" si="43"/>
        <v>12851</v>
      </c>
      <c r="J45" s="35">
        <f t="shared" si="44"/>
        <v>72005</v>
      </c>
      <c r="K45" s="39">
        <f t="shared" si="45"/>
        <v>27595</v>
      </c>
      <c r="L45" s="94">
        <f t="shared" si="31"/>
        <v>-4065</v>
      </c>
      <c r="M45" s="35">
        <f t="shared" si="32"/>
        <v>323</v>
      </c>
      <c r="N45" s="39">
        <f t="shared" si="33"/>
        <v>2708</v>
      </c>
      <c r="P45" s="54">
        <f t="shared" si="10"/>
        <v>1.686662388087683E-6</v>
      </c>
      <c r="Q45" s="55">
        <f t="shared" si="11"/>
        <v>0.82634782710784127</v>
      </c>
      <c r="R45" s="55">
        <f t="shared" si="12"/>
        <v>-68246.644828981734</v>
      </c>
      <c r="S45" s="56">
        <f t="shared" si="13"/>
        <v>72005</v>
      </c>
      <c r="T45" s="170"/>
      <c r="U45" s="171"/>
      <c r="V45" s="178"/>
      <c r="W45" s="171"/>
      <c r="X45" s="180"/>
    </row>
    <row r="46" spans="2:24" x14ac:dyDescent="0.25">
      <c r="B46" s="9">
        <v>42</v>
      </c>
      <c r="C46" s="22">
        <v>43927</v>
      </c>
      <c r="D46" s="49">
        <f t="shared" si="41"/>
        <v>83385</v>
      </c>
      <c r="E46" s="5">
        <f t="shared" si="42"/>
        <v>30436</v>
      </c>
      <c r="F46" s="63">
        <f t="shared" si="49"/>
        <v>6298.6800436091789</v>
      </c>
      <c r="G46" s="28">
        <f t="shared" si="0"/>
        <v>1.7703672809884655E-3</v>
      </c>
      <c r="H46" s="81">
        <f t="shared" si="8"/>
        <v>1</v>
      </c>
      <c r="I46" s="49">
        <f t="shared" si="43"/>
        <v>9026</v>
      </c>
      <c r="J46" s="38">
        <f t="shared" si="44"/>
        <v>71840</v>
      </c>
      <c r="K46" s="37">
        <f t="shared" si="45"/>
        <v>30436</v>
      </c>
      <c r="L46" s="92">
        <f t="shared" si="31"/>
        <v>-3825</v>
      </c>
      <c r="M46" s="38">
        <f t="shared" si="32"/>
        <v>-165</v>
      </c>
      <c r="N46" s="37">
        <f t="shared" si="33"/>
        <v>2841</v>
      </c>
      <c r="P46" s="53">
        <f t="shared" si="10"/>
        <v>1.686662388087683E-6</v>
      </c>
      <c r="Q46" s="52">
        <f t="shared" si="11"/>
        <v>0.83307757321470666</v>
      </c>
      <c r="R46" s="52">
        <f t="shared" si="12"/>
        <v>-68554.165075065277</v>
      </c>
      <c r="S46" s="16">
        <f t="shared" si="13"/>
        <v>71840</v>
      </c>
      <c r="T46" s="172"/>
      <c r="U46" s="173"/>
      <c r="V46" s="112"/>
      <c r="W46" s="173"/>
      <c r="X46" s="108"/>
    </row>
    <row r="47" spans="2:24" x14ac:dyDescent="0.25">
      <c r="B47" s="11">
        <v>43</v>
      </c>
      <c r="C47" s="21">
        <v>43928</v>
      </c>
      <c r="D47" s="50">
        <f t="shared" si="41"/>
        <v>83385</v>
      </c>
      <c r="E47" s="35">
        <f t="shared" si="42"/>
        <v>33408</v>
      </c>
      <c r="F47" s="30">
        <f t="shared" si="49"/>
        <v>6298.6800436091789</v>
      </c>
      <c r="G47" s="27">
        <f t="shared" si="0"/>
        <v>1.7703672809884655E-3</v>
      </c>
      <c r="H47" s="84">
        <f t="shared" si="8"/>
        <v>1</v>
      </c>
      <c r="I47" s="23">
        <f t="shared" si="43"/>
        <v>5406</v>
      </c>
      <c r="J47" s="35">
        <f t="shared" si="44"/>
        <v>71219</v>
      </c>
      <c r="K47" s="39">
        <f t="shared" si="45"/>
        <v>33408</v>
      </c>
      <c r="L47" s="94">
        <f t="shared" si="31"/>
        <v>-3620</v>
      </c>
      <c r="M47" s="35">
        <f t="shared" si="32"/>
        <v>-621</v>
      </c>
      <c r="N47" s="39">
        <f t="shared" si="33"/>
        <v>2972</v>
      </c>
      <c r="P47" s="54">
        <f t="shared" si="10"/>
        <v>1.686662388087683E-6</v>
      </c>
      <c r="Q47" s="55">
        <f t="shared" si="11"/>
        <v>0.84024609649114645</v>
      </c>
      <c r="R47" s="55">
        <f t="shared" si="12"/>
        <v>-68397.072689295048</v>
      </c>
      <c r="S47" s="56">
        <f t="shared" si="13"/>
        <v>71219</v>
      </c>
      <c r="T47" s="170"/>
      <c r="U47" s="171"/>
      <c r="V47" s="178"/>
      <c r="W47" s="171"/>
      <c r="X47" s="180"/>
    </row>
    <row r="48" spans="2:24" x14ac:dyDescent="0.25">
      <c r="B48" s="9">
        <v>44</v>
      </c>
      <c r="C48" s="22">
        <v>43929</v>
      </c>
      <c r="D48" s="49">
        <f t="shared" si="41"/>
        <v>83385</v>
      </c>
      <c r="E48" s="5">
        <f t="shared" si="42"/>
        <v>36508</v>
      </c>
      <c r="F48" s="63">
        <f t="shared" si="49"/>
        <v>6298.6800436091789</v>
      </c>
      <c r="G48" s="28">
        <f t="shared" si="0"/>
        <v>1.7703672809884655E-3</v>
      </c>
      <c r="H48" s="81">
        <f t="shared" si="8"/>
        <v>1</v>
      </c>
      <c r="I48" s="49">
        <f t="shared" si="43"/>
        <v>1953</v>
      </c>
      <c r="J48" s="38">
        <f t="shared" si="44"/>
        <v>70176</v>
      </c>
      <c r="K48" s="37">
        <f t="shared" si="45"/>
        <v>36508</v>
      </c>
      <c r="L48" s="92">
        <f t="shared" si="31"/>
        <v>-3453</v>
      </c>
      <c r="M48" s="38">
        <f t="shared" si="32"/>
        <v>-1043</v>
      </c>
      <c r="N48" s="37">
        <f t="shared" si="33"/>
        <v>3100</v>
      </c>
      <c r="P48" s="53">
        <f t="shared" si="10"/>
        <v>1.686662388087683E-6</v>
      </c>
      <c r="Q48" s="52">
        <f t="shared" si="11"/>
        <v>0.84785814288764305</v>
      </c>
      <c r="R48" s="52">
        <f t="shared" si="12"/>
        <v>-67805.834073759805</v>
      </c>
      <c r="S48" s="16">
        <f t="shared" si="13"/>
        <v>70176</v>
      </c>
      <c r="T48" s="172"/>
      <c r="U48" s="173"/>
      <c r="V48" s="112"/>
      <c r="W48" s="173"/>
      <c r="X48" s="108"/>
    </row>
    <row r="49" spans="2:24" x14ac:dyDescent="0.25">
      <c r="B49" s="11">
        <v>45</v>
      </c>
      <c r="C49" s="21">
        <v>43930</v>
      </c>
      <c r="D49" s="50">
        <f t="shared" si="41"/>
        <v>83385</v>
      </c>
      <c r="E49" s="35">
        <f t="shared" si="42"/>
        <v>39735</v>
      </c>
      <c r="F49" s="30">
        <f t="shared" si="49"/>
        <v>6298.6800436091789</v>
      </c>
      <c r="G49" s="27">
        <f t="shared" si="0"/>
        <v>1.7703672809884655E-3</v>
      </c>
      <c r="H49" s="84">
        <f t="shared" si="8"/>
        <v>1</v>
      </c>
      <c r="I49" s="23">
        <f t="shared" si="43"/>
        <v>-1374</v>
      </c>
      <c r="J49" s="35">
        <f t="shared" si="44"/>
        <v>68746</v>
      </c>
      <c r="K49" s="39">
        <f t="shared" si="45"/>
        <v>39735</v>
      </c>
      <c r="L49" s="94">
        <f t="shared" si="31"/>
        <v>-3327</v>
      </c>
      <c r="M49" s="35">
        <f t="shared" si="32"/>
        <v>-1430</v>
      </c>
      <c r="N49" s="39">
        <f t="shared" si="33"/>
        <v>3227</v>
      </c>
      <c r="P49" s="54">
        <f t="shared" si="10"/>
        <v>1.686662388087683E-6</v>
      </c>
      <c r="Q49" s="55">
        <f t="shared" si="11"/>
        <v>0.85591998844402517</v>
      </c>
      <c r="R49" s="55">
        <f t="shared" si="12"/>
        <v>-66812.819780678852</v>
      </c>
      <c r="S49" s="56">
        <f t="shared" si="13"/>
        <v>68746</v>
      </c>
      <c r="T49" s="170"/>
      <c r="U49" s="171"/>
      <c r="V49" s="178"/>
      <c r="W49" s="171"/>
      <c r="X49" s="180"/>
    </row>
    <row r="50" spans="2:24" x14ac:dyDescent="0.25">
      <c r="B50" s="9">
        <v>46</v>
      </c>
      <c r="C50" s="65">
        <v>43931</v>
      </c>
      <c r="D50" s="49">
        <f t="shared" si="41"/>
        <v>83385</v>
      </c>
      <c r="E50" s="5">
        <f t="shared" si="42"/>
        <v>43089</v>
      </c>
      <c r="F50" s="63">
        <f t="shared" si="49"/>
        <v>6298.6800436091789</v>
      </c>
      <c r="G50" s="28">
        <f t="shared" si="0"/>
        <v>1.7703672809884655E-3</v>
      </c>
      <c r="H50" s="81">
        <f t="shared" si="8"/>
        <v>1</v>
      </c>
      <c r="I50" s="49">
        <f t="shared" si="43"/>
        <v>-4616</v>
      </c>
      <c r="J50" s="38">
        <f t="shared" si="44"/>
        <v>66965</v>
      </c>
      <c r="K50" s="37">
        <f t="shared" si="45"/>
        <v>43089</v>
      </c>
      <c r="L50" s="92">
        <f t="shared" si="31"/>
        <v>-3242</v>
      </c>
      <c r="M50" s="38">
        <f t="shared" si="32"/>
        <v>-1781</v>
      </c>
      <c r="N50" s="37">
        <f t="shared" si="33"/>
        <v>3354</v>
      </c>
      <c r="P50" s="53">
        <f t="shared" si="10"/>
        <v>1.686662388087683E-6</v>
      </c>
      <c r="Q50" s="52">
        <f t="shared" si="11"/>
        <v>0.86444159210859595</v>
      </c>
      <c r="R50" s="52">
        <f t="shared" si="12"/>
        <v>-65451.35243733682</v>
      </c>
      <c r="S50" s="16">
        <f t="shared" si="13"/>
        <v>66965</v>
      </c>
      <c r="T50" s="172"/>
      <c r="U50" s="173"/>
      <c r="V50" s="112"/>
      <c r="W50" s="173"/>
      <c r="X50" s="108"/>
    </row>
    <row r="51" spans="2:24" x14ac:dyDescent="0.25">
      <c r="B51" s="11">
        <v>47</v>
      </c>
      <c r="C51" s="21">
        <v>43932</v>
      </c>
      <c r="D51" s="50">
        <f t="shared" si="41"/>
        <v>83385</v>
      </c>
      <c r="E51" s="35">
        <f t="shared" si="42"/>
        <v>46569</v>
      </c>
      <c r="F51" s="30">
        <f t="shared" si="49"/>
        <v>6298.6800436091789</v>
      </c>
      <c r="G51" s="27">
        <f t="shared" si="0"/>
        <v>1.7703672809884655E-3</v>
      </c>
      <c r="H51" s="84">
        <f t="shared" si="8"/>
        <v>1</v>
      </c>
      <c r="I51" s="50">
        <f t="shared" si="43"/>
        <v>-7814</v>
      </c>
      <c r="J51" s="18">
        <f t="shared" si="44"/>
        <v>64868</v>
      </c>
      <c r="K51" s="36">
        <f t="shared" si="45"/>
        <v>46569</v>
      </c>
      <c r="L51" s="93">
        <f t="shared" si="31"/>
        <v>-3198</v>
      </c>
      <c r="M51" s="18">
        <f t="shared" si="32"/>
        <v>-2097</v>
      </c>
      <c r="N51" s="36">
        <f t="shared" si="33"/>
        <v>3480</v>
      </c>
      <c r="P51" s="54">
        <f t="shared" si="10"/>
        <v>1.686662388087683E-6</v>
      </c>
      <c r="Q51" s="55">
        <f t="shared" si="11"/>
        <v>0.87343138274031284</v>
      </c>
      <c r="R51" s="55">
        <f t="shared" si="12"/>
        <v>-63755.706746083561</v>
      </c>
      <c r="S51" s="56">
        <f t="shared" si="13"/>
        <v>64868</v>
      </c>
      <c r="T51" s="170"/>
      <c r="U51" s="171"/>
      <c r="V51" s="178"/>
      <c r="W51" s="171"/>
      <c r="X51" s="180"/>
    </row>
    <row r="52" spans="2:24" x14ac:dyDescent="0.25">
      <c r="B52" s="9">
        <v>48</v>
      </c>
      <c r="C52" s="22">
        <v>43933</v>
      </c>
      <c r="D52" s="49">
        <f t="shared" si="41"/>
        <v>83385</v>
      </c>
      <c r="E52" s="5">
        <f t="shared" si="42"/>
        <v>50176</v>
      </c>
      <c r="F52" s="63">
        <f t="shared" si="49"/>
        <v>6298.6800436091789</v>
      </c>
      <c r="G52" s="28">
        <f t="shared" si="0"/>
        <v>1.7703672809884655E-3</v>
      </c>
      <c r="H52" s="81">
        <f t="shared" si="8"/>
        <v>1</v>
      </c>
      <c r="I52" s="49">
        <f t="shared" si="43"/>
        <v>-11008</v>
      </c>
      <c r="J52" s="38">
        <f t="shared" si="44"/>
        <v>62490</v>
      </c>
      <c r="K52" s="37">
        <f t="shared" si="45"/>
        <v>50176</v>
      </c>
      <c r="L52" s="92">
        <f t="shared" si="31"/>
        <v>-3194</v>
      </c>
      <c r="M52" s="38">
        <f t="shared" si="32"/>
        <v>-2378</v>
      </c>
      <c r="N52" s="37">
        <f t="shared" si="33"/>
        <v>3607</v>
      </c>
      <c r="P52" s="53">
        <f t="shared" si="10"/>
        <v>1.686662388087683E-6</v>
      </c>
      <c r="Q52" s="52">
        <f t="shared" si="11"/>
        <v>0.88289931928747856</v>
      </c>
      <c r="R52" s="52">
        <f t="shared" si="12"/>
        <v>-61759.20533420366</v>
      </c>
      <c r="S52" s="16">
        <f t="shared" si="13"/>
        <v>62490</v>
      </c>
      <c r="T52" s="172"/>
      <c r="U52" s="173"/>
      <c r="V52" s="112"/>
      <c r="W52" s="173"/>
      <c r="X52" s="108"/>
    </row>
    <row r="53" spans="2:24" x14ac:dyDescent="0.25">
      <c r="B53" s="11">
        <v>49</v>
      </c>
      <c r="C53" s="21">
        <v>43934</v>
      </c>
      <c r="D53" s="50">
        <f t="shared" si="41"/>
        <v>83385</v>
      </c>
      <c r="E53" s="35">
        <f t="shared" si="42"/>
        <v>53912</v>
      </c>
      <c r="F53" s="30">
        <f t="shared" si="49"/>
        <v>6298.6800436091789</v>
      </c>
      <c r="G53" s="27">
        <f t="shared" si="0"/>
        <v>1.7703672809884655E-3</v>
      </c>
      <c r="H53" s="84">
        <f t="shared" si="8"/>
        <v>1</v>
      </c>
      <c r="I53" s="50">
        <f t="shared" si="43"/>
        <v>-14239</v>
      </c>
      <c r="J53" s="18">
        <f t="shared" si="44"/>
        <v>59864</v>
      </c>
      <c r="K53" s="36">
        <f t="shared" si="45"/>
        <v>53912</v>
      </c>
      <c r="L53" s="93">
        <f t="shared" si="31"/>
        <v>-3231</v>
      </c>
      <c r="M53" s="18">
        <f t="shared" si="32"/>
        <v>-2626</v>
      </c>
      <c r="N53" s="36">
        <f t="shared" si="33"/>
        <v>3736</v>
      </c>
      <c r="P53" s="54">
        <f t="shared" si="10"/>
        <v>1.686662388087683E-6</v>
      </c>
      <c r="Q53" s="55">
        <f t="shared" si="11"/>
        <v>0.89285398629149659</v>
      </c>
      <c r="R53" s="55">
        <f t="shared" si="12"/>
        <v>-59495.170828981732</v>
      </c>
      <c r="S53" s="56">
        <f t="shared" si="13"/>
        <v>59864</v>
      </c>
      <c r="T53" s="170"/>
      <c r="U53" s="171"/>
      <c r="V53" s="178"/>
      <c r="W53" s="171"/>
      <c r="X53" s="180"/>
    </row>
    <row r="54" spans="2:24" x14ac:dyDescent="0.25">
      <c r="B54" s="9">
        <v>50</v>
      </c>
      <c r="C54" s="22">
        <v>43935</v>
      </c>
      <c r="D54" s="49">
        <f t="shared" si="41"/>
        <v>83385</v>
      </c>
      <c r="E54" s="5">
        <f t="shared" si="42"/>
        <v>57778</v>
      </c>
      <c r="F54" s="63">
        <f t="shared" si="49"/>
        <v>6298.6800436091789</v>
      </c>
      <c r="G54" s="28">
        <f t="shared" si="0"/>
        <v>1.7703672809884655E-3</v>
      </c>
      <c r="H54" s="81">
        <f t="shared" si="8"/>
        <v>1</v>
      </c>
      <c r="I54" s="49">
        <f t="shared" si="43"/>
        <v>-17548</v>
      </c>
      <c r="J54" s="38">
        <f t="shared" si="44"/>
        <v>57024</v>
      </c>
      <c r="K54" s="37">
        <f t="shared" si="45"/>
        <v>57778</v>
      </c>
      <c r="L54" s="92">
        <f t="shared" si="31"/>
        <v>-3309</v>
      </c>
      <c r="M54" s="38">
        <f t="shared" si="32"/>
        <v>-2840</v>
      </c>
      <c r="N54" s="37">
        <f t="shared" si="33"/>
        <v>3866</v>
      </c>
      <c r="P54" s="53">
        <f t="shared" si="10"/>
        <v>1.686662388087683E-6</v>
      </c>
      <c r="Q54" s="52">
        <f t="shared" si="11"/>
        <v>0.9033091812915901</v>
      </c>
      <c r="R54" s="52">
        <f t="shared" si="12"/>
        <v>-56995.02170757181</v>
      </c>
      <c r="S54" s="16">
        <f t="shared" si="13"/>
        <v>57024</v>
      </c>
      <c r="T54" s="172"/>
      <c r="U54" s="173"/>
      <c r="V54" s="112"/>
      <c r="W54" s="173"/>
      <c r="X54" s="108"/>
    </row>
    <row r="55" spans="2:24" x14ac:dyDescent="0.25">
      <c r="B55" s="11">
        <v>51</v>
      </c>
      <c r="C55" s="21">
        <v>43936</v>
      </c>
      <c r="D55" s="50">
        <f t="shared" si="41"/>
        <v>83385</v>
      </c>
      <c r="E55" s="35">
        <f t="shared" si="42"/>
        <v>61778</v>
      </c>
      <c r="F55" s="30">
        <f t="shared" si="49"/>
        <v>6298.6800436091789</v>
      </c>
      <c r="G55" s="27">
        <f t="shared" si="0"/>
        <v>1.7703672809884655E-3</v>
      </c>
      <c r="H55" s="84">
        <f t="shared" si="8"/>
        <v>1</v>
      </c>
      <c r="I55" s="23">
        <f t="shared" si="43"/>
        <v>-20975</v>
      </c>
      <c r="J55" s="35">
        <f t="shared" si="44"/>
        <v>54001</v>
      </c>
      <c r="K55" s="39">
        <f t="shared" si="45"/>
        <v>61778</v>
      </c>
      <c r="L55" s="94">
        <f t="shared" si="31"/>
        <v>-3427</v>
      </c>
      <c r="M55" s="35">
        <f t="shared" si="32"/>
        <v>-3023</v>
      </c>
      <c r="N55" s="39">
        <f t="shared" si="33"/>
        <v>4000</v>
      </c>
      <c r="P55" s="54">
        <f t="shared" ref="P55:P86" si="53">R$17*((1+P$17-Q$17)*(1+P$17+S$17)-Q$17)</f>
        <v>1.686662388087683E-6</v>
      </c>
      <c r="Q55" s="55">
        <f t="shared" ref="Q55:Q86" si="54">(1+P$17-Q$17)*(1+P$17+S$17)-R$17*((S$17*K54)+((I54+J54)*(1+P$17+S$17)))</f>
        <v>0.91427686037274525</v>
      </c>
      <c r="R55" s="55">
        <f t="shared" ref="R55:R86" si="55">-J54*(1+P$17+S$17)</f>
        <v>-54291.128522193219</v>
      </c>
      <c r="S55" s="56">
        <f t="shared" si="13"/>
        <v>54001</v>
      </c>
      <c r="T55" s="170"/>
      <c r="U55" s="171"/>
      <c r="V55" s="178"/>
      <c r="W55" s="171"/>
      <c r="X55" s="180"/>
    </row>
    <row r="56" spans="2:24" x14ac:dyDescent="0.25">
      <c r="B56" s="9">
        <v>52</v>
      </c>
      <c r="C56" s="22">
        <v>43937</v>
      </c>
      <c r="D56" s="49">
        <f t="shared" si="41"/>
        <v>83385</v>
      </c>
      <c r="E56" s="5">
        <f t="shared" si="42"/>
        <v>65915</v>
      </c>
      <c r="F56" s="63">
        <f t="shared" si="49"/>
        <v>6298.6800436091789</v>
      </c>
      <c r="G56" s="28">
        <f t="shared" si="0"/>
        <v>1.7703672809884655E-3</v>
      </c>
      <c r="H56" s="81">
        <f t="shared" si="8"/>
        <v>1</v>
      </c>
      <c r="I56" s="49">
        <f t="shared" si="43"/>
        <v>-24561</v>
      </c>
      <c r="J56" s="38">
        <f t="shared" si="44"/>
        <v>50828</v>
      </c>
      <c r="K56" s="37">
        <f t="shared" si="45"/>
        <v>65915</v>
      </c>
      <c r="L56" s="92">
        <f t="shared" si="31"/>
        <v>-3586</v>
      </c>
      <c r="M56" s="38">
        <f t="shared" si="32"/>
        <v>-3173</v>
      </c>
      <c r="N56" s="37">
        <f t="shared" si="33"/>
        <v>4137</v>
      </c>
      <c r="P56" s="53">
        <f t="shared" si="53"/>
        <v>1.686662388087683E-6</v>
      </c>
      <c r="Q56" s="52">
        <f t="shared" si="54"/>
        <v>0.92577281821086843</v>
      </c>
      <c r="R56" s="52">
        <f t="shared" si="55"/>
        <v>-51413.005599869459</v>
      </c>
      <c r="S56" s="16">
        <f t="shared" si="13"/>
        <v>50828</v>
      </c>
      <c r="T56" s="172"/>
      <c r="U56" s="173"/>
      <c r="V56" s="112"/>
      <c r="W56" s="173"/>
      <c r="X56" s="108"/>
    </row>
    <row r="57" spans="2:24" x14ac:dyDescent="0.25">
      <c r="B57" s="11">
        <v>53</v>
      </c>
      <c r="C57" s="21">
        <v>43938</v>
      </c>
      <c r="D57" s="50">
        <f t="shared" si="41"/>
        <v>83385</v>
      </c>
      <c r="E57" s="35">
        <f t="shared" si="42"/>
        <v>70194</v>
      </c>
      <c r="F57" s="30">
        <f t="shared" si="49"/>
        <v>6298.6800436091789</v>
      </c>
      <c r="G57" s="27">
        <f t="shared" si="0"/>
        <v>1.7703672809884655E-3</v>
      </c>
      <c r="H57" s="84">
        <f t="shared" si="8"/>
        <v>1</v>
      </c>
      <c r="I57" s="23">
        <f t="shared" si="43"/>
        <v>-28347</v>
      </c>
      <c r="J57" s="35">
        <f t="shared" si="44"/>
        <v>47536</v>
      </c>
      <c r="K57" s="39">
        <f t="shared" si="45"/>
        <v>70194</v>
      </c>
      <c r="L57" s="94">
        <f t="shared" si="31"/>
        <v>-3786</v>
      </c>
      <c r="M57" s="35">
        <f t="shared" si="32"/>
        <v>-3292</v>
      </c>
      <c r="N57" s="39">
        <f t="shared" si="33"/>
        <v>4279</v>
      </c>
      <c r="P57" s="54">
        <f t="shared" si="53"/>
        <v>1.686662388087683E-6</v>
      </c>
      <c r="Q57" s="55">
        <f t="shared" si="54"/>
        <v>0.93781100802762873</v>
      </c>
      <c r="R57" s="55">
        <f t="shared" si="55"/>
        <v>-48392.071417754574</v>
      </c>
      <c r="S57" s="56">
        <f t="shared" si="13"/>
        <v>47536</v>
      </c>
      <c r="T57" s="170"/>
      <c r="U57" s="171"/>
      <c r="V57" s="178"/>
      <c r="W57" s="171"/>
      <c r="X57" s="180"/>
    </row>
    <row r="58" spans="2:24" x14ac:dyDescent="0.25">
      <c r="B58" s="9">
        <v>54</v>
      </c>
      <c r="C58" s="22">
        <v>43939</v>
      </c>
      <c r="D58" s="49">
        <f t="shared" si="41"/>
        <v>83385</v>
      </c>
      <c r="E58" s="5">
        <f t="shared" si="42"/>
        <v>74620</v>
      </c>
      <c r="F58" s="63">
        <f t="shared" si="49"/>
        <v>6298.6800436091789</v>
      </c>
      <c r="G58" s="28">
        <f t="shared" si="0"/>
        <v>1.7703672809884655E-3</v>
      </c>
      <c r="H58" s="81">
        <f t="shared" si="8"/>
        <v>1</v>
      </c>
      <c r="I58" s="49">
        <f t="shared" si="43"/>
        <v>-32377</v>
      </c>
      <c r="J58" s="5">
        <f t="shared" si="44"/>
        <v>44158</v>
      </c>
      <c r="K58" s="37">
        <f t="shared" si="45"/>
        <v>74620</v>
      </c>
      <c r="L58" s="92">
        <f t="shared" si="31"/>
        <v>-4030</v>
      </c>
      <c r="M58" s="5">
        <f t="shared" si="32"/>
        <v>-3378</v>
      </c>
      <c r="N58" s="37">
        <f t="shared" si="33"/>
        <v>4426</v>
      </c>
      <c r="P58" s="53">
        <f t="shared" si="53"/>
        <v>1.686662388087683E-6</v>
      </c>
      <c r="Q58" s="52">
        <f t="shared" si="54"/>
        <v>0.95040906595316976</v>
      </c>
      <c r="R58" s="52">
        <f t="shared" si="55"/>
        <v>-45257.840302872064</v>
      </c>
      <c r="S58" s="16">
        <f t="shared" si="13"/>
        <v>44158</v>
      </c>
      <c r="T58" s="172"/>
      <c r="U58" s="173"/>
      <c r="V58" s="112"/>
      <c r="W58" s="173"/>
      <c r="X58" s="108"/>
    </row>
    <row r="59" spans="2:24" x14ac:dyDescent="0.25">
      <c r="B59" s="11">
        <v>55</v>
      </c>
      <c r="C59" s="21">
        <v>43940</v>
      </c>
      <c r="D59" s="11">
        <f t="shared" si="41"/>
        <v>83385</v>
      </c>
      <c r="E59" s="4">
        <f t="shared" si="42"/>
        <v>79199</v>
      </c>
      <c r="F59" s="64">
        <f t="shared" si="49"/>
        <v>6298.6800436091789</v>
      </c>
      <c r="G59" s="27">
        <f t="shared" si="0"/>
        <v>1.7703672809884655E-3</v>
      </c>
      <c r="H59" s="80">
        <f t="shared" si="8"/>
        <v>1</v>
      </c>
      <c r="I59" s="11">
        <f t="shared" si="43"/>
        <v>-36695</v>
      </c>
      <c r="J59" s="4">
        <f t="shared" si="44"/>
        <v>40727</v>
      </c>
      <c r="K59" s="51">
        <f t="shared" si="45"/>
        <v>79199</v>
      </c>
      <c r="L59" s="87">
        <f t="shared" si="31"/>
        <v>-4318</v>
      </c>
      <c r="M59" s="4">
        <f t="shared" si="32"/>
        <v>-3431</v>
      </c>
      <c r="N59" s="51">
        <f t="shared" si="33"/>
        <v>4579</v>
      </c>
      <c r="P59" s="54">
        <f t="shared" si="53"/>
        <v>1.686662388087683E-6</v>
      </c>
      <c r="Q59" s="55">
        <f t="shared" si="54"/>
        <v>0.96358631388942673</v>
      </c>
      <c r="R59" s="55">
        <f t="shared" si="55"/>
        <v>-42041.730732375981</v>
      </c>
      <c r="S59" s="56">
        <f t="shared" si="13"/>
        <v>40727</v>
      </c>
      <c r="T59" s="170"/>
      <c r="U59" s="171"/>
      <c r="V59" s="178"/>
      <c r="W59" s="171"/>
      <c r="X59" s="180"/>
    </row>
    <row r="60" spans="2:24" x14ac:dyDescent="0.25">
      <c r="B60" s="9">
        <v>56</v>
      </c>
      <c r="C60" s="22">
        <v>43941</v>
      </c>
      <c r="D60" s="9">
        <f t="shared" si="41"/>
        <v>83385</v>
      </c>
      <c r="E60" s="2">
        <f t="shared" si="42"/>
        <v>83939</v>
      </c>
      <c r="F60" s="63">
        <f t="shared" si="49"/>
        <v>6298.6800436091789</v>
      </c>
      <c r="G60" s="28">
        <f t="shared" si="0"/>
        <v>1.7703672809884655E-3</v>
      </c>
      <c r="H60" s="81">
        <f t="shared" si="8"/>
        <v>1</v>
      </c>
      <c r="I60" s="9">
        <f t="shared" si="43"/>
        <v>-41347</v>
      </c>
      <c r="J60" s="2">
        <f t="shared" si="44"/>
        <v>37275</v>
      </c>
      <c r="K60" s="48">
        <f t="shared" si="45"/>
        <v>83939</v>
      </c>
      <c r="L60" s="88">
        <f t="shared" si="31"/>
        <v>-4652</v>
      </c>
      <c r="M60" s="2">
        <f t="shared" si="32"/>
        <v>-3452</v>
      </c>
      <c r="N60" s="48">
        <f t="shared" si="33"/>
        <v>4740</v>
      </c>
      <c r="P60" s="53">
        <f t="shared" si="53"/>
        <v>1.686662388087683E-6</v>
      </c>
      <c r="Q60" s="52">
        <f t="shared" si="54"/>
        <v>0.97736222942078033</v>
      </c>
      <c r="R60" s="52">
        <f t="shared" si="55"/>
        <v>-38775.161183420372</v>
      </c>
      <c r="S60" s="16">
        <f t="shared" si="13"/>
        <v>37275</v>
      </c>
      <c r="T60" s="172"/>
      <c r="U60" s="173"/>
      <c r="V60" s="112"/>
      <c r="W60" s="173"/>
      <c r="X60" s="108"/>
    </row>
    <row r="61" spans="2:24" x14ac:dyDescent="0.25">
      <c r="B61" s="11">
        <v>57</v>
      </c>
      <c r="C61" s="21">
        <v>43942</v>
      </c>
      <c r="D61" s="11">
        <f t="shared" si="41"/>
        <v>83385</v>
      </c>
      <c r="E61" s="4">
        <f t="shared" si="42"/>
        <v>88848</v>
      </c>
      <c r="F61" s="64">
        <f t="shared" si="49"/>
        <v>6298.6800436091789</v>
      </c>
      <c r="G61" s="27">
        <f t="shared" si="0"/>
        <v>1.7703672809884655E-3</v>
      </c>
      <c r="H61" s="80">
        <f t="shared" si="8"/>
        <v>1</v>
      </c>
      <c r="I61" s="11">
        <f t="shared" si="43"/>
        <v>-46381</v>
      </c>
      <c r="J61" s="4">
        <f t="shared" si="44"/>
        <v>33836</v>
      </c>
      <c r="K61" s="51">
        <f t="shared" si="45"/>
        <v>88848</v>
      </c>
      <c r="L61" s="87">
        <f t="shared" si="31"/>
        <v>-5034</v>
      </c>
      <c r="M61" s="4">
        <f t="shared" si="32"/>
        <v>-3439</v>
      </c>
      <c r="N61" s="51">
        <f t="shared" si="33"/>
        <v>4909</v>
      </c>
      <c r="P61" s="54">
        <f t="shared" si="53"/>
        <v>1.686662388087683E-6</v>
      </c>
      <c r="Q61" s="55">
        <f t="shared" si="54"/>
        <v>0.99176165881187761</v>
      </c>
      <c r="R61" s="55">
        <f t="shared" si="55"/>
        <v>-35488.598058094001</v>
      </c>
      <c r="S61" s="56">
        <f t="shared" si="13"/>
        <v>33836</v>
      </c>
      <c r="T61" s="170"/>
      <c r="U61" s="171"/>
      <c r="V61" s="178"/>
      <c r="W61" s="171"/>
      <c r="X61" s="180"/>
    </row>
    <row r="62" spans="2:24" x14ac:dyDescent="0.25">
      <c r="B62" s="9">
        <v>58</v>
      </c>
      <c r="C62" s="22">
        <v>43943</v>
      </c>
      <c r="D62" s="9">
        <f t="shared" si="41"/>
        <v>83385</v>
      </c>
      <c r="E62" s="2">
        <f t="shared" si="42"/>
        <v>93935</v>
      </c>
      <c r="F62" s="63">
        <f t="shared" si="49"/>
        <v>6298.6800436091789</v>
      </c>
      <c r="G62" s="28">
        <f t="shared" si="0"/>
        <v>1.7703672809884655E-3</v>
      </c>
      <c r="H62" s="81">
        <f t="shared" si="8"/>
        <v>1</v>
      </c>
      <c r="I62" s="9">
        <f t="shared" si="43"/>
        <v>-51846</v>
      </c>
      <c r="J62" s="2">
        <f t="shared" si="44"/>
        <v>30443</v>
      </c>
      <c r="K62" s="48">
        <f t="shared" si="45"/>
        <v>93935</v>
      </c>
      <c r="L62" s="88">
        <f t="shared" si="31"/>
        <v>-5465</v>
      </c>
      <c r="M62" s="2">
        <f t="shared" si="32"/>
        <v>-3393</v>
      </c>
      <c r="N62" s="48">
        <f t="shared" si="33"/>
        <v>5087</v>
      </c>
      <c r="P62" s="53">
        <f t="shared" si="53"/>
        <v>1.686662388087683E-6</v>
      </c>
      <c r="Q62" s="52">
        <f t="shared" si="54"/>
        <v>1.0068094483273655</v>
      </c>
      <c r="R62" s="52">
        <f t="shared" si="55"/>
        <v>-32214.411908616192</v>
      </c>
      <c r="S62" s="16">
        <f t="shared" si="13"/>
        <v>30443</v>
      </c>
      <c r="T62" s="172"/>
      <c r="U62" s="173"/>
      <c r="V62" s="112"/>
      <c r="W62" s="173"/>
      <c r="X62" s="108"/>
    </row>
    <row r="63" spans="2:24" x14ac:dyDescent="0.25">
      <c r="B63" s="11">
        <v>59</v>
      </c>
      <c r="C63" s="21">
        <v>43944</v>
      </c>
      <c r="D63" s="11">
        <f t="shared" si="41"/>
        <v>83385</v>
      </c>
      <c r="E63" s="4">
        <f t="shared" si="42"/>
        <v>99212</v>
      </c>
      <c r="F63" s="64">
        <f t="shared" si="49"/>
        <v>6298.6800436091789</v>
      </c>
      <c r="G63" s="27">
        <f t="shared" si="0"/>
        <v>1.7703672809884655E-3</v>
      </c>
      <c r="H63" s="80">
        <f t="shared" si="8"/>
        <v>1</v>
      </c>
      <c r="I63" s="11">
        <f t="shared" si="43"/>
        <v>-57793</v>
      </c>
      <c r="J63" s="4">
        <f t="shared" si="44"/>
        <v>27131</v>
      </c>
      <c r="K63" s="51">
        <f t="shared" si="45"/>
        <v>99212</v>
      </c>
      <c r="L63" s="87">
        <f t="shared" si="31"/>
        <v>-5947</v>
      </c>
      <c r="M63" s="4">
        <f t="shared" si="32"/>
        <v>-3312</v>
      </c>
      <c r="N63" s="51">
        <f t="shared" si="33"/>
        <v>5277</v>
      </c>
      <c r="P63" s="54">
        <f t="shared" si="53"/>
        <v>1.686662388087683E-6</v>
      </c>
      <c r="Q63" s="55">
        <f t="shared" si="54"/>
        <v>1.0225339714579194</v>
      </c>
      <c r="R63" s="55">
        <f t="shared" si="55"/>
        <v>-28984.021212140997</v>
      </c>
      <c r="S63" s="56">
        <f t="shared" si="13"/>
        <v>27131</v>
      </c>
      <c r="T63" s="170"/>
      <c r="U63" s="171"/>
      <c r="V63" s="178"/>
      <c r="W63" s="171"/>
      <c r="X63" s="180"/>
    </row>
    <row r="64" spans="2:24" x14ac:dyDescent="0.25">
      <c r="B64" s="9">
        <v>60</v>
      </c>
      <c r="C64" s="22">
        <v>43945</v>
      </c>
      <c r="D64" s="9">
        <f t="shared" si="41"/>
        <v>83385</v>
      </c>
      <c r="E64" s="2">
        <f t="shared" si="42"/>
        <v>104689</v>
      </c>
      <c r="F64" s="63">
        <f t="shared" si="49"/>
        <v>6298.6800436091789</v>
      </c>
      <c r="G64" s="28">
        <f t="shared" si="0"/>
        <v>1.7703672809884655E-3</v>
      </c>
      <c r="H64" s="81">
        <f t="shared" si="8"/>
        <v>1</v>
      </c>
      <c r="I64" s="9">
        <f t="shared" si="43"/>
        <v>-64275</v>
      </c>
      <c r="J64" s="2">
        <f t="shared" si="44"/>
        <v>23932</v>
      </c>
      <c r="K64" s="48">
        <f t="shared" si="45"/>
        <v>104689</v>
      </c>
      <c r="L64" s="88">
        <f t="shared" si="31"/>
        <v>-6482</v>
      </c>
      <c r="M64" s="2">
        <f t="shared" si="32"/>
        <v>-3199</v>
      </c>
      <c r="N64" s="48">
        <f t="shared" si="33"/>
        <v>5477</v>
      </c>
      <c r="P64" s="53">
        <f t="shared" si="53"/>
        <v>1.686662388087683E-6</v>
      </c>
      <c r="Q64" s="52">
        <f t="shared" si="54"/>
        <v>1.0389640687415522</v>
      </c>
      <c r="R64" s="52">
        <f t="shared" si="55"/>
        <v>-25830.748595953006</v>
      </c>
      <c r="S64" s="16">
        <f t="shared" si="13"/>
        <v>23932</v>
      </c>
      <c r="T64" s="172"/>
      <c r="U64" s="173"/>
      <c r="V64" s="112"/>
      <c r="W64" s="173"/>
      <c r="X64" s="108"/>
    </row>
    <row r="65" spans="2:24" x14ac:dyDescent="0.25">
      <c r="B65" s="11">
        <v>61</v>
      </c>
      <c r="C65" s="21">
        <v>43946</v>
      </c>
      <c r="D65" s="11">
        <f t="shared" si="41"/>
        <v>83385</v>
      </c>
      <c r="E65" s="4">
        <f t="shared" si="42"/>
        <v>110380</v>
      </c>
      <c r="F65" s="64">
        <f t="shared" si="49"/>
        <v>6298.6800436091789</v>
      </c>
      <c r="G65" s="27">
        <f t="shared" si="0"/>
        <v>1.7703672809884655E-3</v>
      </c>
      <c r="H65" s="80">
        <f t="shared" si="8"/>
        <v>1</v>
      </c>
      <c r="I65" s="11">
        <f t="shared" ref="I65:I96" si="56">INT((S$17*K65+I64)/(1+R$17*J65))</f>
        <v>-71343</v>
      </c>
      <c r="J65" s="4">
        <f t="shared" si="44"/>
        <v>20877</v>
      </c>
      <c r="K65" s="51">
        <f t="shared" ref="K65:K96" si="57">INT((Q$17*J65+K64)/(1+P$17+S$17))</f>
        <v>110380</v>
      </c>
      <c r="L65" s="87">
        <f t="shared" si="31"/>
        <v>-7068</v>
      </c>
      <c r="M65" s="4">
        <f t="shared" si="32"/>
        <v>-3055</v>
      </c>
      <c r="N65" s="51">
        <f t="shared" si="33"/>
        <v>5691</v>
      </c>
      <c r="P65" s="54">
        <f t="shared" si="53"/>
        <v>1.686662388087683E-6</v>
      </c>
      <c r="Q65" s="55">
        <f t="shared" si="54"/>
        <v>1.0561366982103428</v>
      </c>
      <c r="R65" s="55">
        <f t="shared" si="55"/>
        <v>-22785.060462140995</v>
      </c>
      <c r="S65" s="56">
        <f t="shared" si="13"/>
        <v>20877</v>
      </c>
      <c r="T65" s="170"/>
      <c r="U65" s="171"/>
      <c r="V65" s="178"/>
      <c r="W65" s="171"/>
      <c r="X65" s="180"/>
    </row>
    <row r="66" spans="2:24" x14ac:dyDescent="0.25">
      <c r="B66" s="9">
        <v>62</v>
      </c>
      <c r="C66" s="22">
        <v>43947</v>
      </c>
      <c r="D66" s="9">
        <f t="shared" si="41"/>
        <v>83385</v>
      </c>
      <c r="E66" s="2">
        <f t="shared" si="42"/>
        <v>116300</v>
      </c>
      <c r="F66" s="63">
        <f t="shared" si="49"/>
        <v>6298.6800436091789</v>
      </c>
      <c r="G66" s="28">
        <f t="shared" si="0"/>
        <v>1.7703672809884655E-3</v>
      </c>
      <c r="H66" s="81">
        <f t="shared" si="8"/>
        <v>1</v>
      </c>
      <c r="I66" s="9">
        <f t="shared" si="56"/>
        <v>-79050</v>
      </c>
      <c r="J66" s="2">
        <f t="shared" si="44"/>
        <v>17996</v>
      </c>
      <c r="K66" s="48">
        <f t="shared" si="57"/>
        <v>116300</v>
      </c>
      <c r="L66" s="88">
        <f t="shared" si="31"/>
        <v>-7707</v>
      </c>
      <c r="M66" s="2">
        <f t="shared" si="32"/>
        <v>-2881</v>
      </c>
      <c r="N66" s="48">
        <f t="shared" si="33"/>
        <v>5920</v>
      </c>
      <c r="P66" s="53">
        <f t="shared" si="53"/>
        <v>1.686662388087683E-6</v>
      </c>
      <c r="Q66" s="52">
        <f t="shared" si="54"/>
        <v>1.0740877548543617</v>
      </c>
      <c r="R66" s="52">
        <f t="shared" si="55"/>
        <v>-19876.471137728462</v>
      </c>
      <c r="S66" s="16">
        <f t="shared" si="13"/>
        <v>17996</v>
      </c>
      <c r="T66" s="172"/>
      <c r="U66" s="173"/>
      <c r="V66" s="112"/>
      <c r="W66" s="173"/>
      <c r="X66" s="108"/>
    </row>
    <row r="67" spans="2:24" x14ac:dyDescent="0.25">
      <c r="B67" s="11">
        <v>63</v>
      </c>
      <c r="C67" s="21">
        <v>43948</v>
      </c>
      <c r="D67" s="11">
        <f t="shared" si="41"/>
        <v>83385</v>
      </c>
      <c r="E67" s="4">
        <f t="shared" si="42"/>
        <v>122463</v>
      </c>
      <c r="F67" s="64">
        <f t="shared" si="49"/>
        <v>6298.6800436091789</v>
      </c>
      <c r="G67" s="27">
        <f t="shared" si="0"/>
        <v>1.7703672809884655E-3</v>
      </c>
      <c r="H67" s="80">
        <f t="shared" si="8"/>
        <v>1</v>
      </c>
      <c r="I67" s="11">
        <f t="shared" si="56"/>
        <v>-87447</v>
      </c>
      <c r="J67" s="4">
        <f t="shared" si="44"/>
        <v>15315</v>
      </c>
      <c r="K67" s="51">
        <f t="shared" si="57"/>
        <v>122463</v>
      </c>
      <c r="L67" s="87">
        <f t="shared" si="31"/>
        <v>-8397</v>
      </c>
      <c r="M67" s="4">
        <f t="shared" si="32"/>
        <v>-2681</v>
      </c>
      <c r="N67" s="51">
        <f t="shared" si="33"/>
        <v>6163</v>
      </c>
      <c r="P67" s="54">
        <f t="shared" si="53"/>
        <v>1.686662388087683E-6</v>
      </c>
      <c r="Q67" s="55">
        <f t="shared" si="54"/>
        <v>1.0928583466614992</v>
      </c>
      <c r="R67" s="55">
        <f t="shared" si="55"/>
        <v>-17133.542874673632</v>
      </c>
      <c r="S67" s="56">
        <f t="shared" si="13"/>
        <v>15315</v>
      </c>
      <c r="T67" s="170"/>
      <c r="U67" s="171"/>
      <c r="V67" s="178"/>
      <c r="W67" s="171"/>
      <c r="X67" s="180"/>
    </row>
    <row r="68" spans="2:24" x14ac:dyDescent="0.25">
      <c r="B68" s="9">
        <v>64</v>
      </c>
      <c r="C68" s="22">
        <v>43949</v>
      </c>
      <c r="D68" s="9">
        <f t="shared" si="41"/>
        <v>83385</v>
      </c>
      <c r="E68" s="2">
        <f t="shared" si="42"/>
        <v>128887</v>
      </c>
      <c r="F68" s="63">
        <f t="shared" si="49"/>
        <v>6298.6800436091789</v>
      </c>
      <c r="G68" s="28">
        <f t="shared" ref="G68:G131" si="58">D68/U$3</f>
        <v>1.7703672809884655E-3</v>
      </c>
      <c r="H68" s="81">
        <f t="shared" si="8"/>
        <v>1</v>
      </c>
      <c r="I68" s="9">
        <f t="shared" si="56"/>
        <v>-96581</v>
      </c>
      <c r="J68" s="2">
        <f t="shared" si="44"/>
        <v>12856</v>
      </c>
      <c r="K68" s="48">
        <f t="shared" si="57"/>
        <v>128887</v>
      </c>
      <c r="L68" s="88">
        <f t="shared" si="31"/>
        <v>-9134</v>
      </c>
      <c r="M68" s="2">
        <f t="shared" si="32"/>
        <v>-2459</v>
      </c>
      <c r="N68" s="48">
        <f t="shared" si="33"/>
        <v>6424</v>
      </c>
      <c r="P68" s="53">
        <f t="shared" si="53"/>
        <v>1.686662388087683E-6</v>
      </c>
      <c r="Q68" s="52">
        <f t="shared" si="54"/>
        <v>1.1124927974807832</v>
      </c>
      <c r="R68" s="52">
        <f t="shared" si="55"/>
        <v>-14581.029624673631</v>
      </c>
      <c r="S68" s="16">
        <f t="shared" si="13"/>
        <v>12856</v>
      </c>
      <c r="T68" s="172"/>
      <c r="U68" s="173"/>
      <c r="V68" s="112"/>
      <c r="W68" s="173"/>
      <c r="X68" s="108"/>
    </row>
    <row r="69" spans="2:24" x14ac:dyDescent="0.25">
      <c r="B69" s="11">
        <v>65</v>
      </c>
      <c r="C69" s="21">
        <v>43950</v>
      </c>
      <c r="D69" s="11">
        <f t="shared" si="41"/>
        <v>83385</v>
      </c>
      <c r="E69" s="4">
        <f t="shared" si="42"/>
        <v>135589</v>
      </c>
      <c r="F69" s="64">
        <f t="shared" si="49"/>
        <v>6298.6800436091789</v>
      </c>
      <c r="G69" s="27">
        <f t="shared" si="58"/>
        <v>1.7703672809884655E-3</v>
      </c>
      <c r="H69" s="80">
        <f t="shared" ref="H69:H132" si="59">D69/D68</f>
        <v>1</v>
      </c>
      <c r="I69" s="11">
        <f t="shared" si="56"/>
        <v>-106498</v>
      </c>
      <c r="J69" s="4">
        <f t="shared" si="44"/>
        <v>10634</v>
      </c>
      <c r="K69" s="51">
        <f t="shared" si="57"/>
        <v>135589</v>
      </c>
      <c r="L69" s="87">
        <f t="shared" si="31"/>
        <v>-9917</v>
      </c>
      <c r="M69" s="4">
        <f t="shared" si="32"/>
        <v>-2222</v>
      </c>
      <c r="N69" s="51">
        <f t="shared" si="33"/>
        <v>6702</v>
      </c>
      <c r="P69" s="54">
        <f t="shared" si="53"/>
        <v>1.686662388087683E-6</v>
      </c>
      <c r="Q69" s="55">
        <f t="shared" si="54"/>
        <v>1.1330360538910247</v>
      </c>
      <c r="R69" s="55">
        <f t="shared" si="55"/>
        <v>-12239.877039164492</v>
      </c>
      <c r="S69" s="56">
        <f t="shared" si="13"/>
        <v>10634</v>
      </c>
      <c r="T69" s="170"/>
      <c r="U69" s="171"/>
      <c r="V69" s="178"/>
      <c r="W69" s="171"/>
      <c r="X69" s="180"/>
    </row>
    <row r="70" spans="2:24" x14ac:dyDescent="0.25">
      <c r="B70" s="9">
        <v>66</v>
      </c>
      <c r="C70" s="22">
        <v>43951</v>
      </c>
      <c r="D70" s="9">
        <f t="shared" si="41"/>
        <v>83385</v>
      </c>
      <c r="E70" s="2">
        <f t="shared" si="42"/>
        <v>142589</v>
      </c>
      <c r="F70" s="63">
        <f t="shared" si="49"/>
        <v>6298.6800436091789</v>
      </c>
      <c r="G70" s="28">
        <f t="shared" si="58"/>
        <v>1.7703672809884655E-3</v>
      </c>
      <c r="H70" s="81">
        <f t="shared" si="59"/>
        <v>1</v>
      </c>
      <c r="I70" s="9">
        <f t="shared" si="56"/>
        <v>-117238</v>
      </c>
      <c r="J70" s="2">
        <f t="shared" si="44"/>
        <v>8659</v>
      </c>
      <c r="K70" s="48">
        <f t="shared" si="57"/>
        <v>142589</v>
      </c>
      <c r="L70" s="88">
        <f t="shared" si="31"/>
        <v>-10740</v>
      </c>
      <c r="M70" s="2">
        <f t="shared" si="32"/>
        <v>-1975</v>
      </c>
      <c r="N70" s="48">
        <f t="shared" si="33"/>
        <v>7000</v>
      </c>
      <c r="P70" s="53">
        <f t="shared" si="53"/>
        <v>1.686662388087683E-6</v>
      </c>
      <c r="Q70" s="52">
        <f t="shared" si="54"/>
        <v>1.1545430214193373</v>
      </c>
      <c r="R70" s="52">
        <f t="shared" si="55"/>
        <v>-10124.366244125327</v>
      </c>
      <c r="S70" s="16">
        <f t="shared" si="13"/>
        <v>8659</v>
      </c>
      <c r="T70" s="172"/>
      <c r="U70" s="173"/>
      <c r="V70" s="112"/>
      <c r="W70" s="173"/>
      <c r="X70" s="108"/>
    </row>
    <row r="71" spans="2:24" x14ac:dyDescent="0.25">
      <c r="B71" s="11">
        <v>67</v>
      </c>
      <c r="C71" s="21">
        <v>43952</v>
      </c>
      <c r="D71" s="11">
        <f t="shared" si="41"/>
        <v>83385</v>
      </c>
      <c r="E71" s="4">
        <f t="shared" si="42"/>
        <v>149906</v>
      </c>
      <c r="F71" s="64">
        <f t="shared" si="49"/>
        <v>6298.6800436091789</v>
      </c>
      <c r="G71" s="27">
        <f t="shared" si="58"/>
        <v>1.7703672809884655E-3</v>
      </c>
      <c r="H71" s="80">
        <f t="shared" si="59"/>
        <v>1</v>
      </c>
      <c r="I71" s="11">
        <f t="shared" si="56"/>
        <v>-128837</v>
      </c>
      <c r="J71" s="4">
        <f t="shared" si="44"/>
        <v>6934</v>
      </c>
      <c r="K71" s="51">
        <f t="shared" si="57"/>
        <v>149906</v>
      </c>
      <c r="L71" s="87">
        <f t="shared" si="31"/>
        <v>-11599</v>
      </c>
      <c r="M71" s="4">
        <f t="shared" si="32"/>
        <v>-1725</v>
      </c>
      <c r="N71" s="51">
        <f t="shared" si="33"/>
        <v>7317</v>
      </c>
      <c r="P71" s="54">
        <f t="shared" si="53"/>
        <v>1.686662388087683E-6</v>
      </c>
      <c r="Q71" s="55">
        <f t="shared" si="54"/>
        <v>1.1770673868683812</v>
      </c>
      <c r="R71" s="55">
        <f t="shared" si="55"/>
        <v>-8244.0179902088785</v>
      </c>
      <c r="S71" s="56">
        <f t="shared" si="13"/>
        <v>6934</v>
      </c>
      <c r="T71" s="170"/>
      <c r="U71" s="171"/>
      <c r="V71" s="178"/>
      <c r="W71" s="171"/>
      <c r="X71" s="180"/>
    </row>
    <row r="72" spans="2:24" x14ac:dyDescent="0.25">
      <c r="B72" s="9">
        <v>68</v>
      </c>
      <c r="C72" s="22">
        <v>43953</v>
      </c>
      <c r="D72" s="9">
        <f t="shared" si="41"/>
        <v>83385</v>
      </c>
      <c r="E72" s="2">
        <f t="shared" si="42"/>
        <v>157562</v>
      </c>
      <c r="F72" s="63">
        <f t="shared" si="49"/>
        <v>6298.6800436091789</v>
      </c>
      <c r="G72" s="28">
        <f t="shared" si="58"/>
        <v>1.7703672809884655E-3</v>
      </c>
      <c r="H72" s="81">
        <f t="shared" si="59"/>
        <v>1</v>
      </c>
      <c r="I72" s="9">
        <f t="shared" si="56"/>
        <v>-141326</v>
      </c>
      <c r="J72" s="2">
        <f t="shared" si="44"/>
        <v>5456</v>
      </c>
      <c r="K72" s="48">
        <f t="shared" si="57"/>
        <v>157562</v>
      </c>
      <c r="L72" s="88">
        <f t="shared" si="31"/>
        <v>-12489</v>
      </c>
      <c r="M72" s="2">
        <f t="shared" si="32"/>
        <v>-1478</v>
      </c>
      <c r="N72" s="48">
        <f t="shared" si="33"/>
        <v>7656</v>
      </c>
      <c r="P72" s="53">
        <f t="shared" si="53"/>
        <v>1.686662388087683E-6</v>
      </c>
      <c r="Q72" s="52">
        <f t="shared" si="54"/>
        <v>1.2006677386737445</v>
      </c>
      <c r="R72" s="52">
        <f t="shared" si="55"/>
        <v>-6601.6885026109667</v>
      </c>
      <c r="S72" s="16">
        <f t="shared" si="13"/>
        <v>5456</v>
      </c>
      <c r="T72" s="172"/>
      <c r="U72" s="173"/>
      <c r="V72" s="112"/>
      <c r="W72" s="173"/>
      <c r="X72" s="108"/>
    </row>
    <row r="73" spans="2:24" x14ac:dyDescent="0.25">
      <c r="B73" s="11">
        <v>69</v>
      </c>
      <c r="C73" s="21">
        <v>43954</v>
      </c>
      <c r="D73" s="11">
        <f t="shared" si="41"/>
        <v>83385</v>
      </c>
      <c r="E73" s="4">
        <f t="shared" si="42"/>
        <v>165578</v>
      </c>
      <c r="F73" s="64">
        <f t="shared" si="49"/>
        <v>6298.6800436091789</v>
      </c>
      <c r="G73" s="27">
        <f t="shared" si="58"/>
        <v>1.7703672809884655E-3</v>
      </c>
      <c r="H73" s="80">
        <f t="shared" si="59"/>
        <v>1</v>
      </c>
      <c r="I73" s="11">
        <f t="shared" si="56"/>
        <v>-154730</v>
      </c>
      <c r="J73" s="4">
        <f t="shared" si="44"/>
        <v>4214</v>
      </c>
      <c r="K73" s="51">
        <f t="shared" si="57"/>
        <v>165578</v>
      </c>
      <c r="L73" s="87">
        <f t="shared" si="31"/>
        <v>-13404</v>
      </c>
      <c r="M73" s="4">
        <f t="shared" si="32"/>
        <v>-1242</v>
      </c>
      <c r="N73" s="51">
        <f t="shared" si="33"/>
        <v>8016</v>
      </c>
      <c r="P73" s="54">
        <f t="shared" si="53"/>
        <v>1.686662388087683E-6</v>
      </c>
      <c r="Q73" s="55">
        <f t="shared" si="54"/>
        <v>1.2254048180901447</v>
      </c>
      <c r="R73" s="55">
        <f t="shared" si="55"/>
        <v>-5194.5215561357709</v>
      </c>
      <c r="S73" s="56">
        <f t="shared" si="13"/>
        <v>4214</v>
      </c>
      <c r="T73" s="170"/>
      <c r="U73" s="171"/>
      <c r="V73" s="178"/>
      <c r="W73" s="171"/>
      <c r="X73" s="180"/>
    </row>
    <row r="74" spans="2:24" x14ac:dyDescent="0.25">
      <c r="B74" s="9">
        <v>70</v>
      </c>
      <c r="C74" s="22">
        <v>43955</v>
      </c>
      <c r="D74" s="9">
        <f t="shared" si="41"/>
        <v>83385</v>
      </c>
      <c r="E74" s="2">
        <f t="shared" si="42"/>
        <v>173977</v>
      </c>
      <c r="F74" s="63">
        <f t="shared" si="49"/>
        <v>6298.6800436091789</v>
      </c>
      <c r="G74" s="28">
        <f t="shared" si="58"/>
        <v>1.7703672809884655E-3</v>
      </c>
      <c r="H74" s="81">
        <f t="shared" si="59"/>
        <v>1</v>
      </c>
      <c r="I74" s="9">
        <f t="shared" si="56"/>
        <v>-169072</v>
      </c>
      <c r="J74" s="2">
        <f t="shared" si="44"/>
        <v>3192</v>
      </c>
      <c r="K74" s="48">
        <f t="shared" si="57"/>
        <v>173977</v>
      </c>
      <c r="L74" s="88">
        <f t="shared" si="31"/>
        <v>-14342</v>
      </c>
      <c r="M74" s="2">
        <f t="shared" si="32"/>
        <v>-1022</v>
      </c>
      <c r="N74" s="48">
        <f t="shared" si="33"/>
        <v>8399</v>
      </c>
      <c r="P74" s="53">
        <f t="shared" si="53"/>
        <v>1.686662388087683E-6</v>
      </c>
      <c r="Q74" s="52">
        <f t="shared" si="54"/>
        <v>1.2513425822334359</v>
      </c>
      <c r="R74" s="52">
        <f t="shared" si="55"/>
        <v>-4012.0443250652747</v>
      </c>
      <c r="S74" s="16">
        <f t="shared" si="13"/>
        <v>3192</v>
      </c>
      <c r="T74" s="172"/>
      <c r="U74" s="173"/>
      <c r="V74" s="112"/>
      <c r="W74" s="173"/>
      <c r="X74" s="108"/>
    </row>
    <row r="75" spans="2:24" x14ac:dyDescent="0.25">
      <c r="B75" s="11">
        <v>71</v>
      </c>
      <c r="C75" s="21">
        <v>43956</v>
      </c>
      <c r="D75" s="11">
        <f t="shared" si="41"/>
        <v>83385</v>
      </c>
      <c r="E75" s="4">
        <f t="shared" si="42"/>
        <v>182782</v>
      </c>
      <c r="F75" s="64">
        <f t="shared" si="49"/>
        <v>6298.6800436091789</v>
      </c>
      <c r="G75" s="27">
        <f t="shared" si="58"/>
        <v>1.7703672809884655E-3</v>
      </c>
      <c r="H75" s="80">
        <f t="shared" si="59"/>
        <v>1</v>
      </c>
      <c r="I75" s="11">
        <f t="shared" si="56"/>
        <v>-184370</v>
      </c>
      <c r="J75" s="4">
        <f t="shared" si="44"/>
        <v>2369</v>
      </c>
      <c r="K75" s="51">
        <f t="shared" si="57"/>
        <v>182782</v>
      </c>
      <c r="L75" s="87">
        <f t="shared" si="31"/>
        <v>-15298</v>
      </c>
      <c r="M75" s="4">
        <f t="shared" si="32"/>
        <v>-823</v>
      </c>
      <c r="N75" s="51">
        <f t="shared" si="33"/>
        <v>8805</v>
      </c>
      <c r="P75" s="54">
        <f t="shared" si="53"/>
        <v>1.686662388087683E-6</v>
      </c>
      <c r="Q75" s="55">
        <f t="shared" si="54"/>
        <v>1.2785503568997389</v>
      </c>
      <c r="R75" s="55">
        <f t="shared" si="55"/>
        <v>-3039.0236083550917</v>
      </c>
      <c r="S75" s="56">
        <f t="shared" si="13"/>
        <v>2369</v>
      </c>
      <c r="T75" s="170"/>
      <c r="U75" s="171"/>
      <c r="V75" s="178"/>
      <c r="W75" s="171"/>
      <c r="X75" s="180"/>
    </row>
    <row r="76" spans="2:24" x14ac:dyDescent="0.25">
      <c r="B76" s="9">
        <v>72</v>
      </c>
      <c r="C76" s="22">
        <v>43957</v>
      </c>
      <c r="D76" s="9">
        <f t="shared" si="41"/>
        <v>83385</v>
      </c>
      <c r="E76" s="2">
        <f t="shared" si="42"/>
        <v>192017</v>
      </c>
      <c r="F76" s="63">
        <f t="shared" si="49"/>
        <v>6298.6800436091789</v>
      </c>
      <c r="G76" s="28">
        <f t="shared" si="58"/>
        <v>1.7703672809884655E-3</v>
      </c>
      <c r="H76" s="81">
        <f t="shared" si="59"/>
        <v>1</v>
      </c>
      <c r="I76" s="9">
        <f t="shared" si="56"/>
        <v>-200642</v>
      </c>
      <c r="J76" s="2">
        <f t="shared" si="44"/>
        <v>1721</v>
      </c>
      <c r="K76" s="48">
        <f t="shared" si="57"/>
        <v>192017</v>
      </c>
      <c r="L76" s="88">
        <f t="shared" si="31"/>
        <v>-16272</v>
      </c>
      <c r="M76" s="2">
        <f t="shared" si="32"/>
        <v>-648</v>
      </c>
      <c r="N76" s="48">
        <f t="shared" si="33"/>
        <v>9235</v>
      </c>
      <c r="P76" s="53">
        <f t="shared" si="53"/>
        <v>1.686662388087683E-6</v>
      </c>
      <c r="Q76" s="52">
        <f t="shared" si="54"/>
        <v>1.3070974678851739</v>
      </c>
      <c r="R76" s="52">
        <f t="shared" si="55"/>
        <v>-2255.4658296344651</v>
      </c>
      <c r="S76" s="16">
        <f t="shared" si="13"/>
        <v>1721</v>
      </c>
      <c r="T76" s="172"/>
      <c r="U76" s="173"/>
      <c r="V76" s="112"/>
      <c r="W76" s="173"/>
      <c r="X76" s="108"/>
    </row>
    <row r="77" spans="2:24" x14ac:dyDescent="0.25">
      <c r="B77" s="11">
        <v>73</v>
      </c>
      <c r="C77" s="21">
        <v>43958</v>
      </c>
      <c r="D77" s="11">
        <f t="shared" si="41"/>
        <v>83385</v>
      </c>
      <c r="E77" s="4">
        <f t="shared" si="42"/>
        <v>201707</v>
      </c>
      <c r="F77" s="64">
        <f t="shared" si="49"/>
        <v>6298.6800436091789</v>
      </c>
      <c r="G77" s="27">
        <f t="shared" si="58"/>
        <v>1.7703672809884655E-3</v>
      </c>
      <c r="H77" s="80">
        <f t="shared" si="59"/>
        <v>1</v>
      </c>
      <c r="I77" s="11">
        <f t="shared" si="56"/>
        <v>-217906</v>
      </c>
      <c r="J77" s="4">
        <f t="shared" si="44"/>
        <v>1223</v>
      </c>
      <c r="K77" s="51">
        <f t="shared" si="57"/>
        <v>201707</v>
      </c>
      <c r="L77" s="87">
        <f t="shared" si="31"/>
        <v>-17264</v>
      </c>
      <c r="M77" s="4">
        <f t="shared" si="32"/>
        <v>-498</v>
      </c>
      <c r="N77" s="51">
        <f t="shared" si="33"/>
        <v>9690</v>
      </c>
      <c r="P77" s="54">
        <f t="shared" si="53"/>
        <v>1.686662388087683E-6</v>
      </c>
      <c r="Q77" s="55">
        <f t="shared" si="54"/>
        <v>1.3370584539836816</v>
      </c>
      <c r="R77" s="55">
        <f t="shared" si="55"/>
        <v>-1638.5211873368148</v>
      </c>
      <c r="S77" s="56">
        <f t="shared" si="13"/>
        <v>1223</v>
      </c>
      <c r="T77" s="170"/>
      <c r="U77" s="171"/>
      <c r="V77" s="178"/>
      <c r="W77" s="171"/>
      <c r="X77" s="180"/>
    </row>
    <row r="78" spans="2:24" x14ac:dyDescent="0.25">
      <c r="B78" s="9">
        <v>74</v>
      </c>
      <c r="C78" s="22">
        <v>43959</v>
      </c>
      <c r="D78" s="9">
        <f t="shared" si="41"/>
        <v>83385</v>
      </c>
      <c r="E78" s="2">
        <f t="shared" si="42"/>
        <v>211877</v>
      </c>
      <c r="F78" s="63">
        <f t="shared" si="49"/>
        <v>6298.6800436091789</v>
      </c>
      <c r="G78" s="28">
        <f t="shared" si="58"/>
        <v>1.7703672809884655E-3</v>
      </c>
      <c r="H78" s="81">
        <f t="shared" si="59"/>
        <v>1</v>
      </c>
      <c r="I78" s="9">
        <f t="shared" si="56"/>
        <v>-236181</v>
      </c>
      <c r="J78" s="2">
        <f t="shared" si="44"/>
        <v>849</v>
      </c>
      <c r="K78" s="48">
        <f t="shared" si="57"/>
        <v>211877</v>
      </c>
      <c r="L78" s="88">
        <f t="shared" si="31"/>
        <v>-18275</v>
      </c>
      <c r="M78" s="2">
        <f t="shared" si="32"/>
        <v>-374</v>
      </c>
      <c r="N78" s="48">
        <f t="shared" si="33"/>
        <v>10170</v>
      </c>
      <c r="P78" s="53">
        <f t="shared" si="53"/>
        <v>1.686662388087683E-6</v>
      </c>
      <c r="Q78" s="52">
        <f t="shared" si="54"/>
        <v>1.3685096954434395</v>
      </c>
      <c r="R78" s="52">
        <f t="shared" si="55"/>
        <v>-1164.3878048302872</v>
      </c>
      <c r="S78" s="16">
        <f t="shared" si="13"/>
        <v>849</v>
      </c>
      <c r="T78" s="172"/>
      <c r="U78" s="173"/>
      <c r="V78" s="112"/>
      <c r="W78" s="173"/>
      <c r="X78" s="108"/>
    </row>
    <row r="79" spans="2:24" x14ac:dyDescent="0.25">
      <c r="B79" s="11">
        <v>75</v>
      </c>
      <c r="C79" s="21">
        <v>43960</v>
      </c>
      <c r="D79" s="11">
        <f t="shared" si="41"/>
        <v>83385</v>
      </c>
      <c r="E79" s="4">
        <f t="shared" si="42"/>
        <v>222553</v>
      </c>
      <c r="F79" s="64">
        <f t="shared" si="49"/>
        <v>6298.6800436091789</v>
      </c>
      <c r="G79" s="27">
        <f t="shared" si="58"/>
        <v>1.7703672809884655E-3</v>
      </c>
      <c r="H79" s="80">
        <f t="shared" si="59"/>
        <v>1</v>
      </c>
      <c r="I79" s="11">
        <f t="shared" si="56"/>
        <v>-255489</v>
      </c>
      <c r="J79" s="4">
        <f t="shared" si="44"/>
        <v>576</v>
      </c>
      <c r="K79" s="51">
        <f t="shared" si="57"/>
        <v>222553</v>
      </c>
      <c r="L79" s="87">
        <f t="shared" si="31"/>
        <v>-19308</v>
      </c>
      <c r="M79" s="4">
        <f t="shared" si="32"/>
        <v>-273</v>
      </c>
      <c r="N79" s="51">
        <f t="shared" si="33"/>
        <v>10676</v>
      </c>
      <c r="P79" s="54">
        <f t="shared" si="53"/>
        <v>1.686662388087683E-6</v>
      </c>
      <c r="Q79" s="55">
        <f t="shared" si="54"/>
        <v>1.4015309440562089</v>
      </c>
      <c r="R79" s="55">
        <f t="shared" si="55"/>
        <v>-808.31173041775469</v>
      </c>
      <c r="S79" s="56">
        <f t="shared" si="13"/>
        <v>576</v>
      </c>
      <c r="T79" s="170"/>
      <c r="U79" s="171"/>
      <c r="V79" s="178"/>
      <c r="W79" s="171"/>
      <c r="X79" s="180"/>
    </row>
    <row r="80" spans="2:24" x14ac:dyDescent="0.25">
      <c r="B80" s="9">
        <v>76</v>
      </c>
      <c r="C80" s="22">
        <v>43961</v>
      </c>
      <c r="D80" s="9">
        <f t="shared" si="41"/>
        <v>83385</v>
      </c>
      <c r="E80" s="2">
        <f t="shared" si="42"/>
        <v>233763</v>
      </c>
      <c r="F80" s="63">
        <f t="shared" si="49"/>
        <v>6298.6800436091789</v>
      </c>
      <c r="G80" s="28">
        <f t="shared" si="58"/>
        <v>1.7703672809884655E-3</v>
      </c>
      <c r="H80" s="81">
        <f t="shared" si="59"/>
        <v>1</v>
      </c>
      <c r="I80" s="9">
        <f t="shared" si="56"/>
        <v>-275857</v>
      </c>
      <c r="J80" s="2">
        <f t="shared" si="44"/>
        <v>381</v>
      </c>
      <c r="K80" s="48">
        <f t="shared" si="57"/>
        <v>233763</v>
      </c>
      <c r="L80" s="88">
        <f t="shared" si="31"/>
        <v>-20368</v>
      </c>
      <c r="M80" s="2">
        <f t="shared" si="32"/>
        <v>-195</v>
      </c>
      <c r="N80" s="48">
        <f t="shared" si="33"/>
        <v>11210</v>
      </c>
      <c r="P80" s="53">
        <f t="shared" si="53"/>
        <v>1.686662388087683E-6</v>
      </c>
      <c r="Q80" s="52">
        <f t="shared" si="54"/>
        <v>1.4362021072961961</v>
      </c>
      <c r="R80" s="52">
        <f t="shared" si="55"/>
        <v>-548.39523759791132</v>
      </c>
      <c r="S80" s="16">
        <f t="shared" si="13"/>
        <v>381</v>
      </c>
      <c r="T80" s="172"/>
      <c r="U80" s="173"/>
      <c r="V80" s="112"/>
      <c r="W80" s="173"/>
      <c r="X80" s="108"/>
    </row>
    <row r="81" spans="2:24" x14ac:dyDescent="0.25">
      <c r="B81" s="11">
        <v>77</v>
      </c>
      <c r="C81" s="21">
        <v>43962</v>
      </c>
      <c r="D81" s="11">
        <f t="shared" si="41"/>
        <v>83385</v>
      </c>
      <c r="E81" s="4">
        <f t="shared" si="42"/>
        <v>245534</v>
      </c>
      <c r="F81" s="64">
        <f t="shared" si="49"/>
        <v>6298.6800436091789</v>
      </c>
      <c r="G81" s="27">
        <f t="shared" si="58"/>
        <v>1.7703672809884655E-3</v>
      </c>
      <c r="H81" s="80">
        <f t="shared" si="59"/>
        <v>1</v>
      </c>
      <c r="I81" s="11">
        <f t="shared" si="56"/>
        <v>-297317</v>
      </c>
      <c r="J81" s="4">
        <f t="shared" si="44"/>
        <v>246</v>
      </c>
      <c r="K81" s="51">
        <f t="shared" si="57"/>
        <v>245534</v>
      </c>
      <c r="L81" s="87">
        <f t="shared" si="31"/>
        <v>-21460</v>
      </c>
      <c r="M81" s="4">
        <f t="shared" si="32"/>
        <v>-135</v>
      </c>
      <c r="N81" s="51">
        <f t="shared" si="33"/>
        <v>11771</v>
      </c>
      <c r="P81" s="54">
        <f t="shared" si="53"/>
        <v>1.686662388087683E-6</v>
      </c>
      <c r="Q81" s="55">
        <f t="shared" si="54"/>
        <v>1.4726118328614566</v>
      </c>
      <c r="R81" s="55">
        <f t="shared" si="55"/>
        <v>-362.74059986945173</v>
      </c>
      <c r="S81" s="56">
        <f t="shared" si="13"/>
        <v>246</v>
      </c>
      <c r="T81" s="170"/>
      <c r="U81" s="171"/>
      <c r="V81" s="178"/>
      <c r="W81" s="171"/>
      <c r="X81" s="180"/>
    </row>
    <row r="82" spans="2:24" x14ac:dyDescent="0.25">
      <c r="B82" s="9">
        <v>78</v>
      </c>
      <c r="C82" s="22">
        <v>43963</v>
      </c>
      <c r="D82" s="9">
        <f t="shared" si="41"/>
        <v>83385</v>
      </c>
      <c r="E82" s="2">
        <f t="shared" si="42"/>
        <v>257896</v>
      </c>
      <c r="F82" s="63">
        <f t="shared" si="49"/>
        <v>6298.6800436091789</v>
      </c>
      <c r="G82" s="28">
        <f t="shared" si="58"/>
        <v>1.7703672809884655E-3</v>
      </c>
      <c r="H82" s="81">
        <f t="shared" si="59"/>
        <v>1</v>
      </c>
      <c r="I82" s="9">
        <f t="shared" si="56"/>
        <v>-319906</v>
      </c>
      <c r="J82" s="2">
        <f t="shared" si="44"/>
        <v>154</v>
      </c>
      <c r="K82" s="48">
        <f t="shared" si="57"/>
        <v>257896</v>
      </c>
      <c r="L82" s="88">
        <f t="shared" si="31"/>
        <v>-22589</v>
      </c>
      <c r="M82" s="2">
        <f t="shared" si="32"/>
        <v>-92</v>
      </c>
      <c r="N82" s="48">
        <f t="shared" si="33"/>
        <v>12362</v>
      </c>
      <c r="P82" s="53">
        <f t="shared" si="53"/>
        <v>1.686662388087683E-6</v>
      </c>
      <c r="Q82" s="52">
        <f t="shared" si="54"/>
        <v>1.5108486127676002</v>
      </c>
      <c r="R82" s="52">
        <f t="shared" si="55"/>
        <v>-234.21046605744127</v>
      </c>
      <c r="S82" s="16">
        <f t="shared" si="13"/>
        <v>154</v>
      </c>
      <c r="T82" s="172"/>
      <c r="U82" s="173"/>
      <c r="V82" s="112"/>
      <c r="W82" s="173"/>
      <c r="X82" s="108"/>
    </row>
    <row r="83" spans="2:24" x14ac:dyDescent="0.25">
      <c r="B83" s="11">
        <v>79</v>
      </c>
      <c r="C83" s="21">
        <v>43964</v>
      </c>
      <c r="D83" s="11">
        <f t="shared" si="41"/>
        <v>83385</v>
      </c>
      <c r="E83" s="4">
        <f t="shared" si="42"/>
        <v>270879</v>
      </c>
      <c r="F83" s="64">
        <f t="shared" si="49"/>
        <v>6298.6800436091789</v>
      </c>
      <c r="G83" s="27">
        <f t="shared" si="58"/>
        <v>1.7703672809884655E-3</v>
      </c>
      <c r="H83" s="80">
        <f t="shared" si="59"/>
        <v>1</v>
      </c>
      <c r="I83" s="11">
        <f t="shared" si="56"/>
        <v>-343666</v>
      </c>
      <c r="J83" s="4">
        <f t="shared" si="44"/>
        <v>94</v>
      </c>
      <c r="K83" s="51">
        <f t="shared" si="57"/>
        <v>270879</v>
      </c>
      <c r="L83" s="87">
        <f t="shared" si="31"/>
        <v>-23760</v>
      </c>
      <c r="M83" s="4">
        <f t="shared" si="32"/>
        <v>-60</v>
      </c>
      <c r="N83" s="51">
        <f t="shared" si="33"/>
        <v>12983</v>
      </c>
      <c r="P83" s="54">
        <f t="shared" si="53"/>
        <v>1.686662388087683E-6</v>
      </c>
      <c r="Q83" s="55">
        <f t="shared" si="54"/>
        <v>1.5510081491647398</v>
      </c>
      <c r="R83" s="55">
        <f t="shared" si="55"/>
        <v>-146.61956005221933</v>
      </c>
      <c r="S83" s="56">
        <f t="shared" si="13"/>
        <v>94</v>
      </c>
      <c r="T83" s="170"/>
      <c r="U83" s="171"/>
      <c r="V83" s="178"/>
      <c r="W83" s="171"/>
      <c r="X83" s="180"/>
    </row>
    <row r="84" spans="2:24" x14ac:dyDescent="0.25">
      <c r="B84" s="9">
        <v>80</v>
      </c>
      <c r="C84" s="22">
        <v>43965</v>
      </c>
      <c r="D84" s="9">
        <f t="shared" si="41"/>
        <v>83385</v>
      </c>
      <c r="E84" s="2">
        <f t="shared" si="42"/>
        <v>284515</v>
      </c>
      <c r="F84" s="63">
        <f t="shared" si="49"/>
        <v>6298.6800436091789</v>
      </c>
      <c r="G84" s="28">
        <f t="shared" si="58"/>
        <v>1.7703672809884655E-3</v>
      </c>
      <c r="H84" s="81">
        <f t="shared" si="59"/>
        <v>1</v>
      </c>
      <c r="I84" s="9">
        <f t="shared" si="56"/>
        <v>-368646</v>
      </c>
      <c r="J84" s="2">
        <f t="shared" si="44"/>
        <v>56</v>
      </c>
      <c r="K84" s="48">
        <f t="shared" si="57"/>
        <v>284515</v>
      </c>
      <c r="L84" s="88">
        <f t="shared" si="31"/>
        <v>-24980</v>
      </c>
      <c r="M84" s="2">
        <f t="shared" si="32"/>
        <v>-38</v>
      </c>
      <c r="N84" s="48">
        <f t="shared" si="33"/>
        <v>13636</v>
      </c>
      <c r="P84" s="53">
        <f t="shared" si="53"/>
        <v>1.686662388087683E-6</v>
      </c>
      <c r="Q84" s="52">
        <f t="shared" si="54"/>
        <v>1.5931844584311969</v>
      </c>
      <c r="R84" s="52">
        <f t="shared" si="55"/>
        <v>-89.495056135770241</v>
      </c>
      <c r="S84" s="16">
        <f t="shared" si="13"/>
        <v>56</v>
      </c>
      <c r="T84" s="172"/>
      <c r="U84" s="173"/>
      <c r="V84" s="112"/>
      <c r="W84" s="173"/>
      <c r="X84" s="108"/>
    </row>
    <row r="85" spans="2:24" x14ac:dyDescent="0.25">
      <c r="B85" s="11">
        <v>81</v>
      </c>
      <c r="C85" s="21">
        <v>43966</v>
      </c>
      <c r="D85" s="11">
        <f t="shared" si="41"/>
        <v>83385</v>
      </c>
      <c r="E85" s="4">
        <f t="shared" si="42"/>
        <v>298837</v>
      </c>
      <c r="F85" s="64">
        <f t="shared" si="49"/>
        <v>6298.6800436091789</v>
      </c>
      <c r="G85" s="27">
        <f t="shared" si="58"/>
        <v>1.7703672809884655E-3</v>
      </c>
      <c r="H85" s="80">
        <f t="shared" si="59"/>
        <v>1</v>
      </c>
      <c r="I85" s="11">
        <f t="shared" si="56"/>
        <v>-394899</v>
      </c>
      <c r="J85" s="4">
        <f t="shared" si="44"/>
        <v>32</v>
      </c>
      <c r="K85" s="51">
        <f t="shared" si="57"/>
        <v>298837</v>
      </c>
      <c r="L85" s="87">
        <f t="shared" si="31"/>
        <v>-26253</v>
      </c>
      <c r="M85" s="4">
        <f t="shared" si="32"/>
        <v>-24</v>
      </c>
      <c r="N85" s="51">
        <f t="shared" si="33"/>
        <v>14322</v>
      </c>
      <c r="P85" s="54">
        <f t="shared" si="53"/>
        <v>1.686662388087683E-6</v>
      </c>
      <c r="Q85" s="55">
        <f t="shared" si="54"/>
        <v>1.6374819829409337</v>
      </c>
      <c r="R85" s="55">
        <f t="shared" si="55"/>
        <v>-53.316203655352489</v>
      </c>
      <c r="S85" s="56">
        <f t="shared" si="13"/>
        <v>32</v>
      </c>
      <c r="T85" s="170"/>
      <c r="U85" s="171"/>
      <c r="V85" s="178"/>
      <c r="W85" s="171"/>
      <c r="X85" s="180"/>
    </row>
    <row r="86" spans="2:24" x14ac:dyDescent="0.25">
      <c r="B86" s="9">
        <v>82</v>
      </c>
      <c r="C86" s="22">
        <v>43967</v>
      </c>
      <c r="D86" s="9">
        <f t="shared" si="41"/>
        <v>83385</v>
      </c>
      <c r="E86" s="2">
        <f t="shared" si="42"/>
        <v>313880</v>
      </c>
      <c r="F86" s="63">
        <f t="shared" si="49"/>
        <v>6298.6800436091789</v>
      </c>
      <c r="G86" s="28">
        <f t="shared" si="58"/>
        <v>1.7703672809884655E-3</v>
      </c>
      <c r="H86" s="81">
        <f t="shared" si="59"/>
        <v>1</v>
      </c>
      <c r="I86" s="9">
        <f t="shared" si="56"/>
        <v>-422484</v>
      </c>
      <c r="J86" s="2">
        <f t="shared" si="44"/>
        <v>18</v>
      </c>
      <c r="K86" s="48">
        <f t="shared" si="57"/>
        <v>313880</v>
      </c>
      <c r="L86" s="88">
        <f t="shared" si="31"/>
        <v>-27585</v>
      </c>
      <c r="M86" s="2">
        <f t="shared" si="32"/>
        <v>-14</v>
      </c>
      <c r="N86" s="48">
        <f t="shared" si="33"/>
        <v>15043</v>
      </c>
      <c r="P86" s="53">
        <f t="shared" si="53"/>
        <v>1.686662388087683E-6</v>
      </c>
      <c r="Q86" s="52">
        <f t="shared" si="54"/>
        <v>1.6840086922939403</v>
      </c>
      <c r="R86" s="52">
        <f t="shared" si="55"/>
        <v>-30.466402088772849</v>
      </c>
      <c r="S86" s="16">
        <f t="shared" si="13"/>
        <v>18</v>
      </c>
      <c r="T86" s="172"/>
      <c r="U86" s="173"/>
      <c r="V86" s="112"/>
      <c r="W86" s="173"/>
      <c r="X86" s="108"/>
    </row>
    <row r="87" spans="2:24" x14ac:dyDescent="0.25">
      <c r="B87" s="11">
        <v>83</v>
      </c>
      <c r="C87" s="21">
        <v>43968</v>
      </c>
      <c r="D87" s="11">
        <f t="shared" si="41"/>
        <v>83385</v>
      </c>
      <c r="E87" s="4">
        <f t="shared" si="42"/>
        <v>329680</v>
      </c>
      <c r="F87" s="64">
        <f t="shared" si="49"/>
        <v>6298.6800436091789</v>
      </c>
      <c r="G87" s="27">
        <f t="shared" si="58"/>
        <v>1.7703672809884655E-3</v>
      </c>
      <c r="H87" s="80">
        <f t="shared" si="59"/>
        <v>1</v>
      </c>
      <c r="I87" s="11">
        <f t="shared" si="56"/>
        <v>-451464</v>
      </c>
      <c r="J87" s="4">
        <f t="shared" si="44"/>
        <v>9</v>
      </c>
      <c r="K87" s="51">
        <f t="shared" si="57"/>
        <v>329680</v>
      </c>
      <c r="L87" s="87">
        <f t="shared" si="31"/>
        <v>-28980</v>
      </c>
      <c r="M87" s="4">
        <f t="shared" si="32"/>
        <v>-9</v>
      </c>
      <c r="N87" s="51">
        <f t="shared" si="33"/>
        <v>15800</v>
      </c>
      <c r="P87" s="54">
        <f t="shared" ref="P87:P118" si="60">R$17*((1+P$17-Q$17)*(1+P$17+S$17)-Q$17)</f>
        <v>1.686662388087683E-6</v>
      </c>
      <c r="Q87" s="55">
        <f t="shared" ref="Q87:Q118" si="61">(1+P$17-Q$17)*(1+P$17+S$17)-R$17*((S$17*K86)+((I86+J86)*(1+P$17+S$17)))</f>
        <v>1.7328762389986823</v>
      </c>
      <c r="R87" s="55">
        <f t="shared" ref="R87:R118" si="62">-J86*(1+P$17+S$17)</f>
        <v>-17.137351174934729</v>
      </c>
      <c r="S87" s="56">
        <f t="shared" ref="S87:S150" si="63">INT((-Q87+SQRT((Q87^2)-(4*P87*R87)))/(2*P87))</f>
        <v>9</v>
      </c>
      <c r="T87" s="170"/>
      <c r="U87" s="171"/>
      <c r="V87" s="178"/>
      <c r="W87" s="171"/>
      <c r="X87" s="180"/>
    </row>
    <row r="88" spans="2:24" x14ac:dyDescent="0.25">
      <c r="B88" s="9">
        <v>84</v>
      </c>
      <c r="C88" s="22">
        <v>43969</v>
      </c>
      <c r="D88" s="9">
        <f t="shared" si="41"/>
        <v>83385</v>
      </c>
      <c r="E88" s="2">
        <f t="shared" si="42"/>
        <v>346275</v>
      </c>
      <c r="F88" s="63">
        <f t="shared" si="49"/>
        <v>6298.6800436091789</v>
      </c>
      <c r="G88" s="28">
        <f t="shared" si="58"/>
        <v>1.7703672809884655E-3</v>
      </c>
      <c r="H88" s="81">
        <f t="shared" si="59"/>
        <v>1</v>
      </c>
      <c r="I88" s="9">
        <f t="shared" si="56"/>
        <v>-481907</v>
      </c>
      <c r="J88" s="2">
        <f t="shared" si="44"/>
        <v>4</v>
      </c>
      <c r="K88" s="48">
        <f t="shared" si="57"/>
        <v>346275</v>
      </c>
      <c r="L88" s="88">
        <f t="shared" si="31"/>
        <v>-30443</v>
      </c>
      <c r="M88" s="2">
        <f t="shared" si="32"/>
        <v>-5</v>
      </c>
      <c r="N88" s="48">
        <f t="shared" si="33"/>
        <v>16595</v>
      </c>
      <c r="P88" s="53">
        <f t="shared" si="60"/>
        <v>1.686662388087683E-6</v>
      </c>
      <c r="Q88" s="52">
        <f t="shared" si="61"/>
        <v>1.7842048601050275</v>
      </c>
      <c r="R88" s="52">
        <f t="shared" si="62"/>
        <v>-8.5686755874673644</v>
      </c>
      <c r="S88" s="16">
        <f t="shared" si="63"/>
        <v>4</v>
      </c>
      <c r="T88" s="172"/>
      <c r="U88" s="173"/>
      <c r="V88" s="112"/>
      <c r="W88" s="173"/>
      <c r="X88" s="108"/>
    </row>
    <row r="89" spans="2:24" x14ac:dyDescent="0.25">
      <c r="B89" s="11">
        <v>85</v>
      </c>
      <c r="C89" s="21">
        <v>43970</v>
      </c>
      <c r="D89" s="11">
        <f t="shared" si="41"/>
        <v>83385</v>
      </c>
      <c r="E89" s="4">
        <f t="shared" si="42"/>
        <v>363705</v>
      </c>
      <c r="F89" s="64">
        <f t="shared" si="49"/>
        <v>6298.6800436091789</v>
      </c>
      <c r="G89" s="27">
        <f t="shared" si="58"/>
        <v>1.7703672809884655E-3</v>
      </c>
      <c r="H89" s="80">
        <f t="shared" si="59"/>
        <v>1</v>
      </c>
      <c r="I89" s="11">
        <f t="shared" si="56"/>
        <v>-513884</v>
      </c>
      <c r="J89" s="4">
        <f t="shared" si="44"/>
        <v>2</v>
      </c>
      <c r="K89" s="51">
        <f t="shared" si="57"/>
        <v>363705</v>
      </c>
      <c r="L89" s="87">
        <f t="shared" si="31"/>
        <v>-31977</v>
      </c>
      <c r="M89" s="4">
        <f t="shared" si="32"/>
        <v>-2</v>
      </c>
      <c r="N89" s="51">
        <f t="shared" si="33"/>
        <v>17430</v>
      </c>
      <c r="P89" s="54">
        <f t="shared" si="60"/>
        <v>1.686662388087683E-6</v>
      </c>
      <c r="Q89" s="55">
        <f t="shared" si="61"/>
        <v>1.8381167897995274</v>
      </c>
      <c r="R89" s="55">
        <f t="shared" si="62"/>
        <v>-3.8083002610966061</v>
      </c>
      <c r="S89" s="56">
        <f t="shared" si="63"/>
        <v>2</v>
      </c>
      <c r="T89" s="170"/>
      <c r="U89" s="171"/>
      <c r="V89" s="178"/>
      <c r="W89" s="171"/>
      <c r="X89" s="180"/>
    </row>
    <row r="90" spans="2:24" x14ac:dyDescent="0.25">
      <c r="B90" s="9">
        <v>86</v>
      </c>
      <c r="C90" s="22">
        <v>43971</v>
      </c>
      <c r="D90" s="9">
        <f t="shared" si="41"/>
        <v>83385</v>
      </c>
      <c r="E90" s="2">
        <f t="shared" si="42"/>
        <v>382012</v>
      </c>
      <c r="F90" s="63">
        <f t="shared" si="49"/>
        <v>6298.6800436091789</v>
      </c>
      <c r="G90" s="28">
        <f t="shared" si="58"/>
        <v>1.7703672809884655E-3</v>
      </c>
      <c r="H90" s="81">
        <f t="shared" si="59"/>
        <v>1</v>
      </c>
      <c r="I90" s="9">
        <f t="shared" si="56"/>
        <v>-547472</v>
      </c>
      <c r="J90" s="2">
        <f t="shared" si="44"/>
        <v>1</v>
      </c>
      <c r="K90" s="48">
        <f t="shared" si="57"/>
        <v>382012</v>
      </c>
      <c r="L90" s="88">
        <f t="shared" si="31"/>
        <v>-33588</v>
      </c>
      <c r="M90" s="2">
        <f t="shared" si="32"/>
        <v>-1</v>
      </c>
      <c r="N90" s="48">
        <f t="shared" si="33"/>
        <v>18307</v>
      </c>
      <c r="P90" s="53">
        <f t="shared" si="60"/>
        <v>1.686662388087683E-6</v>
      </c>
      <c r="Q90" s="52">
        <f t="shared" si="61"/>
        <v>1.8947396309489997</v>
      </c>
      <c r="R90" s="52">
        <f t="shared" si="62"/>
        <v>-1.9041501305483031</v>
      </c>
      <c r="S90" s="16">
        <f t="shared" si="63"/>
        <v>1</v>
      </c>
      <c r="T90" s="172"/>
      <c r="U90" s="173"/>
      <c r="V90" s="112"/>
      <c r="W90" s="173"/>
      <c r="X90" s="108"/>
    </row>
    <row r="91" spans="2:24" x14ac:dyDescent="0.25">
      <c r="B91" s="11">
        <v>87</v>
      </c>
      <c r="C91" s="21">
        <v>43972</v>
      </c>
      <c r="D91" s="11">
        <f t="shared" si="41"/>
        <v>83385</v>
      </c>
      <c r="E91" s="4">
        <f t="shared" si="42"/>
        <v>401241</v>
      </c>
      <c r="F91" s="64">
        <f t="shared" si="49"/>
        <v>6298.6800436091789</v>
      </c>
      <c r="G91" s="27">
        <f t="shared" si="58"/>
        <v>1.7703672809884655E-3</v>
      </c>
      <c r="H91" s="80">
        <f t="shared" si="59"/>
        <v>1</v>
      </c>
      <c r="I91" s="11">
        <f t="shared" si="56"/>
        <v>-582752</v>
      </c>
      <c r="J91" s="4">
        <f t="shared" si="44"/>
        <v>0</v>
      </c>
      <c r="K91" s="51">
        <f t="shared" si="57"/>
        <v>401241</v>
      </c>
      <c r="L91" s="87">
        <f t="shared" si="31"/>
        <v>-35280</v>
      </c>
      <c r="M91" s="4">
        <f t="shared" si="32"/>
        <v>-1</v>
      </c>
      <c r="N91" s="51">
        <f t="shared" si="33"/>
        <v>19229</v>
      </c>
      <c r="P91" s="54">
        <f t="shared" si="60"/>
        <v>1.686662388087683E-6</v>
      </c>
      <c r="Q91" s="55">
        <f t="shared" si="61"/>
        <v>1.9542130981876928</v>
      </c>
      <c r="R91" s="55">
        <f t="shared" si="62"/>
        <v>-0.95207506527415153</v>
      </c>
      <c r="S91" s="56">
        <f t="shared" si="63"/>
        <v>0</v>
      </c>
      <c r="T91" s="170"/>
      <c r="U91" s="171"/>
      <c r="V91" s="178"/>
      <c r="W91" s="171"/>
      <c r="X91" s="180"/>
    </row>
    <row r="92" spans="2:24" x14ac:dyDescent="0.25">
      <c r="B92" s="9">
        <v>88</v>
      </c>
      <c r="C92" s="22">
        <v>43973</v>
      </c>
      <c r="D92" s="9">
        <f t="shared" si="41"/>
        <v>83385</v>
      </c>
      <c r="E92" s="2">
        <f t="shared" si="42"/>
        <v>421438</v>
      </c>
      <c r="F92" s="63">
        <f t="shared" si="49"/>
        <v>6298.6800436091789</v>
      </c>
      <c r="G92" s="28">
        <f t="shared" si="58"/>
        <v>1.7703672809884655E-3</v>
      </c>
      <c r="H92" s="81">
        <f t="shared" si="59"/>
        <v>1</v>
      </c>
      <c r="I92" s="9">
        <f t="shared" si="56"/>
        <v>-619807</v>
      </c>
      <c r="J92" s="2">
        <f t="shared" si="44"/>
        <v>0</v>
      </c>
      <c r="K92" s="48">
        <f t="shared" si="57"/>
        <v>421438</v>
      </c>
      <c r="L92" s="88">
        <f t="shared" si="31"/>
        <v>-37055</v>
      </c>
      <c r="M92" s="2">
        <f t="shared" si="32"/>
        <v>0</v>
      </c>
      <c r="N92" s="48">
        <f t="shared" si="33"/>
        <v>20197</v>
      </c>
      <c r="P92" s="53">
        <f t="shared" si="60"/>
        <v>1.686662388087683E-6</v>
      </c>
      <c r="Q92" s="52">
        <f t="shared" si="61"/>
        <v>2.0166824305125681</v>
      </c>
      <c r="R92" s="52">
        <f t="shared" si="62"/>
        <v>0</v>
      </c>
      <c r="S92" s="16">
        <f t="shared" si="63"/>
        <v>0</v>
      </c>
      <c r="T92" s="172"/>
      <c r="U92" s="173"/>
      <c r="V92" s="112"/>
      <c r="W92" s="173"/>
      <c r="X92" s="108"/>
    </row>
    <row r="93" spans="2:24" x14ac:dyDescent="0.25">
      <c r="B93" s="11">
        <v>89</v>
      </c>
      <c r="C93" s="21">
        <v>43974</v>
      </c>
      <c r="D93" s="11">
        <f t="shared" si="41"/>
        <v>83385</v>
      </c>
      <c r="E93" s="4">
        <f t="shared" si="42"/>
        <v>442652</v>
      </c>
      <c r="F93" s="64">
        <f t="shared" si="49"/>
        <v>6298.6800436091789</v>
      </c>
      <c r="G93" s="27">
        <f t="shared" si="58"/>
        <v>1.7703672809884655E-3</v>
      </c>
      <c r="H93" s="80">
        <f t="shared" si="59"/>
        <v>1</v>
      </c>
      <c r="I93" s="11">
        <f t="shared" si="56"/>
        <v>-658728</v>
      </c>
      <c r="J93" s="4">
        <f t="shared" si="44"/>
        <v>0</v>
      </c>
      <c r="K93" s="51">
        <f t="shared" si="57"/>
        <v>442652</v>
      </c>
      <c r="L93" s="87">
        <f t="shared" si="31"/>
        <v>-38921</v>
      </c>
      <c r="M93" s="4">
        <f t="shared" si="32"/>
        <v>0</v>
      </c>
      <c r="N93" s="51">
        <f t="shared" si="33"/>
        <v>21214</v>
      </c>
      <c r="P93" s="54">
        <f t="shared" si="60"/>
        <v>1.686662388087683E-6</v>
      </c>
      <c r="Q93" s="55">
        <f t="shared" si="61"/>
        <v>2.0822930226030323</v>
      </c>
      <c r="R93" s="55">
        <f t="shared" si="62"/>
        <v>0</v>
      </c>
      <c r="S93" s="56">
        <f t="shared" si="63"/>
        <v>0</v>
      </c>
      <c r="T93" s="170"/>
      <c r="U93" s="171"/>
      <c r="V93" s="178"/>
      <c r="W93" s="171"/>
      <c r="X93" s="180"/>
    </row>
    <row r="94" spans="2:24" x14ac:dyDescent="0.25">
      <c r="B94" s="9">
        <v>90</v>
      </c>
      <c r="C94" s="22">
        <v>43975</v>
      </c>
      <c r="D94" s="9">
        <f t="shared" si="41"/>
        <v>83385</v>
      </c>
      <c r="E94" s="2">
        <f t="shared" si="42"/>
        <v>464933</v>
      </c>
      <c r="F94" s="63">
        <f t="shared" si="49"/>
        <v>6298.6800436091789</v>
      </c>
      <c r="G94" s="28">
        <f t="shared" si="58"/>
        <v>1.7703672809884655E-3</v>
      </c>
      <c r="H94" s="81">
        <f t="shared" si="59"/>
        <v>1</v>
      </c>
      <c r="I94" s="9">
        <f t="shared" si="56"/>
        <v>-699608</v>
      </c>
      <c r="J94" s="2">
        <f t="shared" si="44"/>
        <v>0</v>
      </c>
      <c r="K94" s="48">
        <f t="shared" si="57"/>
        <v>464933</v>
      </c>
      <c r="L94" s="88">
        <f t="shared" si="31"/>
        <v>-40880</v>
      </c>
      <c r="M94" s="2">
        <f t="shared" si="32"/>
        <v>0</v>
      </c>
      <c r="N94" s="48">
        <f t="shared" si="33"/>
        <v>22281</v>
      </c>
      <c r="P94" s="53">
        <f t="shared" si="60"/>
        <v>1.686662388087683E-6</v>
      </c>
      <c r="Q94" s="52">
        <f t="shared" si="61"/>
        <v>2.1512075939037443</v>
      </c>
      <c r="R94" s="52">
        <f t="shared" si="62"/>
        <v>0</v>
      </c>
      <c r="S94" s="16">
        <f t="shared" si="63"/>
        <v>0</v>
      </c>
      <c r="T94" s="172"/>
      <c r="U94" s="173"/>
      <c r="V94" s="112"/>
      <c r="W94" s="173"/>
      <c r="X94" s="108"/>
    </row>
    <row r="95" spans="2:24" x14ac:dyDescent="0.25">
      <c r="B95" s="11">
        <v>91</v>
      </c>
      <c r="C95" s="21">
        <v>43976</v>
      </c>
      <c r="D95" s="11">
        <f t="shared" si="41"/>
        <v>83385</v>
      </c>
      <c r="E95" s="4">
        <f t="shared" si="42"/>
        <v>488336</v>
      </c>
      <c r="F95" s="64">
        <f t="shared" si="49"/>
        <v>6298.6800436091789</v>
      </c>
      <c r="G95" s="27">
        <f t="shared" si="58"/>
        <v>1.7703672809884655E-3</v>
      </c>
      <c r="H95" s="80">
        <f t="shared" si="59"/>
        <v>1</v>
      </c>
      <c r="I95" s="11">
        <f t="shared" si="56"/>
        <v>-742545</v>
      </c>
      <c r="J95" s="4">
        <f t="shared" si="44"/>
        <v>0</v>
      </c>
      <c r="K95" s="51">
        <f t="shared" si="57"/>
        <v>488336</v>
      </c>
      <c r="L95" s="87">
        <f t="shared" si="31"/>
        <v>-42937</v>
      </c>
      <c r="M95" s="4">
        <f t="shared" si="32"/>
        <v>0</v>
      </c>
      <c r="N95" s="51">
        <f t="shared" si="33"/>
        <v>23403</v>
      </c>
      <c r="P95" s="54">
        <f t="shared" si="60"/>
        <v>1.686662388087683E-6</v>
      </c>
      <c r="Q95" s="55">
        <f t="shared" si="61"/>
        <v>2.2235907053135993</v>
      </c>
      <c r="R95" s="55">
        <f t="shared" si="62"/>
        <v>0</v>
      </c>
      <c r="S95" s="56">
        <f t="shared" si="63"/>
        <v>0</v>
      </c>
      <c r="T95" s="170"/>
      <c r="U95" s="171"/>
      <c r="V95" s="178"/>
      <c r="W95" s="171"/>
      <c r="X95" s="180"/>
    </row>
    <row r="96" spans="2:24" x14ac:dyDescent="0.25">
      <c r="B96" s="9">
        <v>92</v>
      </c>
      <c r="C96" s="22">
        <v>43977</v>
      </c>
      <c r="D96" s="9">
        <f t="shared" si="41"/>
        <v>83385</v>
      </c>
      <c r="E96" s="2">
        <f t="shared" si="42"/>
        <v>512917</v>
      </c>
      <c r="F96" s="63">
        <f t="shared" si="49"/>
        <v>6298.6800436091789</v>
      </c>
      <c r="G96" s="28">
        <f t="shared" si="58"/>
        <v>1.7703672809884655E-3</v>
      </c>
      <c r="H96" s="81">
        <f t="shared" si="59"/>
        <v>1</v>
      </c>
      <c r="I96" s="9">
        <f t="shared" si="56"/>
        <v>-787644</v>
      </c>
      <c r="J96" s="2">
        <f t="shared" si="44"/>
        <v>0</v>
      </c>
      <c r="K96" s="48">
        <f t="shared" si="57"/>
        <v>512917</v>
      </c>
      <c r="L96" s="88">
        <f t="shared" si="31"/>
        <v>-45099</v>
      </c>
      <c r="M96" s="2">
        <f t="shared" si="32"/>
        <v>0</v>
      </c>
      <c r="N96" s="48">
        <f t="shared" si="33"/>
        <v>24581</v>
      </c>
      <c r="P96" s="53">
        <f t="shared" si="60"/>
        <v>1.686662388087683E-6</v>
      </c>
      <c r="Q96" s="52">
        <f t="shared" si="61"/>
        <v>2.2996161250026801</v>
      </c>
      <c r="R96" s="52">
        <f t="shared" si="62"/>
        <v>0</v>
      </c>
      <c r="S96" s="16">
        <f t="shared" si="63"/>
        <v>0</v>
      </c>
      <c r="T96" s="172"/>
      <c r="U96" s="173"/>
      <c r="V96" s="112"/>
      <c r="W96" s="173"/>
      <c r="X96" s="108"/>
    </row>
    <row r="97" spans="2:24" x14ac:dyDescent="0.25">
      <c r="B97" s="11">
        <v>93</v>
      </c>
      <c r="C97" s="21">
        <v>43978</v>
      </c>
      <c r="D97" s="11">
        <f t="shared" si="41"/>
        <v>83385</v>
      </c>
      <c r="E97" s="4">
        <f t="shared" si="42"/>
        <v>538735</v>
      </c>
      <c r="F97" s="64">
        <f t="shared" si="49"/>
        <v>6298.6800436091789</v>
      </c>
      <c r="G97" s="27">
        <f t="shared" si="58"/>
        <v>1.7703672809884655E-3</v>
      </c>
      <c r="H97" s="80">
        <f t="shared" si="59"/>
        <v>1</v>
      </c>
      <c r="I97" s="11">
        <f t="shared" ref="I97:I128" si="64">INT((S$17*K97+I96)/(1+R$17*J97))</f>
        <v>-835013</v>
      </c>
      <c r="J97" s="4">
        <f t="shared" si="44"/>
        <v>0</v>
      </c>
      <c r="K97" s="51">
        <f t="shared" ref="K97:K128" si="65">INT((Q$17*J97+K96)/(1+P$17+S$17))</f>
        <v>538735</v>
      </c>
      <c r="L97" s="87">
        <f t="shared" si="31"/>
        <v>-47369</v>
      </c>
      <c r="M97" s="4">
        <f t="shared" si="32"/>
        <v>0</v>
      </c>
      <c r="N97" s="51">
        <f t="shared" si="33"/>
        <v>25818</v>
      </c>
      <c r="P97" s="54">
        <f t="shared" si="60"/>
        <v>1.686662388087683E-6</v>
      </c>
      <c r="Q97" s="55">
        <f t="shared" si="61"/>
        <v>2.3794695772260557</v>
      </c>
      <c r="R97" s="55">
        <f t="shared" si="62"/>
        <v>0</v>
      </c>
      <c r="S97" s="56">
        <f t="shared" si="63"/>
        <v>0</v>
      </c>
      <c r="T97" s="170"/>
      <c r="U97" s="171"/>
      <c r="V97" s="178"/>
      <c r="W97" s="171"/>
      <c r="X97" s="180"/>
    </row>
    <row r="98" spans="2:24" x14ac:dyDescent="0.25">
      <c r="B98" s="9">
        <v>94</v>
      </c>
      <c r="C98" s="22">
        <v>43979</v>
      </c>
      <c r="D98" s="9">
        <f t="shared" ref="D98:D161" si="66">D97+IF(M98&gt;0,M98,0)</f>
        <v>83385</v>
      </c>
      <c r="E98" s="2">
        <f t="shared" ref="E98:E161" si="67">E97+IF(N98&gt;0,N98,0)</f>
        <v>565853</v>
      </c>
      <c r="F98" s="63">
        <f t="shared" si="49"/>
        <v>6298.6800436091789</v>
      </c>
      <c r="G98" s="28">
        <f t="shared" si="58"/>
        <v>1.7703672809884655E-3</v>
      </c>
      <c r="H98" s="81">
        <f t="shared" si="59"/>
        <v>1</v>
      </c>
      <c r="I98" s="9">
        <f t="shared" si="64"/>
        <v>-884766</v>
      </c>
      <c r="J98" s="2">
        <f t="shared" ref="J98:J161" si="68">S98</f>
        <v>0</v>
      </c>
      <c r="K98" s="48">
        <f t="shared" si="65"/>
        <v>565853</v>
      </c>
      <c r="L98" s="88">
        <f t="shared" ref="L98:L161" si="69">I98-I97</f>
        <v>-49753</v>
      </c>
      <c r="M98" s="2">
        <f t="shared" ref="M98:M161" si="70">J98-J97</f>
        <v>0</v>
      </c>
      <c r="N98" s="48">
        <f t="shared" ref="N98:N161" si="71">K98-K97</f>
        <v>27118</v>
      </c>
      <c r="P98" s="53">
        <f t="shared" si="60"/>
        <v>1.686662388087683E-6</v>
      </c>
      <c r="Q98" s="52">
        <f t="shared" si="61"/>
        <v>2.4633423106015053</v>
      </c>
      <c r="R98" s="52">
        <f t="shared" si="62"/>
        <v>0</v>
      </c>
      <c r="S98" s="16">
        <f t="shared" si="63"/>
        <v>0</v>
      </c>
      <c r="T98" s="172"/>
      <c r="U98" s="173"/>
      <c r="V98" s="112"/>
      <c r="W98" s="173"/>
      <c r="X98" s="108"/>
    </row>
    <row r="99" spans="2:24" x14ac:dyDescent="0.25">
      <c r="B99" s="11">
        <v>95</v>
      </c>
      <c r="C99" s="21">
        <v>43980</v>
      </c>
      <c r="D99" s="11">
        <f t="shared" si="66"/>
        <v>83385</v>
      </c>
      <c r="E99" s="4">
        <f t="shared" si="67"/>
        <v>594336</v>
      </c>
      <c r="F99" s="64">
        <f t="shared" si="49"/>
        <v>6298.6800436091789</v>
      </c>
      <c r="G99" s="27">
        <f t="shared" si="58"/>
        <v>1.7703672809884655E-3</v>
      </c>
      <c r="H99" s="80">
        <f t="shared" si="59"/>
        <v>1</v>
      </c>
      <c r="I99" s="11">
        <f t="shared" si="64"/>
        <v>-937023</v>
      </c>
      <c r="J99" s="4">
        <f t="shared" si="68"/>
        <v>0</v>
      </c>
      <c r="K99" s="51">
        <f t="shared" si="65"/>
        <v>594336</v>
      </c>
      <c r="L99" s="87">
        <f t="shared" si="69"/>
        <v>-52257</v>
      </c>
      <c r="M99" s="4">
        <f t="shared" si="70"/>
        <v>0</v>
      </c>
      <c r="N99" s="51">
        <f t="shared" si="71"/>
        <v>28483</v>
      </c>
      <c r="P99" s="54">
        <f t="shared" si="60"/>
        <v>1.686662388087683E-6</v>
      </c>
      <c r="Q99" s="55">
        <f t="shared" si="61"/>
        <v>2.5514363111073415</v>
      </c>
      <c r="R99" s="55">
        <f t="shared" si="62"/>
        <v>0</v>
      </c>
      <c r="S99" s="56">
        <f t="shared" si="63"/>
        <v>0</v>
      </c>
      <c r="T99" s="170"/>
      <c r="U99" s="171"/>
      <c r="V99" s="178"/>
      <c r="W99" s="171"/>
      <c r="X99" s="180"/>
    </row>
    <row r="100" spans="2:24" x14ac:dyDescent="0.25">
      <c r="B100" s="9">
        <v>96</v>
      </c>
      <c r="C100" s="22">
        <v>43981</v>
      </c>
      <c r="D100" s="9">
        <f t="shared" si="66"/>
        <v>83385</v>
      </c>
      <c r="E100" s="2">
        <f t="shared" si="67"/>
        <v>624253</v>
      </c>
      <c r="F100" s="63">
        <f t="shared" si="49"/>
        <v>6298.6800436091789</v>
      </c>
      <c r="G100" s="28">
        <f t="shared" si="58"/>
        <v>1.7703672809884655E-3</v>
      </c>
      <c r="H100" s="81">
        <f t="shared" si="59"/>
        <v>1</v>
      </c>
      <c r="I100" s="9">
        <f t="shared" si="64"/>
        <v>-991911</v>
      </c>
      <c r="J100" s="2">
        <f t="shared" si="68"/>
        <v>0</v>
      </c>
      <c r="K100" s="48">
        <f t="shared" si="65"/>
        <v>624253</v>
      </c>
      <c r="L100" s="88">
        <f t="shared" si="69"/>
        <v>-54888</v>
      </c>
      <c r="M100" s="2">
        <f t="shared" si="70"/>
        <v>0</v>
      </c>
      <c r="N100" s="48">
        <f t="shared" si="71"/>
        <v>29917</v>
      </c>
      <c r="P100" s="53">
        <f t="shared" si="60"/>
        <v>1.686662388087683E-6</v>
      </c>
      <c r="Q100" s="52">
        <f t="shared" si="61"/>
        <v>2.6439639907175163</v>
      </c>
      <c r="R100" s="52">
        <f t="shared" si="62"/>
        <v>0</v>
      </c>
      <c r="S100" s="16">
        <f t="shared" si="63"/>
        <v>0</v>
      </c>
      <c r="T100" s="172"/>
      <c r="U100" s="173"/>
      <c r="V100" s="112"/>
      <c r="W100" s="173"/>
      <c r="X100" s="108"/>
    </row>
    <row r="101" spans="2:24" x14ac:dyDescent="0.25">
      <c r="B101" s="11">
        <v>97</v>
      </c>
      <c r="C101" s="21">
        <v>43982</v>
      </c>
      <c r="D101" s="11">
        <f t="shared" si="66"/>
        <v>83385</v>
      </c>
      <c r="E101" s="4">
        <f t="shared" si="67"/>
        <v>655676</v>
      </c>
      <c r="F101" s="64">
        <f t="shared" ref="F101:F164" si="72">D101*F$35/D$35</f>
        <v>6298.6800436091789</v>
      </c>
      <c r="G101" s="27">
        <f t="shared" si="58"/>
        <v>1.7703672809884655E-3</v>
      </c>
      <c r="H101" s="80">
        <f t="shared" si="59"/>
        <v>1</v>
      </c>
      <c r="I101" s="11">
        <f t="shared" si="64"/>
        <v>-1049562</v>
      </c>
      <c r="J101" s="4">
        <f t="shared" si="68"/>
        <v>0</v>
      </c>
      <c r="K101" s="51">
        <f t="shared" si="65"/>
        <v>655676</v>
      </c>
      <c r="L101" s="87">
        <f t="shared" si="69"/>
        <v>-57651</v>
      </c>
      <c r="M101" s="4">
        <f t="shared" si="70"/>
        <v>0</v>
      </c>
      <c r="N101" s="51">
        <f t="shared" si="71"/>
        <v>31423</v>
      </c>
      <c r="P101" s="54">
        <f t="shared" si="60"/>
        <v>1.686662388087683E-6</v>
      </c>
      <c r="Q101" s="55">
        <f t="shared" si="61"/>
        <v>2.7411501845383066</v>
      </c>
      <c r="R101" s="55">
        <f t="shared" si="62"/>
        <v>0</v>
      </c>
      <c r="S101" s="56">
        <f t="shared" si="63"/>
        <v>0</v>
      </c>
      <c r="T101" s="170"/>
      <c r="U101" s="171"/>
      <c r="V101" s="178"/>
      <c r="W101" s="171"/>
      <c r="X101" s="180"/>
    </row>
    <row r="102" spans="2:24" x14ac:dyDescent="0.25">
      <c r="B102" s="9">
        <v>98</v>
      </c>
      <c r="C102" s="22">
        <v>43983</v>
      </c>
      <c r="D102" s="9">
        <f t="shared" si="66"/>
        <v>83385</v>
      </c>
      <c r="E102" s="2">
        <f t="shared" si="67"/>
        <v>688680</v>
      </c>
      <c r="F102" s="63">
        <f t="shared" si="72"/>
        <v>6298.6800436091789</v>
      </c>
      <c r="G102" s="28">
        <f t="shared" si="58"/>
        <v>1.7703672809884655E-3</v>
      </c>
      <c r="H102" s="81">
        <f t="shared" si="59"/>
        <v>1</v>
      </c>
      <c r="I102" s="9">
        <f t="shared" si="64"/>
        <v>-1110115</v>
      </c>
      <c r="J102" s="2">
        <f t="shared" si="68"/>
        <v>0</v>
      </c>
      <c r="K102" s="48">
        <f t="shared" si="65"/>
        <v>688680</v>
      </c>
      <c r="L102" s="88">
        <f t="shared" si="69"/>
        <v>-60553</v>
      </c>
      <c r="M102" s="2">
        <f t="shared" si="70"/>
        <v>0</v>
      </c>
      <c r="N102" s="48">
        <f t="shared" si="71"/>
        <v>33004</v>
      </c>
      <c r="P102" s="53">
        <f t="shared" si="60"/>
        <v>1.686662388087683E-6</v>
      </c>
      <c r="Q102" s="52">
        <f t="shared" si="61"/>
        <v>2.8432286235822826</v>
      </c>
      <c r="R102" s="52">
        <f t="shared" si="62"/>
        <v>0</v>
      </c>
      <c r="S102" s="16">
        <f t="shared" si="63"/>
        <v>0</v>
      </c>
      <c r="T102" s="172"/>
      <c r="U102" s="173"/>
      <c r="V102" s="112"/>
      <c r="W102" s="173"/>
      <c r="X102" s="108"/>
    </row>
    <row r="103" spans="2:24" x14ac:dyDescent="0.25">
      <c r="B103" s="11">
        <v>99</v>
      </c>
      <c r="C103" s="21">
        <v>43984</v>
      </c>
      <c r="D103" s="11">
        <f t="shared" si="66"/>
        <v>83385</v>
      </c>
      <c r="E103" s="4">
        <f t="shared" si="67"/>
        <v>723346</v>
      </c>
      <c r="F103" s="64">
        <f t="shared" si="72"/>
        <v>6298.6800436091789</v>
      </c>
      <c r="G103" s="27">
        <f t="shared" si="58"/>
        <v>1.7703672809884655E-3</v>
      </c>
      <c r="H103" s="80">
        <f t="shared" si="59"/>
        <v>1</v>
      </c>
      <c r="I103" s="11">
        <f t="shared" si="64"/>
        <v>-1173716</v>
      </c>
      <c r="J103" s="4">
        <f t="shared" si="68"/>
        <v>0</v>
      </c>
      <c r="K103" s="51">
        <f t="shared" si="65"/>
        <v>723346</v>
      </c>
      <c r="L103" s="87">
        <f t="shared" si="69"/>
        <v>-63601</v>
      </c>
      <c r="M103" s="4">
        <f t="shared" si="70"/>
        <v>0</v>
      </c>
      <c r="N103" s="51">
        <f t="shared" si="71"/>
        <v>34666</v>
      </c>
      <c r="P103" s="54">
        <f t="shared" si="60"/>
        <v>1.686662388087683E-6</v>
      </c>
      <c r="Q103" s="55">
        <f t="shared" si="61"/>
        <v>2.9504453063118916</v>
      </c>
      <c r="R103" s="55">
        <f t="shared" si="62"/>
        <v>0</v>
      </c>
      <c r="S103" s="56">
        <f t="shared" si="63"/>
        <v>0</v>
      </c>
      <c r="T103" s="170"/>
      <c r="U103" s="171"/>
      <c r="V103" s="178"/>
      <c r="W103" s="171"/>
      <c r="X103" s="180"/>
    </row>
    <row r="104" spans="2:24" x14ac:dyDescent="0.25">
      <c r="B104" s="9">
        <v>100</v>
      </c>
      <c r="C104" s="22">
        <v>43985</v>
      </c>
      <c r="D104" s="9">
        <f t="shared" si="66"/>
        <v>83385</v>
      </c>
      <c r="E104" s="2">
        <f t="shared" si="67"/>
        <v>759757</v>
      </c>
      <c r="F104" s="63">
        <f t="shared" si="72"/>
        <v>6298.6800436091789</v>
      </c>
      <c r="G104" s="28">
        <f t="shared" si="58"/>
        <v>1.7703672809884655E-3</v>
      </c>
      <c r="H104" s="81">
        <f t="shared" si="59"/>
        <v>1</v>
      </c>
      <c r="I104" s="9">
        <f t="shared" si="64"/>
        <v>-1240518</v>
      </c>
      <c r="J104" s="2">
        <f t="shared" si="68"/>
        <v>0</v>
      </c>
      <c r="K104" s="48">
        <f t="shared" si="65"/>
        <v>759757</v>
      </c>
      <c r="L104" s="88">
        <f t="shared" si="69"/>
        <v>-66802</v>
      </c>
      <c r="M104" s="2">
        <f t="shared" si="70"/>
        <v>0</v>
      </c>
      <c r="N104" s="48">
        <f t="shared" si="71"/>
        <v>36411</v>
      </c>
      <c r="P104" s="53">
        <f t="shared" si="60"/>
        <v>1.686662388087683E-6</v>
      </c>
      <c r="Q104" s="52">
        <f t="shared" si="61"/>
        <v>3.0630589656867984</v>
      </c>
      <c r="R104" s="52">
        <f t="shared" si="62"/>
        <v>0</v>
      </c>
      <c r="S104" s="16">
        <f t="shared" si="63"/>
        <v>0</v>
      </c>
      <c r="T104" s="172"/>
      <c r="U104" s="173"/>
      <c r="V104" s="112"/>
      <c r="W104" s="173"/>
      <c r="X104" s="108"/>
    </row>
    <row r="105" spans="2:24" x14ac:dyDescent="0.25">
      <c r="B105" s="11">
        <v>101</v>
      </c>
      <c r="C105" s="21">
        <v>43986</v>
      </c>
      <c r="D105" s="11">
        <f t="shared" si="66"/>
        <v>83385</v>
      </c>
      <c r="E105" s="4">
        <f t="shared" si="67"/>
        <v>798001</v>
      </c>
      <c r="F105" s="64">
        <f t="shared" si="72"/>
        <v>6298.6800436091789</v>
      </c>
      <c r="G105" s="27">
        <f t="shared" si="58"/>
        <v>1.7703672809884655E-3</v>
      </c>
      <c r="H105" s="80">
        <f t="shared" si="59"/>
        <v>1</v>
      </c>
      <c r="I105" s="11">
        <f t="shared" si="64"/>
        <v>-1310683</v>
      </c>
      <c r="J105" s="4">
        <f t="shared" si="68"/>
        <v>0</v>
      </c>
      <c r="K105" s="51">
        <f t="shared" si="65"/>
        <v>798001</v>
      </c>
      <c r="L105" s="87">
        <f t="shared" si="69"/>
        <v>-70165</v>
      </c>
      <c r="M105" s="4">
        <f t="shared" si="70"/>
        <v>0</v>
      </c>
      <c r="N105" s="51">
        <f t="shared" si="71"/>
        <v>38244</v>
      </c>
      <c r="P105" s="54">
        <f t="shared" si="60"/>
        <v>1.686662388087683E-6</v>
      </c>
      <c r="Q105" s="55">
        <f t="shared" si="61"/>
        <v>3.1813404464340977</v>
      </c>
      <c r="R105" s="55">
        <f t="shared" si="62"/>
        <v>0</v>
      </c>
      <c r="S105" s="56">
        <f t="shared" si="63"/>
        <v>0</v>
      </c>
      <c r="T105" s="170"/>
      <c r="U105" s="171"/>
      <c r="V105" s="178"/>
      <c r="W105" s="171"/>
      <c r="X105" s="180"/>
    </row>
    <row r="106" spans="2:24" x14ac:dyDescent="0.25">
      <c r="B106" s="9">
        <v>102</v>
      </c>
      <c r="C106" s="22">
        <v>43987</v>
      </c>
      <c r="D106" s="9">
        <f t="shared" si="66"/>
        <v>83385</v>
      </c>
      <c r="E106" s="2">
        <f t="shared" si="67"/>
        <v>838170</v>
      </c>
      <c r="F106" s="63">
        <f t="shared" si="72"/>
        <v>6298.6800436091789</v>
      </c>
      <c r="G106" s="28">
        <f t="shared" si="58"/>
        <v>1.7703672809884655E-3</v>
      </c>
      <c r="H106" s="81">
        <f t="shared" si="59"/>
        <v>1</v>
      </c>
      <c r="I106" s="9">
        <f t="shared" si="64"/>
        <v>-1384380</v>
      </c>
      <c r="J106" s="2">
        <f t="shared" si="68"/>
        <v>0</v>
      </c>
      <c r="K106" s="48">
        <f t="shared" si="65"/>
        <v>838170</v>
      </c>
      <c r="L106" s="88">
        <f t="shared" si="69"/>
        <v>-73697</v>
      </c>
      <c r="M106" s="2">
        <f t="shared" si="70"/>
        <v>0</v>
      </c>
      <c r="N106" s="48">
        <f t="shared" si="71"/>
        <v>40169</v>
      </c>
      <c r="P106" s="53">
        <f t="shared" si="60"/>
        <v>1.686662388087683E-6</v>
      </c>
      <c r="Q106" s="52">
        <f t="shared" si="61"/>
        <v>3.3055765436392366</v>
      </c>
      <c r="R106" s="52">
        <f t="shared" si="62"/>
        <v>0</v>
      </c>
      <c r="S106" s="16">
        <f t="shared" si="63"/>
        <v>0</v>
      </c>
      <c r="T106" s="172"/>
      <c r="U106" s="173"/>
      <c r="V106" s="112"/>
      <c r="W106" s="173"/>
      <c r="X106" s="108"/>
    </row>
    <row r="107" spans="2:24" x14ac:dyDescent="0.25">
      <c r="B107" s="11">
        <v>103</v>
      </c>
      <c r="C107" s="21">
        <v>43988</v>
      </c>
      <c r="D107" s="11">
        <f t="shared" si="66"/>
        <v>83385</v>
      </c>
      <c r="E107" s="4">
        <f t="shared" si="67"/>
        <v>880361</v>
      </c>
      <c r="F107" s="64">
        <f t="shared" si="72"/>
        <v>6298.6800436091789</v>
      </c>
      <c r="G107" s="27">
        <f t="shared" si="58"/>
        <v>1.7703672809884655E-3</v>
      </c>
      <c r="H107" s="80">
        <f t="shared" si="59"/>
        <v>1</v>
      </c>
      <c r="I107" s="11">
        <f t="shared" si="64"/>
        <v>-1461786</v>
      </c>
      <c r="J107" s="4">
        <f t="shared" si="68"/>
        <v>0</v>
      </c>
      <c r="K107" s="51">
        <f t="shared" si="65"/>
        <v>880361</v>
      </c>
      <c r="L107" s="87">
        <f t="shared" si="69"/>
        <v>-77406</v>
      </c>
      <c r="M107" s="4">
        <f t="shared" si="70"/>
        <v>0</v>
      </c>
      <c r="N107" s="51">
        <f t="shared" si="71"/>
        <v>42191</v>
      </c>
      <c r="P107" s="54">
        <f t="shared" si="60"/>
        <v>1.686662388087683E-6</v>
      </c>
      <c r="Q107" s="55">
        <f t="shared" si="61"/>
        <v>3.4360664755199859</v>
      </c>
      <c r="R107" s="55">
        <f t="shared" si="62"/>
        <v>0</v>
      </c>
      <c r="S107" s="56">
        <f t="shared" si="63"/>
        <v>0</v>
      </c>
      <c r="T107" s="170"/>
      <c r="U107" s="171"/>
      <c r="V107" s="178"/>
      <c r="W107" s="171"/>
      <c r="X107" s="180"/>
    </row>
    <row r="108" spans="2:24" x14ac:dyDescent="0.25">
      <c r="B108" s="9">
        <v>104</v>
      </c>
      <c r="C108" s="22">
        <v>43989</v>
      </c>
      <c r="D108" s="9">
        <f t="shared" si="66"/>
        <v>83385</v>
      </c>
      <c r="E108" s="2">
        <f t="shared" si="67"/>
        <v>924676</v>
      </c>
      <c r="F108" s="63">
        <f t="shared" si="72"/>
        <v>6298.6800436091789</v>
      </c>
      <c r="G108" s="28">
        <f t="shared" si="58"/>
        <v>1.7703672809884655E-3</v>
      </c>
      <c r="H108" s="81">
        <f t="shared" si="59"/>
        <v>1</v>
      </c>
      <c r="I108" s="9">
        <f t="shared" si="64"/>
        <v>-1543089</v>
      </c>
      <c r="J108" s="2">
        <f t="shared" si="68"/>
        <v>0</v>
      </c>
      <c r="K108" s="48">
        <f t="shared" si="65"/>
        <v>924676</v>
      </c>
      <c r="L108" s="88">
        <f t="shared" si="69"/>
        <v>-81303</v>
      </c>
      <c r="M108" s="2">
        <f t="shared" si="70"/>
        <v>0</v>
      </c>
      <c r="N108" s="48">
        <f t="shared" si="71"/>
        <v>44315</v>
      </c>
      <c r="P108" s="53">
        <f t="shared" si="60"/>
        <v>1.686662388087683E-6</v>
      </c>
      <c r="Q108" s="52">
        <f t="shared" si="61"/>
        <v>3.5731237248806771</v>
      </c>
      <c r="R108" s="52">
        <f t="shared" si="62"/>
        <v>0</v>
      </c>
      <c r="S108" s="16">
        <f t="shared" si="63"/>
        <v>0</v>
      </c>
      <c r="T108" s="172"/>
      <c r="U108" s="173"/>
      <c r="V108" s="112"/>
      <c r="W108" s="173"/>
      <c r="X108" s="108"/>
    </row>
    <row r="109" spans="2:24" x14ac:dyDescent="0.25">
      <c r="B109" s="11">
        <v>105</v>
      </c>
      <c r="C109" s="21">
        <v>43990</v>
      </c>
      <c r="D109" s="11">
        <f t="shared" si="66"/>
        <v>83385</v>
      </c>
      <c r="E109" s="4">
        <f t="shared" si="67"/>
        <v>971221</v>
      </c>
      <c r="F109" s="64">
        <f t="shared" si="72"/>
        <v>6298.6800436091789</v>
      </c>
      <c r="G109" s="27">
        <f t="shared" si="58"/>
        <v>1.7703672809884655E-3</v>
      </c>
      <c r="H109" s="80">
        <f t="shared" si="59"/>
        <v>1</v>
      </c>
      <c r="I109" s="11">
        <f t="shared" si="64"/>
        <v>-1628484</v>
      </c>
      <c r="J109" s="4">
        <f t="shared" si="68"/>
        <v>0</v>
      </c>
      <c r="K109" s="51">
        <f t="shared" si="65"/>
        <v>971221</v>
      </c>
      <c r="L109" s="87">
        <f t="shared" si="69"/>
        <v>-85395</v>
      </c>
      <c r="M109" s="4">
        <f t="shared" si="70"/>
        <v>0</v>
      </c>
      <c r="N109" s="51">
        <f t="shared" si="71"/>
        <v>46545</v>
      </c>
      <c r="P109" s="54">
        <f t="shared" si="60"/>
        <v>1.686662388087683E-6</v>
      </c>
      <c r="Q109" s="55">
        <f t="shared" si="61"/>
        <v>3.717081096427576</v>
      </c>
      <c r="R109" s="55">
        <f t="shared" si="62"/>
        <v>0</v>
      </c>
      <c r="S109" s="56">
        <f t="shared" si="63"/>
        <v>0</v>
      </c>
      <c r="T109" s="170"/>
      <c r="U109" s="171"/>
      <c r="V109" s="178"/>
      <c r="W109" s="171"/>
      <c r="X109" s="180"/>
    </row>
    <row r="110" spans="2:24" x14ac:dyDescent="0.25">
      <c r="B110" s="9">
        <v>106</v>
      </c>
      <c r="C110" s="22">
        <v>43991</v>
      </c>
      <c r="D110" s="9">
        <f t="shared" si="66"/>
        <v>83385</v>
      </c>
      <c r="E110" s="2">
        <f t="shared" si="67"/>
        <v>1020109</v>
      </c>
      <c r="F110" s="63">
        <f t="shared" si="72"/>
        <v>6298.6800436091789</v>
      </c>
      <c r="G110" s="28">
        <f t="shared" si="58"/>
        <v>1.7703672809884655E-3</v>
      </c>
      <c r="H110" s="81">
        <f t="shared" si="59"/>
        <v>1</v>
      </c>
      <c r="I110" s="9">
        <f t="shared" si="64"/>
        <v>-1718178</v>
      </c>
      <c r="J110" s="2">
        <f t="shared" si="68"/>
        <v>0</v>
      </c>
      <c r="K110" s="48">
        <f t="shared" si="65"/>
        <v>1020109</v>
      </c>
      <c r="L110" s="88">
        <f t="shared" si="69"/>
        <v>-89694</v>
      </c>
      <c r="M110" s="2">
        <f t="shared" si="70"/>
        <v>0</v>
      </c>
      <c r="N110" s="48">
        <f t="shared" si="71"/>
        <v>48888</v>
      </c>
      <c r="P110" s="53">
        <f t="shared" si="60"/>
        <v>1.686662388087683E-6</v>
      </c>
      <c r="Q110" s="52">
        <f t="shared" si="61"/>
        <v>3.868283817999274</v>
      </c>
      <c r="R110" s="52">
        <f t="shared" si="62"/>
        <v>0</v>
      </c>
      <c r="S110" s="16">
        <f t="shared" si="63"/>
        <v>0</v>
      </c>
      <c r="T110" s="172"/>
      <c r="U110" s="173"/>
      <c r="V110" s="112"/>
      <c r="W110" s="173"/>
      <c r="X110" s="108"/>
    </row>
    <row r="111" spans="2:24" x14ac:dyDescent="0.25">
      <c r="B111" s="11">
        <v>107</v>
      </c>
      <c r="C111" s="21">
        <v>43992</v>
      </c>
      <c r="D111" s="11">
        <f t="shared" si="66"/>
        <v>83385</v>
      </c>
      <c r="E111" s="4">
        <f t="shared" si="67"/>
        <v>1071458</v>
      </c>
      <c r="F111" s="64">
        <f t="shared" si="72"/>
        <v>6298.6800436091789</v>
      </c>
      <c r="G111" s="27">
        <f t="shared" si="58"/>
        <v>1.7703672809884655E-3</v>
      </c>
      <c r="H111" s="80">
        <f t="shared" si="59"/>
        <v>1</v>
      </c>
      <c r="I111" s="11">
        <f t="shared" si="64"/>
        <v>-1812386</v>
      </c>
      <c r="J111" s="4">
        <f t="shared" si="68"/>
        <v>0</v>
      </c>
      <c r="K111" s="51">
        <f t="shared" si="65"/>
        <v>1071458</v>
      </c>
      <c r="L111" s="87">
        <f t="shared" si="69"/>
        <v>-94208</v>
      </c>
      <c r="M111" s="4">
        <f t="shared" si="70"/>
        <v>0</v>
      </c>
      <c r="N111" s="51">
        <f t="shared" si="71"/>
        <v>51349</v>
      </c>
      <c r="P111" s="54">
        <f t="shared" si="60"/>
        <v>1.686662388087683E-6</v>
      </c>
      <c r="Q111" s="55">
        <f t="shared" si="61"/>
        <v>4.0270984364729792</v>
      </c>
      <c r="R111" s="55">
        <f t="shared" si="62"/>
        <v>0</v>
      </c>
      <c r="S111" s="56">
        <f t="shared" si="63"/>
        <v>0</v>
      </c>
      <c r="T111" s="170"/>
      <c r="U111" s="171"/>
      <c r="V111" s="178"/>
      <c r="W111" s="171"/>
      <c r="X111" s="180"/>
    </row>
    <row r="112" spans="2:24" x14ac:dyDescent="0.25">
      <c r="B112" s="9">
        <v>108</v>
      </c>
      <c r="C112" s="22">
        <v>43993</v>
      </c>
      <c r="D112" s="9">
        <f t="shared" si="66"/>
        <v>83385</v>
      </c>
      <c r="E112" s="2">
        <f t="shared" si="67"/>
        <v>1125392</v>
      </c>
      <c r="F112" s="63">
        <f t="shared" si="72"/>
        <v>6298.6800436091789</v>
      </c>
      <c r="G112" s="28">
        <f t="shared" si="58"/>
        <v>1.7703672809884655E-3</v>
      </c>
      <c r="H112" s="81">
        <f t="shared" si="59"/>
        <v>1</v>
      </c>
      <c r="I112" s="9">
        <f t="shared" si="64"/>
        <v>-1911337</v>
      </c>
      <c r="J112" s="2">
        <f t="shared" si="68"/>
        <v>0</v>
      </c>
      <c r="K112" s="48">
        <f t="shared" si="65"/>
        <v>1125392</v>
      </c>
      <c r="L112" s="88">
        <f t="shared" si="69"/>
        <v>-98951</v>
      </c>
      <c r="M112" s="2">
        <f t="shared" si="70"/>
        <v>0</v>
      </c>
      <c r="N112" s="48">
        <f t="shared" si="71"/>
        <v>53934</v>
      </c>
      <c r="P112" s="53">
        <f t="shared" si="60"/>
        <v>1.686662388087683E-6</v>
      </c>
      <c r="Q112" s="52">
        <f t="shared" si="61"/>
        <v>4.1939057633124577</v>
      </c>
      <c r="R112" s="52">
        <f t="shared" si="62"/>
        <v>0</v>
      </c>
      <c r="S112" s="16">
        <f t="shared" si="63"/>
        <v>0</v>
      </c>
      <c r="T112" s="172"/>
      <c r="U112" s="173"/>
      <c r="V112" s="112"/>
      <c r="W112" s="173"/>
      <c r="X112" s="108"/>
    </row>
    <row r="113" spans="2:24" x14ac:dyDescent="0.25">
      <c r="B113" s="11">
        <v>109</v>
      </c>
      <c r="C113" s="21">
        <v>43994</v>
      </c>
      <c r="D113" s="11">
        <f t="shared" si="66"/>
        <v>83385</v>
      </c>
      <c r="E113" s="4">
        <f t="shared" si="67"/>
        <v>1182041</v>
      </c>
      <c r="F113" s="64">
        <f t="shared" si="72"/>
        <v>6298.6800436091789</v>
      </c>
      <c r="G113" s="27">
        <f t="shared" si="58"/>
        <v>1.7703672809884655E-3</v>
      </c>
      <c r="H113" s="80">
        <f t="shared" si="59"/>
        <v>1</v>
      </c>
      <c r="I113" s="11">
        <f t="shared" si="64"/>
        <v>-2015268</v>
      </c>
      <c r="J113" s="4">
        <f t="shared" si="68"/>
        <v>0</v>
      </c>
      <c r="K113" s="51">
        <f t="shared" si="65"/>
        <v>1182041</v>
      </c>
      <c r="L113" s="87">
        <f t="shared" si="69"/>
        <v>-103931</v>
      </c>
      <c r="M113" s="4">
        <f t="shared" si="70"/>
        <v>0</v>
      </c>
      <c r="N113" s="51">
        <f t="shared" si="71"/>
        <v>56649</v>
      </c>
      <c r="P113" s="54">
        <f t="shared" si="60"/>
        <v>1.686662388087683E-6</v>
      </c>
      <c r="Q113" s="55">
        <f t="shared" si="61"/>
        <v>4.3691111448812379</v>
      </c>
      <c r="R113" s="55">
        <f t="shared" si="62"/>
        <v>0</v>
      </c>
      <c r="S113" s="56">
        <f t="shared" si="63"/>
        <v>0</v>
      </c>
      <c r="T113" s="170"/>
      <c r="U113" s="171"/>
      <c r="V113" s="178"/>
      <c r="W113" s="171"/>
      <c r="X113" s="180"/>
    </row>
    <row r="114" spans="2:24" x14ac:dyDescent="0.25">
      <c r="B114" s="9">
        <v>110</v>
      </c>
      <c r="C114" s="22">
        <v>43995</v>
      </c>
      <c r="D114" s="9">
        <f t="shared" si="66"/>
        <v>83385</v>
      </c>
      <c r="E114" s="2">
        <f t="shared" si="67"/>
        <v>1241541</v>
      </c>
      <c r="F114" s="63">
        <f t="shared" si="72"/>
        <v>6298.6800436091789</v>
      </c>
      <c r="G114" s="28">
        <f t="shared" si="58"/>
        <v>1.7703672809884655E-3</v>
      </c>
      <c r="H114" s="81">
        <f t="shared" si="59"/>
        <v>1</v>
      </c>
      <c r="I114" s="9">
        <f t="shared" si="64"/>
        <v>-2124431</v>
      </c>
      <c r="J114" s="2">
        <f t="shared" si="68"/>
        <v>0</v>
      </c>
      <c r="K114" s="48">
        <f t="shared" si="65"/>
        <v>1241541</v>
      </c>
      <c r="L114" s="88">
        <f t="shared" si="69"/>
        <v>-109163</v>
      </c>
      <c r="M114" s="2">
        <f t="shared" si="70"/>
        <v>0</v>
      </c>
      <c r="N114" s="48">
        <f t="shared" si="71"/>
        <v>59500</v>
      </c>
      <c r="P114" s="53">
        <f t="shared" si="60"/>
        <v>1.686662388087683E-6</v>
      </c>
      <c r="Q114" s="52">
        <f t="shared" si="61"/>
        <v>4.5531343478118469</v>
      </c>
      <c r="R114" s="52">
        <f t="shared" si="62"/>
        <v>0</v>
      </c>
      <c r="S114" s="16">
        <f t="shared" si="63"/>
        <v>0</v>
      </c>
      <c r="T114" s="172"/>
      <c r="U114" s="173"/>
      <c r="V114" s="112"/>
      <c r="W114" s="173"/>
      <c r="X114" s="108"/>
    </row>
    <row r="115" spans="2:24" x14ac:dyDescent="0.25">
      <c r="B115" s="11">
        <v>111</v>
      </c>
      <c r="C115" s="21">
        <v>43996</v>
      </c>
      <c r="D115" s="11">
        <f t="shared" si="66"/>
        <v>83385</v>
      </c>
      <c r="E115" s="4">
        <f t="shared" si="67"/>
        <v>1304036</v>
      </c>
      <c r="F115" s="64">
        <f t="shared" si="72"/>
        <v>6298.6800436091789</v>
      </c>
      <c r="G115" s="27">
        <f t="shared" si="58"/>
        <v>1.7703672809884655E-3</v>
      </c>
      <c r="H115" s="80">
        <f t="shared" si="59"/>
        <v>1</v>
      </c>
      <c r="I115" s="11">
        <f t="shared" si="64"/>
        <v>-2239089</v>
      </c>
      <c r="J115" s="4">
        <f t="shared" si="68"/>
        <v>0</v>
      </c>
      <c r="K115" s="51">
        <f t="shared" si="65"/>
        <v>1304036</v>
      </c>
      <c r="L115" s="87">
        <f t="shared" si="69"/>
        <v>-114658</v>
      </c>
      <c r="M115" s="4">
        <f t="shared" si="70"/>
        <v>0</v>
      </c>
      <c r="N115" s="51">
        <f t="shared" si="71"/>
        <v>62495</v>
      </c>
      <c r="P115" s="54">
        <f t="shared" si="60"/>
        <v>1.686662388087683E-6</v>
      </c>
      <c r="Q115" s="55">
        <f t="shared" si="61"/>
        <v>4.7464213594083624</v>
      </c>
      <c r="R115" s="55">
        <f t="shared" si="62"/>
        <v>0</v>
      </c>
      <c r="S115" s="56">
        <f t="shared" si="63"/>
        <v>0</v>
      </c>
      <c r="T115" s="170"/>
      <c r="U115" s="171"/>
      <c r="V115" s="178"/>
      <c r="W115" s="171"/>
      <c r="X115" s="180"/>
    </row>
    <row r="116" spans="2:24" x14ac:dyDescent="0.25">
      <c r="B116" s="9">
        <v>112</v>
      </c>
      <c r="C116" s="22">
        <v>43997</v>
      </c>
      <c r="D116" s="9">
        <f t="shared" si="66"/>
        <v>83385</v>
      </c>
      <c r="E116" s="2">
        <f t="shared" si="67"/>
        <v>1369677</v>
      </c>
      <c r="F116" s="63">
        <f t="shared" si="72"/>
        <v>6298.6800436091789</v>
      </c>
      <c r="G116" s="28">
        <f t="shared" si="58"/>
        <v>1.7703672809884655E-3</v>
      </c>
      <c r="H116" s="81">
        <f t="shared" si="59"/>
        <v>1</v>
      </c>
      <c r="I116" s="9">
        <f t="shared" si="64"/>
        <v>-2359518</v>
      </c>
      <c r="J116" s="2">
        <f t="shared" si="68"/>
        <v>0</v>
      </c>
      <c r="K116" s="48">
        <f t="shared" si="65"/>
        <v>1369677</v>
      </c>
      <c r="L116" s="88">
        <f t="shared" si="69"/>
        <v>-120429</v>
      </c>
      <c r="M116" s="2">
        <f t="shared" si="70"/>
        <v>0</v>
      </c>
      <c r="N116" s="48">
        <f t="shared" si="71"/>
        <v>65641</v>
      </c>
      <c r="P116" s="53">
        <f t="shared" si="60"/>
        <v>1.686662388087683E-6</v>
      </c>
      <c r="Q116" s="52">
        <f t="shared" si="61"/>
        <v>4.9494379559241377</v>
      </c>
      <c r="R116" s="52">
        <f t="shared" si="62"/>
        <v>0</v>
      </c>
      <c r="S116" s="16">
        <f t="shared" si="63"/>
        <v>0</v>
      </c>
      <c r="T116" s="172"/>
      <c r="U116" s="173"/>
      <c r="V116" s="112"/>
      <c r="W116" s="173"/>
      <c r="X116" s="108"/>
    </row>
    <row r="117" spans="2:24" x14ac:dyDescent="0.25">
      <c r="B117" s="11">
        <v>113</v>
      </c>
      <c r="C117" s="21">
        <v>43998</v>
      </c>
      <c r="D117" s="11">
        <f t="shared" si="66"/>
        <v>83385</v>
      </c>
      <c r="E117" s="4">
        <f t="shared" si="67"/>
        <v>1438622</v>
      </c>
      <c r="F117" s="64">
        <f t="shared" si="72"/>
        <v>6298.6800436091789</v>
      </c>
      <c r="G117" s="27">
        <f t="shared" si="58"/>
        <v>1.7703672809884655E-3</v>
      </c>
      <c r="H117" s="80">
        <f t="shared" si="59"/>
        <v>1</v>
      </c>
      <c r="I117" s="11">
        <f t="shared" si="64"/>
        <v>-2486009</v>
      </c>
      <c r="J117" s="4">
        <f t="shared" si="68"/>
        <v>0</v>
      </c>
      <c r="K117" s="51">
        <f t="shared" si="65"/>
        <v>1438622</v>
      </c>
      <c r="L117" s="87">
        <f t="shared" si="69"/>
        <v>-126491</v>
      </c>
      <c r="M117" s="4">
        <f t="shared" si="70"/>
        <v>0</v>
      </c>
      <c r="N117" s="51">
        <f t="shared" si="71"/>
        <v>68945</v>
      </c>
      <c r="P117" s="54">
        <f t="shared" si="60"/>
        <v>1.686662388087683E-6</v>
      </c>
      <c r="Q117" s="55">
        <f t="shared" si="61"/>
        <v>5.1626729184229267</v>
      </c>
      <c r="R117" s="55">
        <f t="shared" si="62"/>
        <v>0</v>
      </c>
      <c r="S117" s="56">
        <f t="shared" si="63"/>
        <v>0</v>
      </c>
      <c r="T117" s="170"/>
      <c r="U117" s="171"/>
      <c r="V117" s="178"/>
      <c r="W117" s="171"/>
      <c r="X117" s="180"/>
    </row>
    <row r="118" spans="2:24" x14ac:dyDescent="0.25">
      <c r="B118" s="9">
        <v>114</v>
      </c>
      <c r="C118" s="22">
        <v>43999</v>
      </c>
      <c r="D118" s="9">
        <f t="shared" si="66"/>
        <v>83385</v>
      </c>
      <c r="E118" s="2">
        <f t="shared" si="67"/>
        <v>1511038</v>
      </c>
      <c r="F118" s="63">
        <f t="shared" si="72"/>
        <v>6298.6800436091789</v>
      </c>
      <c r="G118" s="28">
        <f t="shared" si="58"/>
        <v>1.7703672809884655E-3</v>
      </c>
      <c r="H118" s="81">
        <f t="shared" si="59"/>
        <v>1</v>
      </c>
      <c r="I118" s="9">
        <f t="shared" si="64"/>
        <v>-2618867</v>
      </c>
      <c r="J118" s="2">
        <f t="shared" si="68"/>
        <v>0</v>
      </c>
      <c r="K118" s="48">
        <f t="shared" si="65"/>
        <v>1511038</v>
      </c>
      <c r="L118" s="88">
        <f t="shared" si="69"/>
        <v>-132858</v>
      </c>
      <c r="M118" s="2">
        <f t="shared" si="70"/>
        <v>0</v>
      </c>
      <c r="N118" s="48">
        <f t="shared" si="71"/>
        <v>72416</v>
      </c>
      <c r="P118" s="53">
        <f t="shared" si="60"/>
        <v>1.686662388087683E-6</v>
      </c>
      <c r="Q118" s="52">
        <f t="shared" si="61"/>
        <v>5.3866414043224866</v>
      </c>
      <c r="R118" s="52">
        <f t="shared" si="62"/>
        <v>0</v>
      </c>
      <c r="S118" s="16">
        <f t="shared" si="63"/>
        <v>0</v>
      </c>
      <c r="T118" s="172"/>
      <c r="U118" s="173"/>
      <c r="V118" s="112"/>
      <c r="W118" s="173"/>
      <c r="X118" s="108"/>
    </row>
    <row r="119" spans="2:24" x14ac:dyDescent="0.25">
      <c r="B119" s="11">
        <v>115</v>
      </c>
      <c r="C119" s="21">
        <v>44000</v>
      </c>
      <c r="D119" s="11">
        <f t="shared" si="66"/>
        <v>83385</v>
      </c>
      <c r="E119" s="4">
        <f t="shared" si="67"/>
        <v>1587099</v>
      </c>
      <c r="F119" s="64">
        <f t="shared" si="72"/>
        <v>6298.6800436091789</v>
      </c>
      <c r="G119" s="27">
        <f t="shared" si="58"/>
        <v>1.7703672809884655E-3</v>
      </c>
      <c r="H119" s="80">
        <f t="shared" si="59"/>
        <v>1</v>
      </c>
      <c r="I119" s="11">
        <f t="shared" si="64"/>
        <v>-2758413</v>
      </c>
      <c r="J119" s="4">
        <f t="shared" si="68"/>
        <v>0</v>
      </c>
      <c r="K119" s="51">
        <f t="shared" si="65"/>
        <v>1587099</v>
      </c>
      <c r="L119" s="87">
        <f t="shared" si="69"/>
        <v>-139546</v>
      </c>
      <c r="M119" s="4">
        <f t="shared" si="70"/>
        <v>0</v>
      </c>
      <c r="N119" s="51">
        <f t="shared" si="71"/>
        <v>76061</v>
      </c>
      <c r="P119" s="54">
        <f t="shared" ref="P119:P150" si="73">R$17*((1+P$17-Q$17)*(1+P$17+S$17)-Q$17)</f>
        <v>1.686662388087683E-6</v>
      </c>
      <c r="Q119" s="55">
        <f t="shared" ref="Q119:Q150" si="74">(1+P$17-Q$17)*(1+P$17+S$17)-R$17*((S$17*K118)+((I118+J118)*(1+P$17+S$17)))</f>
        <v>5.6218835729876586</v>
      </c>
      <c r="R119" s="55">
        <f t="shared" ref="R119:R150" si="75">-J118*(1+P$17+S$17)</f>
        <v>0</v>
      </c>
      <c r="S119" s="56">
        <f t="shared" si="63"/>
        <v>0</v>
      </c>
      <c r="T119" s="170"/>
      <c r="U119" s="171"/>
      <c r="V119" s="178"/>
      <c r="W119" s="171"/>
      <c r="X119" s="180"/>
    </row>
    <row r="120" spans="2:24" x14ac:dyDescent="0.25">
      <c r="B120" s="9">
        <v>116</v>
      </c>
      <c r="C120" s="22">
        <v>44001</v>
      </c>
      <c r="D120" s="9">
        <f t="shared" si="66"/>
        <v>83385</v>
      </c>
      <c r="E120" s="2">
        <f t="shared" si="67"/>
        <v>1666989</v>
      </c>
      <c r="F120" s="63">
        <f t="shared" si="72"/>
        <v>6298.6800436091789</v>
      </c>
      <c r="G120" s="28">
        <f t="shared" si="58"/>
        <v>1.7703672809884655E-3</v>
      </c>
      <c r="H120" s="81">
        <f t="shared" si="59"/>
        <v>1</v>
      </c>
      <c r="I120" s="9">
        <f t="shared" si="64"/>
        <v>-2904983</v>
      </c>
      <c r="J120" s="2">
        <f t="shared" si="68"/>
        <v>0</v>
      </c>
      <c r="K120" s="48">
        <f t="shared" si="65"/>
        <v>1666989</v>
      </c>
      <c r="L120" s="88">
        <f t="shared" si="69"/>
        <v>-146570</v>
      </c>
      <c r="M120" s="2">
        <f t="shared" si="70"/>
        <v>0</v>
      </c>
      <c r="N120" s="48">
        <f t="shared" si="71"/>
        <v>79890</v>
      </c>
      <c r="P120" s="53">
        <f t="shared" si="73"/>
        <v>1.686662388087683E-6</v>
      </c>
      <c r="Q120" s="52">
        <f t="shared" si="74"/>
        <v>5.8689676459090725</v>
      </c>
      <c r="R120" s="52">
        <f t="shared" si="75"/>
        <v>0</v>
      </c>
      <c r="S120" s="16">
        <f t="shared" si="63"/>
        <v>0</v>
      </c>
      <c r="T120" s="172"/>
      <c r="U120" s="173"/>
      <c r="V120" s="112"/>
      <c r="W120" s="173"/>
      <c r="X120" s="108"/>
    </row>
    <row r="121" spans="2:24" x14ac:dyDescent="0.25">
      <c r="B121" s="11">
        <v>117</v>
      </c>
      <c r="C121" s="21">
        <v>44002</v>
      </c>
      <c r="D121" s="11">
        <f t="shared" si="66"/>
        <v>83385</v>
      </c>
      <c r="E121" s="4">
        <f t="shared" si="67"/>
        <v>1750900</v>
      </c>
      <c r="F121" s="64">
        <f t="shared" si="72"/>
        <v>6298.6800436091789</v>
      </c>
      <c r="G121" s="27">
        <f t="shared" si="58"/>
        <v>1.7703672809884655E-3</v>
      </c>
      <c r="H121" s="80">
        <f t="shared" si="59"/>
        <v>1</v>
      </c>
      <c r="I121" s="11">
        <f t="shared" si="64"/>
        <v>-3058931</v>
      </c>
      <c r="J121" s="4">
        <f t="shared" si="68"/>
        <v>0</v>
      </c>
      <c r="K121" s="51">
        <f t="shared" si="65"/>
        <v>1750900</v>
      </c>
      <c r="L121" s="87">
        <f t="shared" si="69"/>
        <v>-153948</v>
      </c>
      <c r="M121" s="4">
        <f t="shared" si="70"/>
        <v>0</v>
      </c>
      <c r="N121" s="51">
        <f t="shared" si="71"/>
        <v>83911</v>
      </c>
      <c r="P121" s="54">
        <f t="shared" si="73"/>
        <v>1.686662388087683E-6</v>
      </c>
      <c r="Q121" s="55">
        <f t="shared" si="74"/>
        <v>6.1284886879786882</v>
      </c>
      <c r="R121" s="55">
        <f t="shared" si="75"/>
        <v>0</v>
      </c>
      <c r="S121" s="56">
        <f t="shared" si="63"/>
        <v>0</v>
      </c>
      <c r="T121" s="170"/>
      <c r="U121" s="171"/>
      <c r="V121" s="178"/>
      <c r="W121" s="171"/>
      <c r="X121" s="180"/>
    </row>
    <row r="122" spans="2:24" x14ac:dyDescent="0.25">
      <c r="B122" s="9">
        <v>118</v>
      </c>
      <c r="C122" s="22">
        <v>44003</v>
      </c>
      <c r="D122" s="9">
        <f t="shared" si="66"/>
        <v>83385</v>
      </c>
      <c r="E122" s="2">
        <f t="shared" si="67"/>
        <v>1839035</v>
      </c>
      <c r="F122" s="63">
        <f t="shared" si="72"/>
        <v>6298.6800436091789</v>
      </c>
      <c r="G122" s="28">
        <f t="shared" si="58"/>
        <v>1.7703672809884655E-3</v>
      </c>
      <c r="H122" s="81">
        <f t="shared" si="59"/>
        <v>1</v>
      </c>
      <c r="I122" s="9">
        <f t="shared" si="64"/>
        <v>-3220629</v>
      </c>
      <c r="J122" s="2">
        <f t="shared" si="68"/>
        <v>0</v>
      </c>
      <c r="K122" s="48">
        <f t="shared" si="65"/>
        <v>1839035</v>
      </c>
      <c r="L122" s="88">
        <f t="shared" si="69"/>
        <v>-161698</v>
      </c>
      <c r="M122" s="2">
        <f t="shared" si="70"/>
        <v>0</v>
      </c>
      <c r="N122" s="48">
        <f t="shared" si="71"/>
        <v>88135</v>
      </c>
      <c r="P122" s="53">
        <f t="shared" si="73"/>
        <v>1.686662388087683E-6</v>
      </c>
      <c r="Q122" s="52">
        <f t="shared" si="74"/>
        <v>6.4010733534402746</v>
      </c>
      <c r="R122" s="52">
        <f t="shared" si="75"/>
        <v>0</v>
      </c>
      <c r="S122" s="16">
        <f t="shared" si="63"/>
        <v>0</v>
      </c>
      <c r="T122" s="172"/>
      <c r="U122" s="173"/>
      <c r="V122" s="112"/>
      <c r="W122" s="173"/>
      <c r="X122" s="108"/>
    </row>
    <row r="123" spans="2:24" x14ac:dyDescent="0.25">
      <c r="B123" s="11">
        <v>119</v>
      </c>
      <c r="C123" s="21">
        <v>44004</v>
      </c>
      <c r="D123" s="11">
        <f t="shared" si="66"/>
        <v>83385</v>
      </c>
      <c r="E123" s="4">
        <f t="shared" si="67"/>
        <v>1931607</v>
      </c>
      <c r="F123" s="64">
        <f t="shared" si="72"/>
        <v>6298.6800436091789</v>
      </c>
      <c r="G123" s="27">
        <f t="shared" si="58"/>
        <v>1.7703672809884655E-3</v>
      </c>
      <c r="H123" s="80">
        <f t="shared" si="59"/>
        <v>1</v>
      </c>
      <c r="I123" s="11">
        <f t="shared" si="64"/>
        <v>-3390466</v>
      </c>
      <c r="J123" s="4">
        <f t="shared" si="68"/>
        <v>0</v>
      </c>
      <c r="K123" s="51">
        <f t="shared" si="65"/>
        <v>1931607</v>
      </c>
      <c r="L123" s="87">
        <f t="shared" si="69"/>
        <v>-169837</v>
      </c>
      <c r="M123" s="4">
        <f t="shared" si="70"/>
        <v>0</v>
      </c>
      <c r="N123" s="51">
        <f t="shared" si="71"/>
        <v>92572</v>
      </c>
      <c r="P123" s="54">
        <f t="shared" si="73"/>
        <v>1.686662388087683E-6</v>
      </c>
      <c r="Q123" s="55">
        <f t="shared" si="74"/>
        <v>6.6873803529367546</v>
      </c>
      <c r="R123" s="55">
        <f t="shared" si="75"/>
        <v>0</v>
      </c>
      <c r="S123" s="56">
        <f t="shared" si="63"/>
        <v>0</v>
      </c>
      <c r="T123" s="170"/>
      <c r="U123" s="171"/>
      <c r="V123" s="178"/>
      <c r="W123" s="171"/>
      <c r="X123" s="180"/>
    </row>
    <row r="124" spans="2:24" x14ac:dyDescent="0.25">
      <c r="B124" s="9">
        <v>120</v>
      </c>
      <c r="C124" s="22">
        <v>44005</v>
      </c>
      <c r="D124" s="9">
        <f t="shared" si="66"/>
        <v>83385</v>
      </c>
      <c r="E124" s="2">
        <f t="shared" si="67"/>
        <v>2028838</v>
      </c>
      <c r="F124" s="63">
        <f t="shared" si="72"/>
        <v>6298.6800436091789</v>
      </c>
      <c r="G124" s="28">
        <f t="shared" si="58"/>
        <v>1.7703672809884655E-3</v>
      </c>
      <c r="H124" s="81">
        <f t="shared" si="59"/>
        <v>1</v>
      </c>
      <c r="I124" s="9">
        <f t="shared" si="64"/>
        <v>-3568852</v>
      </c>
      <c r="J124" s="2">
        <f t="shared" si="68"/>
        <v>0</v>
      </c>
      <c r="K124" s="48">
        <f t="shared" si="65"/>
        <v>2028838</v>
      </c>
      <c r="L124" s="88">
        <f t="shared" si="69"/>
        <v>-178386</v>
      </c>
      <c r="M124" s="2">
        <f t="shared" si="70"/>
        <v>0</v>
      </c>
      <c r="N124" s="48">
        <f t="shared" si="71"/>
        <v>97231</v>
      </c>
      <c r="P124" s="53">
        <f t="shared" si="73"/>
        <v>1.686662388087683E-6</v>
      </c>
      <c r="Q124" s="52">
        <f t="shared" si="74"/>
        <v>6.9880986120559623</v>
      </c>
      <c r="R124" s="52">
        <f t="shared" si="75"/>
        <v>0</v>
      </c>
      <c r="S124" s="16">
        <f t="shared" si="63"/>
        <v>0</v>
      </c>
      <c r="T124" s="172"/>
      <c r="U124" s="173"/>
      <c r="V124" s="112"/>
      <c r="W124" s="173"/>
      <c r="X124" s="108"/>
    </row>
    <row r="125" spans="2:24" x14ac:dyDescent="0.25">
      <c r="B125" s="11">
        <v>121</v>
      </c>
      <c r="C125" s="21">
        <v>44006</v>
      </c>
      <c r="D125" s="11">
        <f t="shared" si="66"/>
        <v>83385</v>
      </c>
      <c r="E125" s="4">
        <f t="shared" si="67"/>
        <v>2130964</v>
      </c>
      <c r="F125" s="64">
        <f t="shared" si="72"/>
        <v>6298.6800436091789</v>
      </c>
      <c r="G125" s="27">
        <f t="shared" si="58"/>
        <v>1.7703672809884655E-3</v>
      </c>
      <c r="H125" s="80">
        <f t="shared" si="59"/>
        <v>1</v>
      </c>
      <c r="I125" s="11">
        <f t="shared" si="64"/>
        <v>-3756217</v>
      </c>
      <c r="J125" s="4">
        <f t="shared" si="68"/>
        <v>0</v>
      </c>
      <c r="K125" s="51">
        <f t="shared" si="65"/>
        <v>2130964</v>
      </c>
      <c r="L125" s="87">
        <f t="shared" si="69"/>
        <v>-187365</v>
      </c>
      <c r="M125" s="4">
        <f t="shared" si="70"/>
        <v>0</v>
      </c>
      <c r="N125" s="51">
        <f t="shared" si="71"/>
        <v>102126</v>
      </c>
      <c r="P125" s="54">
        <f t="shared" si="73"/>
        <v>1.686662388087683E-6</v>
      </c>
      <c r="Q125" s="55">
        <f t="shared" si="74"/>
        <v>7.3039538587353636</v>
      </c>
      <c r="R125" s="55">
        <f t="shared" si="75"/>
        <v>0</v>
      </c>
      <c r="S125" s="56">
        <f t="shared" si="63"/>
        <v>0</v>
      </c>
      <c r="T125" s="170"/>
      <c r="U125" s="171"/>
      <c r="V125" s="178"/>
      <c r="W125" s="171"/>
      <c r="X125" s="180"/>
    </row>
    <row r="126" spans="2:24" x14ac:dyDescent="0.25">
      <c r="B126" s="9">
        <v>122</v>
      </c>
      <c r="C126" s="22">
        <v>44007</v>
      </c>
      <c r="D126" s="9">
        <f t="shared" si="66"/>
        <v>83385</v>
      </c>
      <c r="E126" s="2">
        <f t="shared" si="67"/>
        <v>2238231</v>
      </c>
      <c r="F126" s="63">
        <f t="shared" si="72"/>
        <v>6298.6800436091789</v>
      </c>
      <c r="G126" s="28">
        <f t="shared" si="58"/>
        <v>1.7703672809884655E-3</v>
      </c>
      <c r="H126" s="81">
        <f t="shared" si="59"/>
        <v>1</v>
      </c>
      <c r="I126" s="9">
        <f t="shared" si="64"/>
        <v>-3953014</v>
      </c>
      <c r="J126" s="2">
        <f t="shared" si="68"/>
        <v>0</v>
      </c>
      <c r="K126" s="48">
        <f t="shared" si="65"/>
        <v>2238231</v>
      </c>
      <c r="L126" s="88">
        <f t="shared" si="69"/>
        <v>-196797</v>
      </c>
      <c r="M126" s="2">
        <f t="shared" si="70"/>
        <v>0</v>
      </c>
      <c r="N126" s="48">
        <f t="shared" si="71"/>
        <v>107267</v>
      </c>
      <c r="P126" s="53">
        <f t="shared" si="73"/>
        <v>1.686662388087683E-6</v>
      </c>
      <c r="Q126" s="52">
        <f t="shared" si="74"/>
        <v>7.6357077159024982</v>
      </c>
      <c r="R126" s="52">
        <f t="shared" si="75"/>
        <v>0</v>
      </c>
      <c r="S126" s="16">
        <f t="shared" si="63"/>
        <v>0</v>
      </c>
      <c r="T126" s="172"/>
      <c r="U126" s="173"/>
      <c r="V126" s="112"/>
      <c r="W126" s="173"/>
      <c r="X126" s="108"/>
    </row>
    <row r="127" spans="2:24" x14ac:dyDescent="0.25">
      <c r="B127" s="11">
        <v>123</v>
      </c>
      <c r="C127" s="21">
        <v>44008</v>
      </c>
      <c r="D127" s="11">
        <f t="shared" si="66"/>
        <v>83385</v>
      </c>
      <c r="E127" s="4">
        <f t="shared" si="67"/>
        <v>2350897</v>
      </c>
      <c r="F127" s="64">
        <f t="shared" si="72"/>
        <v>6298.6800436091789</v>
      </c>
      <c r="G127" s="27">
        <f t="shared" si="58"/>
        <v>1.7703672809884655E-3</v>
      </c>
      <c r="H127" s="80">
        <f t="shared" si="59"/>
        <v>1</v>
      </c>
      <c r="I127" s="11">
        <f t="shared" si="64"/>
        <v>-4159717</v>
      </c>
      <c r="J127" s="4">
        <f t="shared" si="68"/>
        <v>0</v>
      </c>
      <c r="K127" s="51">
        <f t="shared" si="65"/>
        <v>2350897</v>
      </c>
      <c r="L127" s="87">
        <f t="shared" si="69"/>
        <v>-206703</v>
      </c>
      <c r="M127" s="4">
        <f t="shared" si="70"/>
        <v>0</v>
      </c>
      <c r="N127" s="51">
        <f t="shared" si="71"/>
        <v>112666</v>
      </c>
      <c r="P127" s="54">
        <f t="shared" si="73"/>
        <v>1.686662388087683E-6</v>
      </c>
      <c r="Q127" s="55">
        <f t="shared" si="74"/>
        <v>7.9841621360605659</v>
      </c>
      <c r="R127" s="55">
        <f t="shared" si="75"/>
        <v>0</v>
      </c>
      <c r="S127" s="56">
        <f t="shared" si="63"/>
        <v>0</v>
      </c>
      <c r="T127" s="170"/>
      <c r="U127" s="171"/>
      <c r="V127" s="178"/>
      <c r="W127" s="171"/>
      <c r="X127" s="180"/>
    </row>
    <row r="128" spans="2:24" x14ac:dyDescent="0.25">
      <c r="B128" s="9">
        <v>124</v>
      </c>
      <c r="C128" s="22">
        <v>44009</v>
      </c>
      <c r="D128" s="9">
        <f t="shared" si="66"/>
        <v>83385</v>
      </c>
      <c r="E128" s="2">
        <f t="shared" si="67"/>
        <v>2469234</v>
      </c>
      <c r="F128" s="63">
        <f t="shared" si="72"/>
        <v>6298.6800436091789</v>
      </c>
      <c r="G128" s="28">
        <f t="shared" si="58"/>
        <v>1.7703672809884655E-3</v>
      </c>
      <c r="H128" s="81">
        <f t="shared" si="59"/>
        <v>1</v>
      </c>
      <c r="I128" s="9">
        <f t="shared" si="64"/>
        <v>-4376825</v>
      </c>
      <c r="J128" s="2">
        <f t="shared" si="68"/>
        <v>0</v>
      </c>
      <c r="K128" s="48">
        <f t="shared" si="65"/>
        <v>2469234</v>
      </c>
      <c r="L128" s="88">
        <f t="shared" si="69"/>
        <v>-217108</v>
      </c>
      <c r="M128" s="2">
        <f t="shared" si="70"/>
        <v>0</v>
      </c>
      <c r="N128" s="48">
        <f t="shared" si="71"/>
        <v>118337</v>
      </c>
      <c r="P128" s="53">
        <f t="shared" si="73"/>
        <v>1.686662388087683E-6</v>
      </c>
      <c r="Q128" s="52">
        <f t="shared" si="74"/>
        <v>8.3501563411097344</v>
      </c>
      <c r="R128" s="52">
        <f t="shared" si="75"/>
        <v>0</v>
      </c>
      <c r="S128" s="16">
        <f t="shared" si="63"/>
        <v>0</v>
      </c>
      <c r="T128" s="172"/>
      <c r="U128" s="173"/>
      <c r="V128" s="112"/>
      <c r="W128" s="173"/>
      <c r="X128" s="108"/>
    </row>
    <row r="129" spans="2:24" x14ac:dyDescent="0.25">
      <c r="B129" s="11">
        <v>125</v>
      </c>
      <c r="C129" s="21">
        <v>44010</v>
      </c>
      <c r="D129" s="11">
        <f t="shared" si="66"/>
        <v>83385</v>
      </c>
      <c r="E129" s="4">
        <f t="shared" si="67"/>
        <v>2593528</v>
      </c>
      <c r="F129" s="64">
        <f t="shared" si="72"/>
        <v>6298.6800436091789</v>
      </c>
      <c r="G129" s="27">
        <f t="shared" si="58"/>
        <v>1.7703672809884655E-3</v>
      </c>
      <c r="H129" s="80">
        <f t="shared" si="59"/>
        <v>1</v>
      </c>
      <c r="I129" s="11">
        <f t="shared" ref="I129:I160" si="76">INT((S$17*K129+I128)/(1+R$17*J129))</f>
        <v>-4604861</v>
      </c>
      <c r="J129" s="4">
        <f t="shared" si="68"/>
        <v>0</v>
      </c>
      <c r="K129" s="51">
        <f t="shared" ref="K129:K160" si="77">INT((Q$17*J129+K128)/(1+P$17+S$17))</f>
        <v>2593528</v>
      </c>
      <c r="L129" s="87">
        <f t="shared" si="69"/>
        <v>-228036</v>
      </c>
      <c r="M129" s="4">
        <f t="shared" si="70"/>
        <v>0</v>
      </c>
      <c r="N129" s="51">
        <f t="shared" si="71"/>
        <v>124294</v>
      </c>
      <c r="P129" s="54">
        <f t="shared" si="73"/>
        <v>1.686662388087683E-6</v>
      </c>
      <c r="Q129" s="55">
        <f t="shared" si="74"/>
        <v>8.7345738767991996</v>
      </c>
      <c r="R129" s="55">
        <f t="shared" si="75"/>
        <v>0</v>
      </c>
      <c r="S129" s="56">
        <f t="shared" si="63"/>
        <v>0</v>
      </c>
      <c r="T129" s="170"/>
      <c r="U129" s="171"/>
      <c r="V129" s="178"/>
      <c r="W129" s="171"/>
      <c r="X129" s="180"/>
    </row>
    <row r="130" spans="2:24" x14ac:dyDescent="0.25">
      <c r="B130" s="9">
        <v>126</v>
      </c>
      <c r="C130" s="22">
        <v>44011</v>
      </c>
      <c r="D130" s="9">
        <f t="shared" si="66"/>
        <v>83385</v>
      </c>
      <c r="E130" s="2">
        <f t="shared" si="67"/>
        <v>2724079</v>
      </c>
      <c r="F130" s="63">
        <f t="shared" si="72"/>
        <v>6298.6800436091789</v>
      </c>
      <c r="G130" s="28">
        <f t="shared" si="58"/>
        <v>1.7703672809884655E-3</v>
      </c>
      <c r="H130" s="81">
        <f t="shared" si="59"/>
        <v>1</v>
      </c>
      <c r="I130" s="9">
        <f t="shared" si="76"/>
        <v>-4844376</v>
      </c>
      <c r="J130" s="2">
        <f t="shared" si="68"/>
        <v>0</v>
      </c>
      <c r="K130" s="48">
        <f t="shared" si="77"/>
        <v>2724079</v>
      </c>
      <c r="L130" s="88">
        <f t="shared" si="69"/>
        <v>-239515</v>
      </c>
      <c r="M130" s="2">
        <f t="shared" si="70"/>
        <v>0</v>
      </c>
      <c r="N130" s="48">
        <f t="shared" si="71"/>
        <v>130551</v>
      </c>
      <c r="P130" s="53">
        <f t="shared" si="73"/>
        <v>1.686662388087683E-6</v>
      </c>
      <c r="Q130" s="52">
        <f t="shared" si="74"/>
        <v>9.1383409269554008</v>
      </c>
      <c r="R130" s="52">
        <f t="shared" si="75"/>
        <v>0</v>
      </c>
      <c r="S130" s="16">
        <f t="shared" si="63"/>
        <v>0</v>
      </c>
      <c r="T130" s="172"/>
      <c r="U130" s="173"/>
      <c r="V130" s="112"/>
      <c r="W130" s="173"/>
      <c r="X130" s="108"/>
    </row>
    <row r="131" spans="2:24" x14ac:dyDescent="0.25">
      <c r="B131" s="11">
        <v>127</v>
      </c>
      <c r="C131" s="21">
        <v>44012</v>
      </c>
      <c r="D131" s="11">
        <f t="shared" si="66"/>
        <v>83385</v>
      </c>
      <c r="E131" s="4">
        <f t="shared" si="67"/>
        <v>2861201</v>
      </c>
      <c r="F131" s="64">
        <f t="shared" si="72"/>
        <v>6298.6800436091789</v>
      </c>
      <c r="G131" s="27">
        <f t="shared" si="58"/>
        <v>1.7703672809884655E-3</v>
      </c>
      <c r="H131" s="80">
        <f t="shared" si="59"/>
        <v>1</v>
      </c>
      <c r="I131" s="11">
        <f t="shared" si="76"/>
        <v>-5095947</v>
      </c>
      <c r="J131" s="4">
        <f t="shared" si="68"/>
        <v>0</v>
      </c>
      <c r="K131" s="51">
        <f t="shared" si="77"/>
        <v>2861201</v>
      </c>
      <c r="L131" s="87">
        <f t="shared" si="69"/>
        <v>-251571</v>
      </c>
      <c r="M131" s="4">
        <f t="shared" si="70"/>
        <v>0</v>
      </c>
      <c r="N131" s="51">
        <f t="shared" si="71"/>
        <v>137122</v>
      </c>
      <c r="P131" s="54">
        <f t="shared" si="73"/>
        <v>1.686662388087683E-6</v>
      </c>
      <c r="Q131" s="55">
        <f t="shared" si="74"/>
        <v>9.5624330565691658</v>
      </c>
      <c r="R131" s="55">
        <f t="shared" si="75"/>
        <v>0</v>
      </c>
      <c r="S131" s="56">
        <f t="shared" si="63"/>
        <v>0</v>
      </c>
      <c r="T131" s="170"/>
      <c r="U131" s="171"/>
      <c r="V131" s="178"/>
      <c r="W131" s="171"/>
      <c r="X131" s="180"/>
    </row>
    <row r="132" spans="2:24" x14ac:dyDescent="0.25">
      <c r="B132" s="9">
        <v>128</v>
      </c>
      <c r="C132" s="22">
        <v>44013</v>
      </c>
      <c r="D132" s="9">
        <f t="shared" si="66"/>
        <v>83385</v>
      </c>
      <c r="E132" s="2">
        <f t="shared" si="67"/>
        <v>3005226</v>
      </c>
      <c r="F132" s="63">
        <f t="shared" si="72"/>
        <v>6298.6800436091789</v>
      </c>
      <c r="G132" s="28">
        <f t="shared" ref="G132:G195" si="78">D132/U$3</f>
        <v>1.7703672809884655E-3</v>
      </c>
      <c r="H132" s="81">
        <f t="shared" si="59"/>
        <v>1</v>
      </c>
      <c r="I132" s="9">
        <f t="shared" si="76"/>
        <v>-5360182</v>
      </c>
      <c r="J132" s="2">
        <f t="shared" si="68"/>
        <v>0</v>
      </c>
      <c r="K132" s="48">
        <f t="shared" si="77"/>
        <v>3005226</v>
      </c>
      <c r="L132" s="88">
        <f t="shared" si="69"/>
        <v>-264235</v>
      </c>
      <c r="M132" s="2">
        <f t="shared" si="70"/>
        <v>0</v>
      </c>
      <c r="N132" s="48">
        <f t="shared" si="71"/>
        <v>144025</v>
      </c>
      <c r="P132" s="53">
        <f t="shared" si="73"/>
        <v>1.686662388087683E-6</v>
      </c>
      <c r="Q132" s="52">
        <f t="shared" si="74"/>
        <v>10.007871840252157</v>
      </c>
      <c r="R132" s="52">
        <f t="shared" si="75"/>
        <v>0</v>
      </c>
      <c r="S132" s="16">
        <f t="shared" si="63"/>
        <v>0</v>
      </c>
      <c r="T132" s="172"/>
      <c r="U132" s="173"/>
      <c r="V132" s="112"/>
      <c r="W132" s="173"/>
      <c r="X132" s="108"/>
    </row>
    <row r="133" spans="2:24" x14ac:dyDescent="0.25">
      <c r="B133" s="11">
        <v>129</v>
      </c>
      <c r="C133" s="21">
        <v>44014</v>
      </c>
      <c r="D133" s="11">
        <f t="shared" si="66"/>
        <v>83385</v>
      </c>
      <c r="E133" s="4">
        <f t="shared" si="67"/>
        <v>3156501</v>
      </c>
      <c r="F133" s="64">
        <f t="shared" si="72"/>
        <v>6298.6800436091789</v>
      </c>
      <c r="G133" s="27">
        <f t="shared" si="78"/>
        <v>1.7703672809884655E-3</v>
      </c>
      <c r="H133" s="80">
        <f t="shared" ref="H133:H196" si="79">D133/D132</f>
        <v>1</v>
      </c>
      <c r="I133" s="11">
        <f t="shared" si="76"/>
        <v>-5637718</v>
      </c>
      <c r="J133" s="4">
        <f t="shared" si="68"/>
        <v>0</v>
      </c>
      <c r="K133" s="51">
        <f t="shared" si="77"/>
        <v>3156501</v>
      </c>
      <c r="L133" s="87">
        <f t="shared" si="69"/>
        <v>-277536</v>
      </c>
      <c r="M133" s="4">
        <f t="shared" si="70"/>
        <v>0</v>
      </c>
      <c r="N133" s="51">
        <f t="shared" si="71"/>
        <v>151275</v>
      </c>
      <c r="P133" s="54">
        <f t="shared" si="73"/>
        <v>1.686662388087683E-6</v>
      </c>
      <c r="Q133" s="55">
        <f t="shared" si="74"/>
        <v>10.475733913825586</v>
      </c>
      <c r="R133" s="55">
        <f t="shared" si="75"/>
        <v>0</v>
      </c>
      <c r="S133" s="56">
        <f t="shared" si="63"/>
        <v>0</v>
      </c>
      <c r="T133" s="170"/>
      <c r="U133" s="171"/>
      <c r="V133" s="178"/>
      <c r="W133" s="171"/>
      <c r="X133" s="180"/>
    </row>
    <row r="134" spans="2:24" x14ac:dyDescent="0.25">
      <c r="B134" s="9">
        <v>130</v>
      </c>
      <c r="C134" s="22">
        <v>44015</v>
      </c>
      <c r="D134" s="9">
        <f t="shared" si="66"/>
        <v>83385</v>
      </c>
      <c r="E134" s="2">
        <f t="shared" si="67"/>
        <v>3315390</v>
      </c>
      <c r="F134" s="63">
        <f t="shared" si="72"/>
        <v>6298.6800436091789</v>
      </c>
      <c r="G134" s="28">
        <f t="shared" si="78"/>
        <v>1.7703672809884655E-3</v>
      </c>
      <c r="H134" s="81">
        <f t="shared" si="79"/>
        <v>1</v>
      </c>
      <c r="I134" s="9">
        <f t="shared" si="76"/>
        <v>-5929224</v>
      </c>
      <c r="J134" s="2">
        <f t="shared" si="68"/>
        <v>0</v>
      </c>
      <c r="K134" s="48">
        <f t="shared" si="77"/>
        <v>3315390</v>
      </c>
      <c r="L134" s="88">
        <f t="shared" si="69"/>
        <v>-291506</v>
      </c>
      <c r="M134" s="2">
        <f t="shared" si="70"/>
        <v>0</v>
      </c>
      <c r="N134" s="48">
        <f t="shared" si="71"/>
        <v>158889</v>
      </c>
      <c r="P134" s="53">
        <f t="shared" si="73"/>
        <v>1.686662388087683E-6</v>
      </c>
      <c r="Q134" s="52">
        <f t="shared" si="74"/>
        <v>10.967147135729306</v>
      </c>
      <c r="R134" s="52">
        <f t="shared" si="75"/>
        <v>0</v>
      </c>
      <c r="S134" s="16">
        <f t="shared" si="63"/>
        <v>0</v>
      </c>
      <c r="T134" s="172"/>
      <c r="U134" s="173"/>
      <c r="V134" s="112"/>
      <c r="W134" s="173"/>
      <c r="X134" s="108"/>
    </row>
    <row r="135" spans="2:24" x14ac:dyDescent="0.25">
      <c r="B135" s="11">
        <v>131</v>
      </c>
      <c r="C135" s="21">
        <v>44016</v>
      </c>
      <c r="D135" s="11">
        <f t="shared" si="66"/>
        <v>83385</v>
      </c>
      <c r="E135" s="4">
        <f t="shared" si="67"/>
        <v>3482277</v>
      </c>
      <c r="F135" s="64">
        <f t="shared" si="72"/>
        <v>6298.6800436091789</v>
      </c>
      <c r="G135" s="27">
        <f t="shared" si="78"/>
        <v>1.7703672809884655E-3</v>
      </c>
      <c r="H135" s="80">
        <f t="shared" si="79"/>
        <v>1</v>
      </c>
      <c r="I135" s="11">
        <f t="shared" si="76"/>
        <v>-6235403</v>
      </c>
      <c r="J135" s="4">
        <f t="shared" si="68"/>
        <v>0</v>
      </c>
      <c r="K135" s="51">
        <f t="shared" si="77"/>
        <v>3482277</v>
      </c>
      <c r="L135" s="87">
        <f t="shared" si="69"/>
        <v>-306179</v>
      </c>
      <c r="M135" s="4">
        <f t="shared" si="70"/>
        <v>0</v>
      </c>
      <c r="N135" s="51">
        <f t="shared" si="71"/>
        <v>166887</v>
      </c>
      <c r="P135" s="54">
        <f t="shared" si="73"/>
        <v>1.686662388087683E-6</v>
      </c>
      <c r="Q135" s="55">
        <f t="shared" si="74"/>
        <v>11.483295955702076</v>
      </c>
      <c r="R135" s="55">
        <f t="shared" si="75"/>
        <v>0</v>
      </c>
      <c r="S135" s="56">
        <f t="shared" si="63"/>
        <v>0</v>
      </c>
      <c r="T135" s="170"/>
      <c r="U135" s="171"/>
      <c r="V135" s="178"/>
      <c r="W135" s="171"/>
      <c r="X135" s="180"/>
    </row>
    <row r="136" spans="2:24" x14ac:dyDescent="0.25">
      <c r="B136" s="9">
        <v>132</v>
      </c>
      <c r="C136" s="22">
        <v>44017</v>
      </c>
      <c r="D136" s="9">
        <f t="shared" si="66"/>
        <v>83385</v>
      </c>
      <c r="E136" s="2">
        <f t="shared" si="67"/>
        <v>3657565</v>
      </c>
      <c r="F136" s="63">
        <f t="shared" si="72"/>
        <v>6298.6800436091789</v>
      </c>
      <c r="G136" s="28">
        <f t="shared" si="78"/>
        <v>1.7703672809884655E-3</v>
      </c>
      <c r="H136" s="81">
        <f t="shared" si="79"/>
        <v>1</v>
      </c>
      <c r="I136" s="9">
        <f t="shared" si="76"/>
        <v>-6556995</v>
      </c>
      <c r="J136" s="2">
        <f t="shared" si="68"/>
        <v>0</v>
      </c>
      <c r="K136" s="48">
        <f t="shared" si="77"/>
        <v>3657565</v>
      </c>
      <c r="L136" s="88">
        <f t="shared" si="69"/>
        <v>-321592</v>
      </c>
      <c r="M136" s="2">
        <f t="shared" si="70"/>
        <v>0</v>
      </c>
      <c r="N136" s="48">
        <f t="shared" si="71"/>
        <v>175288</v>
      </c>
      <c r="P136" s="53">
        <f t="shared" si="73"/>
        <v>1.686662388087683E-6</v>
      </c>
      <c r="Q136" s="52">
        <f t="shared" si="74"/>
        <v>12.025425253372486</v>
      </c>
      <c r="R136" s="52">
        <f t="shared" si="75"/>
        <v>0</v>
      </c>
      <c r="S136" s="16">
        <f t="shared" si="63"/>
        <v>0</v>
      </c>
      <c r="T136" s="172"/>
      <c r="U136" s="173"/>
      <c r="V136" s="112"/>
      <c r="W136" s="173"/>
      <c r="X136" s="108"/>
    </row>
    <row r="137" spans="2:24" x14ac:dyDescent="0.25">
      <c r="B137" s="11">
        <v>133</v>
      </c>
      <c r="C137" s="21">
        <v>44018</v>
      </c>
      <c r="D137" s="11">
        <f t="shared" si="66"/>
        <v>83385</v>
      </c>
      <c r="E137" s="4">
        <f t="shared" si="67"/>
        <v>3841677</v>
      </c>
      <c r="F137" s="64">
        <f t="shared" si="72"/>
        <v>6298.6800436091789</v>
      </c>
      <c r="G137" s="27">
        <f t="shared" si="78"/>
        <v>1.7703672809884655E-3</v>
      </c>
      <c r="H137" s="80">
        <f t="shared" si="79"/>
        <v>1</v>
      </c>
      <c r="I137" s="11">
        <f t="shared" si="76"/>
        <v>-6894775</v>
      </c>
      <c r="J137" s="4">
        <f t="shared" si="68"/>
        <v>0</v>
      </c>
      <c r="K137" s="51">
        <f t="shared" si="77"/>
        <v>3841677</v>
      </c>
      <c r="L137" s="87">
        <f t="shared" si="69"/>
        <v>-337780</v>
      </c>
      <c r="M137" s="4">
        <f t="shared" si="70"/>
        <v>0</v>
      </c>
      <c r="N137" s="51">
        <f t="shared" si="71"/>
        <v>184112</v>
      </c>
      <c r="P137" s="54">
        <f t="shared" si="73"/>
        <v>1.686662388087683E-6</v>
      </c>
      <c r="Q137" s="55">
        <f t="shared" si="74"/>
        <v>12.594845239891875</v>
      </c>
      <c r="R137" s="55">
        <f t="shared" si="75"/>
        <v>0</v>
      </c>
      <c r="S137" s="56">
        <f t="shared" si="63"/>
        <v>0</v>
      </c>
      <c r="T137" s="170"/>
      <c r="U137" s="171"/>
      <c r="V137" s="178"/>
      <c r="W137" s="171"/>
      <c r="X137" s="180"/>
    </row>
    <row r="138" spans="2:24" x14ac:dyDescent="0.25">
      <c r="B138" s="9">
        <v>134</v>
      </c>
      <c r="C138" s="22">
        <v>44019</v>
      </c>
      <c r="D138" s="9">
        <f t="shared" si="66"/>
        <v>83385</v>
      </c>
      <c r="E138" s="2">
        <f t="shared" si="67"/>
        <v>4035056</v>
      </c>
      <c r="F138" s="63">
        <f t="shared" si="72"/>
        <v>6298.6800436091789</v>
      </c>
      <c r="G138" s="28">
        <f t="shared" si="78"/>
        <v>1.7703672809884655E-3</v>
      </c>
      <c r="H138" s="81">
        <f t="shared" si="79"/>
        <v>1</v>
      </c>
      <c r="I138" s="9">
        <f t="shared" si="76"/>
        <v>-7249558</v>
      </c>
      <c r="J138" s="2">
        <f t="shared" si="68"/>
        <v>0</v>
      </c>
      <c r="K138" s="48">
        <f t="shared" si="77"/>
        <v>4035056</v>
      </c>
      <c r="L138" s="88">
        <f t="shared" si="69"/>
        <v>-354783</v>
      </c>
      <c r="M138" s="2">
        <f t="shared" si="70"/>
        <v>0</v>
      </c>
      <c r="N138" s="48">
        <f t="shared" si="71"/>
        <v>193379</v>
      </c>
      <c r="P138" s="53">
        <f t="shared" si="73"/>
        <v>1.686662388087683E-6</v>
      </c>
      <c r="Q138" s="52">
        <f t="shared" si="74"/>
        <v>13.19292824207319</v>
      </c>
      <c r="R138" s="52">
        <f t="shared" si="75"/>
        <v>0</v>
      </c>
      <c r="S138" s="16">
        <f t="shared" si="63"/>
        <v>0</v>
      </c>
      <c r="T138" s="172"/>
      <c r="U138" s="173"/>
      <c r="V138" s="112"/>
      <c r="W138" s="173"/>
      <c r="X138" s="108"/>
    </row>
    <row r="139" spans="2:24" x14ac:dyDescent="0.25">
      <c r="B139" s="11">
        <v>135</v>
      </c>
      <c r="C139" s="21">
        <v>44020</v>
      </c>
      <c r="D139" s="11">
        <f t="shared" si="66"/>
        <v>83385</v>
      </c>
      <c r="E139" s="4">
        <f t="shared" si="67"/>
        <v>4238170</v>
      </c>
      <c r="F139" s="64">
        <f t="shared" si="72"/>
        <v>6298.6800436091789</v>
      </c>
      <c r="G139" s="27">
        <f t="shared" si="78"/>
        <v>1.7703672809884655E-3</v>
      </c>
      <c r="H139" s="80">
        <f t="shared" si="79"/>
        <v>1</v>
      </c>
      <c r="I139" s="11">
        <f t="shared" si="76"/>
        <v>-7622199</v>
      </c>
      <c r="J139" s="4">
        <f t="shared" si="68"/>
        <v>0</v>
      </c>
      <c r="K139" s="51">
        <f t="shared" si="77"/>
        <v>4238170</v>
      </c>
      <c r="L139" s="87">
        <f t="shared" si="69"/>
        <v>-372641</v>
      </c>
      <c r="M139" s="4">
        <f t="shared" si="70"/>
        <v>0</v>
      </c>
      <c r="N139" s="51">
        <f t="shared" si="71"/>
        <v>203114</v>
      </c>
      <c r="P139" s="54">
        <f t="shared" si="73"/>
        <v>1.686662388087683E-6</v>
      </c>
      <c r="Q139" s="55">
        <f t="shared" si="74"/>
        <v>13.821117131249977</v>
      </c>
      <c r="R139" s="55">
        <f t="shared" si="75"/>
        <v>0</v>
      </c>
      <c r="S139" s="56">
        <f t="shared" si="63"/>
        <v>0</v>
      </c>
      <c r="T139" s="170"/>
      <c r="U139" s="171"/>
      <c r="V139" s="178"/>
      <c r="W139" s="171"/>
      <c r="X139" s="180"/>
    </row>
    <row r="140" spans="2:24" x14ac:dyDescent="0.25">
      <c r="B140" s="9">
        <v>136</v>
      </c>
      <c r="C140" s="22">
        <v>44021</v>
      </c>
      <c r="D140" s="9">
        <f t="shared" si="66"/>
        <v>83385</v>
      </c>
      <c r="E140" s="2">
        <f t="shared" si="67"/>
        <v>4451508</v>
      </c>
      <c r="F140" s="63">
        <f t="shared" si="72"/>
        <v>6298.6800436091789</v>
      </c>
      <c r="G140" s="28">
        <f t="shared" si="78"/>
        <v>1.7703672809884655E-3</v>
      </c>
      <c r="H140" s="81">
        <f t="shared" si="79"/>
        <v>1</v>
      </c>
      <c r="I140" s="9">
        <f t="shared" si="76"/>
        <v>-8013598</v>
      </c>
      <c r="J140" s="2">
        <f t="shared" si="68"/>
        <v>0</v>
      </c>
      <c r="K140" s="48">
        <f t="shared" si="77"/>
        <v>4451508</v>
      </c>
      <c r="L140" s="88">
        <f t="shared" si="69"/>
        <v>-391399</v>
      </c>
      <c r="M140" s="2">
        <f t="shared" si="70"/>
        <v>0</v>
      </c>
      <c r="N140" s="48">
        <f t="shared" si="71"/>
        <v>213338</v>
      </c>
      <c r="P140" s="53">
        <f t="shared" si="73"/>
        <v>1.686662388087683E-6</v>
      </c>
      <c r="Q140" s="52">
        <f t="shared" si="74"/>
        <v>14.48092610168856</v>
      </c>
      <c r="R140" s="52">
        <f t="shared" si="75"/>
        <v>0</v>
      </c>
      <c r="S140" s="16">
        <f t="shared" si="63"/>
        <v>0</v>
      </c>
      <c r="T140" s="172"/>
      <c r="U140" s="173"/>
      <c r="V140" s="112"/>
      <c r="W140" s="173"/>
      <c r="X140" s="108"/>
    </row>
    <row r="141" spans="2:24" x14ac:dyDescent="0.25">
      <c r="B141" s="11">
        <v>137</v>
      </c>
      <c r="C141" s="21">
        <v>44022</v>
      </c>
      <c r="D141" s="11">
        <f t="shared" si="66"/>
        <v>83385</v>
      </c>
      <c r="E141" s="4">
        <f t="shared" si="67"/>
        <v>4675585</v>
      </c>
      <c r="F141" s="64">
        <f t="shared" si="72"/>
        <v>6298.6800436091789</v>
      </c>
      <c r="G141" s="27">
        <f t="shared" si="78"/>
        <v>1.7703672809884655E-3</v>
      </c>
      <c r="H141" s="80">
        <f t="shared" si="79"/>
        <v>1</v>
      </c>
      <c r="I141" s="11">
        <f t="shared" si="76"/>
        <v>-8424699</v>
      </c>
      <c r="J141" s="4">
        <f t="shared" si="68"/>
        <v>0</v>
      </c>
      <c r="K141" s="51">
        <f t="shared" si="77"/>
        <v>4675585</v>
      </c>
      <c r="L141" s="87">
        <f t="shared" si="69"/>
        <v>-411101</v>
      </c>
      <c r="M141" s="4">
        <f t="shared" si="70"/>
        <v>0</v>
      </c>
      <c r="N141" s="51">
        <f t="shared" si="71"/>
        <v>224077</v>
      </c>
      <c r="P141" s="54">
        <f t="shared" si="73"/>
        <v>1.686662388087683E-6</v>
      </c>
      <c r="Q141" s="55">
        <f t="shared" si="74"/>
        <v>15.173948476717257</v>
      </c>
      <c r="R141" s="55">
        <f t="shared" si="75"/>
        <v>0</v>
      </c>
      <c r="S141" s="56">
        <f t="shared" si="63"/>
        <v>0</v>
      </c>
      <c r="T141" s="170"/>
      <c r="U141" s="171"/>
      <c r="V141" s="178"/>
      <c r="W141" s="171"/>
      <c r="X141" s="180"/>
    </row>
    <row r="142" spans="2:24" x14ac:dyDescent="0.25">
      <c r="B142" s="9">
        <v>138</v>
      </c>
      <c r="C142" s="22">
        <v>44023</v>
      </c>
      <c r="D142" s="9">
        <f t="shared" si="66"/>
        <v>83385</v>
      </c>
      <c r="E142" s="2">
        <f t="shared" si="67"/>
        <v>4910941</v>
      </c>
      <c r="F142" s="63">
        <f t="shared" si="72"/>
        <v>6298.6800436091789</v>
      </c>
      <c r="G142" s="28">
        <f t="shared" si="78"/>
        <v>1.7703672809884655E-3</v>
      </c>
      <c r="H142" s="81">
        <f t="shared" si="79"/>
        <v>1</v>
      </c>
      <c r="I142" s="9">
        <f t="shared" si="76"/>
        <v>-8856494</v>
      </c>
      <c r="J142" s="2">
        <f t="shared" si="68"/>
        <v>0</v>
      </c>
      <c r="K142" s="48">
        <f t="shared" si="77"/>
        <v>4910941</v>
      </c>
      <c r="L142" s="88">
        <f t="shared" si="69"/>
        <v>-431795</v>
      </c>
      <c r="M142" s="2">
        <f t="shared" si="70"/>
        <v>0</v>
      </c>
      <c r="N142" s="48">
        <f t="shared" si="71"/>
        <v>235356</v>
      </c>
      <c r="P142" s="53">
        <f t="shared" si="73"/>
        <v>1.686662388087683E-6</v>
      </c>
      <c r="Q142" s="52">
        <f t="shared" si="74"/>
        <v>15.901855801366789</v>
      </c>
      <c r="R142" s="52">
        <f t="shared" si="75"/>
        <v>0</v>
      </c>
      <c r="S142" s="16">
        <f t="shared" si="63"/>
        <v>0</v>
      </c>
      <c r="T142" s="172"/>
      <c r="U142" s="173"/>
      <c r="V142" s="112"/>
      <c r="W142" s="173"/>
      <c r="X142" s="108"/>
    </row>
    <row r="143" spans="2:24" x14ac:dyDescent="0.25">
      <c r="B143" s="11">
        <v>139</v>
      </c>
      <c r="C143" s="21">
        <v>44024</v>
      </c>
      <c r="D143" s="11">
        <f t="shared" si="66"/>
        <v>83385</v>
      </c>
      <c r="E143" s="4">
        <f t="shared" si="67"/>
        <v>5158144</v>
      </c>
      <c r="F143" s="64">
        <f t="shared" si="72"/>
        <v>6298.6800436091789</v>
      </c>
      <c r="G143" s="27">
        <f t="shared" si="78"/>
        <v>1.7703672809884655E-3</v>
      </c>
      <c r="H143" s="80">
        <f t="shared" si="79"/>
        <v>1</v>
      </c>
      <c r="I143" s="11">
        <f t="shared" si="76"/>
        <v>-9310024</v>
      </c>
      <c r="J143" s="4">
        <f t="shared" si="68"/>
        <v>0</v>
      </c>
      <c r="K143" s="51">
        <f t="shared" si="77"/>
        <v>5158144</v>
      </c>
      <c r="L143" s="87">
        <f t="shared" si="69"/>
        <v>-453530</v>
      </c>
      <c r="M143" s="4">
        <f t="shared" si="70"/>
        <v>0</v>
      </c>
      <c r="N143" s="51">
        <f t="shared" si="71"/>
        <v>247203</v>
      </c>
      <c r="P143" s="54">
        <f t="shared" si="73"/>
        <v>1.686662388087683E-6</v>
      </c>
      <c r="Q143" s="55">
        <f t="shared" si="74"/>
        <v>16.666404429775028</v>
      </c>
      <c r="R143" s="55">
        <f t="shared" si="75"/>
        <v>0</v>
      </c>
      <c r="S143" s="56">
        <f t="shared" si="63"/>
        <v>0</v>
      </c>
      <c r="T143" s="170"/>
      <c r="U143" s="171"/>
      <c r="V143" s="178"/>
      <c r="W143" s="171"/>
      <c r="X143" s="180"/>
    </row>
    <row r="144" spans="2:24" x14ac:dyDescent="0.25">
      <c r="B144" s="9">
        <v>140</v>
      </c>
      <c r="C144" s="22">
        <v>44025</v>
      </c>
      <c r="D144" s="9">
        <f t="shared" si="66"/>
        <v>83385</v>
      </c>
      <c r="E144" s="2">
        <f t="shared" si="67"/>
        <v>5417791</v>
      </c>
      <c r="F144" s="63">
        <f t="shared" si="72"/>
        <v>6298.6800436091789</v>
      </c>
      <c r="G144" s="28">
        <f t="shared" si="78"/>
        <v>1.7703672809884655E-3</v>
      </c>
      <c r="H144" s="81">
        <f t="shared" si="79"/>
        <v>1</v>
      </c>
      <c r="I144" s="9">
        <f t="shared" si="76"/>
        <v>-9786383</v>
      </c>
      <c r="J144" s="2">
        <f t="shared" si="68"/>
        <v>0</v>
      </c>
      <c r="K144" s="48">
        <f t="shared" si="77"/>
        <v>5417791</v>
      </c>
      <c r="L144" s="88">
        <f t="shared" si="69"/>
        <v>-476359</v>
      </c>
      <c r="M144" s="2">
        <f t="shared" si="70"/>
        <v>0</v>
      </c>
      <c r="N144" s="48">
        <f t="shared" si="71"/>
        <v>259647</v>
      </c>
      <c r="P144" s="53">
        <f t="shared" si="73"/>
        <v>1.686662388087683E-6</v>
      </c>
      <c r="Q144" s="52">
        <f t="shared" si="74"/>
        <v>17.469437678006095</v>
      </c>
      <c r="R144" s="52">
        <f t="shared" si="75"/>
        <v>0</v>
      </c>
      <c r="S144" s="16">
        <f t="shared" si="63"/>
        <v>0</v>
      </c>
      <c r="T144" s="172"/>
      <c r="U144" s="173"/>
      <c r="V144" s="112"/>
      <c r="W144" s="173"/>
      <c r="X144" s="108"/>
    </row>
    <row r="145" spans="2:24" x14ac:dyDescent="0.25">
      <c r="B145" s="11">
        <v>141</v>
      </c>
      <c r="C145" s="21">
        <v>44026</v>
      </c>
      <c r="D145" s="11">
        <f t="shared" si="66"/>
        <v>83385</v>
      </c>
      <c r="E145" s="4">
        <f t="shared" si="67"/>
        <v>5690508</v>
      </c>
      <c r="F145" s="64">
        <f t="shared" si="72"/>
        <v>6298.6800436091789</v>
      </c>
      <c r="G145" s="27">
        <f t="shared" si="78"/>
        <v>1.7703672809884655E-3</v>
      </c>
      <c r="H145" s="80">
        <f t="shared" si="79"/>
        <v>1</v>
      </c>
      <c r="I145" s="11">
        <f t="shared" si="76"/>
        <v>-10286721</v>
      </c>
      <c r="J145" s="4">
        <f t="shared" si="68"/>
        <v>0</v>
      </c>
      <c r="K145" s="51">
        <f t="shared" si="77"/>
        <v>5690508</v>
      </c>
      <c r="L145" s="87">
        <f t="shared" si="69"/>
        <v>-500338</v>
      </c>
      <c r="M145" s="4">
        <f t="shared" si="70"/>
        <v>0</v>
      </c>
      <c r="N145" s="51">
        <f t="shared" si="71"/>
        <v>272717</v>
      </c>
      <c r="P145" s="54">
        <f t="shared" si="73"/>
        <v>1.686662388087683E-6</v>
      </c>
      <c r="Q145" s="55">
        <f t="shared" si="74"/>
        <v>18.312892722819996</v>
      </c>
      <c r="R145" s="55">
        <f t="shared" si="75"/>
        <v>0</v>
      </c>
      <c r="S145" s="56">
        <f t="shared" si="63"/>
        <v>0</v>
      </c>
      <c r="T145" s="170"/>
      <c r="U145" s="171"/>
      <c r="V145" s="178"/>
      <c r="W145" s="171"/>
      <c r="X145" s="180"/>
    </row>
    <row r="146" spans="2:24" x14ac:dyDescent="0.25">
      <c r="B146" s="9">
        <v>142</v>
      </c>
      <c r="C146" s="22">
        <v>44027</v>
      </c>
      <c r="D146" s="9">
        <f t="shared" si="66"/>
        <v>83385</v>
      </c>
      <c r="E146" s="2">
        <f t="shared" si="67"/>
        <v>5976953</v>
      </c>
      <c r="F146" s="63">
        <f t="shared" si="72"/>
        <v>6298.6800436091789</v>
      </c>
      <c r="G146" s="28">
        <f t="shared" si="78"/>
        <v>1.7703672809884655E-3</v>
      </c>
      <c r="H146" s="81">
        <f t="shared" si="79"/>
        <v>1</v>
      </c>
      <c r="I146" s="9">
        <f t="shared" si="76"/>
        <v>-10812245</v>
      </c>
      <c r="J146" s="2">
        <f t="shared" si="68"/>
        <v>0</v>
      </c>
      <c r="K146" s="48">
        <f t="shared" si="77"/>
        <v>5976953</v>
      </c>
      <c r="L146" s="88">
        <f t="shared" si="69"/>
        <v>-525524</v>
      </c>
      <c r="M146" s="2">
        <f t="shared" si="70"/>
        <v>0</v>
      </c>
      <c r="N146" s="48">
        <f t="shared" si="71"/>
        <v>286445</v>
      </c>
      <c r="P146" s="53">
        <f t="shared" si="73"/>
        <v>1.686662388087683E-6</v>
      </c>
      <c r="Q146" s="52">
        <f t="shared" si="74"/>
        <v>19.198805658987979</v>
      </c>
      <c r="R146" s="52">
        <f t="shared" si="75"/>
        <v>0</v>
      </c>
      <c r="S146" s="16">
        <f t="shared" si="63"/>
        <v>0</v>
      </c>
      <c r="T146" s="172"/>
      <c r="U146" s="173"/>
      <c r="V146" s="112"/>
      <c r="W146" s="173"/>
      <c r="X146" s="108"/>
    </row>
    <row r="147" spans="2:24" x14ac:dyDescent="0.25">
      <c r="B147" s="11">
        <v>143</v>
      </c>
      <c r="C147" s="21">
        <v>44028</v>
      </c>
      <c r="D147" s="11">
        <f t="shared" si="66"/>
        <v>83385</v>
      </c>
      <c r="E147" s="4">
        <f t="shared" si="67"/>
        <v>6277816</v>
      </c>
      <c r="F147" s="64">
        <f t="shared" si="72"/>
        <v>6298.6800436091789</v>
      </c>
      <c r="G147" s="27">
        <f t="shared" si="78"/>
        <v>1.7703672809884655E-3</v>
      </c>
      <c r="H147" s="80">
        <f t="shared" si="79"/>
        <v>1</v>
      </c>
      <c r="I147" s="11">
        <f t="shared" si="76"/>
        <v>-11364222</v>
      </c>
      <c r="J147" s="4">
        <f t="shared" si="68"/>
        <v>0</v>
      </c>
      <c r="K147" s="51">
        <f t="shared" si="77"/>
        <v>6277816</v>
      </c>
      <c r="L147" s="87">
        <f t="shared" si="69"/>
        <v>-551977</v>
      </c>
      <c r="M147" s="4">
        <f t="shared" si="70"/>
        <v>0</v>
      </c>
      <c r="N147" s="51">
        <f t="shared" si="71"/>
        <v>300863</v>
      </c>
      <c r="P147" s="54">
        <f t="shared" si="73"/>
        <v>1.686662388087683E-6</v>
      </c>
      <c r="Q147" s="55">
        <f t="shared" si="74"/>
        <v>20.129313652111676</v>
      </c>
      <c r="R147" s="55">
        <f t="shared" si="75"/>
        <v>0</v>
      </c>
      <c r="S147" s="56">
        <f t="shared" si="63"/>
        <v>0</v>
      </c>
      <c r="T147" s="170"/>
      <c r="U147" s="171"/>
      <c r="V147" s="178"/>
      <c r="W147" s="171"/>
      <c r="X147" s="180"/>
    </row>
    <row r="148" spans="2:24" x14ac:dyDescent="0.25">
      <c r="B148" s="9">
        <v>144</v>
      </c>
      <c r="C148" s="22">
        <v>44029</v>
      </c>
      <c r="D148" s="9">
        <f t="shared" si="66"/>
        <v>83385</v>
      </c>
      <c r="E148" s="2">
        <f t="shared" si="67"/>
        <v>6593824</v>
      </c>
      <c r="F148" s="63">
        <f t="shared" si="72"/>
        <v>6298.6800436091789</v>
      </c>
      <c r="G148" s="28">
        <f t="shared" si="78"/>
        <v>1.7703672809884655E-3</v>
      </c>
      <c r="H148" s="81">
        <f t="shared" si="79"/>
        <v>1</v>
      </c>
      <c r="I148" s="9">
        <f t="shared" si="76"/>
        <v>-11943984</v>
      </c>
      <c r="J148" s="2">
        <f t="shared" si="68"/>
        <v>0</v>
      </c>
      <c r="K148" s="48">
        <f t="shared" si="77"/>
        <v>6593824</v>
      </c>
      <c r="L148" s="88">
        <f t="shared" si="69"/>
        <v>-579762</v>
      </c>
      <c r="M148" s="2">
        <f t="shared" si="70"/>
        <v>0</v>
      </c>
      <c r="N148" s="48">
        <f t="shared" si="71"/>
        <v>316008</v>
      </c>
      <c r="P148" s="53">
        <f t="shared" si="73"/>
        <v>1.686662388087683E-6</v>
      </c>
      <c r="Q148" s="52">
        <f t="shared" si="74"/>
        <v>21.106659995938475</v>
      </c>
      <c r="R148" s="52">
        <f t="shared" si="75"/>
        <v>0</v>
      </c>
      <c r="S148" s="16">
        <f t="shared" si="63"/>
        <v>0</v>
      </c>
      <c r="T148" s="172"/>
      <c r="U148" s="173"/>
      <c r="V148" s="112"/>
      <c r="W148" s="173"/>
      <c r="X148" s="108"/>
    </row>
    <row r="149" spans="2:24" x14ac:dyDescent="0.25">
      <c r="B149" s="11">
        <v>145</v>
      </c>
      <c r="C149" s="21">
        <v>44030</v>
      </c>
      <c r="D149" s="11">
        <f t="shared" si="66"/>
        <v>83385</v>
      </c>
      <c r="E149" s="4">
        <f t="shared" si="67"/>
        <v>6925739</v>
      </c>
      <c r="F149" s="64">
        <f t="shared" si="72"/>
        <v>6298.6800436091789</v>
      </c>
      <c r="G149" s="27">
        <f t="shared" si="78"/>
        <v>1.7703672809884655E-3</v>
      </c>
      <c r="H149" s="80">
        <f t="shared" si="79"/>
        <v>1</v>
      </c>
      <c r="I149" s="11">
        <f t="shared" si="76"/>
        <v>-12552930</v>
      </c>
      <c r="J149" s="4">
        <f t="shared" si="68"/>
        <v>0</v>
      </c>
      <c r="K149" s="51">
        <f t="shared" si="77"/>
        <v>6925739</v>
      </c>
      <c r="L149" s="87">
        <f t="shared" si="69"/>
        <v>-608946</v>
      </c>
      <c r="M149" s="4">
        <f t="shared" si="70"/>
        <v>0</v>
      </c>
      <c r="N149" s="51">
        <f t="shared" si="71"/>
        <v>331915</v>
      </c>
      <c r="P149" s="54">
        <f t="shared" si="73"/>
        <v>1.686662388087683E-6</v>
      </c>
      <c r="Q149" s="55">
        <f t="shared" si="74"/>
        <v>22.133203319632702</v>
      </c>
      <c r="R149" s="55">
        <f t="shared" si="75"/>
        <v>0</v>
      </c>
      <c r="S149" s="56">
        <f t="shared" si="63"/>
        <v>0</v>
      </c>
      <c r="T149" s="170"/>
      <c r="U149" s="171"/>
      <c r="V149" s="178"/>
      <c r="W149" s="171"/>
      <c r="X149" s="180"/>
    </row>
    <row r="150" spans="2:24" x14ac:dyDescent="0.25">
      <c r="B150" s="9">
        <v>146</v>
      </c>
      <c r="C150" s="22">
        <v>44031</v>
      </c>
      <c r="D150" s="9">
        <f t="shared" si="66"/>
        <v>83385</v>
      </c>
      <c r="E150" s="2">
        <f t="shared" si="67"/>
        <v>7274362</v>
      </c>
      <c r="F150" s="63">
        <f t="shared" si="72"/>
        <v>6298.6800436091789</v>
      </c>
      <c r="G150" s="28">
        <f t="shared" si="78"/>
        <v>1.7703672809884655E-3</v>
      </c>
      <c r="H150" s="81">
        <f t="shared" si="79"/>
        <v>1</v>
      </c>
      <c r="I150" s="9">
        <f t="shared" si="76"/>
        <v>-13192528</v>
      </c>
      <c r="J150" s="2">
        <f t="shared" si="68"/>
        <v>0</v>
      </c>
      <c r="K150" s="48">
        <f t="shared" si="77"/>
        <v>7274362</v>
      </c>
      <c r="L150" s="88">
        <f t="shared" si="69"/>
        <v>-639598</v>
      </c>
      <c r="M150" s="2">
        <f t="shared" si="70"/>
        <v>0</v>
      </c>
      <c r="N150" s="48">
        <f t="shared" si="71"/>
        <v>348623</v>
      </c>
      <c r="P150" s="53">
        <f t="shared" si="73"/>
        <v>1.686662388087683E-6</v>
      </c>
      <c r="Q150" s="52">
        <f t="shared" si="74"/>
        <v>23.211420647954306</v>
      </c>
      <c r="R150" s="52">
        <f t="shared" si="75"/>
        <v>0</v>
      </c>
      <c r="S150" s="16">
        <f t="shared" si="63"/>
        <v>0</v>
      </c>
      <c r="T150" s="172"/>
      <c r="U150" s="173"/>
      <c r="V150" s="112"/>
      <c r="W150" s="173"/>
      <c r="X150" s="108"/>
    </row>
    <row r="151" spans="2:24" x14ac:dyDescent="0.25">
      <c r="B151" s="11">
        <v>147</v>
      </c>
      <c r="C151" s="21">
        <v>44032</v>
      </c>
      <c r="D151" s="11">
        <f t="shared" si="66"/>
        <v>83385</v>
      </c>
      <c r="E151" s="4">
        <f t="shared" si="67"/>
        <v>7640534</v>
      </c>
      <c r="F151" s="64">
        <f t="shared" si="72"/>
        <v>6298.6800436091789</v>
      </c>
      <c r="G151" s="27">
        <f t="shared" si="78"/>
        <v>1.7703672809884655E-3</v>
      </c>
      <c r="H151" s="80">
        <f t="shared" si="79"/>
        <v>1</v>
      </c>
      <c r="I151" s="11">
        <f t="shared" si="76"/>
        <v>-13864322</v>
      </c>
      <c r="J151" s="4">
        <f t="shared" si="68"/>
        <v>0</v>
      </c>
      <c r="K151" s="51">
        <f t="shared" si="77"/>
        <v>7640534</v>
      </c>
      <c r="L151" s="87">
        <f t="shared" si="69"/>
        <v>-671794</v>
      </c>
      <c r="M151" s="4">
        <f t="shared" si="70"/>
        <v>0</v>
      </c>
      <c r="N151" s="51">
        <f t="shared" si="71"/>
        <v>366172</v>
      </c>
      <c r="P151" s="54">
        <f t="shared" ref="P151:P182" si="80">R$17*((1+P$17-Q$17)*(1+P$17+S$17)-Q$17)</f>
        <v>1.686662388087683E-6</v>
      </c>
      <c r="Q151" s="55">
        <f t="shared" ref="Q151:Q182" si="81">(1+P$17-Q$17)*(1+P$17+S$17)-R$17*((S$17*K150)+((I150+J150)*(1+P$17+S$17)))</f>
        <v>24.343911395532249</v>
      </c>
      <c r="R151" s="55">
        <f t="shared" ref="R151:R182" si="82">-J150*(1+P$17+S$17)</f>
        <v>0</v>
      </c>
      <c r="S151" s="56">
        <f t="shared" ref="S151:S204" si="83">INT((-Q151+SQRT((Q151^2)-(4*P151*R151)))/(2*P151))</f>
        <v>0</v>
      </c>
      <c r="T151" s="170"/>
      <c r="U151" s="171"/>
      <c r="V151" s="178"/>
      <c r="W151" s="171"/>
      <c r="X151" s="180"/>
    </row>
    <row r="152" spans="2:24" x14ac:dyDescent="0.25">
      <c r="B152" s="9">
        <v>148</v>
      </c>
      <c r="C152" s="22">
        <v>44033</v>
      </c>
      <c r="D152" s="9">
        <f t="shared" si="66"/>
        <v>83385</v>
      </c>
      <c r="E152" s="2">
        <f t="shared" si="67"/>
        <v>8025138</v>
      </c>
      <c r="F152" s="63">
        <f t="shared" si="72"/>
        <v>6298.6800436091789</v>
      </c>
      <c r="G152" s="28">
        <f t="shared" si="78"/>
        <v>1.7703672809884655E-3</v>
      </c>
      <c r="H152" s="81">
        <f t="shared" si="79"/>
        <v>1</v>
      </c>
      <c r="I152" s="9">
        <f t="shared" si="76"/>
        <v>-14569932</v>
      </c>
      <c r="J152" s="2">
        <f t="shared" si="68"/>
        <v>0</v>
      </c>
      <c r="K152" s="48">
        <f t="shared" si="77"/>
        <v>8025138</v>
      </c>
      <c r="L152" s="88">
        <f t="shared" si="69"/>
        <v>-705610</v>
      </c>
      <c r="M152" s="2">
        <f t="shared" si="70"/>
        <v>0</v>
      </c>
      <c r="N152" s="48">
        <f t="shared" si="71"/>
        <v>384604</v>
      </c>
      <c r="P152" s="53">
        <f t="shared" si="80"/>
        <v>1.686662388087683E-6</v>
      </c>
      <c r="Q152" s="52">
        <f t="shared" si="81"/>
        <v>25.533409322949456</v>
      </c>
      <c r="R152" s="52">
        <f t="shared" si="82"/>
        <v>0</v>
      </c>
      <c r="S152" s="16">
        <f t="shared" si="83"/>
        <v>0</v>
      </c>
      <c r="T152" s="172"/>
      <c r="U152" s="173"/>
      <c r="V152" s="112"/>
      <c r="W152" s="173"/>
      <c r="X152" s="108"/>
    </row>
    <row r="153" spans="2:24" x14ac:dyDescent="0.25">
      <c r="B153" s="11">
        <v>149</v>
      </c>
      <c r="C153" s="21">
        <v>44034</v>
      </c>
      <c r="D153" s="11">
        <f t="shared" si="66"/>
        <v>83385</v>
      </c>
      <c r="E153" s="4">
        <f t="shared" si="67"/>
        <v>8429102</v>
      </c>
      <c r="F153" s="64">
        <f t="shared" si="72"/>
        <v>6298.6800436091789</v>
      </c>
      <c r="G153" s="27">
        <f t="shared" si="78"/>
        <v>1.7703672809884655E-3</v>
      </c>
      <c r="H153" s="80">
        <f t="shared" si="79"/>
        <v>1</v>
      </c>
      <c r="I153" s="11">
        <f t="shared" si="76"/>
        <v>-15311061</v>
      </c>
      <c r="J153" s="4">
        <f t="shared" si="68"/>
        <v>0</v>
      </c>
      <c r="K153" s="51">
        <f t="shared" si="77"/>
        <v>8429102</v>
      </c>
      <c r="L153" s="87">
        <f t="shared" si="69"/>
        <v>-741129</v>
      </c>
      <c r="M153" s="4">
        <f t="shared" si="70"/>
        <v>0</v>
      </c>
      <c r="N153" s="51">
        <f t="shared" si="71"/>
        <v>403964</v>
      </c>
      <c r="P153" s="54">
        <f t="shared" si="80"/>
        <v>1.686662388087683E-6</v>
      </c>
      <c r="Q153" s="55">
        <f t="shared" si="81"/>
        <v>26.78278284810775</v>
      </c>
      <c r="R153" s="55">
        <f t="shared" si="82"/>
        <v>0</v>
      </c>
      <c r="S153" s="56">
        <f t="shared" si="83"/>
        <v>0</v>
      </c>
      <c r="T153" s="170"/>
      <c r="U153" s="171"/>
      <c r="V153" s="178"/>
      <c r="W153" s="171"/>
      <c r="X153" s="180"/>
    </row>
    <row r="154" spans="2:24" x14ac:dyDescent="0.25">
      <c r="B154" s="9">
        <v>150</v>
      </c>
      <c r="C154" s="22">
        <v>44035</v>
      </c>
      <c r="D154" s="9">
        <f t="shared" si="66"/>
        <v>83385</v>
      </c>
      <c r="E154" s="2">
        <f t="shared" si="67"/>
        <v>8853400</v>
      </c>
      <c r="F154" s="63">
        <f t="shared" si="72"/>
        <v>6298.6800436091789</v>
      </c>
      <c r="G154" s="28">
        <f t="shared" si="78"/>
        <v>1.7703672809884655E-3</v>
      </c>
      <c r="H154" s="81">
        <f t="shared" si="79"/>
        <v>1</v>
      </c>
      <c r="I154" s="9">
        <f t="shared" si="76"/>
        <v>-16089496</v>
      </c>
      <c r="J154" s="2">
        <f t="shared" si="68"/>
        <v>0</v>
      </c>
      <c r="K154" s="48">
        <f t="shared" si="77"/>
        <v>8853400</v>
      </c>
      <c r="L154" s="88">
        <f t="shared" si="69"/>
        <v>-778435</v>
      </c>
      <c r="M154" s="2">
        <f t="shared" si="70"/>
        <v>0</v>
      </c>
      <c r="N154" s="48">
        <f t="shared" si="71"/>
        <v>424298</v>
      </c>
      <c r="P154" s="53">
        <f t="shared" si="80"/>
        <v>1.686662388087683E-6</v>
      </c>
      <c r="Q154" s="52">
        <f t="shared" si="81"/>
        <v>28.095047313677682</v>
      </c>
      <c r="R154" s="52">
        <f t="shared" si="82"/>
        <v>0</v>
      </c>
      <c r="S154" s="16">
        <f t="shared" si="83"/>
        <v>0</v>
      </c>
      <c r="T154" s="172"/>
      <c r="U154" s="173"/>
      <c r="V154" s="112"/>
      <c r="W154" s="173"/>
      <c r="X154" s="108"/>
    </row>
    <row r="155" spans="2:24" x14ac:dyDescent="0.25">
      <c r="B155" s="11">
        <v>151</v>
      </c>
      <c r="C155" s="21">
        <v>44036</v>
      </c>
      <c r="D155" s="11">
        <f t="shared" si="66"/>
        <v>83385</v>
      </c>
      <c r="E155" s="4">
        <f t="shared" si="67"/>
        <v>9299056</v>
      </c>
      <c r="F155" s="64">
        <f t="shared" si="72"/>
        <v>6298.6800436091789</v>
      </c>
      <c r="G155" s="27">
        <f t="shared" si="78"/>
        <v>1.7703672809884655E-3</v>
      </c>
      <c r="H155" s="80">
        <f t="shared" si="79"/>
        <v>1</v>
      </c>
      <c r="I155" s="11">
        <f t="shared" si="76"/>
        <v>-16907115</v>
      </c>
      <c r="J155" s="4">
        <f t="shared" si="68"/>
        <v>0</v>
      </c>
      <c r="K155" s="51">
        <f t="shared" si="77"/>
        <v>9299056</v>
      </c>
      <c r="L155" s="87">
        <f t="shared" si="69"/>
        <v>-817619</v>
      </c>
      <c r="M155" s="4">
        <f t="shared" si="70"/>
        <v>0</v>
      </c>
      <c r="N155" s="51">
        <f t="shared" si="71"/>
        <v>445656</v>
      </c>
      <c r="P155" s="54">
        <f t="shared" si="80"/>
        <v>1.686662388087683E-6</v>
      </c>
      <c r="Q155" s="55">
        <f t="shared" si="81"/>
        <v>29.473366828552809</v>
      </c>
      <c r="R155" s="55">
        <f t="shared" si="82"/>
        <v>0</v>
      </c>
      <c r="S155" s="56">
        <f t="shared" si="83"/>
        <v>0</v>
      </c>
      <c r="T155" s="170"/>
      <c r="U155" s="171"/>
      <c r="V155" s="178"/>
      <c r="W155" s="171"/>
      <c r="X155" s="180"/>
    </row>
    <row r="156" spans="2:24" x14ac:dyDescent="0.25">
      <c r="B156" s="9">
        <v>152</v>
      </c>
      <c r="C156" s="22">
        <v>44037</v>
      </c>
      <c r="D156" s="9">
        <f t="shared" si="66"/>
        <v>83385</v>
      </c>
      <c r="E156" s="2">
        <f t="shared" si="67"/>
        <v>9767145</v>
      </c>
      <c r="F156" s="63">
        <f t="shared" si="72"/>
        <v>6298.6800436091789</v>
      </c>
      <c r="G156" s="28">
        <f t="shared" si="78"/>
        <v>1.7703672809884655E-3</v>
      </c>
      <c r="H156" s="81">
        <f t="shared" si="79"/>
        <v>1</v>
      </c>
      <c r="I156" s="9">
        <f t="shared" si="76"/>
        <v>-17765891</v>
      </c>
      <c r="J156" s="2">
        <f t="shared" si="68"/>
        <v>0</v>
      </c>
      <c r="K156" s="48">
        <f t="shared" si="77"/>
        <v>9767145</v>
      </c>
      <c r="L156" s="88">
        <f t="shared" si="69"/>
        <v>-858776</v>
      </c>
      <c r="M156" s="2">
        <f t="shared" si="70"/>
        <v>0</v>
      </c>
      <c r="N156" s="48">
        <f t="shared" si="71"/>
        <v>468089</v>
      </c>
      <c r="P156" s="53">
        <f t="shared" si="80"/>
        <v>1.686662388087683E-6</v>
      </c>
      <c r="Q156" s="52">
        <f t="shared" si="81"/>
        <v>30.921066690981998</v>
      </c>
      <c r="R156" s="52">
        <f t="shared" si="82"/>
        <v>0</v>
      </c>
      <c r="S156" s="16">
        <f t="shared" si="83"/>
        <v>0</v>
      </c>
      <c r="T156" s="172"/>
      <c r="U156" s="173"/>
      <c r="V156" s="112"/>
      <c r="W156" s="173"/>
      <c r="X156" s="108"/>
    </row>
    <row r="157" spans="2:24" x14ac:dyDescent="0.25">
      <c r="B157" s="11">
        <v>153</v>
      </c>
      <c r="C157" s="21">
        <v>44038</v>
      </c>
      <c r="D157" s="11">
        <f t="shared" si="66"/>
        <v>83385</v>
      </c>
      <c r="E157" s="4">
        <f t="shared" si="67"/>
        <v>10258797</v>
      </c>
      <c r="F157" s="64">
        <f t="shared" si="72"/>
        <v>6298.6800436091789</v>
      </c>
      <c r="G157" s="27">
        <f t="shared" si="78"/>
        <v>1.7703672809884655E-3</v>
      </c>
      <c r="H157" s="80">
        <f t="shared" si="79"/>
        <v>1</v>
      </c>
      <c r="I157" s="11">
        <f t="shared" si="76"/>
        <v>-18667896</v>
      </c>
      <c r="J157" s="4">
        <f t="shared" si="68"/>
        <v>0</v>
      </c>
      <c r="K157" s="51">
        <f t="shared" si="77"/>
        <v>10258797</v>
      </c>
      <c r="L157" s="87">
        <f t="shared" si="69"/>
        <v>-902005</v>
      </c>
      <c r="M157" s="4">
        <f t="shared" si="70"/>
        <v>0</v>
      </c>
      <c r="N157" s="51">
        <f t="shared" si="71"/>
        <v>491652</v>
      </c>
      <c r="P157" s="54">
        <f t="shared" si="80"/>
        <v>1.686662388087683E-6</v>
      </c>
      <c r="Q157" s="55">
        <f t="shared" si="81"/>
        <v>32.441640287339048</v>
      </c>
      <c r="R157" s="55">
        <f t="shared" si="82"/>
        <v>0</v>
      </c>
      <c r="S157" s="56">
        <f t="shared" si="83"/>
        <v>0</v>
      </c>
      <c r="T157" s="170"/>
      <c r="U157" s="171"/>
      <c r="V157" s="178"/>
      <c r="W157" s="171"/>
      <c r="X157" s="180"/>
    </row>
    <row r="158" spans="2:24" x14ac:dyDescent="0.25">
      <c r="B158" s="9">
        <v>154</v>
      </c>
      <c r="C158" s="22">
        <v>44039</v>
      </c>
      <c r="D158" s="9">
        <f t="shared" si="66"/>
        <v>83385</v>
      </c>
      <c r="E158" s="2">
        <f t="shared" si="67"/>
        <v>10775197</v>
      </c>
      <c r="F158" s="63">
        <f t="shared" si="72"/>
        <v>6298.6800436091789</v>
      </c>
      <c r="G158" s="28">
        <f t="shared" si="78"/>
        <v>1.7703672809884655E-3</v>
      </c>
      <c r="H158" s="81">
        <f t="shared" si="79"/>
        <v>1</v>
      </c>
      <c r="I158" s="9">
        <f t="shared" si="76"/>
        <v>-19615305</v>
      </c>
      <c r="J158" s="2">
        <f t="shared" si="68"/>
        <v>0</v>
      </c>
      <c r="K158" s="48">
        <f t="shared" si="77"/>
        <v>10775197</v>
      </c>
      <c r="L158" s="88">
        <f t="shared" si="69"/>
        <v>-947409</v>
      </c>
      <c r="M158" s="2">
        <f t="shared" si="70"/>
        <v>0</v>
      </c>
      <c r="N158" s="48">
        <f t="shared" si="71"/>
        <v>516400</v>
      </c>
      <c r="P158" s="53">
        <f t="shared" si="80"/>
        <v>1.686662388087683E-6</v>
      </c>
      <c r="Q158" s="52">
        <f t="shared" si="81"/>
        <v>34.038756457939598</v>
      </c>
      <c r="R158" s="52">
        <f t="shared" si="82"/>
        <v>0</v>
      </c>
      <c r="S158" s="16">
        <f t="shared" si="83"/>
        <v>0</v>
      </c>
      <c r="T158" s="172"/>
      <c r="U158" s="173"/>
      <c r="V158" s="112"/>
      <c r="W158" s="173"/>
      <c r="X158" s="108"/>
    </row>
    <row r="159" spans="2:24" x14ac:dyDescent="0.25">
      <c r="B159" s="11">
        <v>155</v>
      </c>
      <c r="C159" s="21">
        <v>44040</v>
      </c>
      <c r="D159" s="11">
        <f t="shared" si="66"/>
        <v>83385</v>
      </c>
      <c r="E159" s="4">
        <f t="shared" si="67"/>
        <v>11317591</v>
      </c>
      <c r="F159" s="64">
        <f t="shared" si="72"/>
        <v>6298.6800436091789</v>
      </c>
      <c r="G159" s="27">
        <f t="shared" si="78"/>
        <v>1.7703672809884655E-3</v>
      </c>
      <c r="H159" s="80">
        <f t="shared" si="79"/>
        <v>1</v>
      </c>
      <c r="I159" s="11">
        <f t="shared" si="76"/>
        <v>-20610404</v>
      </c>
      <c r="J159" s="4">
        <f t="shared" si="68"/>
        <v>0</v>
      </c>
      <c r="K159" s="51">
        <f t="shared" si="77"/>
        <v>11317591</v>
      </c>
      <c r="L159" s="87">
        <f t="shared" si="69"/>
        <v>-995099</v>
      </c>
      <c r="M159" s="4">
        <f t="shared" si="70"/>
        <v>0</v>
      </c>
      <c r="N159" s="51">
        <f t="shared" si="71"/>
        <v>542394</v>
      </c>
      <c r="P159" s="54">
        <f t="shared" si="80"/>
        <v>1.686662388087683E-6</v>
      </c>
      <c r="Q159" s="55">
        <f t="shared" si="81"/>
        <v>35.716266240128377</v>
      </c>
      <c r="R159" s="55">
        <f t="shared" si="82"/>
        <v>0</v>
      </c>
      <c r="S159" s="56">
        <f t="shared" si="83"/>
        <v>0</v>
      </c>
      <c r="T159" s="170"/>
      <c r="U159" s="171"/>
      <c r="V159" s="178"/>
      <c r="W159" s="171"/>
      <c r="X159" s="180"/>
    </row>
    <row r="160" spans="2:24" x14ac:dyDescent="0.25">
      <c r="B160" s="9">
        <v>156</v>
      </c>
      <c r="C160" s="22">
        <v>44041</v>
      </c>
      <c r="D160" s="9">
        <f t="shared" si="66"/>
        <v>83385</v>
      </c>
      <c r="E160" s="2">
        <f t="shared" si="67"/>
        <v>11887288</v>
      </c>
      <c r="F160" s="63">
        <f t="shared" si="72"/>
        <v>6298.6800436091789</v>
      </c>
      <c r="G160" s="28">
        <f t="shared" si="78"/>
        <v>1.7703672809884655E-3</v>
      </c>
      <c r="H160" s="81">
        <f t="shared" si="79"/>
        <v>1</v>
      </c>
      <c r="I160" s="9">
        <f t="shared" si="76"/>
        <v>-21655594</v>
      </c>
      <c r="J160" s="2">
        <f t="shared" si="68"/>
        <v>0</v>
      </c>
      <c r="K160" s="48">
        <f t="shared" si="77"/>
        <v>11887288</v>
      </c>
      <c r="L160" s="88">
        <f t="shared" si="69"/>
        <v>-1045190</v>
      </c>
      <c r="M160" s="2">
        <f t="shared" si="70"/>
        <v>0</v>
      </c>
      <c r="N160" s="48">
        <f t="shared" si="71"/>
        <v>569697</v>
      </c>
      <c r="P160" s="53">
        <f t="shared" si="80"/>
        <v>1.686662388087683E-6</v>
      </c>
      <c r="Q160" s="52">
        <f t="shared" si="81"/>
        <v>37.478217288548123</v>
      </c>
      <c r="R160" s="52">
        <f t="shared" si="82"/>
        <v>0</v>
      </c>
      <c r="S160" s="16">
        <f t="shared" si="83"/>
        <v>0</v>
      </c>
      <c r="T160" s="172"/>
      <c r="U160" s="173"/>
      <c r="V160" s="112"/>
      <c r="W160" s="173"/>
      <c r="X160" s="108"/>
    </row>
    <row r="161" spans="2:24" x14ac:dyDescent="0.25">
      <c r="B161" s="11">
        <v>157</v>
      </c>
      <c r="C161" s="21">
        <v>44042</v>
      </c>
      <c r="D161" s="11">
        <f t="shared" si="66"/>
        <v>83385</v>
      </c>
      <c r="E161" s="4">
        <f t="shared" si="67"/>
        <v>12485662</v>
      </c>
      <c r="F161" s="64">
        <f t="shared" si="72"/>
        <v>6298.6800436091789</v>
      </c>
      <c r="G161" s="27">
        <f t="shared" si="78"/>
        <v>1.7703672809884655E-3</v>
      </c>
      <c r="H161" s="80">
        <f t="shared" si="79"/>
        <v>1</v>
      </c>
      <c r="I161" s="11">
        <f t="shared" ref="I161:I192" si="84">INT((S$17*K161+I160)/(1+R$17*J161))</f>
        <v>-22753396</v>
      </c>
      <c r="J161" s="4">
        <f t="shared" si="68"/>
        <v>0</v>
      </c>
      <c r="K161" s="51">
        <f t="shared" ref="K161:K192" si="85">INT((Q$17*J161+K160)/(1+P$17+S$17))</f>
        <v>12485662</v>
      </c>
      <c r="L161" s="87">
        <f t="shared" si="69"/>
        <v>-1097802</v>
      </c>
      <c r="M161" s="4">
        <f t="shared" si="70"/>
        <v>0</v>
      </c>
      <c r="N161" s="51">
        <f t="shared" si="71"/>
        <v>598374</v>
      </c>
      <c r="P161" s="54">
        <f t="shared" si="80"/>
        <v>1.686662388087683E-6</v>
      </c>
      <c r="Q161" s="55">
        <f t="shared" si="81"/>
        <v>39.328860929591698</v>
      </c>
      <c r="R161" s="55">
        <f t="shared" si="82"/>
        <v>0</v>
      </c>
      <c r="S161" s="56">
        <f t="shared" si="83"/>
        <v>0</v>
      </c>
      <c r="T161" s="170"/>
      <c r="U161" s="171"/>
      <c r="V161" s="178"/>
      <c r="W161" s="171"/>
      <c r="X161" s="180"/>
    </row>
    <row r="162" spans="2:24" x14ac:dyDescent="0.25">
      <c r="B162" s="9">
        <v>158</v>
      </c>
      <c r="C162" s="22">
        <v>44043</v>
      </c>
      <c r="D162" s="9">
        <f t="shared" ref="D162:D204" si="86">D161+IF(M162&gt;0,M162,0)</f>
        <v>83385</v>
      </c>
      <c r="E162" s="2">
        <f t="shared" ref="E162:E204" si="87">E161+IF(N162&gt;0,N162,0)</f>
        <v>13114157</v>
      </c>
      <c r="F162" s="63">
        <f t="shared" si="72"/>
        <v>6298.6800436091789</v>
      </c>
      <c r="G162" s="28">
        <f t="shared" si="78"/>
        <v>1.7703672809884655E-3</v>
      </c>
      <c r="H162" s="81">
        <f t="shared" si="79"/>
        <v>1</v>
      </c>
      <c r="I162" s="9">
        <f t="shared" si="84"/>
        <v>-23906458</v>
      </c>
      <c r="J162" s="2">
        <f t="shared" ref="J162:J204" si="88">S162</f>
        <v>0</v>
      </c>
      <c r="K162" s="48">
        <f t="shared" si="85"/>
        <v>13114157</v>
      </c>
      <c r="L162" s="88">
        <f t="shared" ref="L162:L204" si="89">I162-I161</f>
        <v>-1153062</v>
      </c>
      <c r="M162" s="2">
        <f t="shared" ref="M162:M204" si="90">J162-J161</f>
        <v>0</v>
      </c>
      <c r="N162" s="48">
        <f t="shared" ref="N162:N204" si="91">K162-K161</f>
        <v>628495</v>
      </c>
      <c r="P162" s="53">
        <f t="shared" si="80"/>
        <v>1.686662388087683E-6</v>
      </c>
      <c r="Q162" s="52">
        <f t="shared" si="81"/>
        <v>41.272660901625905</v>
      </c>
      <c r="R162" s="52">
        <f t="shared" si="82"/>
        <v>0</v>
      </c>
      <c r="S162" s="16">
        <f t="shared" si="83"/>
        <v>0</v>
      </c>
      <c r="T162" s="172"/>
      <c r="U162" s="173"/>
      <c r="V162" s="112"/>
      <c r="W162" s="173"/>
      <c r="X162" s="108"/>
    </row>
    <row r="163" spans="2:24" x14ac:dyDescent="0.25">
      <c r="B163" s="11">
        <v>159</v>
      </c>
      <c r="C163" s="21">
        <v>44044</v>
      </c>
      <c r="D163" s="11">
        <f t="shared" si="86"/>
        <v>83385</v>
      </c>
      <c r="E163" s="4">
        <f t="shared" si="87"/>
        <v>13774288</v>
      </c>
      <c r="F163" s="64">
        <f t="shared" si="72"/>
        <v>6298.6800436091789</v>
      </c>
      <c r="G163" s="27">
        <f t="shared" si="78"/>
        <v>1.7703672809884655E-3</v>
      </c>
      <c r="H163" s="80">
        <f t="shared" si="79"/>
        <v>1</v>
      </c>
      <c r="I163" s="11">
        <f t="shared" si="84"/>
        <v>-25117562</v>
      </c>
      <c r="J163" s="4">
        <f t="shared" si="88"/>
        <v>0</v>
      </c>
      <c r="K163" s="51">
        <f t="shared" si="85"/>
        <v>13774288</v>
      </c>
      <c r="L163" s="87">
        <f t="shared" si="89"/>
        <v>-1211104</v>
      </c>
      <c r="M163" s="4">
        <f t="shared" si="90"/>
        <v>0</v>
      </c>
      <c r="N163" s="51">
        <f t="shared" si="91"/>
        <v>660131</v>
      </c>
      <c r="P163" s="54">
        <f t="shared" si="80"/>
        <v>1.686662388087683E-6</v>
      </c>
      <c r="Q163" s="55">
        <f t="shared" si="81"/>
        <v>43.31430593380626</v>
      </c>
      <c r="R163" s="55">
        <f t="shared" si="82"/>
        <v>0</v>
      </c>
      <c r="S163" s="56">
        <f t="shared" si="83"/>
        <v>0</v>
      </c>
      <c r="T163" s="170"/>
      <c r="U163" s="171"/>
      <c r="V163" s="178"/>
      <c r="W163" s="171"/>
      <c r="X163" s="180"/>
    </row>
    <row r="164" spans="2:24" x14ac:dyDescent="0.25">
      <c r="B164" s="9">
        <v>160</v>
      </c>
      <c r="C164" s="22">
        <v>44045</v>
      </c>
      <c r="D164" s="9">
        <f t="shared" si="86"/>
        <v>83385</v>
      </c>
      <c r="E164" s="2">
        <f t="shared" si="87"/>
        <v>14467649</v>
      </c>
      <c r="F164" s="63">
        <f t="shared" si="72"/>
        <v>6298.6800436091789</v>
      </c>
      <c r="G164" s="28">
        <f t="shared" si="78"/>
        <v>1.7703672809884655E-3</v>
      </c>
      <c r="H164" s="81">
        <f t="shared" si="79"/>
        <v>1</v>
      </c>
      <c r="I164" s="9">
        <f t="shared" si="84"/>
        <v>-26389630</v>
      </c>
      <c r="J164" s="2">
        <f t="shared" si="88"/>
        <v>0</v>
      </c>
      <c r="K164" s="48">
        <f t="shared" si="85"/>
        <v>14467649</v>
      </c>
      <c r="L164" s="88">
        <f t="shared" si="89"/>
        <v>-1272068</v>
      </c>
      <c r="M164" s="2">
        <f t="shared" si="90"/>
        <v>0</v>
      </c>
      <c r="N164" s="48">
        <f t="shared" si="91"/>
        <v>693361</v>
      </c>
      <c r="P164" s="53">
        <f t="shared" si="80"/>
        <v>1.686662388087683E-6</v>
      </c>
      <c r="Q164" s="52">
        <f t="shared" si="81"/>
        <v>45.458721702162009</v>
      </c>
      <c r="R164" s="52">
        <f t="shared" si="82"/>
        <v>0</v>
      </c>
      <c r="S164" s="16">
        <f t="shared" si="83"/>
        <v>0</v>
      </c>
      <c r="T164" s="172"/>
      <c r="U164" s="173"/>
      <c r="V164" s="112"/>
      <c r="W164" s="173"/>
      <c r="X164" s="108"/>
    </row>
    <row r="165" spans="2:24" x14ac:dyDescent="0.25">
      <c r="B165" s="11">
        <v>161</v>
      </c>
      <c r="C165" s="21">
        <v>44046</v>
      </c>
      <c r="D165" s="11">
        <f t="shared" si="86"/>
        <v>83385</v>
      </c>
      <c r="E165" s="4">
        <f t="shared" si="87"/>
        <v>15195912</v>
      </c>
      <c r="F165" s="64">
        <f t="shared" ref="F165:F204" si="92">D165*F$35/D$35</f>
        <v>6298.6800436091789</v>
      </c>
      <c r="G165" s="27">
        <f t="shared" si="78"/>
        <v>1.7703672809884655E-3</v>
      </c>
      <c r="H165" s="80">
        <f t="shared" si="79"/>
        <v>1</v>
      </c>
      <c r="I165" s="11">
        <f t="shared" si="84"/>
        <v>-27725730</v>
      </c>
      <c r="J165" s="4">
        <f t="shared" si="88"/>
        <v>0</v>
      </c>
      <c r="K165" s="51">
        <f t="shared" si="85"/>
        <v>15195912</v>
      </c>
      <c r="L165" s="87">
        <f t="shared" si="89"/>
        <v>-1336100</v>
      </c>
      <c r="M165" s="4">
        <f t="shared" si="90"/>
        <v>0</v>
      </c>
      <c r="N165" s="51">
        <f t="shared" si="91"/>
        <v>728263</v>
      </c>
      <c r="P165" s="54">
        <f t="shared" si="80"/>
        <v>1.686662388087683E-6</v>
      </c>
      <c r="Q165" s="55">
        <f t="shared" si="81"/>
        <v>47.711082189686415</v>
      </c>
      <c r="R165" s="55">
        <f t="shared" si="82"/>
        <v>0</v>
      </c>
      <c r="S165" s="56">
        <f t="shared" si="83"/>
        <v>0</v>
      </c>
      <c r="T165" s="170"/>
      <c r="U165" s="171"/>
      <c r="V165" s="178"/>
      <c r="W165" s="171"/>
      <c r="X165" s="180"/>
    </row>
    <row r="166" spans="2:24" x14ac:dyDescent="0.25">
      <c r="B166" s="9">
        <v>162</v>
      </c>
      <c r="C166" s="22">
        <v>44047</v>
      </c>
      <c r="D166" s="9">
        <f t="shared" si="86"/>
        <v>83385</v>
      </c>
      <c r="E166" s="2">
        <f t="shared" si="87"/>
        <v>15960833</v>
      </c>
      <c r="F166" s="63">
        <f t="shared" si="92"/>
        <v>6298.6800436091789</v>
      </c>
      <c r="G166" s="28">
        <f t="shared" si="78"/>
        <v>1.7703672809884655E-3</v>
      </c>
      <c r="H166" s="81">
        <f t="shared" si="79"/>
        <v>1</v>
      </c>
      <c r="I166" s="9">
        <f t="shared" si="84"/>
        <v>-29129086</v>
      </c>
      <c r="J166" s="2">
        <f t="shared" si="88"/>
        <v>0</v>
      </c>
      <c r="K166" s="48">
        <f t="shared" si="85"/>
        <v>15960833</v>
      </c>
      <c r="L166" s="88">
        <f t="shared" si="89"/>
        <v>-1403356</v>
      </c>
      <c r="M166" s="2">
        <f t="shared" si="90"/>
        <v>0</v>
      </c>
      <c r="N166" s="48">
        <f t="shared" si="91"/>
        <v>764921</v>
      </c>
      <c r="P166" s="53">
        <f t="shared" si="80"/>
        <v>1.686662388087683E-6</v>
      </c>
      <c r="Q166" s="52">
        <f t="shared" si="81"/>
        <v>50.076819645285049</v>
      </c>
      <c r="R166" s="52">
        <f t="shared" si="82"/>
        <v>0</v>
      </c>
      <c r="S166" s="16">
        <f t="shared" si="83"/>
        <v>0</v>
      </c>
      <c r="T166" s="172"/>
      <c r="U166" s="173"/>
      <c r="V166" s="112"/>
      <c r="W166" s="173"/>
      <c r="X166" s="108"/>
    </row>
    <row r="167" spans="2:24" x14ac:dyDescent="0.25">
      <c r="B167" s="11">
        <v>163</v>
      </c>
      <c r="C167" s="21">
        <v>44048</v>
      </c>
      <c r="D167" s="11">
        <f t="shared" si="86"/>
        <v>83385</v>
      </c>
      <c r="E167" s="4">
        <f t="shared" si="87"/>
        <v>16764259</v>
      </c>
      <c r="F167" s="64">
        <f t="shared" si="92"/>
        <v>6298.6800436091789</v>
      </c>
      <c r="G167" s="27">
        <f t="shared" si="78"/>
        <v>1.7703672809884655E-3</v>
      </c>
      <c r="H167" s="80">
        <f t="shared" si="79"/>
        <v>1</v>
      </c>
      <c r="I167" s="11">
        <f t="shared" si="84"/>
        <v>-30603083</v>
      </c>
      <c r="J167" s="4">
        <f t="shared" si="88"/>
        <v>0</v>
      </c>
      <c r="K167" s="51">
        <f t="shared" si="85"/>
        <v>16764259</v>
      </c>
      <c r="L167" s="87">
        <f t="shared" si="89"/>
        <v>-1473997</v>
      </c>
      <c r="M167" s="4">
        <f t="shared" si="90"/>
        <v>0</v>
      </c>
      <c r="N167" s="51">
        <f t="shared" si="91"/>
        <v>803426</v>
      </c>
      <c r="P167" s="54">
        <f t="shared" si="80"/>
        <v>1.686662388087683E-6</v>
      </c>
      <c r="Q167" s="55">
        <f t="shared" si="81"/>
        <v>52.561642375588427</v>
      </c>
      <c r="R167" s="55">
        <f t="shared" si="82"/>
        <v>0</v>
      </c>
      <c r="S167" s="56">
        <f t="shared" si="83"/>
        <v>0</v>
      </c>
      <c r="T167" s="170"/>
      <c r="U167" s="171"/>
      <c r="V167" s="178"/>
      <c r="W167" s="171"/>
      <c r="X167" s="180"/>
    </row>
    <row r="168" spans="2:24" x14ac:dyDescent="0.25">
      <c r="B168" s="9">
        <v>164</v>
      </c>
      <c r="C168" s="22">
        <v>44049</v>
      </c>
      <c r="D168" s="9">
        <f t="shared" si="86"/>
        <v>83385</v>
      </c>
      <c r="E168" s="2">
        <f t="shared" si="87"/>
        <v>17608127</v>
      </c>
      <c r="F168" s="63">
        <f t="shared" si="92"/>
        <v>6298.6800436091789</v>
      </c>
      <c r="G168" s="28">
        <f t="shared" si="78"/>
        <v>1.7703672809884655E-3</v>
      </c>
      <c r="H168" s="81">
        <f t="shared" si="79"/>
        <v>1</v>
      </c>
      <c r="I168" s="9">
        <f t="shared" si="84"/>
        <v>-32151277</v>
      </c>
      <c r="J168" s="2">
        <f t="shared" si="88"/>
        <v>0</v>
      </c>
      <c r="K168" s="48">
        <f t="shared" si="85"/>
        <v>17608127</v>
      </c>
      <c r="L168" s="88">
        <f t="shared" si="89"/>
        <v>-1548194</v>
      </c>
      <c r="M168" s="2">
        <f t="shared" si="90"/>
        <v>0</v>
      </c>
      <c r="N168" s="48">
        <f t="shared" si="91"/>
        <v>843868</v>
      </c>
      <c r="P168" s="53">
        <f t="shared" si="80"/>
        <v>1.686662388087683E-6</v>
      </c>
      <c r="Q168" s="52">
        <f t="shared" si="81"/>
        <v>55.171544263588032</v>
      </c>
      <c r="R168" s="52">
        <f t="shared" si="82"/>
        <v>0</v>
      </c>
      <c r="S168" s="16">
        <f t="shared" si="83"/>
        <v>0</v>
      </c>
      <c r="T168" s="172"/>
      <c r="U168" s="173"/>
      <c r="V168" s="112"/>
      <c r="W168" s="173"/>
      <c r="X168" s="108"/>
    </row>
    <row r="169" spans="2:24" x14ac:dyDescent="0.25">
      <c r="B169" s="11">
        <v>165</v>
      </c>
      <c r="C169" s="21">
        <v>44050</v>
      </c>
      <c r="D169" s="11">
        <f t="shared" si="86"/>
        <v>83385</v>
      </c>
      <c r="E169" s="4">
        <f t="shared" si="87"/>
        <v>18494473</v>
      </c>
      <c r="F169" s="64">
        <f t="shared" si="92"/>
        <v>6298.6800436091789</v>
      </c>
      <c r="G169" s="27">
        <f t="shared" si="78"/>
        <v>1.7703672809884655E-3</v>
      </c>
      <c r="H169" s="80">
        <f t="shared" si="79"/>
        <v>1</v>
      </c>
      <c r="I169" s="11">
        <f t="shared" si="84"/>
        <v>-33777403</v>
      </c>
      <c r="J169" s="4">
        <f t="shared" si="88"/>
        <v>0</v>
      </c>
      <c r="K169" s="51">
        <f t="shared" si="85"/>
        <v>18494473</v>
      </c>
      <c r="L169" s="87">
        <f t="shared" si="89"/>
        <v>-1626126</v>
      </c>
      <c r="M169" s="4">
        <f t="shared" si="90"/>
        <v>0</v>
      </c>
      <c r="N169" s="51">
        <f t="shared" si="91"/>
        <v>886346</v>
      </c>
      <c r="P169" s="54">
        <f t="shared" si="80"/>
        <v>1.686662388087683E-6</v>
      </c>
      <c r="Q169" s="55">
        <f t="shared" si="81"/>
        <v>57.912821470671815</v>
      </c>
      <c r="R169" s="55">
        <f t="shared" si="82"/>
        <v>0</v>
      </c>
      <c r="S169" s="56">
        <f t="shared" si="83"/>
        <v>0</v>
      </c>
      <c r="T169" s="170"/>
      <c r="U169" s="171"/>
      <c r="V169" s="178"/>
      <c r="W169" s="171"/>
      <c r="X169" s="180"/>
    </row>
    <row r="170" spans="2:24" x14ac:dyDescent="0.25">
      <c r="B170" s="9">
        <v>166</v>
      </c>
      <c r="C170" s="22">
        <v>44051</v>
      </c>
      <c r="D170" s="9">
        <f t="shared" si="86"/>
        <v>83385</v>
      </c>
      <c r="E170" s="2">
        <f t="shared" si="87"/>
        <v>19425435</v>
      </c>
      <c r="F170" s="63">
        <f t="shared" si="92"/>
        <v>6298.6800436091789</v>
      </c>
      <c r="G170" s="28">
        <f t="shared" si="78"/>
        <v>1.7703672809884655E-3</v>
      </c>
      <c r="H170" s="81">
        <f t="shared" si="79"/>
        <v>1</v>
      </c>
      <c r="I170" s="9">
        <f t="shared" si="84"/>
        <v>-35485384</v>
      </c>
      <c r="J170" s="2">
        <f t="shared" si="88"/>
        <v>0</v>
      </c>
      <c r="K170" s="48">
        <f t="shared" si="85"/>
        <v>19425435</v>
      </c>
      <c r="L170" s="88">
        <f t="shared" si="89"/>
        <v>-1707981</v>
      </c>
      <c r="M170" s="2">
        <f t="shared" si="90"/>
        <v>0</v>
      </c>
      <c r="N170" s="48">
        <f t="shared" si="91"/>
        <v>930962</v>
      </c>
      <c r="P170" s="53">
        <f t="shared" si="80"/>
        <v>1.686662388087683E-6</v>
      </c>
      <c r="Q170" s="52">
        <f t="shared" si="81"/>
        <v>60.792087323940557</v>
      </c>
      <c r="R170" s="52">
        <f t="shared" si="82"/>
        <v>0</v>
      </c>
      <c r="S170" s="16">
        <f t="shared" si="83"/>
        <v>0</v>
      </c>
      <c r="T170" s="172"/>
      <c r="U170" s="173"/>
      <c r="V170" s="112"/>
      <c r="W170" s="173"/>
      <c r="X170" s="108"/>
    </row>
    <row r="171" spans="2:24" x14ac:dyDescent="0.25">
      <c r="B171" s="11">
        <v>167</v>
      </c>
      <c r="C171" s="21">
        <v>44052</v>
      </c>
      <c r="D171" s="11">
        <f t="shared" si="86"/>
        <v>83385</v>
      </c>
      <c r="E171" s="4">
        <f t="shared" si="87"/>
        <v>20403259</v>
      </c>
      <c r="F171" s="64">
        <f t="shared" si="92"/>
        <v>6298.6800436091789</v>
      </c>
      <c r="G171" s="27">
        <f t="shared" si="78"/>
        <v>1.7703672809884655E-3</v>
      </c>
      <c r="H171" s="80">
        <f t="shared" si="79"/>
        <v>1</v>
      </c>
      <c r="I171" s="11">
        <f t="shared" si="84"/>
        <v>-37279340</v>
      </c>
      <c r="J171" s="4">
        <f t="shared" si="88"/>
        <v>0</v>
      </c>
      <c r="K171" s="51">
        <f t="shared" si="85"/>
        <v>20403259</v>
      </c>
      <c r="L171" s="87">
        <f t="shared" si="89"/>
        <v>-1793956</v>
      </c>
      <c r="M171" s="4">
        <f t="shared" si="90"/>
        <v>0</v>
      </c>
      <c r="N171" s="51">
        <f t="shared" si="91"/>
        <v>977824</v>
      </c>
      <c r="P171" s="54">
        <f t="shared" si="80"/>
        <v>1.686662388087683E-6</v>
      </c>
      <c r="Q171" s="55">
        <f t="shared" si="81"/>
        <v>63.816287955201254</v>
      </c>
      <c r="R171" s="55">
        <f t="shared" si="82"/>
        <v>0</v>
      </c>
      <c r="S171" s="56">
        <f t="shared" si="83"/>
        <v>0</v>
      </c>
      <c r="T171" s="170"/>
      <c r="U171" s="171"/>
      <c r="V171" s="178"/>
      <c r="W171" s="171"/>
      <c r="X171" s="180"/>
    </row>
    <row r="172" spans="2:24" x14ac:dyDescent="0.25">
      <c r="B172" s="9">
        <v>168</v>
      </c>
      <c r="C172" s="22">
        <v>44053</v>
      </c>
      <c r="D172" s="9">
        <f t="shared" si="86"/>
        <v>83385</v>
      </c>
      <c r="E172" s="2">
        <f t="shared" si="87"/>
        <v>21430304</v>
      </c>
      <c r="F172" s="63">
        <f t="shared" si="92"/>
        <v>6298.6800436091789</v>
      </c>
      <c r="G172" s="28">
        <f t="shared" si="78"/>
        <v>1.7703672809884655E-3</v>
      </c>
      <c r="H172" s="81">
        <f t="shared" si="79"/>
        <v>1</v>
      </c>
      <c r="I172" s="9">
        <f t="shared" si="84"/>
        <v>-39163599</v>
      </c>
      <c r="J172" s="2">
        <f t="shared" si="88"/>
        <v>0</v>
      </c>
      <c r="K172" s="48">
        <f t="shared" si="85"/>
        <v>21430304</v>
      </c>
      <c r="L172" s="88">
        <f t="shared" si="89"/>
        <v>-1884259</v>
      </c>
      <c r="M172" s="2">
        <f t="shared" si="90"/>
        <v>0</v>
      </c>
      <c r="N172" s="48">
        <f t="shared" si="91"/>
        <v>1027045</v>
      </c>
      <c r="P172" s="53">
        <f t="shared" si="80"/>
        <v>1.686662388087683E-6</v>
      </c>
      <c r="Q172" s="52">
        <f t="shared" si="81"/>
        <v>66.992718407008027</v>
      </c>
      <c r="R172" s="52">
        <f t="shared" si="82"/>
        <v>0</v>
      </c>
      <c r="S172" s="16">
        <f t="shared" si="83"/>
        <v>0</v>
      </c>
      <c r="T172" s="172"/>
      <c r="U172" s="173"/>
      <c r="V172" s="112"/>
      <c r="W172" s="173"/>
      <c r="X172" s="108"/>
    </row>
    <row r="173" spans="2:24" x14ac:dyDescent="0.25">
      <c r="B173" s="11">
        <v>169</v>
      </c>
      <c r="C173" s="21">
        <v>44054</v>
      </c>
      <c r="D173" s="11">
        <f t="shared" si="86"/>
        <v>83385</v>
      </c>
      <c r="E173" s="4">
        <f t="shared" si="87"/>
        <v>22509048</v>
      </c>
      <c r="F173" s="64">
        <f t="shared" si="92"/>
        <v>6298.6800436091789</v>
      </c>
      <c r="G173" s="27">
        <f t="shared" si="78"/>
        <v>1.7703672809884655E-3</v>
      </c>
      <c r="H173" s="80">
        <f t="shared" si="79"/>
        <v>1</v>
      </c>
      <c r="I173" s="11">
        <f t="shared" si="84"/>
        <v>-41142706</v>
      </c>
      <c r="J173" s="4">
        <f t="shared" si="88"/>
        <v>0</v>
      </c>
      <c r="K173" s="51">
        <f t="shared" si="85"/>
        <v>22509048</v>
      </c>
      <c r="L173" s="87">
        <f t="shared" si="89"/>
        <v>-1979107</v>
      </c>
      <c r="M173" s="4">
        <f t="shared" si="90"/>
        <v>0</v>
      </c>
      <c r="N173" s="51">
        <f t="shared" si="91"/>
        <v>1078744</v>
      </c>
      <c r="P173" s="54">
        <f t="shared" si="80"/>
        <v>1.686662388087683E-6</v>
      </c>
      <c r="Q173" s="55">
        <f t="shared" si="81"/>
        <v>70.329041954563948</v>
      </c>
      <c r="R173" s="55">
        <f t="shared" si="82"/>
        <v>0</v>
      </c>
      <c r="S173" s="56">
        <f t="shared" si="83"/>
        <v>0</v>
      </c>
      <c r="T173" s="170"/>
      <c r="U173" s="171"/>
      <c r="V173" s="178"/>
      <c r="W173" s="171"/>
      <c r="X173" s="180"/>
    </row>
    <row r="174" spans="2:24" x14ac:dyDescent="0.25">
      <c r="B174" s="9">
        <v>170</v>
      </c>
      <c r="C174" s="22">
        <v>44055</v>
      </c>
      <c r="D174" s="9">
        <f t="shared" si="86"/>
        <v>83385</v>
      </c>
      <c r="E174" s="2">
        <f t="shared" si="87"/>
        <v>23642093</v>
      </c>
      <c r="F174" s="63">
        <f t="shared" si="92"/>
        <v>6298.6800436091789</v>
      </c>
      <c r="G174" s="28">
        <f t="shared" si="78"/>
        <v>1.7703672809884655E-3</v>
      </c>
      <c r="H174" s="81">
        <f t="shared" si="79"/>
        <v>1</v>
      </c>
      <c r="I174" s="9">
        <f t="shared" si="84"/>
        <v>-43221436</v>
      </c>
      <c r="J174" s="2">
        <f t="shared" si="88"/>
        <v>0</v>
      </c>
      <c r="K174" s="48">
        <f t="shared" si="85"/>
        <v>23642093</v>
      </c>
      <c r="L174" s="88">
        <f t="shared" si="89"/>
        <v>-2078730</v>
      </c>
      <c r="M174" s="2">
        <f t="shared" si="90"/>
        <v>0</v>
      </c>
      <c r="N174" s="48">
        <f t="shared" si="91"/>
        <v>1133045</v>
      </c>
      <c r="P174" s="53">
        <f t="shared" si="80"/>
        <v>1.686662388087683E-6</v>
      </c>
      <c r="Q174" s="52">
        <f t="shared" si="81"/>
        <v>73.833306211761922</v>
      </c>
      <c r="R174" s="52">
        <f t="shared" si="82"/>
        <v>0</v>
      </c>
      <c r="S174" s="16">
        <f t="shared" si="83"/>
        <v>0</v>
      </c>
      <c r="T174" s="172"/>
      <c r="U174" s="173"/>
      <c r="V174" s="112"/>
      <c r="W174" s="173"/>
      <c r="X174" s="108"/>
    </row>
    <row r="175" spans="2:24" x14ac:dyDescent="0.25">
      <c r="B175" s="11">
        <v>171</v>
      </c>
      <c r="C175" s="21">
        <v>44056</v>
      </c>
      <c r="D175" s="11">
        <f t="shared" si="86"/>
        <v>83385</v>
      </c>
      <c r="E175" s="4">
        <f t="shared" si="87"/>
        <v>24832173</v>
      </c>
      <c r="F175" s="64">
        <f t="shared" si="92"/>
        <v>6298.6800436091789</v>
      </c>
      <c r="G175" s="27">
        <f t="shared" si="78"/>
        <v>1.7703672809884655E-3</v>
      </c>
      <c r="H175" s="80">
        <f t="shared" si="79"/>
        <v>1</v>
      </c>
      <c r="I175" s="11">
        <f t="shared" si="84"/>
        <v>-45404804</v>
      </c>
      <c r="J175" s="4">
        <f t="shared" si="88"/>
        <v>0</v>
      </c>
      <c r="K175" s="51">
        <f t="shared" si="85"/>
        <v>24832173</v>
      </c>
      <c r="L175" s="87">
        <f t="shared" si="89"/>
        <v>-2183368</v>
      </c>
      <c r="M175" s="4">
        <f t="shared" si="90"/>
        <v>0</v>
      </c>
      <c r="N175" s="51">
        <f t="shared" si="91"/>
        <v>1190080</v>
      </c>
      <c r="P175" s="54">
        <f t="shared" si="80"/>
        <v>1.686662388087683E-6</v>
      </c>
      <c r="Q175" s="55">
        <f t="shared" si="81"/>
        <v>77.513965824630148</v>
      </c>
      <c r="R175" s="55">
        <f t="shared" si="82"/>
        <v>0</v>
      </c>
      <c r="S175" s="56">
        <f t="shared" si="83"/>
        <v>0</v>
      </c>
      <c r="T175" s="170"/>
      <c r="U175" s="171"/>
      <c r="V175" s="178"/>
      <c r="W175" s="171"/>
      <c r="X175" s="180"/>
    </row>
    <row r="176" spans="2:24" x14ac:dyDescent="0.25">
      <c r="B176" s="9">
        <v>172</v>
      </c>
      <c r="C176" s="22">
        <v>44057</v>
      </c>
      <c r="D176" s="9">
        <f t="shared" si="86"/>
        <v>83385</v>
      </c>
      <c r="E176" s="2">
        <f t="shared" si="87"/>
        <v>26082158</v>
      </c>
      <c r="F176" s="63">
        <f t="shared" si="92"/>
        <v>6298.6800436091789</v>
      </c>
      <c r="G176" s="28">
        <f t="shared" si="78"/>
        <v>1.7703672809884655E-3</v>
      </c>
      <c r="H176" s="81">
        <f t="shared" si="79"/>
        <v>1</v>
      </c>
      <c r="I176" s="9">
        <f t="shared" si="84"/>
        <v>-47698077</v>
      </c>
      <c r="J176" s="2">
        <f t="shared" si="88"/>
        <v>0</v>
      </c>
      <c r="K176" s="48">
        <f t="shared" si="85"/>
        <v>26082158</v>
      </c>
      <c r="L176" s="88">
        <f t="shared" si="89"/>
        <v>-2293273</v>
      </c>
      <c r="M176" s="2">
        <f t="shared" si="90"/>
        <v>0</v>
      </c>
      <c r="N176" s="48">
        <f t="shared" si="91"/>
        <v>1249985</v>
      </c>
      <c r="P176" s="53">
        <f t="shared" si="80"/>
        <v>1.686662388087683E-6</v>
      </c>
      <c r="Q176" s="52">
        <f t="shared" si="81"/>
        <v>81.379900574509634</v>
      </c>
      <c r="R176" s="52">
        <f t="shared" si="82"/>
        <v>0</v>
      </c>
      <c r="S176" s="16">
        <f t="shared" si="83"/>
        <v>0</v>
      </c>
      <c r="T176" s="172"/>
      <c r="U176" s="173"/>
      <c r="V176" s="112"/>
      <c r="W176" s="173"/>
      <c r="X176" s="108"/>
    </row>
    <row r="177" spans="2:24" x14ac:dyDescent="0.25">
      <c r="B177" s="11">
        <v>173</v>
      </c>
      <c r="C177" s="21">
        <v>44058</v>
      </c>
      <c r="D177" s="11">
        <f t="shared" si="86"/>
        <v>83385</v>
      </c>
      <c r="E177" s="4">
        <f t="shared" si="87"/>
        <v>27395064</v>
      </c>
      <c r="F177" s="64">
        <f t="shared" si="92"/>
        <v>6298.6800436091789</v>
      </c>
      <c r="G177" s="27">
        <f t="shared" si="78"/>
        <v>1.7703672809884655E-3</v>
      </c>
      <c r="H177" s="80">
        <f t="shared" si="79"/>
        <v>1</v>
      </c>
      <c r="I177" s="11">
        <f t="shared" si="84"/>
        <v>-50106787</v>
      </c>
      <c r="J177" s="4">
        <f t="shared" si="88"/>
        <v>0</v>
      </c>
      <c r="K177" s="51">
        <f t="shared" si="85"/>
        <v>27395064</v>
      </c>
      <c r="L177" s="87">
        <f t="shared" si="89"/>
        <v>-2408710</v>
      </c>
      <c r="M177" s="4">
        <f t="shared" si="90"/>
        <v>0</v>
      </c>
      <c r="N177" s="51">
        <f t="shared" si="91"/>
        <v>1312906</v>
      </c>
      <c r="P177" s="54">
        <f t="shared" si="80"/>
        <v>1.686662388087683E-6</v>
      </c>
      <c r="Q177" s="55">
        <f t="shared" si="81"/>
        <v>85.440436230045421</v>
      </c>
      <c r="R177" s="55">
        <f t="shared" si="82"/>
        <v>0</v>
      </c>
      <c r="S177" s="56">
        <f t="shared" si="83"/>
        <v>0</v>
      </c>
      <c r="T177" s="170"/>
      <c r="U177" s="171"/>
      <c r="V177" s="178"/>
      <c r="W177" s="171"/>
      <c r="X177" s="180"/>
    </row>
    <row r="178" spans="2:24" x14ac:dyDescent="0.25">
      <c r="B178" s="9">
        <v>174</v>
      </c>
      <c r="C178" s="22">
        <v>44059</v>
      </c>
      <c r="D178" s="9">
        <f t="shared" si="86"/>
        <v>83385</v>
      </c>
      <c r="E178" s="2">
        <f t="shared" si="87"/>
        <v>28774058</v>
      </c>
      <c r="F178" s="63">
        <f t="shared" si="92"/>
        <v>6298.6800436091789</v>
      </c>
      <c r="G178" s="28">
        <f t="shared" si="78"/>
        <v>1.7703672809884655E-3</v>
      </c>
      <c r="H178" s="81">
        <f t="shared" si="79"/>
        <v>1</v>
      </c>
      <c r="I178" s="9">
        <f t="shared" si="84"/>
        <v>-52636745</v>
      </c>
      <c r="J178" s="2">
        <f t="shared" si="88"/>
        <v>0</v>
      </c>
      <c r="K178" s="48">
        <f t="shared" si="85"/>
        <v>28774058</v>
      </c>
      <c r="L178" s="88">
        <f t="shared" si="89"/>
        <v>-2529958</v>
      </c>
      <c r="M178" s="2">
        <f t="shared" si="90"/>
        <v>0</v>
      </c>
      <c r="N178" s="48">
        <f t="shared" si="91"/>
        <v>1378994</v>
      </c>
      <c r="P178" s="53">
        <f t="shared" si="80"/>
        <v>1.686662388087683E-6</v>
      </c>
      <c r="Q178" s="52">
        <f t="shared" si="81"/>
        <v>89.705368019044457</v>
      </c>
      <c r="R178" s="52">
        <f t="shared" si="82"/>
        <v>0</v>
      </c>
      <c r="S178" s="16">
        <f t="shared" si="83"/>
        <v>0</v>
      </c>
      <c r="T178" s="172"/>
      <c r="U178" s="173"/>
      <c r="V178" s="112"/>
      <c r="W178" s="173"/>
      <c r="X178" s="108"/>
    </row>
    <row r="179" spans="2:24" x14ac:dyDescent="0.25">
      <c r="B179" s="11">
        <v>175</v>
      </c>
      <c r="C179" s="21">
        <v>44060</v>
      </c>
      <c r="D179" s="11">
        <f t="shared" si="86"/>
        <v>83385</v>
      </c>
      <c r="E179" s="4">
        <f t="shared" si="87"/>
        <v>30222467</v>
      </c>
      <c r="F179" s="64">
        <f t="shared" si="92"/>
        <v>6298.6800436091789</v>
      </c>
      <c r="G179" s="27">
        <f t="shared" si="78"/>
        <v>1.7703672809884655E-3</v>
      </c>
      <c r="H179" s="80">
        <f t="shared" si="79"/>
        <v>1</v>
      </c>
      <c r="I179" s="11">
        <f t="shared" si="84"/>
        <v>-55294054</v>
      </c>
      <c r="J179" s="4">
        <f t="shared" si="88"/>
        <v>0</v>
      </c>
      <c r="K179" s="51">
        <f t="shared" si="85"/>
        <v>30222467</v>
      </c>
      <c r="L179" s="87">
        <f t="shared" si="89"/>
        <v>-2657309</v>
      </c>
      <c r="M179" s="4">
        <f t="shared" si="90"/>
        <v>0</v>
      </c>
      <c r="N179" s="51">
        <f t="shared" si="91"/>
        <v>1448409</v>
      </c>
      <c r="P179" s="54">
        <f t="shared" si="80"/>
        <v>1.686662388087683E-6</v>
      </c>
      <c r="Q179" s="55">
        <f t="shared" si="81"/>
        <v>94.184985007692759</v>
      </c>
      <c r="R179" s="55">
        <f t="shared" si="82"/>
        <v>0</v>
      </c>
      <c r="S179" s="56">
        <f t="shared" si="83"/>
        <v>0</v>
      </c>
      <c r="T179" s="170"/>
      <c r="U179" s="171"/>
      <c r="V179" s="178"/>
      <c r="W179" s="171"/>
      <c r="X179" s="180"/>
    </row>
    <row r="180" spans="2:24" x14ac:dyDescent="0.25">
      <c r="B180" s="9">
        <v>176</v>
      </c>
      <c r="C180" s="22">
        <v>44061</v>
      </c>
      <c r="D180" s="9">
        <f t="shared" si="86"/>
        <v>83385</v>
      </c>
      <c r="E180" s="2">
        <f t="shared" si="87"/>
        <v>31743785</v>
      </c>
      <c r="F180" s="63">
        <f t="shared" si="92"/>
        <v>6298.6800436091789</v>
      </c>
      <c r="G180" s="28">
        <f t="shared" si="78"/>
        <v>1.7703672809884655E-3</v>
      </c>
      <c r="H180" s="81">
        <f t="shared" si="79"/>
        <v>1</v>
      </c>
      <c r="I180" s="9">
        <f t="shared" si="84"/>
        <v>-58085125</v>
      </c>
      <c r="J180" s="2">
        <f t="shared" si="88"/>
        <v>0</v>
      </c>
      <c r="K180" s="48">
        <f t="shared" si="85"/>
        <v>31743785</v>
      </c>
      <c r="L180" s="88">
        <f t="shared" si="89"/>
        <v>-2791071</v>
      </c>
      <c r="M180" s="2">
        <f t="shared" si="90"/>
        <v>0</v>
      </c>
      <c r="N180" s="48">
        <f t="shared" si="91"/>
        <v>1521318</v>
      </c>
      <c r="P180" s="53">
        <f t="shared" si="80"/>
        <v>1.686662388087683E-6</v>
      </c>
      <c r="Q180" s="52">
        <f t="shared" si="81"/>
        <v>98.890093416730821</v>
      </c>
      <c r="R180" s="52">
        <f t="shared" si="82"/>
        <v>0</v>
      </c>
      <c r="S180" s="16">
        <f t="shared" si="83"/>
        <v>0</v>
      </c>
      <c r="T180" s="172"/>
      <c r="U180" s="173"/>
      <c r="V180" s="112"/>
      <c r="W180" s="173"/>
      <c r="X180" s="108"/>
    </row>
    <row r="181" spans="2:24" x14ac:dyDescent="0.25">
      <c r="B181" s="11">
        <v>177</v>
      </c>
      <c r="C181" s="21">
        <v>44062</v>
      </c>
      <c r="D181" s="11">
        <f t="shared" si="86"/>
        <v>83385</v>
      </c>
      <c r="E181" s="4">
        <f t="shared" si="87"/>
        <v>33341682</v>
      </c>
      <c r="F181" s="64">
        <f t="shared" si="92"/>
        <v>6298.6800436091789</v>
      </c>
      <c r="G181" s="27">
        <f t="shared" si="78"/>
        <v>1.7703672809884655E-3</v>
      </c>
      <c r="H181" s="80">
        <f t="shared" si="79"/>
        <v>1</v>
      </c>
      <c r="I181" s="11">
        <f t="shared" si="84"/>
        <v>-61016691</v>
      </c>
      <c r="J181" s="4">
        <f t="shared" si="88"/>
        <v>0</v>
      </c>
      <c r="K181" s="51">
        <f t="shared" si="85"/>
        <v>33341682</v>
      </c>
      <c r="L181" s="87">
        <f t="shared" si="89"/>
        <v>-2931566</v>
      </c>
      <c r="M181" s="4">
        <f t="shared" si="90"/>
        <v>0</v>
      </c>
      <c r="N181" s="51">
        <f t="shared" si="91"/>
        <v>1597897</v>
      </c>
      <c r="P181" s="54">
        <f t="shared" si="80"/>
        <v>1.686662388087683E-6</v>
      </c>
      <c r="Q181" s="55">
        <f t="shared" si="81"/>
        <v>103.8320446835793</v>
      </c>
      <c r="R181" s="55">
        <f t="shared" si="82"/>
        <v>0</v>
      </c>
      <c r="S181" s="56">
        <f t="shared" si="83"/>
        <v>0</v>
      </c>
      <c r="T181" s="170"/>
      <c r="U181" s="171"/>
      <c r="V181" s="178"/>
      <c r="W181" s="171"/>
      <c r="X181" s="180"/>
    </row>
    <row r="182" spans="2:24" x14ac:dyDescent="0.25">
      <c r="B182" s="9">
        <v>178</v>
      </c>
      <c r="C182" s="22">
        <v>44063</v>
      </c>
      <c r="D182" s="9">
        <f t="shared" si="86"/>
        <v>83385</v>
      </c>
      <c r="E182" s="2">
        <f t="shared" si="87"/>
        <v>35020013</v>
      </c>
      <c r="F182" s="63">
        <f t="shared" si="92"/>
        <v>6298.6800436091789</v>
      </c>
      <c r="G182" s="28">
        <f t="shared" si="78"/>
        <v>1.7703672809884655E-3</v>
      </c>
      <c r="H182" s="81">
        <f t="shared" si="79"/>
        <v>1</v>
      </c>
      <c r="I182" s="9">
        <f t="shared" si="84"/>
        <v>-64095824</v>
      </c>
      <c r="J182" s="2">
        <f t="shared" si="88"/>
        <v>0</v>
      </c>
      <c r="K182" s="48">
        <f t="shared" si="85"/>
        <v>35020013</v>
      </c>
      <c r="L182" s="88">
        <f t="shared" si="89"/>
        <v>-3079133</v>
      </c>
      <c r="M182" s="2">
        <f t="shared" si="90"/>
        <v>0</v>
      </c>
      <c r="N182" s="48">
        <f t="shared" si="91"/>
        <v>1678331</v>
      </c>
      <c r="P182" s="53">
        <f t="shared" si="80"/>
        <v>1.686662388087683E-6</v>
      </c>
      <c r="Q182" s="52">
        <f t="shared" si="81"/>
        <v>109.02276046428622</v>
      </c>
      <c r="R182" s="52">
        <f t="shared" si="82"/>
        <v>0</v>
      </c>
      <c r="S182" s="16">
        <f t="shared" si="83"/>
        <v>0</v>
      </c>
      <c r="T182" s="172"/>
      <c r="U182" s="173"/>
      <c r="V182" s="112"/>
      <c r="W182" s="173"/>
      <c r="X182" s="108"/>
    </row>
    <row r="183" spans="2:24" x14ac:dyDescent="0.25">
      <c r="B183" s="11">
        <v>179</v>
      </c>
      <c r="C183" s="21">
        <v>44064</v>
      </c>
      <c r="D183" s="11">
        <f t="shared" si="86"/>
        <v>83385</v>
      </c>
      <c r="E183" s="4">
        <f t="shared" si="87"/>
        <v>36782827</v>
      </c>
      <c r="F183" s="64">
        <f t="shared" si="92"/>
        <v>6298.6800436091789</v>
      </c>
      <c r="G183" s="27">
        <f t="shared" si="78"/>
        <v>1.7703672809884655E-3</v>
      </c>
      <c r="H183" s="80">
        <f t="shared" si="79"/>
        <v>1</v>
      </c>
      <c r="I183" s="11">
        <f t="shared" si="84"/>
        <v>-67329952</v>
      </c>
      <c r="J183" s="4">
        <f t="shared" si="88"/>
        <v>0</v>
      </c>
      <c r="K183" s="51">
        <f t="shared" si="85"/>
        <v>36782827</v>
      </c>
      <c r="L183" s="87">
        <f t="shared" si="89"/>
        <v>-3234128</v>
      </c>
      <c r="M183" s="4">
        <f t="shared" si="90"/>
        <v>0</v>
      </c>
      <c r="N183" s="51">
        <f t="shared" si="91"/>
        <v>1762814</v>
      </c>
      <c r="P183" s="54">
        <f t="shared" ref="P183:P204" si="93">R$17*((1+P$17-Q$17)*(1+P$17+S$17)-Q$17)</f>
        <v>1.686662388087683E-6</v>
      </c>
      <c r="Q183" s="55">
        <f t="shared" ref="Q183:Q204" si="94">(1+P$17-Q$17)*(1+P$17+S$17)-R$17*((S$17*K182)+((I182+J182)*(1+P$17+S$17)))</f>
        <v>114.47476269278937</v>
      </c>
      <c r="R183" s="55">
        <f t="shared" ref="R183:R204" si="95">-J182*(1+P$17+S$17)</f>
        <v>0</v>
      </c>
      <c r="S183" s="56">
        <f t="shared" si="83"/>
        <v>0</v>
      </c>
      <c r="T183" s="170"/>
      <c r="U183" s="171"/>
      <c r="V183" s="178"/>
      <c r="W183" s="171"/>
      <c r="X183" s="180"/>
    </row>
    <row r="184" spans="2:24" x14ac:dyDescent="0.25">
      <c r="B184" s="9">
        <v>180</v>
      </c>
      <c r="C184" s="22">
        <v>44065</v>
      </c>
      <c r="D184" s="9">
        <f t="shared" si="86"/>
        <v>83385</v>
      </c>
      <c r="E184" s="2">
        <f t="shared" si="87"/>
        <v>38634376</v>
      </c>
      <c r="F184" s="63">
        <f t="shared" si="92"/>
        <v>6298.6800436091789</v>
      </c>
      <c r="G184" s="28">
        <f t="shared" si="78"/>
        <v>1.7703672809884655E-3</v>
      </c>
      <c r="H184" s="81">
        <f t="shared" si="79"/>
        <v>1</v>
      </c>
      <c r="I184" s="9">
        <f t="shared" si="84"/>
        <v>-70726877</v>
      </c>
      <c r="J184" s="2">
        <f t="shared" si="88"/>
        <v>0</v>
      </c>
      <c r="K184" s="48">
        <f t="shared" si="85"/>
        <v>38634376</v>
      </c>
      <c r="L184" s="88">
        <f t="shared" si="89"/>
        <v>-3396925</v>
      </c>
      <c r="M184" s="2">
        <f t="shared" si="90"/>
        <v>0</v>
      </c>
      <c r="N184" s="48">
        <f t="shared" si="91"/>
        <v>1851549</v>
      </c>
      <c r="P184" s="53">
        <f t="shared" si="93"/>
        <v>1.686662388087683E-6</v>
      </c>
      <c r="Q184" s="52">
        <f t="shared" si="94"/>
        <v>120.20120364017875</v>
      </c>
      <c r="R184" s="52">
        <f t="shared" si="95"/>
        <v>0</v>
      </c>
      <c r="S184" s="16">
        <f t="shared" si="83"/>
        <v>0</v>
      </c>
      <c r="T184" s="172"/>
      <c r="U184" s="173"/>
      <c r="V184" s="112"/>
      <c r="W184" s="173"/>
      <c r="X184" s="108"/>
    </row>
    <row r="185" spans="2:24" x14ac:dyDescent="0.25">
      <c r="B185" s="11">
        <v>181</v>
      </c>
      <c r="C185" s="21">
        <v>44066</v>
      </c>
      <c r="D185" s="11">
        <f t="shared" si="86"/>
        <v>83385</v>
      </c>
      <c r="E185" s="4">
        <f t="shared" si="87"/>
        <v>40579128</v>
      </c>
      <c r="F185" s="64">
        <f t="shared" si="92"/>
        <v>6298.6800436091789</v>
      </c>
      <c r="G185" s="27">
        <f t="shared" si="78"/>
        <v>1.7703672809884655E-3</v>
      </c>
      <c r="H185" s="80">
        <f t="shared" si="79"/>
        <v>1</v>
      </c>
      <c r="I185" s="11">
        <f t="shared" si="84"/>
        <v>-74294795</v>
      </c>
      <c r="J185" s="4">
        <f t="shared" si="88"/>
        <v>0</v>
      </c>
      <c r="K185" s="51">
        <f t="shared" si="85"/>
        <v>40579128</v>
      </c>
      <c r="L185" s="87">
        <f t="shared" si="89"/>
        <v>-3567918</v>
      </c>
      <c r="M185" s="4">
        <f t="shared" si="90"/>
        <v>0</v>
      </c>
      <c r="N185" s="51">
        <f t="shared" si="91"/>
        <v>1944752</v>
      </c>
      <c r="P185" s="54">
        <f t="shared" si="93"/>
        <v>1.686662388087683E-6</v>
      </c>
      <c r="Q185" s="55">
        <f t="shared" si="94"/>
        <v>126.2158976597309</v>
      </c>
      <c r="R185" s="55">
        <f t="shared" si="95"/>
        <v>0</v>
      </c>
      <c r="S185" s="56">
        <f t="shared" si="83"/>
        <v>0</v>
      </c>
      <c r="T185" s="170"/>
      <c r="U185" s="171"/>
      <c r="V185" s="178"/>
      <c r="W185" s="171"/>
      <c r="X185" s="180"/>
    </row>
    <row r="186" spans="2:24" x14ac:dyDescent="0.25">
      <c r="B186" s="9">
        <v>182</v>
      </c>
      <c r="C186" s="22">
        <v>44067</v>
      </c>
      <c r="D186" s="9">
        <f t="shared" si="86"/>
        <v>83385</v>
      </c>
      <c r="E186" s="2">
        <f t="shared" si="87"/>
        <v>42621773</v>
      </c>
      <c r="F186" s="63">
        <f t="shared" si="92"/>
        <v>6298.6800436091789</v>
      </c>
      <c r="G186" s="28">
        <f t="shared" si="78"/>
        <v>1.7703672809884655E-3</v>
      </c>
      <c r="H186" s="81">
        <f t="shared" si="79"/>
        <v>1</v>
      </c>
      <c r="I186" s="9">
        <f t="shared" si="84"/>
        <v>-78042312</v>
      </c>
      <c r="J186" s="2">
        <f t="shared" si="88"/>
        <v>0</v>
      </c>
      <c r="K186" s="48">
        <f t="shared" si="85"/>
        <v>42621773</v>
      </c>
      <c r="L186" s="88">
        <f t="shared" si="89"/>
        <v>-3747517</v>
      </c>
      <c r="M186" s="2">
        <f t="shared" si="90"/>
        <v>0</v>
      </c>
      <c r="N186" s="48">
        <f t="shared" si="91"/>
        <v>2042645</v>
      </c>
      <c r="P186" s="53">
        <f t="shared" si="93"/>
        <v>1.686662388087683E-6</v>
      </c>
      <c r="Q186" s="52">
        <f t="shared" si="94"/>
        <v>132.53335692621653</v>
      </c>
      <c r="R186" s="52">
        <f t="shared" si="95"/>
        <v>0</v>
      </c>
      <c r="S186" s="16">
        <f t="shared" si="83"/>
        <v>0</v>
      </c>
      <c r="T186" s="172"/>
      <c r="U186" s="173"/>
      <c r="V186" s="112"/>
      <c r="W186" s="173"/>
      <c r="X186" s="108"/>
    </row>
    <row r="187" spans="2:24" x14ac:dyDescent="0.25">
      <c r="B187" s="11">
        <v>183</v>
      </c>
      <c r="C187" s="21">
        <v>44068</v>
      </c>
      <c r="D187" s="11">
        <f t="shared" si="86"/>
        <v>83385</v>
      </c>
      <c r="E187" s="4">
        <f t="shared" si="87"/>
        <v>44767240</v>
      </c>
      <c r="F187" s="64">
        <f t="shared" si="92"/>
        <v>6298.6800436091789</v>
      </c>
      <c r="G187" s="27">
        <f t="shared" si="78"/>
        <v>1.7703672809884655E-3</v>
      </c>
      <c r="H187" s="80">
        <f t="shared" si="79"/>
        <v>1</v>
      </c>
      <c r="I187" s="11">
        <f t="shared" si="84"/>
        <v>-81978469</v>
      </c>
      <c r="J187" s="4">
        <f t="shared" si="88"/>
        <v>0</v>
      </c>
      <c r="K187" s="51">
        <f t="shared" si="85"/>
        <v>44767240</v>
      </c>
      <c r="L187" s="87">
        <f t="shared" si="89"/>
        <v>-3936157</v>
      </c>
      <c r="M187" s="4">
        <f t="shared" si="90"/>
        <v>0</v>
      </c>
      <c r="N187" s="51">
        <f t="shared" si="91"/>
        <v>2145467</v>
      </c>
      <c r="P187" s="54">
        <f t="shared" si="93"/>
        <v>1.686662388087683E-6</v>
      </c>
      <c r="Q187" s="55">
        <f t="shared" si="94"/>
        <v>139.16881934234371</v>
      </c>
      <c r="R187" s="55">
        <f t="shared" si="95"/>
        <v>0</v>
      </c>
      <c r="S187" s="56">
        <f t="shared" si="83"/>
        <v>0</v>
      </c>
      <c r="T187" s="170"/>
      <c r="U187" s="171"/>
      <c r="V187" s="178"/>
      <c r="W187" s="171"/>
      <c r="X187" s="180"/>
    </row>
    <row r="188" spans="2:24" x14ac:dyDescent="0.25">
      <c r="B188" s="9">
        <v>184</v>
      </c>
      <c r="C188" s="22">
        <v>44069</v>
      </c>
      <c r="D188" s="9">
        <f t="shared" si="86"/>
        <v>83385</v>
      </c>
      <c r="E188" s="2">
        <f t="shared" si="87"/>
        <v>47020704</v>
      </c>
      <c r="F188" s="63">
        <f t="shared" si="92"/>
        <v>6298.6800436091789</v>
      </c>
      <c r="G188" s="28">
        <f t="shared" si="78"/>
        <v>1.7703672809884655E-3</v>
      </c>
      <c r="H188" s="81">
        <f t="shared" si="79"/>
        <v>1</v>
      </c>
      <c r="I188" s="9">
        <f t="shared" si="84"/>
        <v>-86112762</v>
      </c>
      <c r="J188" s="2">
        <f t="shared" si="88"/>
        <v>0</v>
      </c>
      <c r="K188" s="48">
        <f t="shared" si="85"/>
        <v>47020704</v>
      </c>
      <c r="L188" s="88">
        <f t="shared" si="89"/>
        <v>-4134293</v>
      </c>
      <c r="M188" s="2">
        <f t="shared" si="90"/>
        <v>0</v>
      </c>
      <c r="N188" s="48">
        <f t="shared" si="91"/>
        <v>2253464</v>
      </c>
      <c r="P188" s="53">
        <f t="shared" si="93"/>
        <v>1.686662388087683E-6</v>
      </c>
      <c r="Q188" s="52">
        <f t="shared" si="94"/>
        <v>146.13829332965437</v>
      </c>
      <c r="R188" s="52">
        <f t="shared" si="95"/>
        <v>0</v>
      </c>
      <c r="S188" s="16">
        <f t="shared" si="83"/>
        <v>0</v>
      </c>
      <c r="T188" s="172"/>
      <c r="U188" s="173"/>
      <c r="V188" s="112"/>
      <c r="W188" s="173"/>
      <c r="X188" s="108"/>
    </row>
    <row r="189" spans="2:24" x14ac:dyDescent="0.25">
      <c r="B189" s="11">
        <v>185</v>
      </c>
      <c r="C189" s="21">
        <v>44070</v>
      </c>
      <c r="D189" s="11">
        <f t="shared" si="86"/>
        <v>83385</v>
      </c>
      <c r="E189" s="4">
        <f t="shared" si="87"/>
        <v>49387601</v>
      </c>
      <c r="F189" s="64">
        <f t="shared" si="92"/>
        <v>6298.6800436091789</v>
      </c>
      <c r="G189" s="27">
        <f t="shared" si="78"/>
        <v>1.7703672809884655E-3</v>
      </c>
      <c r="H189" s="80">
        <f t="shared" si="79"/>
        <v>1</v>
      </c>
      <c r="I189" s="11">
        <f t="shared" si="84"/>
        <v>-90455164</v>
      </c>
      <c r="J189" s="4">
        <f t="shared" si="88"/>
        <v>0</v>
      </c>
      <c r="K189" s="51">
        <f t="shared" si="85"/>
        <v>49387601</v>
      </c>
      <c r="L189" s="87">
        <f t="shared" si="89"/>
        <v>-4342402</v>
      </c>
      <c r="M189" s="4">
        <f t="shared" si="90"/>
        <v>0</v>
      </c>
      <c r="N189" s="51">
        <f t="shared" si="91"/>
        <v>2366897</v>
      </c>
      <c r="P189" s="54">
        <f t="shared" si="93"/>
        <v>1.686662388087683E-6</v>
      </c>
      <c r="Q189" s="55">
        <f t="shared" si="94"/>
        <v>153.45859263373734</v>
      </c>
      <c r="R189" s="55">
        <f t="shared" si="95"/>
        <v>0</v>
      </c>
      <c r="S189" s="56">
        <f t="shared" si="83"/>
        <v>0</v>
      </c>
      <c r="T189" s="170"/>
      <c r="U189" s="171"/>
      <c r="V189" s="178"/>
      <c r="W189" s="171"/>
      <c r="X189" s="180"/>
    </row>
    <row r="190" spans="2:24" x14ac:dyDescent="0.25">
      <c r="B190" s="9">
        <v>186</v>
      </c>
      <c r="C190" s="22">
        <v>44071</v>
      </c>
      <c r="D190" s="9">
        <f t="shared" si="86"/>
        <v>83385</v>
      </c>
      <c r="E190" s="2">
        <f t="shared" si="87"/>
        <v>51873641</v>
      </c>
      <c r="F190" s="63">
        <f t="shared" si="92"/>
        <v>6298.6800436091789</v>
      </c>
      <c r="G190" s="28">
        <f t="shared" si="78"/>
        <v>1.7703672809884655E-3</v>
      </c>
      <c r="H190" s="81">
        <f t="shared" si="79"/>
        <v>1</v>
      </c>
      <c r="I190" s="9">
        <f t="shared" si="84"/>
        <v>-95016151</v>
      </c>
      <c r="J190" s="2">
        <f t="shared" si="88"/>
        <v>0</v>
      </c>
      <c r="K190" s="48">
        <f t="shared" si="85"/>
        <v>51873641</v>
      </c>
      <c r="L190" s="88">
        <f t="shared" si="89"/>
        <v>-4560987</v>
      </c>
      <c r="M190" s="2">
        <f t="shared" si="90"/>
        <v>0</v>
      </c>
      <c r="N190" s="48">
        <f t="shared" si="91"/>
        <v>2486040</v>
      </c>
      <c r="P190" s="53">
        <f t="shared" si="93"/>
        <v>1.686662388087683E-6</v>
      </c>
      <c r="Q190" s="52">
        <f t="shared" si="94"/>
        <v>161.1473757464442</v>
      </c>
      <c r="R190" s="52">
        <f t="shared" si="95"/>
        <v>0</v>
      </c>
      <c r="S190" s="16">
        <f t="shared" si="83"/>
        <v>0</v>
      </c>
      <c r="T190" s="172"/>
      <c r="U190" s="173"/>
      <c r="V190" s="112"/>
      <c r="W190" s="173"/>
      <c r="X190" s="108"/>
    </row>
    <row r="191" spans="2:24" x14ac:dyDescent="0.25">
      <c r="B191" s="11">
        <v>187</v>
      </c>
      <c r="C191" s="21">
        <v>44072</v>
      </c>
      <c r="D191" s="11">
        <f t="shared" si="86"/>
        <v>83385</v>
      </c>
      <c r="E191" s="4">
        <f t="shared" si="87"/>
        <v>54484822</v>
      </c>
      <c r="F191" s="64">
        <f t="shared" si="92"/>
        <v>6298.6800436091789</v>
      </c>
      <c r="G191" s="27">
        <f t="shared" si="78"/>
        <v>1.7703672809884655E-3</v>
      </c>
      <c r="H191" s="80">
        <f t="shared" si="79"/>
        <v>1</v>
      </c>
      <c r="I191" s="11">
        <f t="shared" si="84"/>
        <v>-99806726</v>
      </c>
      <c r="J191" s="4">
        <f t="shared" si="88"/>
        <v>0</v>
      </c>
      <c r="K191" s="51">
        <f t="shared" si="85"/>
        <v>54484822</v>
      </c>
      <c r="L191" s="87">
        <f t="shared" si="89"/>
        <v>-4790575</v>
      </c>
      <c r="M191" s="4">
        <f t="shared" si="90"/>
        <v>0</v>
      </c>
      <c r="N191" s="51">
        <f t="shared" si="91"/>
        <v>2611181</v>
      </c>
      <c r="P191" s="54">
        <f t="shared" si="93"/>
        <v>1.686662388087683E-6</v>
      </c>
      <c r="Q191" s="55">
        <f t="shared" si="94"/>
        <v>169.22319175982781</v>
      </c>
      <c r="R191" s="55">
        <f t="shared" si="95"/>
        <v>0</v>
      </c>
      <c r="S191" s="56">
        <f t="shared" si="83"/>
        <v>0</v>
      </c>
      <c r="T191" s="170"/>
      <c r="U191" s="171"/>
      <c r="V191" s="178"/>
      <c r="W191" s="171"/>
      <c r="X191" s="180"/>
    </row>
    <row r="192" spans="2:24" x14ac:dyDescent="0.25">
      <c r="B192" s="9">
        <v>188</v>
      </c>
      <c r="C192" s="22">
        <v>44073</v>
      </c>
      <c r="D192" s="9">
        <f t="shared" si="86"/>
        <v>83385</v>
      </c>
      <c r="E192" s="2">
        <f t="shared" si="87"/>
        <v>57227443</v>
      </c>
      <c r="F192" s="63">
        <f t="shared" si="92"/>
        <v>6298.6800436091789</v>
      </c>
      <c r="G192" s="28">
        <f t="shared" si="78"/>
        <v>1.7703672809884655E-3</v>
      </c>
      <c r="H192" s="81">
        <f t="shared" si="79"/>
        <v>1</v>
      </c>
      <c r="I192" s="9">
        <f t="shared" si="84"/>
        <v>-104838446</v>
      </c>
      <c r="J192" s="2">
        <f t="shared" si="88"/>
        <v>0</v>
      </c>
      <c r="K192" s="48">
        <f t="shared" si="85"/>
        <v>57227443</v>
      </c>
      <c r="L192" s="88">
        <f t="shared" si="89"/>
        <v>-5031720</v>
      </c>
      <c r="M192" s="2">
        <f t="shared" si="90"/>
        <v>0</v>
      </c>
      <c r="N192" s="48">
        <f t="shared" si="91"/>
        <v>2742621</v>
      </c>
      <c r="P192" s="53">
        <f t="shared" si="93"/>
        <v>1.686662388087683E-6</v>
      </c>
      <c r="Q192" s="52">
        <f t="shared" si="94"/>
        <v>177.7055230042196</v>
      </c>
      <c r="R192" s="52">
        <f t="shared" si="95"/>
        <v>0</v>
      </c>
      <c r="S192" s="16">
        <f t="shared" si="83"/>
        <v>0</v>
      </c>
      <c r="T192" s="172"/>
      <c r="U192" s="173"/>
      <c r="V192" s="112"/>
      <c r="W192" s="173"/>
      <c r="X192" s="108"/>
    </row>
    <row r="193" spans="2:24" x14ac:dyDescent="0.25">
      <c r="B193" s="11">
        <v>189</v>
      </c>
      <c r="C193" s="21">
        <v>44074</v>
      </c>
      <c r="D193" s="11">
        <f t="shared" si="86"/>
        <v>83385</v>
      </c>
      <c r="E193" s="4">
        <f t="shared" si="87"/>
        <v>60108120</v>
      </c>
      <c r="F193" s="64">
        <f t="shared" si="92"/>
        <v>6298.6800436091789</v>
      </c>
      <c r="G193" s="27">
        <f t="shared" si="78"/>
        <v>1.7703672809884655E-3</v>
      </c>
      <c r="H193" s="80">
        <f t="shared" si="79"/>
        <v>1</v>
      </c>
      <c r="I193" s="11">
        <f t="shared" ref="I193:I204" si="96">INT((S$17*K193+I192)/(1+R$17*J193))</f>
        <v>-110123449</v>
      </c>
      <c r="J193" s="4">
        <f t="shared" si="88"/>
        <v>0</v>
      </c>
      <c r="K193" s="51">
        <f t="shared" ref="K193:K204" si="97">INT((Q$17*J193+K192)/(1+P$17+S$17))</f>
        <v>60108120</v>
      </c>
      <c r="L193" s="87">
        <f t="shared" si="89"/>
        <v>-5285003</v>
      </c>
      <c r="M193" s="4">
        <f t="shared" si="90"/>
        <v>0</v>
      </c>
      <c r="N193" s="51">
        <f t="shared" si="91"/>
        <v>2880677</v>
      </c>
      <c r="P193" s="54">
        <f t="shared" si="93"/>
        <v>1.686662388087683E-6</v>
      </c>
      <c r="Q193" s="55">
        <f t="shared" si="94"/>
        <v>186.61483258793953</v>
      </c>
      <c r="R193" s="55">
        <f t="shared" si="95"/>
        <v>0</v>
      </c>
      <c r="S193" s="56">
        <f t="shared" si="83"/>
        <v>0</v>
      </c>
      <c r="T193" s="170"/>
      <c r="U193" s="171"/>
      <c r="V193" s="178"/>
      <c r="W193" s="171"/>
      <c r="X193" s="180"/>
    </row>
    <row r="194" spans="2:24" x14ac:dyDescent="0.25">
      <c r="B194" s="9">
        <v>190</v>
      </c>
      <c r="C194" s="22">
        <v>44075</v>
      </c>
      <c r="D194" s="9">
        <f t="shared" si="86"/>
        <v>83385</v>
      </c>
      <c r="E194" s="2">
        <f t="shared" si="87"/>
        <v>63133803</v>
      </c>
      <c r="F194" s="63">
        <f t="shared" si="92"/>
        <v>6298.6800436091789</v>
      </c>
      <c r="G194" s="28">
        <f t="shared" si="78"/>
        <v>1.7703672809884655E-3</v>
      </c>
      <c r="H194" s="81">
        <f t="shared" si="79"/>
        <v>1</v>
      </c>
      <c r="I194" s="9">
        <f t="shared" si="96"/>
        <v>-115674485</v>
      </c>
      <c r="J194" s="2">
        <f t="shared" si="88"/>
        <v>0</v>
      </c>
      <c r="K194" s="48">
        <f t="shared" si="97"/>
        <v>63133803</v>
      </c>
      <c r="L194" s="88">
        <f t="shared" si="89"/>
        <v>-5551036</v>
      </c>
      <c r="M194" s="2">
        <f t="shared" si="90"/>
        <v>0</v>
      </c>
      <c r="N194" s="48">
        <f t="shared" si="91"/>
        <v>3025683</v>
      </c>
      <c r="P194" s="53">
        <f t="shared" si="93"/>
        <v>1.686662388087683E-6</v>
      </c>
      <c r="Q194" s="52">
        <f t="shared" si="94"/>
        <v>195.97261240405379</v>
      </c>
      <c r="R194" s="52">
        <f t="shared" si="95"/>
        <v>0</v>
      </c>
      <c r="S194" s="16">
        <f t="shared" si="83"/>
        <v>0</v>
      </c>
      <c r="T194" s="172"/>
      <c r="U194" s="173"/>
      <c r="V194" s="112"/>
      <c r="W194" s="173"/>
      <c r="X194" s="108"/>
    </row>
    <row r="195" spans="2:24" x14ac:dyDescent="0.25">
      <c r="B195" s="11">
        <v>191</v>
      </c>
      <c r="C195" s="21">
        <v>44076</v>
      </c>
      <c r="D195" s="11">
        <f t="shared" si="86"/>
        <v>83385</v>
      </c>
      <c r="E195" s="4">
        <f t="shared" si="87"/>
        <v>66311791</v>
      </c>
      <c r="F195" s="64">
        <f t="shared" si="92"/>
        <v>6298.6800436091789</v>
      </c>
      <c r="G195" s="27">
        <f t="shared" si="78"/>
        <v>1.7703672809884655E-3</v>
      </c>
      <c r="H195" s="80">
        <f t="shared" si="79"/>
        <v>1</v>
      </c>
      <c r="I195" s="11">
        <f t="shared" si="96"/>
        <v>-121504945</v>
      </c>
      <c r="J195" s="4">
        <f t="shared" si="88"/>
        <v>0</v>
      </c>
      <c r="K195" s="51">
        <f t="shared" si="97"/>
        <v>66311791</v>
      </c>
      <c r="L195" s="87">
        <f t="shared" si="89"/>
        <v>-5830460</v>
      </c>
      <c r="M195" s="4">
        <f t="shared" si="90"/>
        <v>0</v>
      </c>
      <c r="N195" s="51">
        <f t="shared" si="91"/>
        <v>3177988</v>
      </c>
      <c r="P195" s="54">
        <f t="shared" si="93"/>
        <v>1.686662388087683E-6</v>
      </c>
      <c r="Q195" s="55">
        <f t="shared" si="94"/>
        <v>205.8014380359019</v>
      </c>
      <c r="R195" s="55">
        <f t="shared" si="95"/>
        <v>0</v>
      </c>
      <c r="S195" s="56">
        <f t="shared" si="83"/>
        <v>0</v>
      </c>
      <c r="T195" s="170"/>
      <c r="U195" s="171"/>
      <c r="V195" s="178"/>
      <c r="W195" s="171"/>
      <c r="X195" s="180"/>
    </row>
    <row r="196" spans="2:24" x14ac:dyDescent="0.25">
      <c r="B196" s="9">
        <v>192</v>
      </c>
      <c r="C196" s="22">
        <v>44077</v>
      </c>
      <c r="D196" s="9">
        <f t="shared" si="86"/>
        <v>83385</v>
      </c>
      <c r="E196" s="2">
        <f t="shared" si="87"/>
        <v>69649750</v>
      </c>
      <c r="F196" s="63">
        <f t="shared" si="92"/>
        <v>6298.6800436091789</v>
      </c>
      <c r="G196" s="28">
        <f t="shared" ref="G196:G204" si="98">D196/U$3</f>
        <v>1.7703672809884655E-3</v>
      </c>
      <c r="H196" s="81">
        <f t="shared" si="79"/>
        <v>1</v>
      </c>
      <c r="I196" s="9">
        <f t="shared" si="96"/>
        <v>-127628895</v>
      </c>
      <c r="J196" s="2">
        <f t="shared" si="88"/>
        <v>0</v>
      </c>
      <c r="K196" s="48">
        <f t="shared" si="97"/>
        <v>69649750</v>
      </c>
      <c r="L196" s="88">
        <f t="shared" si="89"/>
        <v>-6123950</v>
      </c>
      <c r="M196" s="2">
        <f t="shared" si="90"/>
        <v>0</v>
      </c>
      <c r="N196" s="48">
        <f t="shared" si="91"/>
        <v>3337959</v>
      </c>
      <c r="P196" s="53">
        <f t="shared" si="93"/>
        <v>1.686662388087683E-6</v>
      </c>
      <c r="Q196" s="52">
        <f t="shared" si="94"/>
        <v>216.12501997971518</v>
      </c>
      <c r="R196" s="52">
        <f t="shared" si="95"/>
        <v>0</v>
      </c>
      <c r="S196" s="16">
        <f t="shared" si="83"/>
        <v>0</v>
      </c>
      <c r="T196" s="172"/>
      <c r="U196" s="173"/>
      <c r="V196" s="112"/>
      <c r="W196" s="173"/>
      <c r="X196" s="108"/>
    </row>
    <row r="197" spans="2:24" x14ac:dyDescent="0.25">
      <c r="B197" s="11">
        <v>193</v>
      </c>
      <c r="C197" s="21">
        <v>44078</v>
      </c>
      <c r="D197" s="11">
        <f t="shared" si="86"/>
        <v>83385</v>
      </c>
      <c r="E197" s="4">
        <f t="shared" si="87"/>
        <v>73155733</v>
      </c>
      <c r="F197" s="64">
        <f t="shared" si="92"/>
        <v>6298.6800436091789</v>
      </c>
      <c r="G197" s="27">
        <f t="shared" si="98"/>
        <v>1.7703672809884655E-3</v>
      </c>
      <c r="H197" s="80">
        <f t="shared" ref="H197:H204" si="99">D197/D196</f>
        <v>1</v>
      </c>
      <c r="I197" s="11">
        <f t="shared" si="96"/>
        <v>-134061109</v>
      </c>
      <c r="J197" s="4">
        <f t="shared" si="88"/>
        <v>0</v>
      </c>
      <c r="K197" s="51">
        <f t="shared" si="97"/>
        <v>73155733</v>
      </c>
      <c r="L197" s="87">
        <f t="shared" si="89"/>
        <v>-6432214</v>
      </c>
      <c r="M197" s="4">
        <f t="shared" si="90"/>
        <v>0</v>
      </c>
      <c r="N197" s="51">
        <f t="shared" si="91"/>
        <v>3505983</v>
      </c>
      <c r="P197" s="54">
        <f t="shared" si="93"/>
        <v>1.686662388087683E-6</v>
      </c>
      <c r="Q197" s="55">
        <f t="shared" si="94"/>
        <v>226.96826376314181</v>
      </c>
      <c r="R197" s="55">
        <f t="shared" si="95"/>
        <v>0</v>
      </c>
      <c r="S197" s="56">
        <f t="shared" si="83"/>
        <v>0</v>
      </c>
      <c r="T197" s="170"/>
      <c r="U197" s="171"/>
      <c r="V197" s="178"/>
      <c r="W197" s="171"/>
      <c r="X197" s="180"/>
    </row>
    <row r="198" spans="2:24" x14ac:dyDescent="0.25">
      <c r="B198" s="9">
        <v>194</v>
      </c>
      <c r="C198" s="22">
        <v>44079</v>
      </c>
      <c r="D198" s="9">
        <f t="shared" si="86"/>
        <v>83385</v>
      </c>
      <c r="E198" s="2">
        <f t="shared" si="87"/>
        <v>76838198</v>
      </c>
      <c r="F198" s="63">
        <f t="shared" si="92"/>
        <v>6298.6800436091789</v>
      </c>
      <c r="G198" s="28">
        <f t="shared" si="98"/>
        <v>1.7703672809884655E-3</v>
      </c>
      <c r="H198" s="81">
        <f t="shared" si="99"/>
        <v>1</v>
      </c>
      <c r="I198" s="9">
        <f t="shared" si="96"/>
        <v>-140817103</v>
      </c>
      <c r="J198" s="2">
        <f t="shared" si="88"/>
        <v>0</v>
      </c>
      <c r="K198" s="48">
        <f t="shared" si="97"/>
        <v>76838198</v>
      </c>
      <c r="L198" s="88">
        <f t="shared" si="89"/>
        <v>-6755994</v>
      </c>
      <c r="M198" s="2">
        <f t="shared" si="90"/>
        <v>0</v>
      </c>
      <c r="N198" s="48">
        <f t="shared" si="91"/>
        <v>3682465</v>
      </c>
      <c r="P198" s="53">
        <f t="shared" si="93"/>
        <v>1.686662388087683E-6</v>
      </c>
      <c r="Q198" s="52">
        <f t="shared" si="94"/>
        <v>238.35732868936495</v>
      </c>
      <c r="R198" s="52">
        <f t="shared" si="95"/>
        <v>0</v>
      </c>
      <c r="S198" s="16">
        <f t="shared" si="83"/>
        <v>0</v>
      </c>
      <c r="T198" s="172"/>
      <c r="U198" s="173"/>
      <c r="V198" s="112"/>
      <c r="W198" s="173"/>
      <c r="X198" s="108"/>
    </row>
    <row r="199" spans="2:24" x14ac:dyDescent="0.25">
      <c r="B199" s="11">
        <v>195</v>
      </c>
      <c r="C199" s="21">
        <v>44080</v>
      </c>
      <c r="D199" s="11">
        <f t="shared" si="86"/>
        <v>83385</v>
      </c>
      <c r="E199" s="4">
        <f t="shared" si="87"/>
        <v>80706029</v>
      </c>
      <c r="F199" s="64">
        <f t="shared" si="92"/>
        <v>6298.6800436091789</v>
      </c>
      <c r="G199" s="27">
        <f t="shared" si="98"/>
        <v>1.7703672809884655E-3</v>
      </c>
      <c r="H199" s="80">
        <f t="shared" si="99"/>
        <v>1</v>
      </c>
      <c r="I199" s="11">
        <f t="shared" si="96"/>
        <v>-147913176</v>
      </c>
      <c r="J199" s="4">
        <f t="shared" si="88"/>
        <v>0</v>
      </c>
      <c r="K199" s="51">
        <f t="shared" si="97"/>
        <v>80706029</v>
      </c>
      <c r="L199" s="87">
        <f t="shared" si="89"/>
        <v>-7096073</v>
      </c>
      <c r="M199" s="4">
        <f t="shared" si="90"/>
        <v>0</v>
      </c>
      <c r="N199" s="51">
        <f t="shared" si="91"/>
        <v>3867831</v>
      </c>
      <c r="P199" s="54">
        <f t="shared" si="93"/>
        <v>1.686662388087683E-6</v>
      </c>
      <c r="Q199" s="55">
        <f t="shared" si="94"/>
        <v>250.3196879556275</v>
      </c>
      <c r="R199" s="55">
        <f t="shared" si="95"/>
        <v>0</v>
      </c>
      <c r="S199" s="56">
        <f t="shared" si="83"/>
        <v>0</v>
      </c>
      <c r="T199" s="170"/>
      <c r="U199" s="171"/>
      <c r="V199" s="178"/>
      <c r="W199" s="171"/>
      <c r="X199" s="180"/>
    </row>
    <row r="200" spans="2:24" x14ac:dyDescent="0.25">
      <c r="B200" s="9">
        <v>196</v>
      </c>
      <c r="C200" s="22">
        <v>44081</v>
      </c>
      <c r="D200" s="9">
        <f t="shared" si="86"/>
        <v>83385</v>
      </c>
      <c r="E200" s="2">
        <f t="shared" si="87"/>
        <v>84768556</v>
      </c>
      <c r="F200" s="63">
        <f t="shared" si="92"/>
        <v>6298.6800436091789</v>
      </c>
      <c r="G200" s="28">
        <f t="shared" si="98"/>
        <v>1.7703672809884655E-3</v>
      </c>
      <c r="H200" s="81">
        <f t="shared" si="99"/>
        <v>1</v>
      </c>
      <c r="I200" s="9">
        <f t="shared" si="96"/>
        <v>-155366446</v>
      </c>
      <c r="J200" s="2">
        <f t="shared" si="88"/>
        <v>0</v>
      </c>
      <c r="K200" s="48">
        <f t="shared" si="97"/>
        <v>84768556</v>
      </c>
      <c r="L200" s="88">
        <f t="shared" si="89"/>
        <v>-7453270</v>
      </c>
      <c r="M200" s="2">
        <f t="shared" si="90"/>
        <v>0</v>
      </c>
      <c r="N200" s="48">
        <f t="shared" si="91"/>
        <v>4062527</v>
      </c>
      <c r="P200" s="53">
        <f t="shared" si="93"/>
        <v>1.686662388087683E-6</v>
      </c>
      <c r="Q200" s="52">
        <f t="shared" si="94"/>
        <v>262.88420103920697</v>
      </c>
      <c r="R200" s="52">
        <f t="shared" si="95"/>
        <v>0</v>
      </c>
      <c r="S200" s="16">
        <f t="shared" si="83"/>
        <v>0</v>
      </c>
      <c r="T200" s="172"/>
      <c r="U200" s="173"/>
      <c r="V200" s="112"/>
      <c r="W200" s="173"/>
      <c r="X200" s="108"/>
    </row>
    <row r="201" spans="2:24" x14ac:dyDescent="0.25">
      <c r="B201" s="11">
        <v>197</v>
      </c>
      <c r="C201" s="21">
        <v>44082</v>
      </c>
      <c r="D201" s="11">
        <f t="shared" si="86"/>
        <v>83385</v>
      </c>
      <c r="E201" s="4">
        <f t="shared" si="87"/>
        <v>89035580</v>
      </c>
      <c r="F201" s="64">
        <f t="shared" si="92"/>
        <v>6298.6800436091789</v>
      </c>
      <c r="G201" s="27">
        <f t="shared" si="98"/>
        <v>1.7703672809884655E-3</v>
      </c>
      <c r="H201" s="80">
        <f t="shared" si="99"/>
        <v>1</v>
      </c>
      <c r="I201" s="11">
        <f t="shared" si="96"/>
        <v>-163194894</v>
      </c>
      <c r="J201" s="4">
        <f t="shared" si="88"/>
        <v>0</v>
      </c>
      <c r="K201" s="51">
        <f t="shared" si="97"/>
        <v>89035580</v>
      </c>
      <c r="L201" s="87">
        <f t="shared" si="89"/>
        <v>-7828448</v>
      </c>
      <c r="M201" s="4">
        <f t="shared" si="90"/>
        <v>0</v>
      </c>
      <c r="N201" s="51">
        <f t="shared" si="91"/>
        <v>4267024</v>
      </c>
      <c r="P201" s="54">
        <f t="shared" si="93"/>
        <v>1.686662388087683E-6</v>
      </c>
      <c r="Q201" s="55">
        <f t="shared" si="94"/>
        <v>276.08117749884894</v>
      </c>
      <c r="R201" s="55">
        <f t="shared" si="95"/>
        <v>0</v>
      </c>
      <c r="S201" s="56">
        <f t="shared" si="83"/>
        <v>0</v>
      </c>
      <c r="T201" s="170"/>
      <c r="U201" s="171"/>
      <c r="V201" s="178"/>
      <c r="W201" s="171"/>
      <c r="X201" s="180"/>
    </row>
    <row r="202" spans="2:24" x14ac:dyDescent="0.25">
      <c r="B202" s="9">
        <v>198</v>
      </c>
      <c r="C202" s="22">
        <v>44083</v>
      </c>
      <c r="D202" s="9">
        <f t="shared" si="86"/>
        <v>83385</v>
      </c>
      <c r="E202" s="2">
        <f t="shared" si="87"/>
        <v>93517395</v>
      </c>
      <c r="F202" s="63">
        <f t="shared" si="92"/>
        <v>6298.6800436091789</v>
      </c>
      <c r="G202" s="28">
        <f t="shared" si="98"/>
        <v>1.7703672809884655E-3</v>
      </c>
      <c r="H202" s="81">
        <f t="shared" si="99"/>
        <v>1</v>
      </c>
      <c r="I202" s="9">
        <f t="shared" si="96"/>
        <v>-171417405</v>
      </c>
      <c r="J202" s="2">
        <f t="shared" si="88"/>
        <v>0</v>
      </c>
      <c r="K202" s="48">
        <f t="shared" si="97"/>
        <v>93517395</v>
      </c>
      <c r="L202" s="88">
        <f t="shared" si="89"/>
        <v>-8222511</v>
      </c>
      <c r="M202" s="2">
        <f t="shared" si="90"/>
        <v>0</v>
      </c>
      <c r="N202" s="48">
        <f t="shared" si="91"/>
        <v>4481815</v>
      </c>
      <c r="P202" s="53">
        <f t="shared" si="93"/>
        <v>1.686662388087683E-6</v>
      </c>
      <c r="Q202" s="52">
        <f t="shared" si="94"/>
        <v>289.94245504078691</v>
      </c>
      <c r="R202" s="52">
        <f t="shared" si="95"/>
        <v>0</v>
      </c>
      <c r="S202" s="16">
        <f t="shared" si="83"/>
        <v>0</v>
      </c>
      <c r="T202" s="172"/>
      <c r="U202" s="173"/>
      <c r="V202" s="112"/>
      <c r="W202" s="173"/>
      <c r="X202" s="108"/>
    </row>
    <row r="203" spans="2:24" x14ac:dyDescent="0.25">
      <c r="B203" s="11">
        <v>199</v>
      </c>
      <c r="C203" s="21">
        <v>44084</v>
      </c>
      <c r="D203" s="11">
        <f t="shared" si="86"/>
        <v>83385</v>
      </c>
      <c r="E203" s="4">
        <f t="shared" si="87"/>
        <v>98224812</v>
      </c>
      <c r="F203" s="64">
        <f t="shared" si="92"/>
        <v>6298.6800436091789</v>
      </c>
      <c r="G203" s="27">
        <f t="shared" si="98"/>
        <v>1.7703672809884655E-3</v>
      </c>
      <c r="H203" s="80">
        <f t="shared" si="99"/>
        <v>1</v>
      </c>
      <c r="I203" s="11">
        <f t="shared" si="96"/>
        <v>-180053816</v>
      </c>
      <c r="J203" s="4">
        <f t="shared" si="88"/>
        <v>0</v>
      </c>
      <c r="K203" s="51">
        <f t="shared" si="97"/>
        <v>98224812</v>
      </c>
      <c r="L203" s="87">
        <f t="shared" si="89"/>
        <v>-8636411</v>
      </c>
      <c r="M203" s="4">
        <f t="shared" si="90"/>
        <v>0</v>
      </c>
      <c r="N203" s="51">
        <f t="shared" si="91"/>
        <v>4707417</v>
      </c>
      <c r="P203" s="54">
        <f t="shared" si="93"/>
        <v>1.686662388087683E-6</v>
      </c>
      <c r="Q203" s="55">
        <f t="shared" si="94"/>
        <v>304.50147206039986</v>
      </c>
      <c r="R203" s="55">
        <f t="shared" si="95"/>
        <v>0</v>
      </c>
      <c r="S203" s="56">
        <f t="shared" si="83"/>
        <v>0</v>
      </c>
      <c r="T203" s="170"/>
      <c r="U203" s="171"/>
      <c r="V203" s="178"/>
      <c r="W203" s="171"/>
      <c r="X203" s="180"/>
    </row>
    <row r="204" spans="2:24" ht="15.75" thickBot="1" x14ac:dyDescent="0.3">
      <c r="B204" s="73">
        <v>200</v>
      </c>
      <c r="C204" s="74">
        <v>44085</v>
      </c>
      <c r="D204" s="73">
        <f t="shared" si="86"/>
        <v>83385</v>
      </c>
      <c r="E204" s="96">
        <f t="shared" si="87"/>
        <v>103169188</v>
      </c>
      <c r="F204" s="75">
        <f t="shared" si="92"/>
        <v>6298.6800436091789</v>
      </c>
      <c r="G204" s="76">
        <f t="shared" si="98"/>
        <v>1.7703672809884655E-3</v>
      </c>
      <c r="H204" s="85">
        <f t="shared" si="99"/>
        <v>1</v>
      </c>
      <c r="I204" s="73">
        <f t="shared" si="96"/>
        <v>-189124961</v>
      </c>
      <c r="J204" s="96">
        <f t="shared" si="88"/>
        <v>0</v>
      </c>
      <c r="K204" s="97">
        <f t="shared" si="97"/>
        <v>103169188</v>
      </c>
      <c r="L204" s="110">
        <f t="shared" si="89"/>
        <v>-9071145</v>
      </c>
      <c r="M204" s="96">
        <f t="shared" si="90"/>
        <v>0</v>
      </c>
      <c r="N204" s="97">
        <f t="shared" si="91"/>
        <v>4944376</v>
      </c>
      <c r="P204" s="77">
        <f t="shared" si="93"/>
        <v>1.686662388087683E-6</v>
      </c>
      <c r="Q204" s="78">
        <f t="shared" si="94"/>
        <v>319.7933522956364</v>
      </c>
      <c r="R204" s="78">
        <f t="shared" si="95"/>
        <v>0</v>
      </c>
      <c r="S204" s="105">
        <f t="shared" si="83"/>
        <v>0</v>
      </c>
      <c r="T204" s="174"/>
      <c r="U204" s="175"/>
      <c r="V204" s="179"/>
      <c r="W204" s="175"/>
      <c r="X204" s="181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2020-03-29T15:20:28Z</dcterms:modified>
</cp:coreProperties>
</file>