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01893C2-0BD6-4FA8-B5C6-A1A965454A8B}" xr6:coauthVersionLast="45" xr6:coauthVersionMax="45" xr10:uidLastSave="{00000000-0000-0000-0000-000000000000}"/>
  <bookViews>
    <workbookView xWindow="15900" yWindow="4440" windowWidth="9750" windowHeight="90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 s="1"/>
  <c r="X38" i="1" s="1"/>
  <c r="W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8" i="1"/>
  <c r="U9" i="1" l="1"/>
  <c r="J37" i="1" l="1"/>
  <c r="U7" i="1"/>
  <c r="P17" i="1" l="1"/>
  <c r="R13" i="1" l="1"/>
  <c r="U13" i="1"/>
  <c r="Q13" i="1"/>
  <c r="K37" i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P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T13" i="1" s="1"/>
  <c r="N37" i="1" l="1"/>
  <c r="L37" i="1"/>
  <c r="S13" i="1" s="1"/>
  <c r="Q17" i="1" l="1"/>
  <c r="H37" i="1"/>
  <c r="G37" i="1"/>
  <c r="R17" i="1" l="1"/>
  <c r="S17" i="1" l="1"/>
  <c r="P122" i="1" s="1"/>
  <c r="P103" i="1" l="1"/>
  <c r="P114" i="1"/>
  <c r="P124" i="1"/>
  <c r="P182" i="1"/>
  <c r="P146" i="1"/>
  <c r="P66" i="1"/>
  <c r="P36" i="1"/>
  <c r="P159" i="1"/>
  <c r="P81" i="1"/>
  <c r="P54" i="1"/>
  <c r="P177" i="1"/>
  <c r="P175" i="1"/>
  <c r="P191" i="1"/>
  <c r="P174" i="1"/>
  <c r="P193" i="1"/>
  <c r="P26" i="1"/>
  <c r="P82" i="1"/>
  <c r="P56" i="1"/>
  <c r="P158" i="1"/>
  <c r="P68" i="1"/>
  <c r="P74" i="1"/>
  <c r="P112" i="1"/>
  <c r="P139" i="1"/>
  <c r="P156" i="1"/>
  <c r="P40" i="1"/>
  <c r="P52" i="1"/>
  <c r="P65" i="1"/>
  <c r="P89" i="1"/>
  <c r="P123" i="1"/>
  <c r="P134" i="1"/>
  <c r="P116" i="1"/>
  <c r="P99" i="1"/>
  <c r="P145" i="1"/>
  <c r="P166" i="1"/>
  <c r="P118" i="1"/>
  <c r="P163" i="1"/>
  <c r="P142" i="1"/>
  <c r="P100" i="1"/>
  <c r="P72" i="1"/>
  <c r="P125" i="1"/>
  <c r="P23" i="1"/>
  <c r="P160" i="1"/>
  <c r="P34" i="1"/>
  <c r="P115" i="1"/>
  <c r="P140" i="1"/>
  <c r="P169" i="1"/>
  <c r="P155" i="1"/>
  <c r="P170" i="1"/>
  <c r="P87" i="1"/>
  <c r="P164" i="1"/>
  <c r="P129" i="1"/>
  <c r="P121" i="1"/>
  <c r="P28" i="1"/>
  <c r="P202" i="1"/>
  <c r="P47" i="1"/>
  <c r="P167" i="1"/>
  <c r="P151" i="1"/>
  <c r="P91" i="1"/>
  <c r="P132" i="1"/>
  <c r="P111" i="1"/>
  <c r="P138" i="1"/>
  <c r="P183" i="1"/>
  <c r="P62" i="1"/>
  <c r="P120" i="1"/>
  <c r="P137" i="1"/>
  <c r="P184" i="1"/>
  <c r="P30" i="1"/>
  <c r="P110" i="1"/>
  <c r="P113" i="1"/>
  <c r="P58" i="1"/>
  <c r="P98" i="1"/>
  <c r="P27" i="1"/>
  <c r="P102" i="1"/>
  <c r="P141" i="1"/>
  <c r="P188" i="1"/>
  <c r="P53" i="1"/>
  <c r="P200" i="1"/>
  <c r="P96" i="1"/>
  <c r="P180" i="1"/>
  <c r="P152" i="1"/>
  <c r="P92" i="1"/>
  <c r="P44" i="1"/>
  <c r="P61" i="1"/>
  <c r="P161" i="1"/>
  <c r="P60" i="1"/>
  <c r="P162" i="1"/>
  <c r="P181" i="1"/>
  <c r="P186" i="1"/>
  <c r="P80" i="1"/>
  <c r="P195" i="1"/>
  <c r="P75" i="1"/>
  <c r="P57" i="1"/>
  <c r="P41" i="1"/>
  <c r="P201" i="1"/>
  <c r="P24" i="1"/>
  <c r="P173" i="1"/>
  <c r="P153" i="1"/>
  <c r="P77" i="1"/>
  <c r="P39" i="1"/>
  <c r="P90" i="1"/>
  <c r="P117" i="1"/>
  <c r="P185" i="1"/>
  <c r="P187" i="1"/>
  <c r="P149" i="1"/>
  <c r="P93" i="1"/>
  <c r="P109" i="1"/>
  <c r="P101" i="1"/>
  <c r="P55" i="1"/>
  <c r="P94" i="1"/>
  <c r="P59" i="1"/>
  <c r="P64" i="1"/>
  <c r="R36" i="1"/>
  <c r="R23" i="1"/>
  <c r="R30" i="1"/>
  <c r="R34" i="1"/>
  <c r="R29" i="1"/>
  <c r="R31" i="1"/>
  <c r="R28" i="1"/>
  <c r="R32" i="1"/>
  <c r="R25" i="1"/>
  <c r="R35" i="1"/>
  <c r="R26" i="1"/>
  <c r="R24" i="1"/>
  <c r="R27" i="1"/>
  <c r="R33" i="1"/>
  <c r="R37" i="1"/>
  <c r="R38" i="1"/>
  <c r="Q38" i="1"/>
  <c r="Q30" i="1"/>
  <c r="Q32" i="1"/>
  <c r="Q27" i="1"/>
  <c r="Q36" i="1"/>
  <c r="S36" i="1" s="1"/>
  <c r="U36" i="1" s="1"/>
  <c r="V36" i="1" s="1"/>
  <c r="Q25" i="1"/>
  <c r="Q33" i="1"/>
  <c r="Q28" i="1"/>
  <c r="Q31" i="1"/>
  <c r="Q29" i="1"/>
  <c r="Q35" i="1"/>
  <c r="Q26" i="1"/>
  <c r="Q24" i="1"/>
  <c r="S24" i="1" s="1"/>
  <c r="U24" i="1" s="1"/>
  <c r="V24" i="1" s="1"/>
  <c r="Q34" i="1"/>
  <c r="Q23" i="1"/>
  <c r="Q37" i="1"/>
  <c r="P69" i="1"/>
  <c r="P31" i="1"/>
  <c r="P71" i="1"/>
  <c r="P78" i="1"/>
  <c r="P165" i="1"/>
  <c r="P48" i="1"/>
  <c r="P35" i="1"/>
  <c r="P130" i="1"/>
  <c r="P172" i="1"/>
  <c r="P70" i="1"/>
  <c r="P88" i="1"/>
  <c r="P105" i="1"/>
  <c r="P108" i="1"/>
  <c r="P126" i="1"/>
  <c r="P43" i="1"/>
  <c r="P192" i="1"/>
  <c r="P95" i="1"/>
  <c r="P179" i="1"/>
  <c r="P73" i="1"/>
  <c r="P83" i="1"/>
  <c r="P189" i="1"/>
  <c r="P49" i="1"/>
  <c r="P168" i="1"/>
  <c r="P33" i="1"/>
  <c r="P106" i="1"/>
  <c r="P133" i="1"/>
  <c r="P194" i="1"/>
  <c r="P154" i="1"/>
  <c r="P198" i="1"/>
  <c r="P119" i="1"/>
  <c r="P127" i="1"/>
  <c r="P45" i="1"/>
  <c r="P178" i="1"/>
  <c r="P97" i="1"/>
  <c r="P204" i="1"/>
  <c r="P203" i="1"/>
  <c r="P104" i="1"/>
  <c r="P29" i="1"/>
  <c r="P136" i="1"/>
  <c r="P176" i="1"/>
  <c r="P86" i="1"/>
  <c r="P63" i="1"/>
  <c r="P42" i="1"/>
  <c r="P38" i="1"/>
  <c r="P50" i="1"/>
  <c r="P196" i="1"/>
  <c r="P25" i="1"/>
  <c r="P190" i="1"/>
  <c r="P143" i="1"/>
  <c r="P32" i="1"/>
  <c r="P199" i="1"/>
  <c r="P144" i="1"/>
  <c r="P148" i="1"/>
  <c r="P197" i="1"/>
  <c r="P84" i="1"/>
  <c r="P85" i="1"/>
  <c r="P150" i="1"/>
  <c r="P37" i="1"/>
  <c r="P107" i="1"/>
  <c r="P157" i="1"/>
  <c r="P147" i="1"/>
  <c r="P46" i="1"/>
  <c r="P79" i="1"/>
  <c r="P171" i="1"/>
  <c r="P67" i="1"/>
  <c r="P128" i="1"/>
  <c r="P131" i="1"/>
  <c r="P135" i="1"/>
  <c r="P51" i="1"/>
  <c r="P76" i="1"/>
  <c r="S34" i="1" l="1"/>
  <c r="U34" i="1" s="1"/>
  <c r="V34" i="1" s="1"/>
  <c r="S23" i="1"/>
  <c r="U23" i="1" s="1"/>
  <c r="W23" i="1" s="1"/>
  <c r="W24" i="1" s="1"/>
  <c r="S33" i="1"/>
  <c r="U33" i="1" s="1"/>
  <c r="V33" i="1" s="1"/>
  <c r="S32" i="1"/>
  <c r="U32" i="1" s="1"/>
  <c r="V32" i="1" s="1"/>
  <c r="S31" i="1"/>
  <c r="U31" i="1" s="1"/>
  <c r="V31" i="1" s="1"/>
  <c r="V23" i="1"/>
  <c r="X23" i="1" s="1"/>
  <c r="X24" i="1" s="1"/>
  <c r="S29" i="1"/>
  <c r="U29" i="1" s="1"/>
  <c r="V29" i="1" s="1"/>
  <c r="S25" i="1"/>
  <c r="U25" i="1" s="1"/>
  <c r="V25" i="1" s="1"/>
  <c r="S30" i="1"/>
  <c r="U30" i="1" s="1"/>
  <c r="V30" i="1" s="1"/>
  <c r="S35" i="1"/>
  <c r="U35" i="1" s="1"/>
  <c r="V35" i="1" s="1"/>
  <c r="S38" i="1"/>
  <c r="J38" i="1" s="1"/>
  <c r="S37" i="1"/>
  <c r="U37" i="1" s="1"/>
  <c r="V37" i="1" s="1"/>
  <c r="S26" i="1"/>
  <c r="U26" i="1" s="1"/>
  <c r="V26" i="1" s="1"/>
  <c r="S28" i="1"/>
  <c r="U28" i="1" s="1"/>
  <c r="V28" i="1" s="1"/>
  <c r="S27" i="1"/>
  <c r="U27" i="1" s="1"/>
  <c r="V27" i="1" s="1"/>
  <c r="W25" i="1" l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K38" i="1"/>
  <c r="R39" i="1"/>
  <c r="M38" i="1"/>
  <c r="D38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G38" i="1" l="1"/>
  <c r="H38" i="1"/>
  <c r="I38" i="1"/>
  <c r="L38" i="1" s="1"/>
  <c r="N38" i="1"/>
  <c r="E38" i="1" s="1"/>
  <c r="Q39" i="1" l="1"/>
  <c r="S39" i="1" s="1"/>
  <c r="J39" i="1" s="1"/>
  <c r="R40" i="1" l="1"/>
  <c r="K39" i="1"/>
  <c r="M39" i="1"/>
  <c r="D39" i="1" s="1"/>
  <c r="I39" i="1" l="1"/>
  <c r="L39" i="1" s="1"/>
  <c r="N39" i="1"/>
  <c r="E39" i="1" s="1"/>
  <c r="G39" i="1"/>
  <c r="H39" i="1"/>
  <c r="Q40" i="1" l="1"/>
  <c r="S40" i="1" s="1"/>
  <c r="J40" i="1" s="1"/>
  <c r="K40" i="1" s="1"/>
  <c r="R41" i="1" l="1"/>
  <c r="M40" i="1"/>
  <c r="D40" i="1" s="1"/>
  <c r="G40" i="1" s="1"/>
  <c r="N40" i="1"/>
  <c r="E40" i="1" s="1"/>
  <c r="I40" i="1"/>
  <c r="L40" i="1" s="1"/>
  <c r="H40" i="1" l="1"/>
  <c r="Q41" i="1"/>
  <c r="S41" i="1" s="1"/>
  <c r="J41" i="1" s="1"/>
  <c r="R42" i="1" s="1"/>
  <c r="M41" i="1" l="1"/>
  <c r="D41" i="1" s="1"/>
  <c r="K41" i="1"/>
  <c r="N41" i="1" s="1"/>
  <c r="E41" i="1" s="1"/>
  <c r="G41" i="1" l="1"/>
  <c r="H41" i="1"/>
  <c r="I41" i="1"/>
  <c r="L41" i="1" s="1"/>
  <c r="Q42" i="1" l="1"/>
  <c r="S42" i="1" s="1"/>
  <c r="J42" i="1" s="1"/>
  <c r="M42" i="1" l="1"/>
  <c r="D42" i="1" s="1"/>
  <c r="K42" i="1"/>
  <c r="R43" i="1"/>
  <c r="I42" i="1" l="1"/>
  <c r="N42" i="1"/>
  <c r="E42" i="1" s="1"/>
  <c r="H42" i="1"/>
  <c r="G42" i="1"/>
  <c r="Q43" i="1" l="1"/>
  <c r="S43" i="1" s="1"/>
  <c r="J43" i="1" s="1"/>
  <c r="L42" i="1"/>
  <c r="K43" i="1" l="1"/>
  <c r="R44" i="1"/>
  <c r="M43" i="1"/>
  <c r="D43" i="1" s="1"/>
  <c r="H43" i="1" l="1"/>
  <c r="G43" i="1"/>
  <c r="N43" i="1"/>
  <c r="E43" i="1" s="1"/>
  <c r="I43" i="1"/>
  <c r="Q44" i="1" l="1"/>
  <c r="S44" i="1" s="1"/>
  <c r="J44" i="1" s="1"/>
  <c r="L43" i="1"/>
  <c r="K44" i="1" l="1"/>
  <c r="R45" i="1"/>
  <c r="M44" i="1"/>
  <c r="D44" i="1" s="1"/>
  <c r="G44" i="1" l="1"/>
  <c r="H44" i="1"/>
  <c r="N44" i="1"/>
  <c r="E44" i="1" s="1"/>
  <c r="I44" i="1"/>
  <c r="L44" i="1" s="1"/>
  <c r="Q45" i="1" l="1"/>
  <c r="S45" i="1" s="1"/>
  <c r="J45" i="1" s="1"/>
  <c r="K45" i="1" s="1"/>
  <c r="M45" i="1" l="1"/>
  <c r="D45" i="1" s="1"/>
  <c r="H45" i="1" s="1"/>
  <c r="R46" i="1"/>
  <c r="N45" i="1"/>
  <c r="E45" i="1" s="1"/>
  <c r="I45" i="1"/>
  <c r="G45" i="1" l="1"/>
  <c r="L45" i="1"/>
  <c r="Q46" i="1"/>
  <c r="S46" i="1" s="1"/>
  <c r="J46" i="1" s="1"/>
  <c r="M46" i="1" l="1"/>
  <c r="D46" i="1" s="1"/>
  <c r="R47" i="1"/>
  <c r="K46" i="1"/>
  <c r="I46" i="1" l="1"/>
  <c r="N46" i="1"/>
  <c r="E46" i="1" s="1"/>
  <c r="G46" i="1"/>
  <c r="H46" i="1"/>
  <c r="L46" i="1" l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G47" i="1"/>
  <c r="H47" i="1"/>
  <c r="Q48" i="1" l="1"/>
  <c r="S48" i="1" s="1"/>
  <c r="J48" i="1" s="1"/>
  <c r="M48" i="1" l="1"/>
  <c r="D48" i="1" s="1"/>
  <c r="K48" i="1"/>
  <c r="R49" i="1"/>
  <c r="N48" i="1" l="1"/>
  <c r="E48" i="1" s="1"/>
  <c r="I48" i="1"/>
  <c r="L48" i="1" s="1"/>
  <c r="G48" i="1"/>
  <c r="H48" i="1"/>
  <c r="Q49" i="1" l="1"/>
  <c r="S49" i="1" s="1"/>
  <c r="J49" i="1" s="1"/>
  <c r="R50" i="1" l="1"/>
  <c r="M49" i="1"/>
  <c r="D49" i="1" s="1"/>
  <c r="K49" i="1"/>
  <c r="N49" i="1" l="1"/>
  <c r="E49" i="1" s="1"/>
  <c r="I49" i="1"/>
  <c r="L49" i="1" s="1"/>
  <c r="H49" i="1"/>
  <c r="G49" i="1"/>
  <c r="Q50" i="1" l="1"/>
  <c r="S50" i="1" s="1"/>
  <c r="J50" i="1" s="1"/>
  <c r="K50" i="1" l="1"/>
  <c r="M50" i="1"/>
  <c r="D50" i="1" s="1"/>
  <c r="R51" i="1"/>
  <c r="H50" i="1" l="1"/>
  <c r="G50" i="1"/>
  <c r="I50" i="1"/>
  <c r="L50" i="1" s="1"/>
  <c r="N50" i="1"/>
  <c r="E50" i="1" s="1"/>
  <c r="Q51" i="1" l="1"/>
  <c r="S51" i="1" s="1"/>
  <c r="J51" i="1" s="1"/>
  <c r="M51" i="1" l="1"/>
  <c r="D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K52" i="1" l="1"/>
  <c r="R53" i="1"/>
  <c r="M52" i="1"/>
  <c r="D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G53" i="1" s="1"/>
  <c r="N53" i="1"/>
  <c r="E53" i="1" s="1"/>
  <c r="I53" i="1"/>
  <c r="L53" i="1" s="1"/>
  <c r="H53" i="1" l="1"/>
  <c r="Q54" i="1"/>
  <c r="S54" i="1" s="1"/>
  <c r="J54" i="1" s="1"/>
  <c r="M54" i="1" s="1"/>
  <c r="D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K55" i="1" s="1"/>
  <c r="M55" i="1" l="1"/>
  <c r="D55" i="1" s="1"/>
  <c r="G55" i="1" s="1"/>
  <c r="R56" i="1"/>
  <c r="N55" i="1"/>
  <c r="E55" i="1" s="1"/>
  <c r="I55" i="1"/>
  <c r="L55" i="1" s="1"/>
  <c r="H55" i="1" l="1"/>
  <c r="Q56" i="1"/>
  <c r="S56" i="1" s="1"/>
  <c r="J56" i="1" s="1"/>
  <c r="K56" i="1" l="1"/>
  <c r="M56" i="1"/>
  <c r="D56" i="1" s="1"/>
  <c r="R57" i="1"/>
  <c r="G56" i="1" l="1"/>
  <c r="H56" i="1"/>
  <c r="I56" i="1"/>
  <c r="L56" i="1" s="1"/>
  <c r="N56" i="1"/>
  <c r="E56" i="1" s="1"/>
  <c r="Q57" i="1" l="1"/>
  <c r="S57" i="1" s="1"/>
  <c r="J57" i="1" s="1"/>
  <c r="K57" i="1" l="1"/>
  <c r="M57" i="1"/>
  <c r="D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s="1"/>
  <c r="H64" i="1" l="1"/>
  <c r="N64" i="1"/>
  <c r="E64" i="1" s="1"/>
  <c r="L64" i="1"/>
  <c r="Q65" i="1"/>
  <c r="S65" i="1" s="1"/>
  <c r="J65" i="1" s="1"/>
  <c r="M65" i="1" l="1"/>
  <c r="D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K73" i="1"/>
  <c r="I73" i="1" s="1"/>
  <c r="G73" i="1"/>
  <c r="L73" i="1" l="1"/>
  <c r="Q74" i="1"/>
  <c r="S74" i="1" s="1"/>
  <c r="J74" i="1" s="1"/>
  <c r="R75" i="1" s="1"/>
  <c r="N73" i="1"/>
  <c r="E73" i="1" s="1"/>
  <c r="H73" i="1"/>
  <c r="M74" i="1" l="1"/>
  <c r="D74" i="1" s="1"/>
  <c r="H74" i="1" s="1"/>
  <c r="K74" i="1"/>
  <c r="N74" i="1" s="1"/>
  <c r="E74" i="1" s="1"/>
  <c r="G74" i="1" l="1"/>
  <c r="I74" i="1"/>
  <c r="L74" i="1" s="1"/>
  <c r="Q75" i="1" l="1"/>
  <c r="S75" i="1" s="1"/>
  <c r="J75" i="1" s="1"/>
  <c r="R76" i="1" l="1"/>
  <c r="K75" i="1"/>
  <c r="M75" i="1"/>
  <c r="D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H82" i="1" s="1"/>
  <c r="N82" i="1"/>
  <c r="E82" i="1" s="1"/>
  <c r="I82" i="1"/>
  <c r="L82" i="1" s="1"/>
  <c r="G82" i="1" l="1"/>
  <c r="Q83" i="1"/>
  <c r="S83" i="1" s="1"/>
  <c r="J83" i="1" s="1"/>
  <c r="R84" i="1" l="1"/>
  <c r="M83" i="1"/>
  <c r="D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N84" i="1" l="1"/>
  <c r="E84" i="1" s="1"/>
  <c r="H84" i="1"/>
  <c r="G84" i="1"/>
  <c r="Q85" i="1"/>
  <c r="S85" i="1" s="1"/>
  <c r="J85" i="1" s="1"/>
  <c r="R86" i="1" s="1"/>
  <c r="M85" i="1" l="1"/>
  <c r="D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H88" i="1" s="1"/>
  <c r="K88" i="1"/>
  <c r="N88" i="1" s="1"/>
  <c r="E88" i="1" s="1"/>
  <c r="G88" i="1"/>
  <c r="I88" i="1" l="1"/>
  <c r="L88" i="1" s="1"/>
  <c r="Q89" i="1" l="1"/>
  <c r="S89" i="1" s="1"/>
  <c r="J89" i="1" s="1"/>
  <c r="M89" i="1" s="1"/>
  <c r="D89" i="1" s="1"/>
  <c r="H89" i="1" s="1"/>
  <c r="G89" i="1" l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H122" i="1" s="1"/>
  <c r="R123" i="1"/>
  <c r="I122" i="1"/>
  <c r="L122" i="1" s="1"/>
  <c r="N122" i="1"/>
  <c r="E122" i="1" s="1"/>
  <c r="G122" i="1" l="1"/>
  <c r="Q123" i="1"/>
  <c r="S123" i="1" s="1"/>
  <c r="J123" i="1" s="1"/>
  <c r="R124" i="1" l="1"/>
  <c r="K123" i="1"/>
  <c r="M123" i="1"/>
  <c r="D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s="1"/>
  <c r="I127" i="1" l="1"/>
  <c r="L127" i="1" s="1"/>
  <c r="H127" i="1"/>
  <c r="Q128" i="1" l="1"/>
  <c r="S128" i="1" s="1"/>
  <c r="J128" i="1" s="1"/>
  <c r="M128" i="1" s="1"/>
  <c r="D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s="1"/>
  <c r="N140" i="1" l="1"/>
  <c r="E140" i="1" s="1"/>
  <c r="G140" i="1"/>
  <c r="Q141" i="1"/>
  <c r="S141" i="1" s="1"/>
  <c r="J141" i="1" s="1"/>
  <c r="M141" i="1" s="1"/>
  <c r="D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H144" i="1" s="1"/>
  <c r="N144" i="1"/>
  <c r="E144" i="1" s="1"/>
  <c r="I144" i="1"/>
  <c r="L144" i="1" s="1"/>
  <c r="G144" i="1" l="1"/>
  <c r="Q145" i="1"/>
  <c r="S145" i="1" s="1"/>
  <c r="J145" i="1" s="1"/>
  <c r="K145" i="1" l="1"/>
  <c r="R146" i="1"/>
  <c r="M145" i="1"/>
  <c r="D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G154" i="1" s="1"/>
  <c r="I154" i="1"/>
  <c r="L154" i="1" s="1"/>
  <c r="N154" i="1"/>
  <c r="E154" i="1" s="1"/>
  <c r="H154" i="1" l="1"/>
  <c r="Q155" i="1"/>
  <c r="S155" i="1" s="1"/>
  <c r="J155" i="1" s="1"/>
  <c r="K155" i="1" l="1"/>
  <c r="M155" i="1"/>
  <c r="D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H158" i="1" s="1"/>
  <c r="R159" i="1"/>
  <c r="N158" i="1"/>
  <c r="E158" i="1" s="1"/>
  <c r="I158" i="1"/>
  <c r="L158" i="1" s="1"/>
  <c r="G158" i="1" l="1"/>
  <c r="Q159" i="1"/>
  <c r="S159" i="1" s="1"/>
  <c r="J159" i="1" s="1"/>
  <c r="K159" i="1" l="1"/>
  <c r="M159" i="1"/>
  <c r="D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H168" i="1" s="1"/>
  <c r="K168" i="1"/>
  <c r="N168" i="1" s="1"/>
  <c r="E168" i="1" s="1"/>
  <c r="G168" i="1" l="1"/>
  <c r="I168" i="1"/>
  <c r="L168" i="1" s="1"/>
  <c r="Q169" i="1" l="1"/>
  <c r="S169" i="1" s="1"/>
  <c r="J169" i="1" s="1"/>
  <c r="K169" i="1" s="1"/>
  <c r="M169" i="1" l="1"/>
  <c r="D169" i="1" s="1"/>
  <c r="G169" i="1" s="1"/>
  <c r="R170" i="1"/>
  <c r="I169" i="1"/>
  <c r="L169" i="1" s="1"/>
  <c r="N169" i="1"/>
  <c r="E169" i="1" s="1"/>
  <c r="H169" i="1" l="1"/>
  <c r="Q170" i="1"/>
  <c r="S170" i="1" s="1"/>
  <c r="J170" i="1" s="1"/>
  <c r="R171" i="1" l="1"/>
  <c r="K170" i="1"/>
  <c r="M170" i="1"/>
  <c r="D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<sst xmlns="http://schemas.openxmlformats.org/spreadsheetml/2006/main" count="44" uniqueCount="40">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</sst>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76916</c:v>
                </c:pt>
                <c:pt idx="35" formatCode="0">
                  <c:v>80220</c:v>
                </c:pt>
                <c:pt idx="36" formatCode="0">
                  <c:v>83078</c:v>
                </c:pt>
                <c:pt idx="37" formatCode="0">
                  <c:v>85438</c:v>
                </c:pt>
                <c:pt idx="38" formatCode="0">
                  <c:v>87264</c:v>
                </c:pt>
                <c:pt idx="39" formatCode="0">
                  <c:v>88536</c:v>
                </c:pt>
                <c:pt idx="40" formatCode="0">
                  <c:v>89247</c:v>
                </c:pt>
                <c:pt idx="41" formatCode="0">
                  <c:v>89403</c:v>
                </c:pt>
                <c:pt idx="42" formatCode="0">
                  <c:v>89403</c:v>
                </c:pt>
                <c:pt idx="43" formatCode="0">
                  <c:v>89403</c:v>
                </c:pt>
                <c:pt idx="44" formatCode="0">
                  <c:v>89403</c:v>
                </c:pt>
                <c:pt idx="45" formatCode="0">
                  <c:v>89403</c:v>
                </c:pt>
                <c:pt idx="46" formatCode="0">
                  <c:v>89403</c:v>
                </c:pt>
                <c:pt idx="47" formatCode="0">
                  <c:v>89403</c:v>
                </c:pt>
                <c:pt idx="48" formatCode="0">
                  <c:v>89403</c:v>
                </c:pt>
                <c:pt idx="49" formatCode="0">
                  <c:v>89403</c:v>
                </c:pt>
                <c:pt idx="50" formatCode="0">
                  <c:v>89403</c:v>
                </c:pt>
                <c:pt idx="51" formatCode="0">
                  <c:v>89403</c:v>
                </c:pt>
                <c:pt idx="52" formatCode="0">
                  <c:v>89403</c:v>
                </c:pt>
                <c:pt idx="53" formatCode="0">
                  <c:v>89403</c:v>
                </c:pt>
                <c:pt idx="54" formatCode="0">
                  <c:v>89403</c:v>
                </c:pt>
                <c:pt idx="55">
                  <c:v>89403</c:v>
                </c:pt>
                <c:pt idx="56">
                  <c:v>89403</c:v>
                </c:pt>
                <c:pt idx="57">
                  <c:v>89403</c:v>
                </c:pt>
                <c:pt idx="58">
                  <c:v>89403</c:v>
                </c:pt>
                <c:pt idx="59">
                  <c:v>89403</c:v>
                </c:pt>
                <c:pt idx="60">
                  <c:v>89403</c:v>
                </c:pt>
                <c:pt idx="61">
                  <c:v>89403</c:v>
                </c:pt>
                <c:pt idx="62">
                  <c:v>89403</c:v>
                </c:pt>
                <c:pt idx="63">
                  <c:v>89403</c:v>
                </c:pt>
                <c:pt idx="64">
                  <c:v>89403</c:v>
                </c:pt>
                <c:pt idx="65">
                  <c:v>89403</c:v>
                </c:pt>
                <c:pt idx="66">
                  <c:v>89403</c:v>
                </c:pt>
                <c:pt idx="67">
                  <c:v>89403</c:v>
                </c:pt>
                <c:pt idx="68">
                  <c:v>89403</c:v>
                </c:pt>
                <c:pt idx="69">
                  <c:v>89403</c:v>
                </c:pt>
                <c:pt idx="70">
                  <c:v>89403</c:v>
                </c:pt>
                <c:pt idx="71">
                  <c:v>89403</c:v>
                </c:pt>
                <c:pt idx="72">
                  <c:v>89403</c:v>
                </c:pt>
                <c:pt idx="73">
                  <c:v>89403</c:v>
                </c:pt>
                <c:pt idx="74">
                  <c:v>89403</c:v>
                </c:pt>
                <c:pt idx="75">
                  <c:v>89403</c:v>
                </c:pt>
                <c:pt idx="76">
                  <c:v>89403</c:v>
                </c:pt>
                <c:pt idx="77">
                  <c:v>89403</c:v>
                </c:pt>
                <c:pt idx="78">
                  <c:v>89403</c:v>
                </c:pt>
                <c:pt idx="79">
                  <c:v>89403</c:v>
                </c:pt>
                <c:pt idx="80">
                  <c:v>89403</c:v>
                </c:pt>
                <c:pt idx="81">
                  <c:v>89403</c:v>
                </c:pt>
                <c:pt idx="82">
                  <c:v>89403</c:v>
                </c:pt>
                <c:pt idx="83">
                  <c:v>89403</c:v>
                </c:pt>
                <c:pt idx="84">
                  <c:v>89403</c:v>
                </c:pt>
                <c:pt idx="85">
                  <c:v>89403</c:v>
                </c:pt>
                <c:pt idx="86">
                  <c:v>89403</c:v>
                </c:pt>
                <c:pt idx="87">
                  <c:v>89403</c:v>
                </c:pt>
                <c:pt idx="88">
                  <c:v>89403</c:v>
                </c:pt>
                <c:pt idx="89">
                  <c:v>89403</c:v>
                </c:pt>
                <c:pt idx="90">
                  <c:v>89403</c:v>
                </c:pt>
                <c:pt idx="91">
                  <c:v>89403</c:v>
                </c:pt>
                <c:pt idx="92">
                  <c:v>89403</c:v>
                </c:pt>
                <c:pt idx="93">
                  <c:v>89403</c:v>
                </c:pt>
                <c:pt idx="94">
                  <c:v>89403</c:v>
                </c:pt>
                <c:pt idx="95">
                  <c:v>89403</c:v>
                </c:pt>
                <c:pt idx="96">
                  <c:v>89403</c:v>
                </c:pt>
                <c:pt idx="97">
                  <c:v>89403</c:v>
                </c:pt>
                <c:pt idx="98">
                  <c:v>89403</c:v>
                </c:pt>
                <c:pt idx="99">
                  <c:v>89403</c:v>
                </c:pt>
                <c:pt idx="100">
                  <c:v>89403</c:v>
                </c:pt>
                <c:pt idx="101">
                  <c:v>89403</c:v>
                </c:pt>
                <c:pt idx="102">
                  <c:v>89403</c:v>
                </c:pt>
                <c:pt idx="103">
                  <c:v>89403</c:v>
                </c:pt>
                <c:pt idx="104">
                  <c:v>89403</c:v>
                </c:pt>
                <c:pt idx="105">
                  <c:v>89403</c:v>
                </c:pt>
                <c:pt idx="106">
                  <c:v>89403</c:v>
                </c:pt>
                <c:pt idx="107">
                  <c:v>89403</c:v>
                </c:pt>
                <c:pt idx="108">
                  <c:v>89403</c:v>
                </c:pt>
                <c:pt idx="109">
                  <c:v>89403</c:v>
                </c:pt>
                <c:pt idx="110">
                  <c:v>89403</c:v>
                </c:pt>
                <c:pt idx="111">
                  <c:v>89403</c:v>
                </c:pt>
                <c:pt idx="112">
                  <c:v>89403</c:v>
                </c:pt>
                <c:pt idx="113">
                  <c:v>89403</c:v>
                </c:pt>
                <c:pt idx="114">
                  <c:v>89403</c:v>
                </c:pt>
                <c:pt idx="115">
                  <c:v>89403</c:v>
                </c:pt>
                <c:pt idx="116">
                  <c:v>89403</c:v>
                </c:pt>
                <c:pt idx="117">
                  <c:v>89403</c:v>
                </c:pt>
                <c:pt idx="118">
                  <c:v>89403</c:v>
                </c:pt>
                <c:pt idx="119">
                  <c:v>89403</c:v>
                </c:pt>
                <c:pt idx="120">
                  <c:v>89403</c:v>
                </c:pt>
                <c:pt idx="121">
                  <c:v>89403</c:v>
                </c:pt>
                <c:pt idx="122">
                  <c:v>89403</c:v>
                </c:pt>
                <c:pt idx="123">
                  <c:v>89403</c:v>
                </c:pt>
                <c:pt idx="124">
                  <c:v>89403</c:v>
                </c:pt>
                <c:pt idx="125">
                  <c:v>89403</c:v>
                </c:pt>
                <c:pt idx="126">
                  <c:v>89403</c:v>
                </c:pt>
                <c:pt idx="127">
                  <c:v>89403</c:v>
                </c:pt>
                <c:pt idx="128">
                  <c:v>89403</c:v>
                </c:pt>
                <c:pt idx="129">
                  <c:v>89403</c:v>
                </c:pt>
                <c:pt idx="130">
                  <c:v>89403</c:v>
                </c:pt>
                <c:pt idx="131">
                  <c:v>89403</c:v>
                </c:pt>
                <c:pt idx="132">
                  <c:v>89403</c:v>
                </c:pt>
                <c:pt idx="133">
                  <c:v>89403</c:v>
                </c:pt>
                <c:pt idx="134">
                  <c:v>89403</c:v>
                </c:pt>
                <c:pt idx="135">
                  <c:v>89403</c:v>
                </c:pt>
                <c:pt idx="136">
                  <c:v>89403</c:v>
                </c:pt>
                <c:pt idx="137">
                  <c:v>89403</c:v>
                </c:pt>
                <c:pt idx="138">
                  <c:v>89403</c:v>
                </c:pt>
                <c:pt idx="139">
                  <c:v>89403</c:v>
                </c:pt>
                <c:pt idx="140">
                  <c:v>89403</c:v>
                </c:pt>
                <c:pt idx="141">
                  <c:v>89403</c:v>
                </c:pt>
                <c:pt idx="142">
                  <c:v>89403</c:v>
                </c:pt>
                <c:pt idx="143">
                  <c:v>89403</c:v>
                </c:pt>
                <c:pt idx="144">
                  <c:v>89403</c:v>
                </c:pt>
                <c:pt idx="145">
                  <c:v>89403</c:v>
                </c:pt>
                <c:pt idx="146">
                  <c:v>89403</c:v>
                </c:pt>
                <c:pt idx="147">
                  <c:v>89403</c:v>
                </c:pt>
                <c:pt idx="148">
                  <c:v>89403</c:v>
                </c:pt>
                <c:pt idx="149">
                  <c:v>89403</c:v>
                </c:pt>
                <c:pt idx="150">
                  <c:v>89403</c:v>
                </c:pt>
                <c:pt idx="151">
                  <c:v>89403</c:v>
                </c:pt>
                <c:pt idx="152">
                  <c:v>89403</c:v>
                </c:pt>
                <c:pt idx="153">
                  <c:v>89403</c:v>
                </c:pt>
                <c:pt idx="154">
                  <c:v>89403</c:v>
                </c:pt>
                <c:pt idx="155">
                  <c:v>89403</c:v>
                </c:pt>
                <c:pt idx="156">
                  <c:v>89403</c:v>
                </c:pt>
                <c:pt idx="157">
                  <c:v>89403</c:v>
                </c:pt>
                <c:pt idx="158">
                  <c:v>89403</c:v>
                </c:pt>
                <c:pt idx="159">
                  <c:v>89403</c:v>
                </c:pt>
                <c:pt idx="160">
                  <c:v>89403</c:v>
                </c:pt>
                <c:pt idx="161">
                  <c:v>89403</c:v>
                </c:pt>
                <c:pt idx="162">
                  <c:v>89403</c:v>
                </c:pt>
                <c:pt idx="163">
                  <c:v>89403</c:v>
                </c:pt>
                <c:pt idx="164">
                  <c:v>89403</c:v>
                </c:pt>
                <c:pt idx="165">
                  <c:v>89403</c:v>
                </c:pt>
                <c:pt idx="166">
                  <c:v>89403</c:v>
                </c:pt>
                <c:pt idx="167">
                  <c:v>89403</c:v>
                </c:pt>
                <c:pt idx="168">
                  <c:v>89403</c:v>
                </c:pt>
                <c:pt idx="169">
                  <c:v>89403</c:v>
                </c:pt>
                <c:pt idx="170">
                  <c:v>89403</c:v>
                </c:pt>
                <c:pt idx="171">
                  <c:v>89403</c:v>
                </c:pt>
                <c:pt idx="172">
                  <c:v>89403</c:v>
                </c:pt>
                <c:pt idx="173">
                  <c:v>89403</c:v>
                </c:pt>
                <c:pt idx="174">
                  <c:v>89403</c:v>
                </c:pt>
                <c:pt idx="175">
                  <c:v>89403</c:v>
                </c:pt>
                <c:pt idx="176">
                  <c:v>89403</c:v>
                </c:pt>
                <c:pt idx="177">
                  <c:v>89403</c:v>
                </c:pt>
                <c:pt idx="178">
                  <c:v>89403</c:v>
                </c:pt>
                <c:pt idx="179">
                  <c:v>89403</c:v>
                </c:pt>
                <c:pt idx="180">
                  <c:v>89403</c:v>
                </c:pt>
                <c:pt idx="181">
                  <c:v>89403</c:v>
                </c:pt>
                <c:pt idx="182">
                  <c:v>89403</c:v>
                </c:pt>
                <c:pt idx="183">
                  <c:v>89403</c:v>
                </c:pt>
                <c:pt idx="184">
                  <c:v>89403</c:v>
                </c:pt>
                <c:pt idx="185">
                  <c:v>89403</c:v>
                </c:pt>
                <c:pt idx="186">
                  <c:v>89403</c:v>
                </c:pt>
                <c:pt idx="187">
                  <c:v>89403</c:v>
                </c:pt>
                <c:pt idx="188">
                  <c:v>89403</c:v>
                </c:pt>
                <c:pt idx="189">
                  <c:v>89403</c:v>
                </c:pt>
                <c:pt idx="190">
                  <c:v>89403</c:v>
                </c:pt>
                <c:pt idx="191">
                  <c:v>89403</c:v>
                </c:pt>
                <c:pt idx="192">
                  <c:v>89403</c:v>
                </c:pt>
                <c:pt idx="193">
                  <c:v>89403</c:v>
                </c:pt>
                <c:pt idx="194">
                  <c:v>89403</c:v>
                </c:pt>
                <c:pt idx="195">
                  <c:v>89403</c:v>
                </c:pt>
                <c:pt idx="196">
                  <c:v>89403</c:v>
                </c:pt>
                <c:pt idx="197">
                  <c:v>89403</c:v>
                </c:pt>
                <c:pt idx="198">
                  <c:v>89403</c:v>
                </c:pt>
                <c:pt idx="199">
                  <c:v>89403</c:v>
                </c:pt>
                <c:pt idx="200">
                  <c:v>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58649</c:v>
                </c:pt>
                <c:pt idx="35" formatCode="0">
                  <c:v>61953</c:v>
                </c:pt>
                <c:pt idx="36" formatCode="0">
                  <c:v>64811</c:v>
                </c:pt>
                <c:pt idx="37" formatCode="0">
                  <c:v>67171</c:v>
                </c:pt>
                <c:pt idx="38" formatCode="0">
                  <c:v>68997</c:v>
                </c:pt>
                <c:pt idx="39" formatCode="0">
                  <c:v>70269</c:v>
                </c:pt>
                <c:pt idx="40" formatCode="0">
                  <c:v>70980</c:v>
                </c:pt>
                <c:pt idx="41" formatCode="0">
                  <c:v>71136</c:v>
                </c:pt>
                <c:pt idx="42" formatCode="0">
                  <c:v>70750</c:v>
                </c:pt>
                <c:pt idx="43" formatCode="0">
                  <c:v>69845</c:v>
                </c:pt>
                <c:pt idx="44" formatCode="0">
                  <c:v>68448</c:v>
                </c:pt>
                <c:pt idx="45" formatCode="0">
                  <c:v>66591</c:v>
                </c:pt>
                <c:pt idx="46" formatCode="0">
                  <c:v>64309</c:v>
                </c:pt>
                <c:pt idx="47" formatCode="0">
                  <c:v>61641</c:v>
                </c:pt>
                <c:pt idx="48" formatCode="0">
                  <c:v>58627</c:v>
                </c:pt>
                <c:pt idx="49" formatCode="0">
                  <c:v>55311</c:v>
                </c:pt>
                <c:pt idx="50" formatCode="0">
                  <c:v>51740</c:v>
                </c:pt>
                <c:pt idx="51" formatCode="0">
                  <c:v>47962</c:v>
                </c:pt>
                <c:pt idx="52" formatCode="0">
                  <c:v>44030</c:v>
                </c:pt>
                <c:pt idx="53" formatCode="0">
                  <c:v>40000</c:v>
                </c:pt>
                <c:pt idx="54" formatCode="0">
                  <c:v>35930</c:v>
                </c:pt>
                <c:pt idx="55">
                  <c:v>31880</c:v>
                </c:pt>
                <c:pt idx="56">
                  <c:v>27911</c:v>
                </c:pt>
                <c:pt idx="57">
                  <c:v>24083</c:v>
                </c:pt>
                <c:pt idx="58">
                  <c:v>20454</c:v>
                </c:pt>
                <c:pt idx="59">
                  <c:v>17076</c:v>
                </c:pt>
                <c:pt idx="60">
                  <c:v>13994</c:v>
                </c:pt>
                <c:pt idx="61">
                  <c:v>11240</c:v>
                </c:pt>
                <c:pt idx="62">
                  <c:v>8836</c:v>
                </c:pt>
                <c:pt idx="63">
                  <c:v>6788</c:v>
                </c:pt>
                <c:pt idx="64">
                  <c:v>5089</c:v>
                </c:pt>
                <c:pt idx="65">
                  <c:v>3718</c:v>
                </c:pt>
                <c:pt idx="66">
                  <c:v>2643</c:v>
                </c:pt>
                <c:pt idx="67">
                  <c:v>1826</c:v>
                </c:pt>
                <c:pt idx="68">
                  <c:v>1224</c:v>
                </c:pt>
                <c:pt idx="69">
                  <c:v>795</c:v>
                </c:pt>
                <c:pt idx="70">
                  <c:v>500</c:v>
                </c:pt>
                <c:pt idx="71">
                  <c:v>304</c:v>
                </c:pt>
                <c:pt idx="72">
                  <c:v>178</c:v>
                </c:pt>
                <c:pt idx="73">
                  <c:v>101</c:v>
                </c:pt>
                <c:pt idx="74">
                  <c:v>55</c:v>
                </c:pt>
                <c:pt idx="75">
                  <c:v>29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5901</c:v>
                </c:pt>
                <c:pt idx="1">
                  <c:v>6815</c:v>
                </c:pt>
                <c:pt idx="2">
                  <c:v>8416</c:v>
                </c:pt>
                <c:pt idx="3">
                  <c:v>10750</c:v>
                </c:pt>
                <c:pt idx="4">
                  <c:v>12178</c:v>
                </c:pt>
                <c:pt idx="5">
                  <c:v>15382</c:v>
                </c:pt>
                <c:pt idx="6">
                  <c:v>18883</c:v>
                </c:pt>
                <c:pt idx="7">
                  <c:v>21884</c:v>
                </c:pt>
                <c:pt idx="8">
                  <c:v>25365</c:v>
                </c:pt>
                <c:pt idx="9">
                  <c:v>27986</c:v>
                </c:pt>
                <c:pt idx="10" formatCode="0">
                  <c:v>33370</c:v>
                </c:pt>
                <c:pt idx="11">
                  <c:v>39406</c:v>
                </c:pt>
                <c:pt idx="12">
                  <c:v>44701</c:v>
                </c:pt>
                <c:pt idx="13">
                  <c:v>50548</c:v>
                </c:pt>
                <c:pt idx="14">
                  <c:v>55174</c:v>
                </c:pt>
                <c:pt idx="15">
                  <c:v>58649</c:v>
                </c:pt>
                <c:pt idx="16">
                  <c:v>61953</c:v>
                </c:pt>
                <c:pt idx="17">
                  <c:v>64811</c:v>
                </c:pt>
                <c:pt idx="18">
                  <c:v>67171</c:v>
                </c:pt>
                <c:pt idx="19">
                  <c:v>68997</c:v>
                </c:pt>
                <c:pt idx="20">
                  <c:v>70269</c:v>
                </c:pt>
                <c:pt idx="21">
                  <c:v>70980</c:v>
                </c:pt>
                <c:pt idx="22">
                  <c:v>71136</c:v>
                </c:pt>
                <c:pt idx="23">
                  <c:v>70750</c:v>
                </c:pt>
                <c:pt idx="24">
                  <c:v>69845</c:v>
                </c:pt>
                <c:pt idx="25">
                  <c:v>68448</c:v>
                </c:pt>
                <c:pt idx="26">
                  <c:v>66591</c:v>
                </c:pt>
                <c:pt idx="27">
                  <c:v>64309</c:v>
                </c:pt>
                <c:pt idx="28">
                  <c:v>61641</c:v>
                </c:pt>
                <c:pt idx="29">
                  <c:v>58627</c:v>
                </c:pt>
                <c:pt idx="30">
                  <c:v>55311</c:v>
                </c:pt>
                <c:pt idx="31">
                  <c:v>51740</c:v>
                </c:pt>
                <c:pt idx="32">
                  <c:v>47962</c:v>
                </c:pt>
                <c:pt idx="33">
                  <c:v>44030</c:v>
                </c:pt>
                <c:pt idx="34">
                  <c:v>40000</c:v>
                </c:pt>
                <c:pt idx="35">
                  <c:v>35930</c:v>
                </c:pt>
                <c:pt idx="36">
                  <c:v>31880</c:v>
                </c:pt>
                <c:pt idx="37">
                  <c:v>27911</c:v>
                </c:pt>
                <c:pt idx="38">
                  <c:v>24083</c:v>
                </c:pt>
                <c:pt idx="39">
                  <c:v>20454</c:v>
                </c:pt>
                <c:pt idx="40">
                  <c:v>17076</c:v>
                </c:pt>
                <c:pt idx="41">
                  <c:v>13994</c:v>
                </c:pt>
                <c:pt idx="42">
                  <c:v>11240</c:v>
                </c:pt>
                <c:pt idx="43">
                  <c:v>8836</c:v>
                </c:pt>
                <c:pt idx="44">
                  <c:v>6788</c:v>
                </c:pt>
                <c:pt idx="45">
                  <c:v>5089</c:v>
                </c:pt>
                <c:pt idx="46">
                  <c:v>3718</c:v>
                </c:pt>
                <c:pt idx="47">
                  <c:v>2643</c:v>
                </c:pt>
                <c:pt idx="48">
                  <c:v>1826</c:v>
                </c:pt>
                <c:pt idx="49">
                  <c:v>1224</c:v>
                </c:pt>
                <c:pt idx="50">
                  <c:v>795</c:v>
                </c:pt>
                <c:pt idx="51">
                  <c:v>500</c:v>
                </c:pt>
                <c:pt idx="52">
                  <c:v>304</c:v>
                </c:pt>
                <c:pt idx="53">
                  <c:v>178</c:v>
                </c:pt>
                <c:pt idx="54">
                  <c:v>101</c:v>
                </c:pt>
                <c:pt idx="55">
                  <c:v>55</c:v>
                </c:pt>
                <c:pt idx="56">
                  <c:v>29</c:v>
                </c:pt>
                <c:pt idx="57">
                  <c:v>14</c:v>
                </c:pt>
                <c:pt idx="58">
                  <c:v>6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9" zoomScale="85" zoomScaleNormal="85" workbookViewId="0">
      <selection activeCell="T38" sqref="T3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4" t="s">
        <v>2</v>
      </c>
      <c r="C2" s="195"/>
      <c r="D2" s="195"/>
      <c r="E2" s="195"/>
      <c r="F2" s="195"/>
      <c r="G2" s="195"/>
      <c r="H2" s="196"/>
      <c r="I2" s="188" t="s">
        <v>11</v>
      </c>
      <c r="J2" s="189"/>
      <c r="K2" s="189"/>
      <c r="L2" s="189"/>
      <c r="M2" s="189"/>
      <c r="N2" s="190"/>
      <c r="P2" s="188" t="s">
        <v>32</v>
      </c>
      <c r="Q2" s="189"/>
      <c r="R2" s="189"/>
      <c r="S2" s="189"/>
      <c r="T2" s="189"/>
      <c r="U2" s="19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7" t="s">
        <v>28</v>
      </c>
      <c r="Q3" s="198"/>
      <c r="R3" s="198"/>
      <c r="S3" s="198"/>
      <c r="T3" s="199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0" t="s">
        <v>29</v>
      </c>
      <c r="Q4" s="201"/>
      <c r="R4" s="201"/>
      <c r="S4" s="201"/>
      <c r="T4" s="202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7" t="s">
        <v>30</v>
      </c>
      <c r="Q5" s="198"/>
      <c r="R5" s="198"/>
      <c r="S5" s="198"/>
      <c r="T5" s="199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7" t="s">
        <v>37</v>
      </c>
      <c r="Q6" s="198"/>
      <c r="R6" s="198"/>
      <c r="S6" s="198"/>
      <c r="T6" s="199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7" t="s">
        <v>38</v>
      </c>
      <c r="Q7" s="198"/>
      <c r="R7" s="198"/>
      <c r="S7" s="198"/>
      <c r="T7" s="199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7" t="s">
        <v>39</v>
      </c>
      <c r="Q8" s="198"/>
      <c r="R8" s="198"/>
      <c r="S8" s="198"/>
      <c r="T8" s="199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3" t="s">
        <v>31</v>
      </c>
      <c r="Q9" s="204"/>
      <c r="R9" s="204"/>
      <c r="S9" s="204"/>
      <c r="T9" s="205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8" t="s">
        <v>27</v>
      </c>
      <c r="Q11" s="189"/>
      <c r="R11" s="189"/>
      <c r="S11" s="189"/>
      <c r="T11" s="189"/>
      <c r="U11" s="19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SUM(I23:I37)/15</f>
        <v>90708.933333333334</v>
      </c>
      <c r="Q13" s="34">
        <f t="shared" ref="Q13:U13" si="9">SUM(J23:J37)/15</f>
        <v>25618.733333333334</v>
      </c>
      <c r="R13" s="34">
        <f t="shared" si="9"/>
        <v>3485.4666666666667</v>
      </c>
      <c r="S13" s="34">
        <f t="shared" si="9"/>
        <v>-4117.333333333333</v>
      </c>
      <c r="T13" s="34">
        <f t="shared" si="9"/>
        <v>3337.4666666666667</v>
      </c>
      <c r="U13" s="42">
        <f t="shared" si="9"/>
        <v>806.13333333333333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1" t="s">
        <v>19</v>
      </c>
      <c r="Q15" s="192"/>
      <c r="R15" s="192"/>
      <c r="S15" s="19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2.3233675357355692E-2</v>
      </c>
      <c r="R17" s="59">
        <f>(T13+Q13*(P17-Q17))/(P13*Q13)</f>
        <v>1.621017686520077E-6</v>
      </c>
      <c r="S17" s="60">
        <f>(S13 + R17*P13*Q13)/R13</f>
        <v>-0.10051298726139014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87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57">
        <v>196</v>
      </c>
      <c r="G23" s="171">
        <f t="shared" si="0"/>
        <v>1.3568888040771461E-4</v>
      </c>
      <c r="H23" s="163">
        <f t="shared" si="8"/>
        <v>1.2215214067278288</v>
      </c>
      <c r="I23" s="89">
        <f t="shared" si="1"/>
        <v>114459</v>
      </c>
      <c r="J23" s="70">
        <f>D23-E23-F23</f>
        <v>5678</v>
      </c>
      <c r="K23" s="157">
        <f t="shared" si="3"/>
        <v>517</v>
      </c>
      <c r="L23" s="46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1.510796721255915E-6</v>
      </c>
      <c r="Q23" s="115">
        <f t="shared" ref="Q23:Q54" si="11">(1+P$17-Q$17)*(1+P$17+S$17)-R$17*((S$17*K22)+((I22+J22)*(1+P$17+S$17)))</f>
        <v>0.77211866616400726</v>
      </c>
      <c r="R23" s="115">
        <f t="shared" ref="R23:R54" si="12">-J22*(1+P$17+S$17)</f>
        <v>-4609.1232844956203</v>
      </c>
      <c r="S23" s="118">
        <f t="shared" ref="S23:S86" si="13">INT((-Q23+SQRT((Q23^2)-(4*P23*R23)))/(2*P23))</f>
        <v>5901</v>
      </c>
      <c r="T23" s="46">
        <f>J23</f>
        <v>5678</v>
      </c>
      <c r="U23" s="70">
        <f>S23-T23</f>
        <v>223</v>
      </c>
      <c r="V23" s="116">
        <f t="shared" ref="V23:V32" si="14">U23/T23</f>
        <v>3.9274392391687216E-2</v>
      </c>
      <c r="W23" s="47">
        <f>U23</f>
        <v>223</v>
      </c>
      <c r="X23" s="117">
        <f>V23</f>
        <v>3.9274392391687216E-2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164">
        <f t="shared" si="8"/>
        <v>1.2275074323267094</v>
      </c>
      <c r="I24" s="87">
        <f t="shared" si="1"/>
        <v>112909</v>
      </c>
      <c r="J24" s="2">
        <f t="shared" si="2"/>
        <v>7036</v>
      </c>
      <c r="K24" s="10">
        <f t="shared" si="3"/>
        <v>517</v>
      </c>
      <c r="L24" s="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1.510796721255915E-6</v>
      </c>
      <c r="Q24" s="52">
        <f t="shared" si="11"/>
        <v>0.7723633451210038</v>
      </c>
      <c r="R24" s="52">
        <f t="shared" si="12"/>
        <v>-5334.4072583298266</v>
      </c>
      <c r="S24" s="119">
        <f t="shared" si="13"/>
        <v>6815</v>
      </c>
      <c r="T24" s="9">
        <f t="shared" ref="T24:T35" si="15">J24</f>
        <v>7036</v>
      </c>
      <c r="U24" s="2">
        <f t="shared" ref="U24:U32" si="16">S24-T24</f>
        <v>-221</v>
      </c>
      <c r="V24" s="109">
        <f t="shared" si="14"/>
        <v>-3.1409891984081867E-2</v>
      </c>
      <c r="W24" s="38">
        <f>W23+U24</f>
        <v>2</v>
      </c>
      <c r="X24" s="105">
        <f t="shared" ref="X24:X32" si="17">V24+X23</f>
        <v>7.8645004076053487E-3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165">
        <f t="shared" si="8"/>
        <v>1.267304015296367</v>
      </c>
      <c r="I25" s="86">
        <f t="shared" si="1"/>
        <v>110816</v>
      </c>
      <c r="J25" s="4">
        <f t="shared" si="2"/>
        <v>9029</v>
      </c>
      <c r="K25" s="12">
        <f t="shared" si="3"/>
        <v>571</v>
      </c>
      <c r="L25" s="11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1.510796721255915E-6</v>
      </c>
      <c r="Q25" s="103">
        <f t="shared" si="11"/>
        <v>0.77265574673327364</v>
      </c>
      <c r="R25" s="103">
        <f t="shared" si="12"/>
        <v>-6610.2306216288589</v>
      </c>
      <c r="S25" s="120">
        <f t="shared" si="13"/>
        <v>8416</v>
      </c>
      <c r="T25" s="11">
        <f t="shared" si="15"/>
        <v>9029</v>
      </c>
      <c r="U25" s="4">
        <f t="shared" si="16"/>
        <v>-613</v>
      </c>
      <c r="V25" s="108">
        <f t="shared" si="14"/>
        <v>-6.7892346882268251E-2</v>
      </c>
      <c r="W25" s="18">
        <f t="shared" ref="W25:W32" si="18">W24+U25</f>
        <v>-611</v>
      </c>
      <c r="X25" s="106">
        <f t="shared" si="17"/>
        <v>-6.0027846474662902E-2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164">
        <f t="shared" si="8"/>
        <v>1.1894990947495474</v>
      </c>
      <c r="I26" s="87">
        <f t="shared" si="1"/>
        <v>109198</v>
      </c>
      <c r="J26" s="2">
        <f t="shared" si="2"/>
        <v>10265</v>
      </c>
      <c r="K26" s="10">
        <f t="shared" si="3"/>
        <v>1028</v>
      </c>
      <c r="L26" s="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1.510796721255915E-6</v>
      </c>
      <c r="Q26" s="52">
        <f t="shared" si="11"/>
        <v>0.77281683763948827</v>
      </c>
      <c r="R26" s="52">
        <f t="shared" si="12"/>
        <v>-8482.6282380169087</v>
      </c>
      <c r="S26" s="119">
        <f t="shared" si="13"/>
        <v>10750</v>
      </c>
      <c r="T26" s="9">
        <f t="shared" si="15"/>
        <v>10265</v>
      </c>
      <c r="U26" s="2">
        <f t="shared" si="16"/>
        <v>485</v>
      </c>
      <c r="V26" s="109">
        <f t="shared" si="14"/>
        <v>4.72479298587433E-2</v>
      </c>
      <c r="W26" s="38">
        <f t="shared" si="18"/>
        <v>-126</v>
      </c>
      <c r="X26" s="105">
        <f t="shared" si="17"/>
        <v>-1.2779916615919602E-2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165">
        <f t="shared" si="8"/>
        <v>1.2488584474885844</v>
      </c>
      <c r="I27" s="86">
        <f t="shared" si="1"/>
        <v>106203</v>
      </c>
      <c r="J27" s="4">
        <f t="shared" si="2"/>
        <v>13050</v>
      </c>
      <c r="K27" s="12">
        <f t="shared" si="3"/>
        <v>1081</v>
      </c>
      <c r="L27" s="11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1.510796721255915E-6</v>
      </c>
      <c r="Q27" s="103">
        <f t="shared" si="11"/>
        <v>0.77347305554574464</v>
      </c>
      <c r="R27" s="103">
        <f t="shared" si="12"/>
        <v>-9643.8341857618307</v>
      </c>
      <c r="S27" s="120">
        <f t="shared" si="13"/>
        <v>12178</v>
      </c>
      <c r="T27" s="11">
        <f t="shared" si="15"/>
        <v>13050</v>
      </c>
      <c r="U27" s="4">
        <f t="shared" si="16"/>
        <v>-872</v>
      </c>
      <c r="V27" s="108">
        <f t="shared" si="14"/>
        <v>-6.6819923371647508E-2</v>
      </c>
      <c r="W27" s="18">
        <f t="shared" si="18"/>
        <v>-998</v>
      </c>
      <c r="X27" s="106">
        <f t="shared" si="17"/>
        <v>-7.9599839987567117E-2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164">
        <f t="shared" si="8"/>
        <v>1.2239826663958291</v>
      </c>
      <c r="I28" s="87">
        <f t="shared" si="1"/>
        <v>102728</v>
      </c>
      <c r="J28" s="2">
        <f t="shared" si="2"/>
        <v>16139</v>
      </c>
      <c r="K28" s="10">
        <f t="shared" si="3"/>
        <v>1107</v>
      </c>
      <c r="L28" s="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1.510796721255915E-6</v>
      </c>
      <c r="Q28" s="52">
        <f t="shared" si="11"/>
        <v>0.77380150527565872</v>
      </c>
      <c r="R28" s="52">
        <f t="shared" si="12"/>
        <v>-12260.305516238859</v>
      </c>
      <c r="S28" s="119">
        <f t="shared" si="13"/>
        <v>15382</v>
      </c>
      <c r="T28" s="9">
        <f t="shared" si="15"/>
        <v>16139</v>
      </c>
      <c r="U28" s="2">
        <f t="shared" si="16"/>
        <v>-757</v>
      </c>
      <c r="V28" s="109">
        <f t="shared" si="14"/>
        <v>-4.690501270215007E-2</v>
      </c>
      <c r="W28" s="38">
        <f t="shared" si="18"/>
        <v>-1755</v>
      </c>
      <c r="X28" s="105">
        <f t="shared" si="17"/>
        <v>-0.12650485268971717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165">
        <f t="shared" si="8"/>
        <v>1.1899098301709354</v>
      </c>
      <c r="I29" s="86">
        <f t="shared" si="1"/>
        <v>99514</v>
      </c>
      <c r="J29" s="4">
        <f t="shared" si="2"/>
        <v>18829</v>
      </c>
      <c r="K29" s="12">
        <f t="shared" si="3"/>
        <v>1588</v>
      </c>
      <c r="L29" s="11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1.510796721255915E-6</v>
      </c>
      <c r="Q29" s="103">
        <f t="shared" si="11"/>
        <v>0.77439359061690816</v>
      </c>
      <c r="R29" s="103">
        <f t="shared" si="12"/>
        <v>-15162.380898588426</v>
      </c>
      <c r="S29" s="120">
        <f t="shared" si="13"/>
        <v>18883</v>
      </c>
      <c r="T29" s="11">
        <f t="shared" si="15"/>
        <v>18829</v>
      </c>
      <c r="U29" s="4">
        <f t="shared" si="16"/>
        <v>54</v>
      </c>
      <c r="V29" s="108">
        <f t="shared" si="14"/>
        <v>2.8679165117637688E-3</v>
      </c>
      <c r="W29" s="18">
        <f t="shared" si="18"/>
        <v>-1701</v>
      </c>
      <c r="X29" s="106">
        <f t="shared" si="17"/>
        <v>-0.1236369361779534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164">
        <f t="shared" si="8"/>
        <v>1.1853091585309159</v>
      </c>
      <c r="I30" s="87">
        <f t="shared" si="1"/>
        <v>95779</v>
      </c>
      <c r="J30" s="2">
        <f t="shared" si="2"/>
        <v>21992</v>
      </c>
      <c r="K30" s="10">
        <f t="shared" si="3"/>
        <v>2125</v>
      </c>
      <c r="L30" s="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1.510796721255915E-6</v>
      </c>
      <c r="Q30" s="52">
        <f t="shared" si="11"/>
        <v>0.77526997428216082</v>
      </c>
      <c r="R30" s="52">
        <f t="shared" si="12"/>
        <v>-17689.600962855286</v>
      </c>
      <c r="S30" s="119">
        <f t="shared" si="13"/>
        <v>21884</v>
      </c>
      <c r="T30" s="9">
        <f t="shared" si="15"/>
        <v>21992</v>
      </c>
      <c r="U30" s="2">
        <f t="shared" si="16"/>
        <v>-108</v>
      </c>
      <c r="V30" s="109">
        <f t="shared" si="14"/>
        <v>-4.9108766824299743E-3</v>
      </c>
      <c r="W30" s="38">
        <f t="shared" si="18"/>
        <v>-1809</v>
      </c>
      <c r="X30" s="105">
        <f t="shared" si="17"/>
        <v>-0.12854781286038339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166">
        <f t="shared" si="8"/>
        <v>1.1283338562911829</v>
      </c>
      <c r="I31" s="92">
        <f t="shared" si="1"/>
        <v>92564</v>
      </c>
      <c r="J31" s="4">
        <f t="shared" si="2"/>
        <v>24421</v>
      </c>
      <c r="K31" s="12">
        <f t="shared" si="3"/>
        <v>2575</v>
      </c>
      <c r="L31" s="16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1.510796721255915E-6</v>
      </c>
      <c r="Q31" s="103">
        <f t="shared" si="11"/>
        <v>0.77622858261696526</v>
      </c>
      <c r="R31" s="103">
        <f t="shared" si="12"/>
        <v>-20661.198384147508</v>
      </c>
      <c r="S31" s="120">
        <f t="shared" si="13"/>
        <v>25365</v>
      </c>
      <c r="T31" s="11">
        <f t="shared" si="15"/>
        <v>24421</v>
      </c>
      <c r="U31" s="4">
        <f t="shared" si="16"/>
        <v>944</v>
      </c>
      <c r="V31" s="108">
        <f t="shared" si="14"/>
        <v>3.8655255722533886E-2</v>
      </c>
      <c r="W31" s="18">
        <f t="shared" si="18"/>
        <v>-865</v>
      </c>
      <c r="X31" s="106">
        <f t="shared" si="17"/>
        <v>-8.9892557137849494E-2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63">
        <v>2311</v>
      </c>
      <c r="G32" s="28">
        <f t="shared" si="0"/>
        <v>7.4598098920442197E-4</v>
      </c>
      <c r="H32" s="164">
        <f t="shared" si="8"/>
        <v>1.221357063403782</v>
      </c>
      <c r="I32" s="90">
        <f t="shared" si="1"/>
        <v>86437</v>
      </c>
      <c r="J32" s="38">
        <f t="shared" si="2"/>
        <v>29470</v>
      </c>
      <c r="K32" s="158">
        <f t="shared" si="3"/>
        <v>3355</v>
      </c>
      <c r="L32" s="4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1.510796721255915E-6</v>
      </c>
      <c r="Q32" s="52">
        <f t="shared" si="11"/>
        <v>0.77749892171572876</v>
      </c>
      <c r="R32" s="52">
        <f t="shared" si="12"/>
        <v>-22943.212338089594</v>
      </c>
      <c r="S32" s="119">
        <f t="shared" si="13"/>
        <v>27986</v>
      </c>
      <c r="T32" s="9">
        <f t="shared" si="15"/>
        <v>29470</v>
      </c>
      <c r="U32" s="2">
        <f t="shared" si="16"/>
        <v>-1484</v>
      </c>
      <c r="V32" s="109">
        <f t="shared" si="14"/>
        <v>-5.0356294536817101E-2</v>
      </c>
      <c r="W32" s="38">
        <f t="shared" si="18"/>
        <v>-2349</v>
      </c>
      <c r="X32" s="105">
        <f t="shared" si="17"/>
        <v>-0.14024885167466661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64">
        <v>2991</v>
      </c>
      <c r="G33" s="27">
        <f t="shared" si="0"/>
        <v>8.9294366017644519E-4</v>
      </c>
      <c r="H33" s="165">
        <f t="shared" si="8"/>
        <v>1.1970059198542806</v>
      </c>
      <c r="I33" s="91">
        <f t="shared" si="1"/>
        <v>79274</v>
      </c>
      <c r="J33" s="18">
        <f t="shared" ref="J33" si="23">D33-E33-F33</f>
        <v>35273</v>
      </c>
      <c r="K33" s="64">
        <f t="shared" ref="K33" si="24">E33</f>
        <v>3794</v>
      </c>
      <c r="L33" s="5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1.510796721255915E-6</v>
      </c>
      <c r="Q33" s="103">
        <f t="shared" si="11"/>
        <v>0.77926772293207758</v>
      </c>
      <c r="R33" s="103">
        <f t="shared" si="12"/>
        <v>-27686.682265406835</v>
      </c>
      <c r="S33" s="64">
        <f t="shared" si="13"/>
        <v>33370</v>
      </c>
      <c r="T33" s="11">
        <f t="shared" si="15"/>
        <v>35273</v>
      </c>
      <c r="U33" s="4">
        <f t="shared" ref="U33:U34" si="27">S33-T33</f>
        <v>-1903</v>
      </c>
      <c r="V33" s="108">
        <f t="shared" ref="V33:V34" si="28">U33/T33</f>
        <v>-5.3950613783914039E-2</v>
      </c>
      <c r="W33" s="4">
        <f t="shared" ref="W33:W34" si="29">W32+U33</f>
        <v>-4252</v>
      </c>
      <c r="X33" s="106">
        <f>V33+X32</f>
        <v>-0.19419946545858063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63">
        <v>3647</v>
      </c>
      <c r="G34" s="28">
        <f t="shared" si="0"/>
        <v>1.0512650466887794E-3</v>
      </c>
      <c r="H34" s="164">
        <f t="shared" si="8"/>
        <v>1.1773027723619762</v>
      </c>
      <c r="I34" s="161">
        <f t="shared" si="1"/>
        <v>72734</v>
      </c>
      <c r="J34" s="126">
        <f t="shared" ref="J34" si="30">D34-E34-F34</f>
        <v>40501</v>
      </c>
      <c r="K34" s="159">
        <f>E34</f>
        <v>5367</v>
      </c>
      <c r="L34" s="49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1.510796721255915E-6</v>
      </c>
      <c r="Q34" s="52">
        <f t="shared" si="11"/>
        <v>0.78141042875089184</v>
      </c>
      <c r="R34" s="52">
        <f t="shared" si="12"/>
        <v>-33138.525400328988</v>
      </c>
      <c r="S34" s="119">
        <f t="shared" si="13"/>
        <v>39406</v>
      </c>
      <c r="T34" s="130">
        <f t="shared" si="15"/>
        <v>40501</v>
      </c>
      <c r="U34" s="127">
        <f t="shared" si="27"/>
        <v>-1095</v>
      </c>
      <c r="V34" s="128">
        <f t="shared" si="28"/>
        <v>-2.7036369472358709E-2</v>
      </c>
      <c r="W34" s="127">
        <f t="shared" si="29"/>
        <v>-5347</v>
      </c>
      <c r="X34" s="129">
        <f>V34+X33</f>
        <v>-0.22123583493093935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64">
        <v>4365</v>
      </c>
      <c r="G35" s="27">
        <f t="shared" si="0"/>
        <v>1.2268686658175867E-3</v>
      </c>
      <c r="H35" s="165">
        <f t="shared" si="8"/>
        <v>1.1670402908209634</v>
      </c>
      <c r="I35" s="91">
        <f t="shared" si="1"/>
        <v>65393</v>
      </c>
      <c r="J35" s="18">
        <f t="shared" ref="J35" si="34">D35-E35-F35</f>
        <v>46406</v>
      </c>
      <c r="K35" s="64">
        <f>E35</f>
        <v>7015</v>
      </c>
      <c r="L35" s="50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1.510796721255915E-6</v>
      </c>
      <c r="Q35" s="103">
        <f t="shared" si="11"/>
        <v>0.78366480056294452</v>
      </c>
      <c r="R35" s="103">
        <f t="shared" si="12"/>
        <v>-38050.163502926436</v>
      </c>
      <c r="S35" s="120">
        <f t="shared" si="13"/>
        <v>44701</v>
      </c>
      <c r="T35" s="11">
        <f t="shared" si="15"/>
        <v>46406</v>
      </c>
      <c r="U35" s="4">
        <f t="shared" ref="U35" si="38">S35-T35</f>
        <v>-1705</v>
      </c>
      <c r="V35" s="108">
        <f t="shared" ref="V35" si="39">U35/T35</f>
        <v>-3.6740938671723483E-2</v>
      </c>
      <c r="W35" s="4">
        <f t="shared" ref="W35" si="40">W34+U35</f>
        <v>-7052</v>
      </c>
      <c r="X35" s="106">
        <f>V35+X34</f>
        <v>-0.2579767736026628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63">
        <v>5138</v>
      </c>
      <c r="G36" s="28">
        <f t="shared" si="0"/>
        <v>1.3952961244741975E-3</v>
      </c>
      <c r="H36" s="164">
        <f t="shared" si="8"/>
        <v>1.1372823867372721</v>
      </c>
      <c r="I36" s="90">
        <f t="shared" si="1"/>
        <v>59029</v>
      </c>
      <c r="J36" s="38">
        <f>D36-E36-F36</f>
        <v>51224</v>
      </c>
      <c r="K36" s="63">
        <f>E36</f>
        <v>9357</v>
      </c>
      <c r="L36" s="49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1.510796721255915E-6</v>
      </c>
      <c r="Q36" s="52">
        <f t="shared" si="11"/>
        <v>0.78612023508267714</v>
      </c>
      <c r="R36" s="52">
        <f t="shared" si="12"/>
        <v>-43597.834313147934</v>
      </c>
      <c r="S36" s="119">
        <f t="shared" si="13"/>
        <v>50548</v>
      </c>
      <c r="T36" s="137">
        <f t="shared" ref="T36:T37" si="44">J36</f>
        <v>51224</v>
      </c>
      <c r="U36" s="138">
        <f t="shared" ref="U36" si="45">S36-T36</f>
        <v>-676</v>
      </c>
      <c r="V36" s="109">
        <f t="shared" ref="V36" si="46">U36/T36</f>
        <v>-1.3196938934874277E-2</v>
      </c>
      <c r="W36" s="138">
        <f t="shared" ref="W36" si="47">W35+U36</f>
        <v>-7728</v>
      </c>
      <c r="X36" s="105">
        <f>V36+X35</f>
        <v>-0.27117371253753708</v>
      </c>
    </row>
    <row r="37" spans="2:30" ht="15.75" thickBot="1" x14ac:dyDescent="0.3">
      <c r="B37" s="153">
        <v>33</v>
      </c>
      <c r="C37" s="156">
        <v>43918</v>
      </c>
      <c r="D37" s="167">
        <v>73235</v>
      </c>
      <c r="E37" s="154">
        <v>12285</v>
      </c>
      <c r="F37" s="160">
        <v>5982</v>
      </c>
      <c r="G37" s="172">
        <f t="shared" si="0"/>
        <v>1.5548701543825661E-3</v>
      </c>
      <c r="H37" s="168">
        <f t="shared" si="8"/>
        <v>1.1143657085469956</v>
      </c>
      <c r="I37" s="162">
        <f t="shared" ref="I37" si="48">INT(U$3*U$9-D37-F37+E37)</f>
        <v>53597</v>
      </c>
      <c r="J37" s="154">
        <f>D37-E37-F37</f>
        <v>54968</v>
      </c>
      <c r="K37" s="160">
        <f>E37</f>
        <v>12285</v>
      </c>
      <c r="L37" s="170">
        <f t="shared" si="31"/>
        <v>-5432</v>
      </c>
      <c r="M37" s="154">
        <f t="shared" si="32"/>
        <v>3744</v>
      </c>
      <c r="N37" s="155">
        <f t="shared" si="33"/>
        <v>2928</v>
      </c>
      <c r="P37" s="180">
        <f t="shared" si="10"/>
        <v>1.510796721255915E-6</v>
      </c>
      <c r="Q37" s="181">
        <f t="shared" si="11"/>
        <v>0.78885626709051182</v>
      </c>
      <c r="R37" s="181">
        <f t="shared" si="12"/>
        <v>-48124.282740522554</v>
      </c>
      <c r="S37" s="185">
        <f t="shared" si="13"/>
        <v>55174</v>
      </c>
      <c r="T37" s="186">
        <f t="shared" si="44"/>
        <v>54968</v>
      </c>
      <c r="U37" s="182">
        <f t="shared" ref="U37" si="49">S37-T37</f>
        <v>206</v>
      </c>
      <c r="V37" s="183">
        <f t="shared" ref="V37" si="50">U37/T37</f>
        <v>3.7476349876291661E-3</v>
      </c>
      <c r="W37" s="182">
        <f t="shared" ref="W37" si="51">W36+U37</f>
        <v>-7522</v>
      </c>
      <c r="X37" s="184">
        <f>V37+X36</f>
        <v>-0.26742607754990794</v>
      </c>
    </row>
    <row r="38" spans="2:30" x14ac:dyDescent="0.25">
      <c r="B38" s="143">
        <v>34</v>
      </c>
      <c r="C38" s="144">
        <v>43919</v>
      </c>
      <c r="D38" s="145">
        <f t="shared" ref="D38:D97" si="52">D37+IF(M38&gt;0,M38,0)</f>
        <v>76916</v>
      </c>
      <c r="E38" s="146">
        <f t="shared" ref="E38:E97" si="53">E37+IF(N38&gt;0,N38,0)</f>
        <v>14526</v>
      </c>
      <c r="F38" s="147">
        <f>D38*F$37/D$37</f>
        <v>6282.6723834232262</v>
      </c>
      <c r="G38" s="148">
        <f t="shared" si="0"/>
        <v>1.6330223635487057E-3</v>
      </c>
      <c r="H38" s="149">
        <f t="shared" si="8"/>
        <v>1.0502628524612549</v>
      </c>
      <c r="I38" s="145">
        <f t="shared" ref="I38:I68" si="54">INT((S$17*K38+I37)/(1+R$17*J38))</f>
        <v>47610</v>
      </c>
      <c r="J38" s="150">
        <f t="shared" ref="J38:J97" si="55">S38</f>
        <v>58649</v>
      </c>
      <c r="K38" s="151">
        <f t="shared" ref="K38:K68" si="56">INT((Q$17*J38+K37)/(1+P$17+S$17))</f>
        <v>14526</v>
      </c>
      <c r="L38" s="152">
        <f t="shared" si="31"/>
        <v>-5987</v>
      </c>
      <c r="M38" s="150">
        <f t="shared" si="32"/>
        <v>3681</v>
      </c>
      <c r="N38" s="151">
        <f t="shared" si="33"/>
        <v>2241</v>
      </c>
      <c r="P38" s="173">
        <f t="shared" si="10"/>
        <v>1.510796721255915E-6</v>
      </c>
      <c r="Q38" s="174">
        <f t="shared" si="11"/>
        <v>0.79190403338884541</v>
      </c>
      <c r="R38" s="174">
        <f t="shared" si="12"/>
        <v>-51641.722116215911</v>
      </c>
      <c r="S38" s="175">
        <f t="shared" si="13"/>
        <v>58649</v>
      </c>
      <c r="T38" s="176">
        <v>57484</v>
      </c>
      <c r="U38" s="177">
        <f t="shared" ref="U38" si="57">S38-T38</f>
        <v>1165</v>
      </c>
      <c r="V38" s="178">
        <f t="shared" ref="V38" si="58">U38/T38</f>
        <v>2.0266508941618536E-2</v>
      </c>
      <c r="W38" s="177">
        <f t="shared" ref="W38" si="59">W37+U38</f>
        <v>-6357</v>
      </c>
      <c r="X38" s="179">
        <f>V38+X37</f>
        <v>-0.24715956860828941</v>
      </c>
    </row>
    <row r="39" spans="2:30" x14ac:dyDescent="0.25">
      <c r="B39" s="11">
        <v>35</v>
      </c>
      <c r="C39" s="21">
        <v>43920</v>
      </c>
      <c r="D39" s="50">
        <f t="shared" si="52"/>
        <v>80220</v>
      </c>
      <c r="E39" s="35">
        <f t="shared" si="53"/>
        <v>16993</v>
      </c>
      <c r="F39" s="30">
        <f t="shared" ref="F39:F102" si="60">D39*F$37/D$37</f>
        <v>6552.5505564279374</v>
      </c>
      <c r="G39" s="27">
        <f t="shared" si="0"/>
        <v>1.7031703937266259E-3</v>
      </c>
      <c r="H39" s="83">
        <f t="shared" si="8"/>
        <v>1.0429559519475793</v>
      </c>
      <c r="I39" s="23">
        <f t="shared" si="54"/>
        <v>41712</v>
      </c>
      <c r="J39" s="35">
        <f t="shared" si="55"/>
        <v>61953</v>
      </c>
      <c r="K39" s="39">
        <f t="shared" si="56"/>
        <v>16993</v>
      </c>
      <c r="L39" s="92">
        <f t="shared" si="31"/>
        <v>-5898</v>
      </c>
      <c r="M39" s="35">
        <f t="shared" si="32"/>
        <v>3304</v>
      </c>
      <c r="N39" s="39">
        <f t="shared" si="33"/>
        <v>2467</v>
      </c>
      <c r="P39" s="54">
        <f t="shared" si="10"/>
        <v>1.510796721255915E-6</v>
      </c>
      <c r="Q39" s="55">
        <f t="shared" si="11"/>
        <v>0.79578103217891039</v>
      </c>
      <c r="R39" s="55">
        <f t="shared" si="12"/>
        <v>-55099.973810106734</v>
      </c>
      <c r="S39" s="56">
        <f t="shared" si="13"/>
        <v>61953</v>
      </c>
      <c r="T39" s="135"/>
      <c r="U39" s="136"/>
      <c r="V39" s="139"/>
      <c r="W39" s="136"/>
      <c r="X39" s="140"/>
    </row>
    <row r="40" spans="2:30" x14ac:dyDescent="0.25">
      <c r="B40" s="9">
        <v>36</v>
      </c>
      <c r="C40" s="22">
        <v>43921</v>
      </c>
      <c r="D40" s="49">
        <f t="shared" si="52"/>
        <v>83078</v>
      </c>
      <c r="E40" s="5">
        <f t="shared" si="53"/>
        <v>19690</v>
      </c>
      <c r="F40" s="63">
        <f t="shared" si="60"/>
        <v>6785.9984433672425</v>
      </c>
      <c r="G40" s="28">
        <f t="shared" si="0"/>
        <v>1.7638492890802871E-3</v>
      </c>
      <c r="H40" s="81">
        <f t="shared" si="8"/>
        <v>1.0356270256793818</v>
      </c>
      <c r="I40" s="49">
        <f t="shared" si="54"/>
        <v>35955</v>
      </c>
      <c r="J40" s="5">
        <f t="shared" si="55"/>
        <v>64811</v>
      </c>
      <c r="K40" s="37">
        <f t="shared" si="56"/>
        <v>19690</v>
      </c>
      <c r="L40" s="90">
        <f t="shared" si="31"/>
        <v>-5757</v>
      </c>
      <c r="M40" s="5">
        <f t="shared" si="32"/>
        <v>2858</v>
      </c>
      <c r="N40" s="37">
        <f t="shared" si="33"/>
        <v>2697</v>
      </c>
      <c r="P40" s="53">
        <f t="shared" si="10"/>
        <v>1.510796721255915E-6</v>
      </c>
      <c r="Q40" s="52">
        <f t="shared" si="11"/>
        <v>0.80013345631997723</v>
      </c>
      <c r="R40" s="52">
        <f t="shared" si="12"/>
        <v>-58204.038900195097</v>
      </c>
      <c r="S40" s="16">
        <f t="shared" si="13"/>
        <v>64811</v>
      </c>
      <c r="T40" s="137"/>
      <c r="U40" s="138"/>
      <c r="V40" s="109"/>
      <c r="W40" s="138"/>
      <c r="X40" s="105"/>
    </row>
    <row r="41" spans="2:30" x14ac:dyDescent="0.25">
      <c r="B41" s="11">
        <v>37</v>
      </c>
      <c r="C41" s="21">
        <v>43922</v>
      </c>
      <c r="D41" s="50">
        <f t="shared" si="52"/>
        <v>85438</v>
      </c>
      <c r="E41" s="35">
        <f t="shared" si="53"/>
        <v>22619</v>
      </c>
      <c r="F41" s="30">
        <f t="shared" si="60"/>
        <v>6978.7685669420362</v>
      </c>
      <c r="G41" s="27">
        <f t="shared" si="0"/>
        <v>1.8139550249216588E-3</v>
      </c>
      <c r="H41" s="83">
        <f t="shared" si="8"/>
        <v>1.0284070391680107</v>
      </c>
      <c r="I41" s="50">
        <f t="shared" si="54"/>
        <v>30374</v>
      </c>
      <c r="J41" s="18">
        <f t="shared" si="55"/>
        <v>67171</v>
      </c>
      <c r="K41" s="36">
        <f t="shared" si="56"/>
        <v>22619</v>
      </c>
      <c r="L41" s="91">
        <f t="shared" si="31"/>
        <v>-5581</v>
      </c>
      <c r="M41" s="18">
        <f t="shared" si="32"/>
        <v>2360</v>
      </c>
      <c r="N41" s="36">
        <f t="shared" si="33"/>
        <v>2929</v>
      </c>
      <c r="P41" s="54">
        <f t="shared" si="10"/>
        <v>1.510796721255915E-6</v>
      </c>
      <c r="Q41" s="55">
        <f t="shared" si="11"/>
        <v>0.80498784727145245</v>
      </c>
      <c r="R41" s="55">
        <f t="shared" si="12"/>
        <v>-60889.092782602049</v>
      </c>
      <c r="S41" s="56">
        <f t="shared" si="13"/>
        <v>67171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52"/>
        <v>87264</v>
      </c>
      <c r="E42" s="5">
        <f t="shared" si="53"/>
        <v>25782</v>
      </c>
      <c r="F42" s="63">
        <f t="shared" si="60"/>
        <v>7127.9203659452451</v>
      </c>
      <c r="G42" s="28">
        <f t="shared" si="0"/>
        <v>1.8527232764667201E-3</v>
      </c>
      <c r="H42" s="81">
        <f t="shared" si="8"/>
        <v>1.0213722231325639</v>
      </c>
      <c r="I42" s="49">
        <f t="shared" si="54"/>
        <v>24987</v>
      </c>
      <c r="J42" s="38">
        <f t="shared" si="55"/>
        <v>68997</v>
      </c>
      <c r="K42" s="37">
        <f t="shared" si="56"/>
        <v>25782</v>
      </c>
      <c r="L42" s="90">
        <f t="shared" si="31"/>
        <v>-5387</v>
      </c>
      <c r="M42" s="38">
        <f t="shared" si="32"/>
        <v>1826</v>
      </c>
      <c r="N42" s="37">
        <f t="shared" si="33"/>
        <v>3163</v>
      </c>
      <c r="P42" s="53">
        <f t="shared" si="10"/>
        <v>1.510796721255915E-6</v>
      </c>
      <c r="Q42" s="52">
        <f t="shared" si="11"/>
        <v>0.81037042062608278</v>
      </c>
      <c r="R42" s="52">
        <f t="shared" si="12"/>
        <v>-63106.282132665168</v>
      </c>
      <c r="S42" s="16">
        <f t="shared" si="13"/>
        <v>68997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2"/>
        <v>88536</v>
      </c>
      <c r="E43" s="35">
        <f t="shared" si="53"/>
        <v>29180</v>
      </c>
      <c r="F43" s="30">
        <f t="shared" si="60"/>
        <v>7231.8201952618283</v>
      </c>
      <c r="G43" s="27">
        <f t="shared" si="0"/>
        <v>1.8797294188354595E-3</v>
      </c>
      <c r="H43" s="83">
        <f t="shared" si="8"/>
        <v>1.0145764576457645</v>
      </c>
      <c r="I43" s="50">
        <f t="shared" si="54"/>
        <v>19798</v>
      </c>
      <c r="J43" s="18">
        <f t="shared" si="55"/>
        <v>70269</v>
      </c>
      <c r="K43" s="36">
        <f t="shared" si="56"/>
        <v>29180</v>
      </c>
      <c r="L43" s="91">
        <f t="shared" si="31"/>
        <v>-5189</v>
      </c>
      <c r="M43" s="18">
        <f t="shared" si="32"/>
        <v>1272</v>
      </c>
      <c r="N43" s="36">
        <f t="shared" si="33"/>
        <v>3398</v>
      </c>
      <c r="P43" s="54">
        <f t="shared" si="10"/>
        <v>1.510796721255915E-6</v>
      </c>
      <c r="Q43" s="55">
        <f t="shared" si="11"/>
        <v>0.81630891490167856</v>
      </c>
      <c r="R43" s="55">
        <f t="shared" si="12"/>
        <v>-64821.785417925865</v>
      </c>
      <c r="S43" s="56">
        <f t="shared" si="13"/>
        <v>70269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2"/>
        <v>89247</v>
      </c>
      <c r="E44" s="5">
        <f t="shared" si="53"/>
        <v>32814</v>
      </c>
      <c r="F44" s="63">
        <f t="shared" si="60"/>
        <v>7289.8962791015229</v>
      </c>
      <c r="G44" s="28">
        <f t="shared" si="0"/>
        <v>1.8948248333198728E-3</v>
      </c>
      <c r="H44" s="81">
        <f t="shared" si="8"/>
        <v>1.0080306316074816</v>
      </c>
      <c r="I44" s="49">
        <f t="shared" si="54"/>
        <v>14797</v>
      </c>
      <c r="J44" s="38">
        <f t="shared" si="55"/>
        <v>70980</v>
      </c>
      <c r="K44" s="37">
        <f t="shared" si="56"/>
        <v>32814</v>
      </c>
      <c r="L44" s="90">
        <f t="shared" si="31"/>
        <v>-5001</v>
      </c>
      <c r="M44" s="38">
        <f t="shared" si="32"/>
        <v>711</v>
      </c>
      <c r="N44" s="37">
        <f t="shared" si="33"/>
        <v>3634</v>
      </c>
      <c r="P44" s="53">
        <f t="shared" si="10"/>
        <v>1.510796721255915E-6</v>
      </c>
      <c r="Q44" s="52">
        <f t="shared" si="11"/>
        <v>0.82282785983259243</v>
      </c>
      <c r="R44" s="52">
        <f t="shared" si="12"/>
        <v>-66016.812898129385</v>
      </c>
      <c r="S44" s="16">
        <f t="shared" si="13"/>
        <v>70980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2"/>
        <v>89403</v>
      </c>
      <c r="E45" s="35">
        <f t="shared" si="53"/>
        <v>36686</v>
      </c>
      <c r="F45" s="30">
        <f t="shared" si="60"/>
        <v>7302.6387109988391</v>
      </c>
      <c r="G45" s="27">
        <f t="shared" si="0"/>
        <v>1.8981369073839635E-3</v>
      </c>
      <c r="H45" s="83">
        <f t="shared" si="8"/>
        <v>1.0017479579145518</v>
      </c>
      <c r="I45" s="23">
        <f t="shared" si="54"/>
        <v>9960</v>
      </c>
      <c r="J45" s="35">
        <f t="shared" si="55"/>
        <v>71136</v>
      </c>
      <c r="K45" s="39">
        <f t="shared" si="56"/>
        <v>36686</v>
      </c>
      <c r="L45" s="92">
        <f t="shared" si="31"/>
        <v>-4837</v>
      </c>
      <c r="M45" s="35">
        <f t="shared" si="32"/>
        <v>156</v>
      </c>
      <c r="N45" s="39">
        <f t="shared" si="33"/>
        <v>3872</v>
      </c>
      <c r="P45" s="54">
        <f t="shared" si="10"/>
        <v>1.510796721255915E-6</v>
      </c>
      <c r="Q45" s="55">
        <f t="shared" si="11"/>
        <v>0.82995330807824075</v>
      </c>
      <c r="R45" s="55">
        <f t="shared" si="12"/>
        <v>-66684.788164186524</v>
      </c>
      <c r="S45" s="56">
        <f t="shared" si="13"/>
        <v>71136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2"/>
        <v>89403</v>
      </c>
      <c r="E46" s="5">
        <f t="shared" si="53"/>
        <v>40798</v>
      </c>
      <c r="F46" s="63">
        <f t="shared" si="60"/>
        <v>7302.6387109988391</v>
      </c>
      <c r="G46" s="28">
        <f t="shared" si="0"/>
        <v>1.8981369073839635E-3</v>
      </c>
      <c r="H46" s="81">
        <f t="shared" si="8"/>
        <v>1</v>
      </c>
      <c r="I46" s="49">
        <f t="shared" si="54"/>
        <v>5256</v>
      </c>
      <c r="J46" s="38">
        <f t="shared" si="55"/>
        <v>70750</v>
      </c>
      <c r="K46" s="37">
        <f t="shared" si="56"/>
        <v>40798</v>
      </c>
      <c r="L46" s="90">
        <f t="shared" si="31"/>
        <v>-4704</v>
      </c>
      <c r="M46" s="38">
        <f t="shared" si="32"/>
        <v>-386</v>
      </c>
      <c r="N46" s="37">
        <f t="shared" si="33"/>
        <v>4112</v>
      </c>
      <c r="P46" s="53">
        <f t="shared" si="10"/>
        <v>1.510796721255915E-6</v>
      </c>
      <c r="Q46" s="52">
        <f t="shared" si="11"/>
        <v>0.83771299815643396</v>
      </c>
      <c r="R46" s="52">
        <f t="shared" si="12"/>
        <v>-66831.348138173751</v>
      </c>
      <c r="S46" s="16">
        <f t="shared" si="13"/>
        <v>70750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2"/>
        <v>89403</v>
      </c>
      <c r="E47" s="35">
        <f t="shared" si="53"/>
        <v>45153</v>
      </c>
      <c r="F47" s="30">
        <f t="shared" si="60"/>
        <v>7302.6387109988391</v>
      </c>
      <c r="G47" s="27">
        <f t="shared" si="0"/>
        <v>1.8981369073839635E-3</v>
      </c>
      <c r="H47" s="83">
        <f t="shared" si="8"/>
        <v>1</v>
      </c>
      <c r="I47" s="23">
        <f t="shared" si="54"/>
        <v>644</v>
      </c>
      <c r="J47" s="35">
        <f t="shared" si="55"/>
        <v>69845</v>
      </c>
      <c r="K47" s="39">
        <f t="shared" si="56"/>
        <v>45153</v>
      </c>
      <c r="L47" s="92">
        <f t="shared" si="31"/>
        <v>-4612</v>
      </c>
      <c r="M47" s="35">
        <f t="shared" si="32"/>
        <v>-905</v>
      </c>
      <c r="N47" s="39">
        <f t="shared" si="33"/>
        <v>4355</v>
      </c>
      <c r="P47" s="54">
        <f t="shared" si="10"/>
        <v>1.510796721255915E-6</v>
      </c>
      <c r="Q47" s="55">
        <f t="shared" si="11"/>
        <v>0.84613466858498265</v>
      </c>
      <c r="R47" s="55">
        <f t="shared" si="12"/>
        <v>-66468.706151256658</v>
      </c>
      <c r="S47" s="56">
        <f t="shared" si="13"/>
        <v>69845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2"/>
        <v>89403</v>
      </c>
      <c r="E48" s="5">
        <f t="shared" si="53"/>
        <v>49754</v>
      </c>
      <c r="F48" s="63">
        <f t="shared" si="60"/>
        <v>7302.6387109988391</v>
      </c>
      <c r="G48" s="28">
        <f t="shared" si="0"/>
        <v>1.8981369073839635E-3</v>
      </c>
      <c r="H48" s="81">
        <f t="shared" si="8"/>
        <v>1</v>
      </c>
      <c r="I48" s="49">
        <f t="shared" si="54"/>
        <v>-3922</v>
      </c>
      <c r="J48" s="38">
        <f t="shared" si="55"/>
        <v>68448</v>
      </c>
      <c r="K48" s="37">
        <f t="shared" si="56"/>
        <v>49754</v>
      </c>
      <c r="L48" s="90">
        <f t="shared" si="31"/>
        <v>-4566</v>
      </c>
      <c r="M48" s="38">
        <f t="shared" si="32"/>
        <v>-1397</v>
      </c>
      <c r="N48" s="37">
        <f t="shared" si="33"/>
        <v>4601</v>
      </c>
      <c r="P48" s="53">
        <f t="shared" si="10"/>
        <v>1.510796721255915E-6</v>
      </c>
      <c r="Q48" s="52">
        <f t="shared" si="11"/>
        <v>0.85524622081502721</v>
      </c>
      <c r="R48" s="52">
        <f t="shared" si="12"/>
        <v>-65618.470404728214</v>
      </c>
      <c r="S48" s="16">
        <f t="shared" si="13"/>
        <v>68448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2"/>
        <v>89403</v>
      </c>
      <c r="E49" s="35">
        <f t="shared" si="53"/>
        <v>54605</v>
      </c>
      <c r="F49" s="30">
        <f t="shared" si="60"/>
        <v>7302.6387109988391</v>
      </c>
      <c r="G49" s="27">
        <f t="shared" si="0"/>
        <v>1.8981369073839635E-3</v>
      </c>
      <c r="H49" s="83">
        <f t="shared" si="8"/>
        <v>1</v>
      </c>
      <c r="I49" s="23">
        <f t="shared" si="54"/>
        <v>-8494</v>
      </c>
      <c r="J49" s="35">
        <f t="shared" si="55"/>
        <v>66591</v>
      </c>
      <c r="K49" s="39">
        <f t="shared" si="56"/>
        <v>54605</v>
      </c>
      <c r="L49" s="92">
        <f t="shared" si="31"/>
        <v>-4572</v>
      </c>
      <c r="M49" s="35">
        <f t="shared" si="32"/>
        <v>-1857</v>
      </c>
      <c r="N49" s="39">
        <f t="shared" si="33"/>
        <v>4851</v>
      </c>
      <c r="P49" s="54">
        <f t="shared" si="10"/>
        <v>1.510796721255915E-6</v>
      </c>
      <c r="Q49" s="55">
        <f t="shared" si="11"/>
        <v>0.86507707922277222</v>
      </c>
      <c r="R49" s="55">
        <f t="shared" si="12"/>
        <v>-64306.007047932369</v>
      </c>
      <c r="S49" s="56">
        <f t="shared" si="13"/>
        <v>66591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2"/>
        <v>89403</v>
      </c>
      <c r="E50" s="5">
        <f t="shared" si="53"/>
        <v>59712</v>
      </c>
      <c r="F50" s="63">
        <f t="shared" si="60"/>
        <v>7302.6387109988391</v>
      </c>
      <c r="G50" s="28">
        <f t="shared" si="0"/>
        <v>1.8981369073839635E-3</v>
      </c>
      <c r="H50" s="81">
        <f t="shared" si="8"/>
        <v>1</v>
      </c>
      <c r="I50" s="49">
        <f t="shared" si="54"/>
        <v>-13128</v>
      </c>
      <c r="J50" s="38">
        <f t="shared" si="55"/>
        <v>64309</v>
      </c>
      <c r="K50" s="37">
        <f t="shared" si="56"/>
        <v>59712</v>
      </c>
      <c r="L50" s="90">
        <f t="shared" si="31"/>
        <v>-4634</v>
      </c>
      <c r="M50" s="38">
        <f t="shared" si="32"/>
        <v>-2282</v>
      </c>
      <c r="N50" s="37">
        <f t="shared" si="33"/>
        <v>5107</v>
      </c>
      <c r="P50" s="53">
        <f t="shared" si="10"/>
        <v>1.510796721255915E-6</v>
      </c>
      <c r="Q50" s="52">
        <f t="shared" si="11"/>
        <v>0.87565835404281578</v>
      </c>
      <c r="R50" s="52">
        <f t="shared" si="12"/>
        <v>-62561.379665276771</v>
      </c>
      <c r="S50" s="16">
        <f t="shared" si="13"/>
        <v>64309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2"/>
        <v>89403</v>
      </c>
      <c r="E51" s="35">
        <f t="shared" si="53"/>
        <v>65082</v>
      </c>
      <c r="F51" s="30">
        <f t="shared" si="60"/>
        <v>7302.6387109988391</v>
      </c>
      <c r="G51" s="27">
        <f t="shared" si="0"/>
        <v>1.8981369073839635E-3</v>
      </c>
      <c r="H51" s="83">
        <f t="shared" si="8"/>
        <v>1</v>
      </c>
      <c r="I51" s="50">
        <f t="shared" si="54"/>
        <v>-17883</v>
      </c>
      <c r="J51" s="18">
        <f t="shared" si="55"/>
        <v>61641</v>
      </c>
      <c r="K51" s="36">
        <f t="shared" si="56"/>
        <v>65082</v>
      </c>
      <c r="L51" s="91">
        <f t="shared" si="31"/>
        <v>-4755</v>
      </c>
      <c r="M51" s="18">
        <f t="shared" si="32"/>
        <v>-2668</v>
      </c>
      <c r="N51" s="36">
        <f t="shared" si="33"/>
        <v>5370</v>
      </c>
      <c r="P51" s="54">
        <f t="shared" si="10"/>
        <v>1.510796721255915E-6</v>
      </c>
      <c r="Q51" s="55">
        <f t="shared" si="11"/>
        <v>0.88702300430148062</v>
      </c>
      <c r="R51" s="55">
        <f t="shared" si="12"/>
        <v>-60417.470302207264</v>
      </c>
      <c r="S51" s="56">
        <f t="shared" si="13"/>
        <v>61641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2"/>
        <v>89403</v>
      </c>
      <c r="E52" s="5">
        <f t="shared" si="53"/>
        <v>70723</v>
      </c>
      <c r="F52" s="63">
        <f t="shared" si="60"/>
        <v>7302.6387109988391</v>
      </c>
      <c r="G52" s="28">
        <f t="shared" si="0"/>
        <v>1.8981369073839635E-3</v>
      </c>
      <c r="H52" s="81">
        <f t="shared" si="8"/>
        <v>1</v>
      </c>
      <c r="I52" s="49">
        <f t="shared" si="54"/>
        <v>-22823</v>
      </c>
      <c r="J52" s="38">
        <f t="shared" si="55"/>
        <v>58627</v>
      </c>
      <c r="K52" s="37">
        <f t="shared" si="56"/>
        <v>70723</v>
      </c>
      <c r="L52" s="90">
        <f t="shared" si="31"/>
        <v>-4940</v>
      </c>
      <c r="M52" s="38">
        <f t="shared" si="32"/>
        <v>-3014</v>
      </c>
      <c r="N52" s="37">
        <f t="shared" si="33"/>
        <v>5641</v>
      </c>
      <c r="P52" s="53">
        <f t="shared" si="10"/>
        <v>1.510796721255915E-6</v>
      </c>
      <c r="Q52" s="52">
        <f t="shared" si="11"/>
        <v>0.89920262903335535</v>
      </c>
      <c r="R52" s="52">
        <f t="shared" si="12"/>
        <v>-57910.918952220651</v>
      </c>
      <c r="S52" s="16">
        <f t="shared" si="13"/>
        <v>58627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2"/>
        <v>89403</v>
      </c>
      <c r="E53" s="35">
        <f t="shared" si="53"/>
        <v>76646</v>
      </c>
      <c r="F53" s="30">
        <f t="shared" si="60"/>
        <v>7302.6387109988391</v>
      </c>
      <c r="G53" s="27">
        <f t="shared" si="0"/>
        <v>1.8981369073839635E-3</v>
      </c>
      <c r="H53" s="83">
        <f t="shared" si="8"/>
        <v>1</v>
      </c>
      <c r="I53" s="50">
        <f t="shared" si="54"/>
        <v>-28016</v>
      </c>
      <c r="J53" s="18">
        <f t="shared" si="55"/>
        <v>55311</v>
      </c>
      <c r="K53" s="36">
        <f t="shared" si="56"/>
        <v>76646</v>
      </c>
      <c r="L53" s="91">
        <f t="shared" si="31"/>
        <v>-5193</v>
      </c>
      <c r="M53" s="18">
        <f t="shared" si="32"/>
        <v>-3316</v>
      </c>
      <c r="N53" s="36">
        <f t="shared" si="33"/>
        <v>5923</v>
      </c>
      <c r="P53" s="54">
        <f t="shared" si="10"/>
        <v>1.510796721255915E-6</v>
      </c>
      <c r="Q53" s="55">
        <f t="shared" si="11"/>
        <v>0.91223508190661429</v>
      </c>
      <c r="R53" s="55">
        <f t="shared" si="12"/>
        <v>-55079.305095826479</v>
      </c>
      <c r="S53" s="56">
        <f t="shared" si="13"/>
        <v>55311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2"/>
        <v>89403</v>
      </c>
      <c r="E54" s="5">
        <f t="shared" si="53"/>
        <v>82862</v>
      </c>
      <c r="F54" s="63">
        <f t="shared" si="60"/>
        <v>7302.6387109988391</v>
      </c>
      <c r="G54" s="28">
        <f t="shared" si="0"/>
        <v>1.8981369073839635E-3</v>
      </c>
      <c r="H54" s="81">
        <f t="shared" si="8"/>
        <v>1</v>
      </c>
      <c r="I54" s="49">
        <f t="shared" si="54"/>
        <v>-33533</v>
      </c>
      <c r="J54" s="38">
        <f t="shared" si="55"/>
        <v>51740</v>
      </c>
      <c r="K54" s="37">
        <f t="shared" si="56"/>
        <v>82862</v>
      </c>
      <c r="L54" s="90">
        <f t="shared" si="31"/>
        <v>-5517</v>
      </c>
      <c r="M54" s="38">
        <f t="shared" si="32"/>
        <v>-3571</v>
      </c>
      <c r="N54" s="37">
        <f t="shared" si="33"/>
        <v>6216</v>
      </c>
      <c r="P54" s="53">
        <f t="shared" si="10"/>
        <v>1.510796721255915E-6</v>
      </c>
      <c r="Q54" s="52">
        <f t="shared" si="11"/>
        <v>0.92615870538942191</v>
      </c>
      <c r="R54" s="52">
        <f t="shared" si="12"/>
        <v>-51963.966161585253</v>
      </c>
      <c r="S54" s="16">
        <f t="shared" si="13"/>
        <v>51740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2"/>
        <v>89403</v>
      </c>
      <c r="E55" s="35">
        <f t="shared" si="53"/>
        <v>89385</v>
      </c>
      <c r="F55" s="30">
        <f t="shared" si="60"/>
        <v>7302.6387109988391</v>
      </c>
      <c r="G55" s="27">
        <f t="shared" si="0"/>
        <v>1.8981369073839635E-3</v>
      </c>
      <c r="H55" s="83">
        <f t="shared" si="8"/>
        <v>1</v>
      </c>
      <c r="I55" s="23">
        <f t="shared" si="54"/>
        <v>-39451</v>
      </c>
      <c r="J55" s="35">
        <f t="shared" si="55"/>
        <v>47962</v>
      </c>
      <c r="K55" s="39">
        <f t="shared" si="56"/>
        <v>89385</v>
      </c>
      <c r="L55" s="92">
        <f t="shared" si="31"/>
        <v>-5918</v>
      </c>
      <c r="M55" s="35">
        <f t="shared" si="32"/>
        <v>-3778</v>
      </c>
      <c r="N55" s="39">
        <f t="shared" si="33"/>
        <v>6523</v>
      </c>
      <c r="P55" s="54">
        <f t="shared" ref="P55:P86" si="61">R$17*((1+P$17-Q$17)*(1+P$17+S$17)-Q$17)</f>
        <v>1.510796721255915E-6</v>
      </c>
      <c r="Q55" s="55">
        <f t="shared" ref="Q55:Q86" si="62">(1+P$17-Q$17)*(1+P$17+S$17)-R$17*((S$17*K54)+((I54+J54)*(1+P$17+S$17)))</f>
        <v>0.9410118419499427</v>
      </c>
      <c r="R55" s="55">
        <f t="shared" ref="R55:R86" si="63">-J54*(1+P$17+S$17)</f>
        <v>-48609.058039095675</v>
      </c>
      <c r="S55" s="56">
        <f t="shared" si="13"/>
        <v>47962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2"/>
        <v>89403</v>
      </c>
      <c r="E56" s="5">
        <f t="shared" si="53"/>
        <v>96231</v>
      </c>
      <c r="F56" s="63">
        <f t="shared" si="60"/>
        <v>7302.6387109988391</v>
      </c>
      <c r="G56" s="28">
        <f t="shared" si="0"/>
        <v>1.8981369073839635E-3</v>
      </c>
      <c r="H56" s="81">
        <f t="shared" si="8"/>
        <v>1</v>
      </c>
      <c r="I56" s="49">
        <f t="shared" si="54"/>
        <v>-45851</v>
      </c>
      <c r="J56" s="38">
        <f t="shared" si="55"/>
        <v>44030</v>
      </c>
      <c r="K56" s="37">
        <f t="shared" si="56"/>
        <v>96231</v>
      </c>
      <c r="L56" s="90">
        <f t="shared" si="31"/>
        <v>-6400</v>
      </c>
      <c r="M56" s="38">
        <f t="shared" si="32"/>
        <v>-3932</v>
      </c>
      <c r="N56" s="37">
        <f t="shared" si="33"/>
        <v>6846</v>
      </c>
      <c r="P56" s="53">
        <f t="shared" si="61"/>
        <v>1.510796721255915E-6</v>
      </c>
      <c r="Q56" s="52">
        <f t="shared" si="62"/>
        <v>0.95684093748165122</v>
      </c>
      <c r="R56" s="52">
        <f t="shared" si="63"/>
        <v>-45059.676104969207</v>
      </c>
      <c r="S56" s="16">
        <f t="shared" si="13"/>
        <v>44030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2"/>
        <v>89403</v>
      </c>
      <c r="E57" s="35">
        <f t="shared" si="53"/>
        <v>103418</v>
      </c>
      <c r="F57" s="30">
        <f t="shared" si="60"/>
        <v>7302.6387109988391</v>
      </c>
      <c r="G57" s="27">
        <f t="shared" si="0"/>
        <v>1.8981369073839635E-3</v>
      </c>
      <c r="H57" s="83">
        <f t="shared" si="8"/>
        <v>1</v>
      </c>
      <c r="I57" s="23">
        <f t="shared" si="54"/>
        <v>-52821</v>
      </c>
      <c r="J57" s="35">
        <f t="shared" si="55"/>
        <v>40000</v>
      </c>
      <c r="K57" s="39">
        <f t="shared" si="56"/>
        <v>103418</v>
      </c>
      <c r="L57" s="92">
        <f t="shared" si="31"/>
        <v>-6970</v>
      </c>
      <c r="M57" s="35">
        <f t="shared" si="32"/>
        <v>-4030</v>
      </c>
      <c r="N57" s="39">
        <f t="shared" si="33"/>
        <v>7187</v>
      </c>
      <c r="P57" s="54">
        <f t="shared" si="61"/>
        <v>1.510796721255915E-6</v>
      </c>
      <c r="Q57" s="55">
        <f t="shared" si="62"/>
        <v>0.97369124081961789</v>
      </c>
      <c r="R57" s="55">
        <f t="shared" si="63"/>
        <v>-41365.613170880992</v>
      </c>
      <c r="S57" s="56">
        <f t="shared" si="13"/>
        <v>40000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2"/>
        <v>89403</v>
      </c>
      <c r="E58" s="5">
        <f t="shared" si="53"/>
        <v>110967</v>
      </c>
      <c r="F58" s="63">
        <f t="shared" si="60"/>
        <v>7302.6387109988391</v>
      </c>
      <c r="G58" s="28">
        <f t="shared" si="0"/>
        <v>1.8981369073839635E-3</v>
      </c>
      <c r="H58" s="81">
        <f t="shared" si="8"/>
        <v>1</v>
      </c>
      <c r="I58" s="49">
        <f t="shared" si="54"/>
        <v>-60454</v>
      </c>
      <c r="J58" s="5">
        <f t="shared" si="55"/>
        <v>35930</v>
      </c>
      <c r="K58" s="37">
        <f t="shared" si="56"/>
        <v>110967</v>
      </c>
      <c r="L58" s="90">
        <f t="shared" si="31"/>
        <v>-7633</v>
      </c>
      <c r="M58" s="5">
        <f t="shared" si="32"/>
        <v>-4070</v>
      </c>
      <c r="N58" s="37">
        <f t="shared" si="33"/>
        <v>7549</v>
      </c>
      <c r="P58" s="53">
        <f t="shared" si="61"/>
        <v>1.510796721255915E-6</v>
      </c>
      <c r="Q58" s="52">
        <f t="shared" si="62"/>
        <v>0.99161441836582898</v>
      </c>
      <c r="R58" s="52">
        <f t="shared" si="63"/>
        <v>-37579.480509544395</v>
      </c>
      <c r="S58" s="16">
        <f t="shared" si="13"/>
        <v>35930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2"/>
        <v>89403</v>
      </c>
      <c r="E59" s="4">
        <f t="shared" si="53"/>
        <v>118902</v>
      </c>
      <c r="F59" s="64">
        <f t="shared" si="60"/>
        <v>7302.6387109988391</v>
      </c>
      <c r="G59" s="27">
        <f t="shared" si="0"/>
        <v>1.8981369073839635E-3</v>
      </c>
      <c r="H59" s="80">
        <f t="shared" si="8"/>
        <v>1</v>
      </c>
      <c r="I59" s="11">
        <f t="shared" si="54"/>
        <v>-68848</v>
      </c>
      <c r="J59" s="4">
        <f t="shared" si="55"/>
        <v>31880</v>
      </c>
      <c r="K59" s="51">
        <f t="shared" si="56"/>
        <v>118902</v>
      </c>
      <c r="L59" s="86">
        <f t="shared" si="31"/>
        <v>-8394</v>
      </c>
      <c r="M59" s="4">
        <f t="shared" si="32"/>
        <v>-4050</v>
      </c>
      <c r="N59" s="51">
        <f t="shared" si="33"/>
        <v>7935</v>
      </c>
      <c r="P59" s="54">
        <f t="shared" si="61"/>
        <v>1.510796721255915E-6</v>
      </c>
      <c r="Q59" s="55">
        <f t="shared" si="62"/>
        <v>1.0106671940974528</v>
      </c>
      <c r="R59" s="55">
        <f t="shared" si="63"/>
        <v>-33755.768367698256</v>
      </c>
      <c r="S59" s="56">
        <f t="shared" si="13"/>
        <v>31880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2"/>
        <v>89403</v>
      </c>
      <c r="E60" s="2">
        <f t="shared" si="53"/>
        <v>127250</v>
      </c>
      <c r="F60" s="63">
        <f t="shared" si="60"/>
        <v>7302.6387109988391</v>
      </c>
      <c r="G60" s="28">
        <f t="shared" si="0"/>
        <v>1.8981369073839635E-3</v>
      </c>
      <c r="H60" s="81">
        <f t="shared" si="8"/>
        <v>1</v>
      </c>
      <c r="I60" s="9">
        <f t="shared" si="54"/>
        <v>-78105</v>
      </c>
      <c r="J60" s="2">
        <f t="shared" si="55"/>
        <v>27911</v>
      </c>
      <c r="K60" s="48">
        <f t="shared" si="56"/>
        <v>127250</v>
      </c>
      <c r="L60" s="87">
        <f t="shared" si="31"/>
        <v>-9257</v>
      </c>
      <c r="M60" s="2">
        <f t="shared" si="32"/>
        <v>-3969</v>
      </c>
      <c r="N60" s="48">
        <f t="shared" si="33"/>
        <v>8348</v>
      </c>
      <c r="P60" s="53">
        <f t="shared" si="61"/>
        <v>1.510796721255915E-6</v>
      </c>
      <c r="Q60" s="52">
        <f t="shared" si="62"/>
        <v>1.0309113495668396</v>
      </c>
      <c r="R60" s="52">
        <f t="shared" si="63"/>
        <v>-29950.845966106885</v>
      </c>
      <c r="S60" s="16">
        <f t="shared" si="13"/>
        <v>27911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2"/>
        <v>89403</v>
      </c>
      <c r="E61" s="4">
        <f t="shared" si="53"/>
        <v>136041</v>
      </c>
      <c r="F61" s="64">
        <f t="shared" si="60"/>
        <v>7302.6387109988391</v>
      </c>
      <c r="G61" s="27">
        <f t="shared" si="0"/>
        <v>1.8981369073839635E-3</v>
      </c>
      <c r="H61" s="80">
        <f t="shared" si="8"/>
        <v>1</v>
      </c>
      <c r="I61" s="11">
        <f t="shared" si="54"/>
        <v>-88331</v>
      </c>
      <c r="J61" s="4">
        <f t="shared" si="55"/>
        <v>24083</v>
      </c>
      <c r="K61" s="51">
        <f t="shared" si="56"/>
        <v>136041</v>
      </c>
      <c r="L61" s="86">
        <f t="shared" si="31"/>
        <v>-10226</v>
      </c>
      <c r="M61" s="4">
        <f t="shared" si="32"/>
        <v>-3828</v>
      </c>
      <c r="N61" s="51">
        <f t="shared" si="33"/>
        <v>8791</v>
      </c>
      <c r="P61" s="54">
        <f t="shared" si="61"/>
        <v>1.510796721255915E-6</v>
      </c>
      <c r="Q61" s="55">
        <f t="shared" si="62"/>
        <v>1.0524137239015217</v>
      </c>
      <c r="R61" s="55">
        <f t="shared" si="63"/>
        <v>-26222.022012547342</v>
      </c>
      <c r="S61" s="56">
        <f t="shared" si="13"/>
        <v>24083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2"/>
        <v>89403</v>
      </c>
      <c r="E62" s="2">
        <f t="shared" si="53"/>
        <v>145309</v>
      </c>
      <c r="F62" s="63">
        <f t="shared" si="60"/>
        <v>7302.6387109988391</v>
      </c>
      <c r="G62" s="28">
        <f t="shared" si="0"/>
        <v>1.8981369073839635E-3</v>
      </c>
      <c r="H62" s="81">
        <f t="shared" si="8"/>
        <v>1</v>
      </c>
      <c r="I62" s="9">
        <f t="shared" si="54"/>
        <v>-99633</v>
      </c>
      <c r="J62" s="2">
        <f t="shared" si="55"/>
        <v>20454</v>
      </c>
      <c r="K62" s="48">
        <f t="shared" si="56"/>
        <v>145309</v>
      </c>
      <c r="L62" s="87">
        <f t="shared" si="31"/>
        <v>-11302</v>
      </c>
      <c r="M62" s="2">
        <f t="shared" si="32"/>
        <v>-3629</v>
      </c>
      <c r="N62" s="48">
        <f t="shared" si="33"/>
        <v>9268</v>
      </c>
      <c r="P62" s="53">
        <f t="shared" si="61"/>
        <v>1.510796721255915E-6</v>
      </c>
      <c r="Q62" s="52">
        <f t="shared" si="62"/>
        <v>1.0752492596543406</v>
      </c>
      <c r="R62" s="52">
        <f t="shared" si="63"/>
        <v>-22625.665727783944</v>
      </c>
      <c r="S62" s="16">
        <f t="shared" si="13"/>
        <v>20454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2"/>
        <v>89403</v>
      </c>
      <c r="E63" s="4">
        <f t="shared" si="53"/>
        <v>155090</v>
      </c>
      <c r="F63" s="64">
        <f t="shared" si="60"/>
        <v>7302.6387109988391</v>
      </c>
      <c r="G63" s="27">
        <f t="shared" si="0"/>
        <v>1.8981369073839635E-3</v>
      </c>
      <c r="H63" s="80">
        <f t="shared" si="8"/>
        <v>1</v>
      </c>
      <c r="I63" s="11">
        <f t="shared" si="54"/>
        <v>-112119</v>
      </c>
      <c r="J63" s="4">
        <f t="shared" si="55"/>
        <v>17076</v>
      </c>
      <c r="K63" s="51">
        <f t="shared" si="56"/>
        <v>155090</v>
      </c>
      <c r="L63" s="86">
        <f t="shared" si="31"/>
        <v>-12486</v>
      </c>
      <c r="M63" s="4">
        <f t="shared" si="32"/>
        <v>-3378</v>
      </c>
      <c r="N63" s="51">
        <f t="shared" si="33"/>
        <v>9781</v>
      </c>
      <c r="P63" s="54">
        <f t="shared" si="61"/>
        <v>1.510796721255915E-6</v>
      </c>
      <c r="Q63" s="55">
        <f t="shared" si="62"/>
        <v>1.0994981198866505</v>
      </c>
      <c r="R63" s="55">
        <f t="shared" si="63"/>
        <v>-19216.267358555528</v>
      </c>
      <c r="S63" s="56">
        <f t="shared" si="13"/>
        <v>17076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2"/>
        <v>89403</v>
      </c>
      <c r="E64" s="2">
        <f t="shared" si="53"/>
        <v>165425</v>
      </c>
      <c r="F64" s="63">
        <f t="shared" si="60"/>
        <v>7302.6387109988391</v>
      </c>
      <c r="G64" s="28">
        <f t="shared" si="0"/>
        <v>1.8981369073839635E-3</v>
      </c>
      <c r="H64" s="81">
        <f t="shared" si="8"/>
        <v>1</v>
      </c>
      <c r="I64" s="9">
        <f t="shared" si="54"/>
        <v>-125891</v>
      </c>
      <c r="J64" s="2">
        <f t="shared" si="55"/>
        <v>13994</v>
      </c>
      <c r="K64" s="48">
        <f t="shared" si="56"/>
        <v>165425</v>
      </c>
      <c r="L64" s="87">
        <f t="shared" si="31"/>
        <v>-13772</v>
      </c>
      <c r="M64" s="2">
        <f t="shared" si="32"/>
        <v>-3082</v>
      </c>
      <c r="N64" s="48">
        <f t="shared" si="33"/>
        <v>10335</v>
      </c>
      <c r="P64" s="53">
        <f t="shared" si="61"/>
        <v>1.510796721255915E-6</v>
      </c>
      <c r="Q64" s="52">
        <f t="shared" si="62"/>
        <v>1.125251454001913</v>
      </c>
      <c r="R64" s="52">
        <f t="shared" si="63"/>
        <v>-16042.680229524503</v>
      </c>
      <c r="S64" s="16">
        <f t="shared" si="13"/>
        <v>13994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2"/>
        <v>89403</v>
      </c>
      <c r="E65" s="4">
        <f t="shared" si="53"/>
        <v>176358</v>
      </c>
      <c r="F65" s="64">
        <f t="shared" si="60"/>
        <v>7302.6387109988391</v>
      </c>
      <c r="G65" s="27">
        <f t="shared" si="0"/>
        <v>1.8981369073839635E-3</v>
      </c>
      <c r="H65" s="80">
        <f t="shared" si="8"/>
        <v>1</v>
      </c>
      <c r="I65" s="11">
        <f t="shared" si="54"/>
        <v>-141048</v>
      </c>
      <c r="J65" s="4">
        <f t="shared" si="55"/>
        <v>11240</v>
      </c>
      <c r="K65" s="51">
        <f t="shared" si="56"/>
        <v>176358</v>
      </c>
      <c r="L65" s="86">
        <f t="shared" si="31"/>
        <v>-15157</v>
      </c>
      <c r="M65" s="4">
        <f t="shared" si="32"/>
        <v>-2754</v>
      </c>
      <c r="N65" s="51">
        <f t="shared" si="33"/>
        <v>10933</v>
      </c>
      <c r="P65" s="54">
        <f t="shared" si="61"/>
        <v>1.510796721255915E-6</v>
      </c>
      <c r="Q65" s="55">
        <f t="shared" si="62"/>
        <v>1.1526027489953032</v>
      </c>
      <c r="R65" s="55">
        <f t="shared" si="63"/>
        <v>-13147.181256264106</v>
      </c>
      <c r="S65" s="56">
        <f t="shared" si="13"/>
        <v>11240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2"/>
        <v>89403</v>
      </c>
      <c r="E66" s="2">
        <f t="shared" si="53"/>
        <v>187935</v>
      </c>
      <c r="F66" s="63">
        <f t="shared" si="60"/>
        <v>7302.6387109988391</v>
      </c>
      <c r="G66" s="28">
        <f t="shared" si="0"/>
        <v>1.8981369073839635E-3</v>
      </c>
      <c r="H66" s="81">
        <f t="shared" si="8"/>
        <v>1</v>
      </c>
      <c r="I66" s="9">
        <f t="shared" si="54"/>
        <v>-157680</v>
      </c>
      <c r="J66" s="2">
        <f t="shared" si="55"/>
        <v>8836</v>
      </c>
      <c r="K66" s="48">
        <f t="shared" si="56"/>
        <v>187935</v>
      </c>
      <c r="L66" s="87">
        <f t="shared" si="31"/>
        <v>-16632</v>
      </c>
      <c r="M66" s="2">
        <f t="shared" si="32"/>
        <v>-2404</v>
      </c>
      <c r="N66" s="48">
        <f t="shared" si="33"/>
        <v>11577</v>
      </c>
      <c r="P66" s="53">
        <f t="shared" si="61"/>
        <v>1.510796721255915E-6</v>
      </c>
      <c r="Q66" s="52">
        <f t="shared" si="62"/>
        <v>1.1816612099126267</v>
      </c>
      <c r="R66" s="52">
        <f t="shared" si="63"/>
        <v>-10559.834023181975</v>
      </c>
      <c r="S66" s="16">
        <f t="shared" si="13"/>
        <v>8836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2"/>
        <v>89403</v>
      </c>
      <c r="E67" s="4">
        <f t="shared" si="53"/>
        <v>200207</v>
      </c>
      <c r="F67" s="64">
        <f t="shared" si="60"/>
        <v>7302.6387109988391</v>
      </c>
      <c r="G67" s="27">
        <f t="shared" si="0"/>
        <v>1.8981369073839635E-3</v>
      </c>
      <c r="H67" s="80">
        <f t="shared" si="8"/>
        <v>1</v>
      </c>
      <c r="I67" s="11">
        <f t="shared" si="54"/>
        <v>-175869</v>
      </c>
      <c r="J67" s="4">
        <f t="shared" si="55"/>
        <v>6788</v>
      </c>
      <c r="K67" s="51">
        <f t="shared" si="56"/>
        <v>200207</v>
      </c>
      <c r="L67" s="86">
        <f t="shared" si="31"/>
        <v>-18189</v>
      </c>
      <c r="M67" s="4">
        <f t="shared" si="32"/>
        <v>-2048</v>
      </c>
      <c r="N67" s="51">
        <f t="shared" si="33"/>
        <v>12272</v>
      </c>
      <c r="P67" s="54">
        <f t="shared" si="61"/>
        <v>1.510796721255915E-6</v>
      </c>
      <c r="Q67" s="55">
        <f t="shared" si="62"/>
        <v>1.2125378905914124</v>
      </c>
      <c r="R67" s="55">
        <f t="shared" si="63"/>
        <v>-8301.3072445583566</v>
      </c>
      <c r="S67" s="56">
        <f t="shared" si="13"/>
        <v>6788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2"/>
        <v>89403</v>
      </c>
      <c r="E68" s="2">
        <f t="shared" si="53"/>
        <v>213228</v>
      </c>
      <c r="F68" s="63">
        <f t="shared" si="60"/>
        <v>7302.6387109988391</v>
      </c>
      <c r="G68" s="28">
        <f t="shared" ref="G68:G131" si="64">D68/U$3</f>
        <v>1.8981369073839635E-3</v>
      </c>
      <c r="H68" s="81">
        <f t="shared" si="8"/>
        <v>1</v>
      </c>
      <c r="I68" s="9">
        <f t="shared" si="54"/>
        <v>-195687</v>
      </c>
      <c r="J68" s="2">
        <f t="shared" si="55"/>
        <v>5089</v>
      </c>
      <c r="K68" s="48">
        <f t="shared" si="56"/>
        <v>213228</v>
      </c>
      <c r="L68" s="87">
        <f t="shared" si="31"/>
        <v>-19818</v>
      </c>
      <c r="M68" s="2">
        <f t="shared" si="32"/>
        <v>-1699</v>
      </c>
      <c r="N68" s="48">
        <f t="shared" si="33"/>
        <v>13021</v>
      </c>
      <c r="P68" s="53">
        <f t="shared" si="61"/>
        <v>1.510796721255915E-6</v>
      </c>
      <c r="Q68" s="52">
        <f t="shared" si="62"/>
        <v>1.2453568429363504</v>
      </c>
      <c r="R68" s="52">
        <f t="shared" si="63"/>
        <v>-6377.2378424696844</v>
      </c>
      <c r="S68" s="16">
        <f t="shared" si="13"/>
        <v>5089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2"/>
        <v>89403</v>
      </c>
      <c r="E69" s="4">
        <f t="shared" si="53"/>
        <v>227054</v>
      </c>
      <c r="F69" s="64">
        <f t="shared" si="60"/>
        <v>7302.6387109988391</v>
      </c>
      <c r="G69" s="27">
        <f t="shared" si="64"/>
        <v>1.8981369073839635E-3</v>
      </c>
      <c r="H69" s="80">
        <f t="shared" ref="H69:H132" si="65">D69/D68</f>
        <v>1</v>
      </c>
      <c r="I69" s="11">
        <f t="shared" ref="I69:I100" si="66">INT((S$17*K69+I68)/(1+R$17*J69))</f>
        <v>-217200</v>
      </c>
      <c r="J69" s="4">
        <f t="shared" si="55"/>
        <v>3718</v>
      </c>
      <c r="K69" s="51">
        <f t="shared" ref="K69:K100" si="67">INT((Q$17*J69+K68)/(1+P$17+S$17))</f>
        <v>227054</v>
      </c>
      <c r="L69" s="86">
        <f t="shared" si="31"/>
        <v>-21513</v>
      </c>
      <c r="M69" s="4">
        <f t="shared" si="32"/>
        <v>-1371</v>
      </c>
      <c r="N69" s="51">
        <f t="shared" si="33"/>
        <v>13826</v>
      </c>
      <c r="P69" s="54">
        <f t="shared" si="61"/>
        <v>1.510796721255915E-6</v>
      </c>
      <c r="Q69" s="55">
        <f t="shared" si="62"/>
        <v>1.2802471764273142</v>
      </c>
      <c r="R69" s="55">
        <f t="shared" si="63"/>
        <v>-4781.0494078267857</v>
      </c>
      <c r="S69" s="56">
        <f t="shared" si="13"/>
        <v>3718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2"/>
        <v>89403</v>
      </c>
      <c r="E70" s="2">
        <f t="shared" si="53"/>
        <v>241744</v>
      </c>
      <c r="F70" s="63">
        <f t="shared" si="60"/>
        <v>7302.6387109988391</v>
      </c>
      <c r="G70" s="28">
        <f t="shared" si="64"/>
        <v>1.8981369073839635E-3</v>
      </c>
      <c r="H70" s="81">
        <f t="shared" si="65"/>
        <v>1</v>
      </c>
      <c r="I70" s="9">
        <f t="shared" si="66"/>
        <v>-240469</v>
      </c>
      <c r="J70" s="2">
        <f t="shared" si="55"/>
        <v>2643</v>
      </c>
      <c r="K70" s="48">
        <f t="shared" si="67"/>
        <v>241744</v>
      </c>
      <c r="L70" s="87">
        <f t="shared" si="31"/>
        <v>-23269</v>
      </c>
      <c r="M70" s="2">
        <f t="shared" si="32"/>
        <v>-1075</v>
      </c>
      <c r="N70" s="48">
        <f t="shared" si="33"/>
        <v>14690</v>
      </c>
      <c r="P70" s="53">
        <f t="shared" si="61"/>
        <v>1.510796721255915E-6</v>
      </c>
      <c r="Q70" s="52">
        <f t="shared" si="62"/>
        <v>1.3173505098113472</v>
      </c>
      <c r="R70" s="52">
        <f t="shared" si="63"/>
        <v>-3493.0127133621518</v>
      </c>
      <c r="S70" s="16">
        <f t="shared" si="13"/>
        <v>2643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2"/>
        <v>89403</v>
      </c>
      <c r="E71" s="4">
        <f t="shared" si="53"/>
        <v>257360</v>
      </c>
      <c r="F71" s="64">
        <f t="shared" si="60"/>
        <v>7302.6387109988391</v>
      </c>
      <c r="G71" s="27">
        <f t="shared" si="64"/>
        <v>1.8981369073839635E-3</v>
      </c>
      <c r="H71" s="80">
        <f t="shared" si="65"/>
        <v>1</v>
      </c>
      <c r="I71" s="11">
        <f t="shared" si="66"/>
        <v>-265551</v>
      </c>
      <c r="J71" s="4">
        <f t="shared" si="55"/>
        <v>1826</v>
      </c>
      <c r="K71" s="51">
        <f t="shared" si="67"/>
        <v>257360</v>
      </c>
      <c r="L71" s="86">
        <f t="shared" si="31"/>
        <v>-25082</v>
      </c>
      <c r="M71" s="4">
        <f t="shared" si="32"/>
        <v>-817</v>
      </c>
      <c r="N71" s="51">
        <f t="shared" si="33"/>
        <v>15616</v>
      </c>
      <c r="P71" s="54">
        <f t="shared" si="61"/>
        <v>1.510796721255915E-6</v>
      </c>
      <c r="Q71" s="55">
        <f t="shared" si="62"/>
        <v>1.3568180881858669</v>
      </c>
      <c r="R71" s="55">
        <f t="shared" si="63"/>
        <v>-2483.0641746681458</v>
      </c>
      <c r="S71" s="56">
        <f t="shared" si="13"/>
        <v>1826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2"/>
        <v>89403</v>
      </c>
      <c r="E72" s="2">
        <f t="shared" si="53"/>
        <v>273966</v>
      </c>
      <c r="F72" s="63">
        <f t="shared" si="60"/>
        <v>7302.6387109988391</v>
      </c>
      <c r="G72" s="28">
        <f t="shared" si="64"/>
        <v>1.8981369073839635E-3</v>
      </c>
      <c r="H72" s="81">
        <f t="shared" si="65"/>
        <v>1</v>
      </c>
      <c r="I72" s="9">
        <f t="shared" si="66"/>
        <v>-292508</v>
      </c>
      <c r="J72" s="2">
        <f t="shared" si="55"/>
        <v>1224</v>
      </c>
      <c r="K72" s="48">
        <f t="shared" si="67"/>
        <v>273966</v>
      </c>
      <c r="L72" s="87">
        <f t="shared" si="31"/>
        <v>-26957</v>
      </c>
      <c r="M72" s="2">
        <f t="shared" si="32"/>
        <v>-602</v>
      </c>
      <c r="N72" s="48">
        <f t="shared" si="33"/>
        <v>16606</v>
      </c>
      <c r="P72" s="53">
        <f t="shared" si="61"/>
        <v>1.510796721255915E-6</v>
      </c>
      <c r="Q72" s="52">
        <f t="shared" si="62"/>
        <v>1.3988046912984096</v>
      </c>
      <c r="R72" s="52">
        <f t="shared" si="63"/>
        <v>-1715.5032852607017</v>
      </c>
      <c r="S72" s="16">
        <f t="shared" si="13"/>
        <v>1224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2"/>
        <v>89403</v>
      </c>
      <c r="E73" s="4">
        <f t="shared" si="53"/>
        <v>291631</v>
      </c>
      <c r="F73" s="64">
        <f t="shared" si="60"/>
        <v>7302.6387109988391</v>
      </c>
      <c r="G73" s="27">
        <f t="shared" si="64"/>
        <v>1.8981369073839635E-3</v>
      </c>
      <c r="H73" s="80">
        <f t="shared" si="65"/>
        <v>1</v>
      </c>
      <c r="I73" s="11">
        <f t="shared" si="66"/>
        <v>-321407</v>
      </c>
      <c r="J73" s="4">
        <f t="shared" si="55"/>
        <v>795</v>
      </c>
      <c r="K73" s="51">
        <f t="shared" si="67"/>
        <v>291631</v>
      </c>
      <c r="L73" s="86">
        <f t="shared" si="31"/>
        <v>-28899</v>
      </c>
      <c r="M73" s="4">
        <f t="shared" si="32"/>
        <v>-429</v>
      </c>
      <c r="N73" s="51">
        <f t="shared" si="33"/>
        <v>17665</v>
      </c>
      <c r="P73" s="54">
        <f t="shared" si="61"/>
        <v>1.510796721255915E-6</v>
      </c>
      <c r="Q73" s="55">
        <f t="shared" si="62"/>
        <v>1.4434806540138099</v>
      </c>
      <c r="R73" s="55">
        <f t="shared" si="63"/>
        <v>-1149.9321035920584</v>
      </c>
      <c r="S73" s="56">
        <f t="shared" si="13"/>
        <v>795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2"/>
        <v>89403</v>
      </c>
      <c r="E74" s="2">
        <f t="shared" si="53"/>
        <v>310427</v>
      </c>
      <c r="F74" s="63">
        <f t="shared" si="60"/>
        <v>7302.6387109988391</v>
      </c>
      <c r="G74" s="28">
        <f t="shared" si="64"/>
        <v>1.8981369073839635E-3</v>
      </c>
      <c r="H74" s="81">
        <f t="shared" si="65"/>
        <v>1</v>
      </c>
      <c r="I74" s="9">
        <f t="shared" si="66"/>
        <v>-352324</v>
      </c>
      <c r="J74" s="2">
        <f t="shared" si="55"/>
        <v>500</v>
      </c>
      <c r="K74" s="48">
        <f t="shared" si="67"/>
        <v>310427</v>
      </c>
      <c r="L74" s="87">
        <f t="shared" si="31"/>
        <v>-30917</v>
      </c>
      <c r="M74" s="2">
        <f t="shared" si="32"/>
        <v>-295</v>
      </c>
      <c r="N74" s="48">
        <f t="shared" si="33"/>
        <v>18796</v>
      </c>
      <c r="P74" s="53">
        <f t="shared" si="61"/>
        <v>1.510796721255915E-6</v>
      </c>
      <c r="Q74" s="52">
        <f t="shared" si="62"/>
        <v>1.4910232175638085</v>
      </c>
      <c r="R74" s="52">
        <f t="shared" si="63"/>
        <v>-746.89217512719483</v>
      </c>
      <c r="S74" s="16">
        <f t="shared" si="13"/>
        <v>500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2"/>
        <v>89403</v>
      </c>
      <c r="E75" s="4">
        <f t="shared" si="53"/>
        <v>330429</v>
      </c>
      <c r="F75" s="64">
        <f t="shared" si="60"/>
        <v>7302.6387109988391</v>
      </c>
      <c r="G75" s="27">
        <f t="shared" si="64"/>
        <v>1.8981369073839635E-3</v>
      </c>
      <c r="H75" s="80">
        <f t="shared" si="65"/>
        <v>1</v>
      </c>
      <c r="I75" s="11">
        <f t="shared" si="66"/>
        <v>-385347</v>
      </c>
      <c r="J75" s="4">
        <f t="shared" si="55"/>
        <v>304</v>
      </c>
      <c r="K75" s="51">
        <f t="shared" si="67"/>
        <v>330429</v>
      </c>
      <c r="L75" s="86">
        <f t="shared" si="31"/>
        <v>-33023</v>
      </c>
      <c r="M75" s="4">
        <f t="shared" si="32"/>
        <v>-196</v>
      </c>
      <c r="N75" s="51">
        <f t="shared" si="33"/>
        <v>20002</v>
      </c>
      <c r="P75" s="54">
        <f t="shared" si="61"/>
        <v>1.510796721255915E-6</v>
      </c>
      <c r="Q75" s="55">
        <f t="shared" si="62"/>
        <v>1.5416192495305199</v>
      </c>
      <c r="R75" s="55">
        <f t="shared" si="63"/>
        <v>-469.74350636930495</v>
      </c>
      <c r="S75" s="56">
        <f t="shared" si="13"/>
        <v>304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2"/>
        <v>89403</v>
      </c>
      <c r="E76" s="2">
        <f t="shared" si="53"/>
        <v>351716</v>
      </c>
      <c r="F76" s="63">
        <f t="shared" si="60"/>
        <v>7302.6387109988391</v>
      </c>
      <c r="G76" s="28">
        <f t="shared" si="64"/>
        <v>1.8981369073839635E-3</v>
      </c>
      <c r="H76" s="81">
        <f t="shared" si="65"/>
        <v>1</v>
      </c>
      <c r="I76" s="9">
        <f t="shared" si="66"/>
        <v>-420578</v>
      </c>
      <c r="J76" s="2">
        <f t="shared" si="55"/>
        <v>178</v>
      </c>
      <c r="K76" s="48">
        <f t="shared" si="67"/>
        <v>351716</v>
      </c>
      <c r="L76" s="87">
        <f t="shared" si="31"/>
        <v>-35231</v>
      </c>
      <c r="M76" s="2">
        <f t="shared" si="32"/>
        <v>-126</v>
      </c>
      <c r="N76" s="48">
        <f t="shared" si="33"/>
        <v>21287</v>
      </c>
      <c r="P76" s="53">
        <f t="shared" si="61"/>
        <v>1.510796721255915E-6</v>
      </c>
      <c r="Q76" s="52">
        <f t="shared" si="62"/>
        <v>1.5954682896965604</v>
      </c>
      <c r="R76" s="52">
        <f t="shared" si="63"/>
        <v>-285.60405187253741</v>
      </c>
      <c r="S76" s="16">
        <f t="shared" si="13"/>
        <v>178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2"/>
        <v>89403</v>
      </c>
      <c r="E77" s="4">
        <f t="shared" si="53"/>
        <v>374372</v>
      </c>
      <c r="F77" s="64">
        <f t="shared" si="60"/>
        <v>7302.6387109988391</v>
      </c>
      <c r="G77" s="27">
        <f t="shared" si="64"/>
        <v>1.8981369073839635E-3</v>
      </c>
      <c r="H77" s="80">
        <f t="shared" si="65"/>
        <v>1</v>
      </c>
      <c r="I77" s="11">
        <f t="shared" si="66"/>
        <v>-458133</v>
      </c>
      <c r="J77" s="4">
        <f t="shared" si="55"/>
        <v>101</v>
      </c>
      <c r="K77" s="51">
        <f t="shared" si="67"/>
        <v>374372</v>
      </c>
      <c r="L77" s="86">
        <f t="shared" si="31"/>
        <v>-37555</v>
      </c>
      <c r="M77" s="4">
        <f t="shared" si="32"/>
        <v>-77</v>
      </c>
      <c r="N77" s="51">
        <f t="shared" si="33"/>
        <v>22656</v>
      </c>
      <c r="P77" s="54">
        <f t="shared" si="61"/>
        <v>1.510796721255915E-6</v>
      </c>
      <c r="Q77" s="55">
        <f t="shared" si="62"/>
        <v>1.6527827129783776</v>
      </c>
      <c r="R77" s="55">
        <f t="shared" si="63"/>
        <v>-167.22868826747256</v>
      </c>
      <c r="S77" s="56">
        <f t="shared" si="13"/>
        <v>101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2"/>
        <v>89403</v>
      </c>
      <c r="E78" s="2">
        <f t="shared" si="53"/>
        <v>398486</v>
      </c>
      <c r="F78" s="63">
        <f t="shared" si="60"/>
        <v>7302.6387109988391</v>
      </c>
      <c r="G78" s="28">
        <f t="shared" si="64"/>
        <v>1.8981369073839635E-3</v>
      </c>
      <c r="H78" s="81">
        <f t="shared" si="65"/>
        <v>1</v>
      </c>
      <c r="I78" s="9">
        <f t="shared" si="66"/>
        <v>-498142</v>
      </c>
      <c r="J78" s="2">
        <f t="shared" si="55"/>
        <v>55</v>
      </c>
      <c r="K78" s="48">
        <f t="shared" si="67"/>
        <v>398486</v>
      </c>
      <c r="L78" s="87">
        <f t="shared" si="31"/>
        <v>-40009</v>
      </c>
      <c r="M78" s="2">
        <f t="shared" si="32"/>
        <v>-46</v>
      </c>
      <c r="N78" s="48">
        <f t="shared" si="33"/>
        <v>24114</v>
      </c>
      <c r="P78" s="53">
        <f t="shared" si="61"/>
        <v>1.510796721255915E-6</v>
      </c>
      <c r="Q78" s="52">
        <f t="shared" si="62"/>
        <v>1.7137848465094527</v>
      </c>
      <c r="R78" s="52">
        <f t="shared" si="63"/>
        <v>-94.8881882865996</v>
      </c>
      <c r="S78" s="16">
        <f t="shared" si="13"/>
        <v>55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2"/>
        <v>89403</v>
      </c>
      <c r="E79" s="4">
        <f t="shared" si="53"/>
        <v>424153</v>
      </c>
      <c r="F79" s="64">
        <f t="shared" si="60"/>
        <v>7302.6387109988391</v>
      </c>
      <c r="G79" s="27">
        <f t="shared" si="64"/>
        <v>1.8981369073839635E-3</v>
      </c>
      <c r="H79" s="80">
        <f t="shared" si="65"/>
        <v>1</v>
      </c>
      <c r="I79" s="11">
        <f t="shared" si="66"/>
        <v>-540750</v>
      </c>
      <c r="J79" s="4">
        <f t="shared" si="55"/>
        <v>29</v>
      </c>
      <c r="K79" s="51">
        <f t="shared" si="67"/>
        <v>424153</v>
      </c>
      <c r="L79" s="86">
        <f t="shared" si="31"/>
        <v>-42608</v>
      </c>
      <c r="M79" s="4">
        <f t="shared" si="32"/>
        <v>-26</v>
      </c>
      <c r="N79" s="51">
        <f t="shared" si="33"/>
        <v>25667</v>
      </c>
      <c r="P79" s="54">
        <f t="shared" si="61"/>
        <v>1.510796721255915E-6</v>
      </c>
      <c r="Q79" s="55">
        <f t="shared" si="62"/>
        <v>1.7787145842656205</v>
      </c>
      <c r="R79" s="55">
        <f t="shared" si="63"/>
        <v>-51.671785700623545</v>
      </c>
      <c r="S79" s="56">
        <f t="shared" si="13"/>
        <v>29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2"/>
        <v>89403</v>
      </c>
      <c r="E80" s="2">
        <f t="shared" si="53"/>
        <v>451473</v>
      </c>
      <c r="F80" s="63">
        <f t="shared" si="60"/>
        <v>7302.6387109988391</v>
      </c>
      <c r="G80" s="28">
        <f t="shared" si="64"/>
        <v>1.8981369073839635E-3</v>
      </c>
      <c r="H80" s="81">
        <f t="shared" si="65"/>
        <v>1</v>
      </c>
      <c r="I80" s="9">
        <f t="shared" si="66"/>
        <v>-586116</v>
      </c>
      <c r="J80" s="2">
        <f t="shared" si="55"/>
        <v>14</v>
      </c>
      <c r="K80" s="48">
        <f t="shared" si="67"/>
        <v>451473</v>
      </c>
      <c r="L80" s="87">
        <f t="shared" si="31"/>
        <v>-45366</v>
      </c>
      <c r="M80" s="2">
        <f t="shared" si="32"/>
        <v>-15</v>
      </c>
      <c r="N80" s="48">
        <f t="shared" si="33"/>
        <v>27320</v>
      </c>
      <c r="P80" s="53">
        <f t="shared" si="61"/>
        <v>1.510796721255915E-6</v>
      </c>
      <c r="Q80" s="52">
        <f t="shared" si="62"/>
        <v>1.8478249812232073</v>
      </c>
      <c r="R80" s="52">
        <f t="shared" si="63"/>
        <v>-27.245123369419687</v>
      </c>
      <c r="S80" s="16">
        <f t="shared" si="13"/>
        <v>14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2"/>
        <v>89403</v>
      </c>
      <c r="E81" s="4">
        <f t="shared" si="53"/>
        <v>480552</v>
      </c>
      <c r="F81" s="64">
        <f t="shared" si="60"/>
        <v>7302.6387109988391</v>
      </c>
      <c r="G81" s="27">
        <f t="shared" si="64"/>
        <v>1.8981369073839635E-3</v>
      </c>
      <c r="H81" s="80">
        <f t="shared" si="65"/>
        <v>1</v>
      </c>
      <c r="I81" s="11">
        <f t="shared" si="66"/>
        <v>-634412</v>
      </c>
      <c r="J81" s="4">
        <f t="shared" si="55"/>
        <v>6</v>
      </c>
      <c r="K81" s="51">
        <f t="shared" si="67"/>
        <v>480552</v>
      </c>
      <c r="L81" s="86">
        <f t="shared" si="31"/>
        <v>-48296</v>
      </c>
      <c r="M81" s="4">
        <f t="shared" si="32"/>
        <v>-8</v>
      </c>
      <c r="N81" s="51">
        <f t="shared" si="33"/>
        <v>29079</v>
      </c>
      <c r="P81" s="54">
        <f t="shared" si="61"/>
        <v>1.510796721255915E-6</v>
      </c>
      <c r="Q81" s="55">
        <f t="shared" si="62"/>
        <v>1.9213881821259569</v>
      </c>
      <c r="R81" s="55">
        <f t="shared" si="63"/>
        <v>-13.152818178340539</v>
      </c>
      <c r="S81" s="56">
        <f t="shared" si="13"/>
        <v>6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2"/>
        <v>89403</v>
      </c>
      <c r="E82" s="2">
        <f t="shared" si="53"/>
        <v>511504</v>
      </c>
      <c r="F82" s="63">
        <f t="shared" si="60"/>
        <v>7302.6387109988391</v>
      </c>
      <c r="G82" s="28">
        <f t="shared" si="64"/>
        <v>1.8981369073839635E-3</v>
      </c>
      <c r="H82" s="81">
        <f t="shared" si="65"/>
        <v>1</v>
      </c>
      <c r="I82" s="9">
        <f t="shared" si="66"/>
        <v>-685823</v>
      </c>
      <c r="J82" s="2">
        <f t="shared" si="55"/>
        <v>2</v>
      </c>
      <c r="K82" s="48">
        <f t="shared" si="67"/>
        <v>511504</v>
      </c>
      <c r="L82" s="87">
        <f t="shared" si="31"/>
        <v>-51411</v>
      </c>
      <c r="M82" s="2">
        <f t="shared" si="32"/>
        <v>-4</v>
      </c>
      <c r="N82" s="48">
        <f t="shared" si="33"/>
        <v>30952</v>
      </c>
      <c r="P82" s="53">
        <f t="shared" si="61"/>
        <v>1.510796721255915E-6</v>
      </c>
      <c r="Q82" s="52">
        <f t="shared" si="62"/>
        <v>1.9996894927181041</v>
      </c>
      <c r="R82" s="52">
        <f t="shared" si="63"/>
        <v>-5.6369220764316594</v>
      </c>
      <c r="S82" s="16">
        <f t="shared" si="13"/>
        <v>2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2"/>
        <v>89403</v>
      </c>
      <c r="E83" s="4">
        <f t="shared" si="53"/>
        <v>544450</v>
      </c>
      <c r="F83" s="64">
        <f t="shared" si="60"/>
        <v>7302.6387109988391</v>
      </c>
      <c r="G83" s="27">
        <f t="shared" si="64"/>
        <v>1.8981369073839635E-3</v>
      </c>
      <c r="H83" s="80">
        <f t="shared" si="65"/>
        <v>1</v>
      </c>
      <c r="I83" s="11">
        <f t="shared" si="66"/>
        <v>-740548</v>
      </c>
      <c r="J83" s="4">
        <f t="shared" si="55"/>
        <v>0</v>
      </c>
      <c r="K83" s="51">
        <f t="shared" si="67"/>
        <v>544450</v>
      </c>
      <c r="L83" s="86">
        <f t="shared" si="31"/>
        <v>-54725</v>
      </c>
      <c r="M83" s="4">
        <f t="shared" si="32"/>
        <v>-2</v>
      </c>
      <c r="N83" s="51">
        <f t="shared" si="33"/>
        <v>32946</v>
      </c>
      <c r="P83" s="54">
        <f t="shared" si="61"/>
        <v>1.510796721255915E-6</v>
      </c>
      <c r="Q83" s="55">
        <f t="shared" si="62"/>
        <v>2.0830337973112925</v>
      </c>
      <c r="R83" s="55">
        <f t="shared" si="63"/>
        <v>-1.8789740254772198</v>
      </c>
      <c r="S83" s="56">
        <f t="shared" si="13"/>
        <v>0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2"/>
        <v>89403</v>
      </c>
      <c r="E84" s="2">
        <f t="shared" si="53"/>
        <v>579518</v>
      </c>
      <c r="F84" s="63">
        <f t="shared" si="60"/>
        <v>7302.6387109988391</v>
      </c>
      <c r="G84" s="28">
        <f t="shared" si="64"/>
        <v>1.8981369073839635E-3</v>
      </c>
      <c r="H84" s="81">
        <f t="shared" si="65"/>
        <v>1</v>
      </c>
      <c r="I84" s="9">
        <f t="shared" si="66"/>
        <v>-798798</v>
      </c>
      <c r="J84" s="2">
        <f t="shared" si="55"/>
        <v>0</v>
      </c>
      <c r="K84" s="48">
        <f t="shared" si="67"/>
        <v>579518</v>
      </c>
      <c r="L84" s="87">
        <f t="shared" si="31"/>
        <v>-58250</v>
      </c>
      <c r="M84" s="2">
        <f t="shared" si="32"/>
        <v>0</v>
      </c>
      <c r="N84" s="48">
        <f t="shared" si="33"/>
        <v>35068</v>
      </c>
      <c r="P84" s="53">
        <f t="shared" si="61"/>
        <v>1.510796721255915E-6</v>
      </c>
      <c r="Q84" s="52">
        <f t="shared" si="62"/>
        <v>2.1717469187763054</v>
      </c>
      <c r="R84" s="52">
        <f t="shared" si="63"/>
        <v>0</v>
      </c>
      <c r="S84" s="16">
        <f t="shared" si="13"/>
        <v>0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2"/>
        <v>89403</v>
      </c>
      <c r="E85" s="4">
        <f t="shared" si="53"/>
        <v>616845</v>
      </c>
      <c r="F85" s="64">
        <f t="shared" si="60"/>
        <v>7302.6387109988391</v>
      </c>
      <c r="G85" s="27">
        <f t="shared" si="64"/>
        <v>1.8981369073839635E-3</v>
      </c>
      <c r="H85" s="80">
        <f t="shared" si="65"/>
        <v>1</v>
      </c>
      <c r="I85" s="11">
        <f t="shared" si="66"/>
        <v>-860799</v>
      </c>
      <c r="J85" s="4">
        <f t="shared" si="55"/>
        <v>0</v>
      </c>
      <c r="K85" s="51">
        <f t="shared" si="67"/>
        <v>616845</v>
      </c>
      <c r="L85" s="86">
        <f t="shared" si="31"/>
        <v>-62001</v>
      </c>
      <c r="M85" s="4">
        <f t="shared" si="32"/>
        <v>0</v>
      </c>
      <c r="N85" s="51">
        <f t="shared" si="33"/>
        <v>37327</v>
      </c>
      <c r="P85" s="54">
        <f t="shared" si="61"/>
        <v>1.510796721255915E-6</v>
      </c>
      <c r="Q85" s="55">
        <f t="shared" si="62"/>
        <v>2.2661710497678773</v>
      </c>
      <c r="R85" s="55">
        <f t="shared" si="63"/>
        <v>0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2"/>
        <v>89403</v>
      </c>
      <c r="E86" s="2">
        <f t="shared" si="53"/>
        <v>656576</v>
      </c>
      <c r="F86" s="63">
        <f t="shared" si="60"/>
        <v>7302.6387109988391</v>
      </c>
      <c r="G86" s="28">
        <f t="shared" si="64"/>
        <v>1.8981369073839635E-3</v>
      </c>
      <c r="H86" s="81">
        <f t="shared" si="65"/>
        <v>1</v>
      </c>
      <c r="I86" s="9">
        <f t="shared" si="66"/>
        <v>-926794</v>
      </c>
      <c r="J86" s="2">
        <f t="shared" si="55"/>
        <v>0</v>
      </c>
      <c r="K86" s="48">
        <f t="shared" si="67"/>
        <v>656576</v>
      </c>
      <c r="L86" s="87">
        <f t="shared" si="31"/>
        <v>-65995</v>
      </c>
      <c r="M86" s="2">
        <f t="shared" si="32"/>
        <v>0</v>
      </c>
      <c r="N86" s="48">
        <f t="shared" si="33"/>
        <v>39731</v>
      </c>
      <c r="P86" s="53">
        <f t="shared" si="61"/>
        <v>1.510796721255915E-6</v>
      </c>
      <c r="Q86" s="52">
        <f t="shared" si="62"/>
        <v>2.3666757390667987</v>
      </c>
      <c r="R86" s="52">
        <f t="shared" si="63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2"/>
        <v>89403</v>
      </c>
      <c r="E87" s="4">
        <f t="shared" si="53"/>
        <v>698866</v>
      </c>
      <c r="F87" s="64">
        <f t="shared" si="60"/>
        <v>7302.6387109988391</v>
      </c>
      <c r="G87" s="27">
        <f t="shared" si="64"/>
        <v>1.8981369073839635E-3</v>
      </c>
      <c r="H87" s="80">
        <f t="shared" si="65"/>
        <v>1</v>
      </c>
      <c r="I87" s="11">
        <f t="shared" si="66"/>
        <v>-997040</v>
      </c>
      <c r="J87" s="4">
        <f t="shared" si="55"/>
        <v>0</v>
      </c>
      <c r="K87" s="51">
        <f t="shared" si="67"/>
        <v>698866</v>
      </c>
      <c r="L87" s="86">
        <f t="shared" si="31"/>
        <v>-70246</v>
      </c>
      <c r="M87" s="4">
        <f t="shared" si="32"/>
        <v>0</v>
      </c>
      <c r="N87" s="51">
        <f t="shared" si="33"/>
        <v>42290</v>
      </c>
      <c r="P87" s="54">
        <f t="shared" ref="P87:P118" si="68">R$17*((1+P$17-Q$17)*(1+P$17+S$17)-Q$17)</f>
        <v>1.510796721255915E-6</v>
      </c>
      <c r="Q87" s="55">
        <f t="shared" ref="Q87:Q118" si="69">(1+P$17-Q$17)*(1+P$17+S$17)-R$17*((S$17*K86)+((I86+J86)*(1+P$17+S$17)))</f>
        <v>2.4736546827964592</v>
      </c>
      <c r="R87" s="55">
        <f t="shared" ref="R87:R118" si="70">-J86*(1+P$17+S$17)</f>
        <v>0</v>
      </c>
      <c r="S87" s="56">
        <f t="shared" ref="S87:S150" si="71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2"/>
        <v>89403</v>
      </c>
      <c r="E88" s="2">
        <f t="shared" si="53"/>
        <v>743880</v>
      </c>
      <c r="F88" s="63">
        <f t="shared" si="60"/>
        <v>7302.6387109988391</v>
      </c>
      <c r="G88" s="28">
        <f t="shared" si="64"/>
        <v>1.8981369073839635E-3</v>
      </c>
      <c r="H88" s="81">
        <f t="shared" si="65"/>
        <v>1</v>
      </c>
      <c r="I88" s="9">
        <f t="shared" si="66"/>
        <v>-1071810</v>
      </c>
      <c r="J88" s="2">
        <f t="shared" si="55"/>
        <v>0</v>
      </c>
      <c r="K88" s="48">
        <f t="shared" si="67"/>
        <v>743880</v>
      </c>
      <c r="L88" s="87">
        <f t="shared" si="31"/>
        <v>-74770</v>
      </c>
      <c r="M88" s="2">
        <f t="shared" si="32"/>
        <v>0</v>
      </c>
      <c r="N88" s="48">
        <f t="shared" si="33"/>
        <v>45014</v>
      </c>
      <c r="P88" s="53">
        <f t="shared" si="68"/>
        <v>1.510796721255915E-6</v>
      </c>
      <c r="Q88" s="52">
        <f t="shared" si="69"/>
        <v>2.5875245273644443</v>
      </c>
      <c r="R88" s="52">
        <f t="shared" si="70"/>
        <v>0</v>
      </c>
      <c r="S88" s="16">
        <f t="shared" si="71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2"/>
        <v>89403</v>
      </c>
      <c r="E89" s="4">
        <f t="shared" si="53"/>
        <v>791793</v>
      </c>
      <c r="F89" s="64">
        <f t="shared" si="60"/>
        <v>7302.6387109988391</v>
      </c>
      <c r="G89" s="27">
        <f t="shared" si="64"/>
        <v>1.8981369073839635E-3</v>
      </c>
      <c r="H89" s="80">
        <f t="shared" si="65"/>
        <v>1</v>
      </c>
      <c r="I89" s="11">
        <f t="shared" si="66"/>
        <v>-1151396</v>
      </c>
      <c r="J89" s="4">
        <f t="shared" si="55"/>
        <v>0</v>
      </c>
      <c r="K89" s="51">
        <f t="shared" si="67"/>
        <v>791793</v>
      </c>
      <c r="L89" s="86">
        <f t="shared" si="31"/>
        <v>-79586</v>
      </c>
      <c r="M89" s="4">
        <f t="shared" si="32"/>
        <v>0</v>
      </c>
      <c r="N89" s="51">
        <f t="shared" si="33"/>
        <v>47913</v>
      </c>
      <c r="P89" s="54">
        <f t="shared" si="68"/>
        <v>1.510796721255915E-6</v>
      </c>
      <c r="Q89" s="55">
        <f t="shared" si="69"/>
        <v>2.7087279153126631</v>
      </c>
      <c r="R89" s="55">
        <f t="shared" si="70"/>
        <v>0</v>
      </c>
      <c r="S89" s="56">
        <f t="shared" si="71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2"/>
        <v>89403</v>
      </c>
      <c r="E90" s="2">
        <f t="shared" si="53"/>
        <v>842792</v>
      </c>
      <c r="F90" s="63">
        <f t="shared" si="60"/>
        <v>7302.6387109988391</v>
      </c>
      <c r="G90" s="28">
        <f t="shared" si="64"/>
        <v>1.8981369073839635E-3</v>
      </c>
      <c r="H90" s="81">
        <f t="shared" si="65"/>
        <v>1</v>
      </c>
      <c r="I90" s="9">
        <f t="shared" si="66"/>
        <v>-1236108</v>
      </c>
      <c r="J90" s="2">
        <f t="shared" si="55"/>
        <v>0</v>
      </c>
      <c r="K90" s="48">
        <f t="shared" si="67"/>
        <v>842792</v>
      </c>
      <c r="L90" s="87">
        <f t="shared" si="31"/>
        <v>-84712</v>
      </c>
      <c r="M90" s="2">
        <f t="shared" si="32"/>
        <v>0</v>
      </c>
      <c r="N90" s="48">
        <f t="shared" si="33"/>
        <v>50999</v>
      </c>
      <c r="P90" s="53">
        <f t="shared" si="68"/>
        <v>1.510796721255915E-6</v>
      </c>
      <c r="Q90" s="52">
        <f t="shared" si="69"/>
        <v>2.8377380540925379</v>
      </c>
      <c r="R90" s="52">
        <f t="shared" si="70"/>
        <v>0</v>
      </c>
      <c r="S90" s="16">
        <f t="shared" si="71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2"/>
        <v>89403</v>
      </c>
      <c r="E91" s="4">
        <f t="shared" si="53"/>
        <v>897076</v>
      </c>
      <c r="F91" s="64">
        <f t="shared" si="60"/>
        <v>7302.6387109988391</v>
      </c>
      <c r="G91" s="27">
        <f t="shared" si="64"/>
        <v>1.8981369073839635E-3</v>
      </c>
      <c r="H91" s="80">
        <f t="shared" si="65"/>
        <v>1</v>
      </c>
      <c r="I91" s="11">
        <f t="shared" si="66"/>
        <v>-1326276</v>
      </c>
      <c r="J91" s="4">
        <f t="shared" si="55"/>
        <v>0</v>
      </c>
      <c r="K91" s="51">
        <f t="shared" si="67"/>
        <v>897076</v>
      </c>
      <c r="L91" s="86">
        <f t="shared" si="31"/>
        <v>-90168</v>
      </c>
      <c r="M91" s="4">
        <f t="shared" si="32"/>
        <v>0</v>
      </c>
      <c r="N91" s="51">
        <f t="shared" si="33"/>
        <v>54284</v>
      </c>
      <c r="P91" s="54">
        <f t="shared" si="68"/>
        <v>1.510796721255915E-6</v>
      </c>
      <c r="Q91" s="55">
        <f t="shared" si="69"/>
        <v>2.9750575190066049</v>
      </c>
      <c r="R91" s="55">
        <f t="shared" si="70"/>
        <v>0</v>
      </c>
      <c r="S91" s="56">
        <f t="shared" si="71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2"/>
        <v>89403</v>
      </c>
      <c r="E92" s="2">
        <f t="shared" si="53"/>
        <v>954857</v>
      </c>
      <c r="F92" s="63">
        <f t="shared" si="60"/>
        <v>7302.6387109988391</v>
      </c>
      <c r="G92" s="28">
        <f t="shared" si="64"/>
        <v>1.8981369073839635E-3</v>
      </c>
      <c r="H92" s="81">
        <f t="shared" si="65"/>
        <v>1</v>
      </c>
      <c r="I92" s="9">
        <f t="shared" si="66"/>
        <v>-1422252</v>
      </c>
      <c r="J92" s="2">
        <f t="shared" si="55"/>
        <v>0</v>
      </c>
      <c r="K92" s="48">
        <f t="shared" si="67"/>
        <v>954857</v>
      </c>
      <c r="L92" s="87">
        <f t="shared" si="31"/>
        <v>-95976</v>
      </c>
      <c r="M92" s="2">
        <f t="shared" si="32"/>
        <v>0</v>
      </c>
      <c r="N92" s="48">
        <f t="shared" si="33"/>
        <v>57781</v>
      </c>
      <c r="P92" s="53">
        <f t="shared" si="68"/>
        <v>1.510796721255915E-6</v>
      </c>
      <c r="Q92" s="52">
        <f t="shared" si="69"/>
        <v>3.1212212990586372</v>
      </c>
      <c r="R92" s="52">
        <f t="shared" si="70"/>
        <v>0</v>
      </c>
      <c r="S92" s="16">
        <f t="shared" si="71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2"/>
        <v>89403</v>
      </c>
      <c r="E93" s="4">
        <f t="shared" si="53"/>
        <v>1016359</v>
      </c>
      <c r="F93" s="64">
        <f t="shared" si="60"/>
        <v>7302.6387109988391</v>
      </c>
      <c r="G93" s="27">
        <f t="shared" si="64"/>
        <v>1.8981369073839635E-3</v>
      </c>
      <c r="H93" s="80">
        <f t="shared" si="65"/>
        <v>1</v>
      </c>
      <c r="I93" s="11">
        <f t="shared" si="66"/>
        <v>-1524410</v>
      </c>
      <c r="J93" s="4">
        <f t="shared" si="55"/>
        <v>0</v>
      </c>
      <c r="K93" s="51">
        <f t="shared" si="67"/>
        <v>1016359</v>
      </c>
      <c r="L93" s="86">
        <f t="shared" si="31"/>
        <v>-102158</v>
      </c>
      <c r="M93" s="4">
        <f t="shared" si="32"/>
        <v>0</v>
      </c>
      <c r="N93" s="51">
        <f t="shared" si="33"/>
        <v>61502</v>
      </c>
      <c r="P93" s="54">
        <f t="shared" si="68"/>
        <v>1.510796721255915E-6</v>
      </c>
      <c r="Q93" s="55">
        <f t="shared" si="69"/>
        <v>3.2768000057371056</v>
      </c>
      <c r="R93" s="55">
        <f t="shared" si="70"/>
        <v>0</v>
      </c>
      <c r="S93" s="56">
        <f t="shared" si="71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2"/>
        <v>89403</v>
      </c>
      <c r="E94" s="2">
        <f t="shared" si="53"/>
        <v>1081823</v>
      </c>
      <c r="F94" s="63">
        <f t="shared" si="60"/>
        <v>7302.6387109988391</v>
      </c>
      <c r="G94" s="28">
        <f t="shared" si="64"/>
        <v>1.8981369073839635E-3</v>
      </c>
      <c r="H94" s="81">
        <f t="shared" si="65"/>
        <v>1</v>
      </c>
      <c r="I94" s="9">
        <f t="shared" si="66"/>
        <v>-1633148</v>
      </c>
      <c r="J94" s="2">
        <f t="shared" si="55"/>
        <v>0</v>
      </c>
      <c r="K94" s="48">
        <f t="shared" si="67"/>
        <v>1081823</v>
      </c>
      <c r="L94" s="87">
        <f t="shared" si="31"/>
        <v>-108738</v>
      </c>
      <c r="M94" s="2">
        <f t="shared" si="32"/>
        <v>0</v>
      </c>
      <c r="N94" s="48">
        <f t="shared" si="33"/>
        <v>65464</v>
      </c>
      <c r="P94" s="53">
        <f t="shared" si="68"/>
        <v>1.510796721255915E-6</v>
      </c>
      <c r="Q94" s="52">
        <f t="shared" si="69"/>
        <v>3.4423997100818475</v>
      </c>
      <c r="R94" s="52">
        <f t="shared" si="70"/>
        <v>0</v>
      </c>
      <c r="S94" s="16">
        <f t="shared" si="71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2"/>
        <v>89403</v>
      </c>
      <c r="E95" s="4">
        <f t="shared" si="53"/>
        <v>1151503</v>
      </c>
      <c r="F95" s="64">
        <f t="shared" si="60"/>
        <v>7302.6387109988391</v>
      </c>
      <c r="G95" s="27">
        <f t="shared" si="64"/>
        <v>1.8981369073839635E-3</v>
      </c>
      <c r="H95" s="80">
        <f t="shared" si="65"/>
        <v>1</v>
      </c>
      <c r="I95" s="11">
        <f t="shared" si="66"/>
        <v>-1748890</v>
      </c>
      <c r="J95" s="4">
        <f t="shared" si="55"/>
        <v>0</v>
      </c>
      <c r="K95" s="51">
        <f t="shared" si="67"/>
        <v>1151503</v>
      </c>
      <c r="L95" s="86">
        <f t="shared" si="31"/>
        <v>-115742</v>
      </c>
      <c r="M95" s="4">
        <f t="shared" si="32"/>
        <v>0</v>
      </c>
      <c r="N95" s="51">
        <f t="shared" si="33"/>
        <v>69680</v>
      </c>
      <c r="P95" s="54">
        <f t="shared" si="68"/>
        <v>1.510796721255915E-6</v>
      </c>
      <c r="Q95" s="55">
        <f t="shared" si="69"/>
        <v>3.6186658032008454</v>
      </c>
      <c r="R95" s="55">
        <f t="shared" si="70"/>
        <v>0</v>
      </c>
      <c r="S95" s="56">
        <f t="shared" si="71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2"/>
        <v>89403</v>
      </c>
      <c r="E96" s="2">
        <f t="shared" si="53"/>
        <v>1225672</v>
      </c>
      <c r="F96" s="63">
        <f t="shared" si="60"/>
        <v>7302.6387109988391</v>
      </c>
      <c r="G96" s="28">
        <f t="shared" si="64"/>
        <v>1.8981369073839635E-3</v>
      </c>
      <c r="H96" s="81">
        <f t="shared" si="65"/>
        <v>1</v>
      </c>
      <c r="I96" s="9">
        <f t="shared" si="66"/>
        <v>-1872086</v>
      </c>
      <c r="J96" s="2">
        <f t="shared" si="55"/>
        <v>0</v>
      </c>
      <c r="K96" s="48">
        <f t="shared" si="67"/>
        <v>1225672</v>
      </c>
      <c r="L96" s="87">
        <f t="shared" si="31"/>
        <v>-123196</v>
      </c>
      <c r="M96" s="2">
        <f t="shared" si="32"/>
        <v>0</v>
      </c>
      <c r="N96" s="48">
        <f t="shared" si="33"/>
        <v>74169</v>
      </c>
      <c r="P96" s="53">
        <f t="shared" si="68"/>
        <v>1.510796721255915E-6</v>
      </c>
      <c r="Q96" s="52">
        <f t="shared" si="69"/>
        <v>3.8062853903870342</v>
      </c>
      <c r="R96" s="52">
        <f t="shared" si="70"/>
        <v>0</v>
      </c>
      <c r="S96" s="16">
        <f t="shared" si="71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2"/>
        <v>89403</v>
      </c>
      <c r="E97" s="4">
        <f t="shared" si="53"/>
        <v>1304618</v>
      </c>
      <c r="F97" s="64">
        <f t="shared" si="60"/>
        <v>7302.6387109988391</v>
      </c>
      <c r="G97" s="27">
        <f t="shared" si="64"/>
        <v>1.8981369073839635E-3</v>
      </c>
      <c r="H97" s="80">
        <f t="shared" si="65"/>
        <v>1</v>
      </c>
      <c r="I97" s="11">
        <f t="shared" si="66"/>
        <v>-2003218</v>
      </c>
      <c r="J97" s="4">
        <f t="shared" si="55"/>
        <v>0</v>
      </c>
      <c r="K97" s="51">
        <f t="shared" si="67"/>
        <v>1304618</v>
      </c>
      <c r="L97" s="86">
        <f t="shared" si="31"/>
        <v>-131132</v>
      </c>
      <c r="M97" s="4">
        <f t="shared" si="32"/>
        <v>0</v>
      </c>
      <c r="N97" s="51">
        <f t="shared" si="33"/>
        <v>78946</v>
      </c>
      <c r="P97" s="54">
        <f t="shared" si="68"/>
        <v>1.510796721255915E-6</v>
      </c>
      <c r="Q97" s="55">
        <f t="shared" si="69"/>
        <v>4.0059882687182826</v>
      </c>
      <c r="R97" s="55">
        <f t="shared" si="70"/>
        <v>0</v>
      </c>
      <c r="S97" s="56">
        <f t="shared" si="71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2">D97+IF(M98&gt;0,M98,0)</f>
        <v>89403</v>
      </c>
      <c r="E98" s="2">
        <f t="shared" ref="E98:E161" si="73">E97+IF(N98&gt;0,N98,0)</f>
        <v>1388649</v>
      </c>
      <c r="F98" s="63">
        <f t="shared" si="60"/>
        <v>7302.6387109988391</v>
      </c>
      <c r="G98" s="28">
        <f t="shared" si="64"/>
        <v>1.8981369073839635E-3</v>
      </c>
      <c r="H98" s="81">
        <f t="shared" si="65"/>
        <v>1</v>
      </c>
      <c r="I98" s="9">
        <f t="shared" si="66"/>
        <v>-2142796</v>
      </c>
      <c r="J98" s="2">
        <f t="shared" ref="J98:J161" si="74">S98</f>
        <v>0</v>
      </c>
      <c r="K98" s="48">
        <f t="shared" si="67"/>
        <v>1388649</v>
      </c>
      <c r="L98" s="87">
        <f t="shared" ref="L98:L161" si="75">I98-I97</f>
        <v>-139578</v>
      </c>
      <c r="M98" s="2">
        <f t="shared" ref="M98:M161" si="76">J98-J97</f>
        <v>0</v>
      </c>
      <c r="N98" s="48">
        <f t="shared" ref="N98:N161" si="77">K98-K97</f>
        <v>84031</v>
      </c>
      <c r="P98" s="53">
        <f t="shared" si="68"/>
        <v>1.510796721255915E-6</v>
      </c>
      <c r="Q98" s="52">
        <f t="shared" si="69"/>
        <v>4.218555412874454</v>
      </c>
      <c r="R98" s="52">
        <f t="shared" si="70"/>
        <v>0</v>
      </c>
      <c r="S98" s="16">
        <f t="shared" si="71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2"/>
        <v>89403</v>
      </c>
      <c r="E99" s="4">
        <f t="shared" si="73"/>
        <v>1478092</v>
      </c>
      <c r="F99" s="64">
        <f t="shared" si="60"/>
        <v>7302.6387109988391</v>
      </c>
      <c r="G99" s="27">
        <f t="shared" si="64"/>
        <v>1.8981369073839635E-3</v>
      </c>
      <c r="H99" s="80">
        <f t="shared" si="65"/>
        <v>1</v>
      </c>
      <c r="I99" s="11">
        <f t="shared" si="66"/>
        <v>-2291364</v>
      </c>
      <c r="J99" s="4">
        <f t="shared" si="74"/>
        <v>0</v>
      </c>
      <c r="K99" s="51">
        <f t="shared" si="67"/>
        <v>1478092</v>
      </c>
      <c r="L99" s="86">
        <f t="shared" si="75"/>
        <v>-148568</v>
      </c>
      <c r="M99" s="4">
        <f t="shared" si="76"/>
        <v>0</v>
      </c>
      <c r="N99" s="51">
        <f t="shared" si="77"/>
        <v>89443</v>
      </c>
      <c r="P99" s="54">
        <f t="shared" si="68"/>
        <v>1.510796721255915E-6</v>
      </c>
      <c r="Q99" s="55">
        <f t="shared" si="69"/>
        <v>4.4448136981038031</v>
      </c>
      <c r="R99" s="55">
        <f t="shared" si="70"/>
        <v>0</v>
      </c>
      <c r="S99" s="56">
        <f t="shared" si="71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2"/>
        <v>89403</v>
      </c>
      <c r="E100" s="2">
        <f t="shared" si="73"/>
        <v>1573296</v>
      </c>
      <c r="F100" s="63">
        <f t="shared" si="60"/>
        <v>7302.6387109988391</v>
      </c>
      <c r="G100" s="28">
        <f t="shared" si="64"/>
        <v>1.8981369073839635E-3</v>
      </c>
      <c r="H100" s="81">
        <f t="shared" si="65"/>
        <v>1</v>
      </c>
      <c r="I100" s="9">
        <f t="shared" si="66"/>
        <v>-2449501</v>
      </c>
      <c r="J100" s="2">
        <f t="shared" si="74"/>
        <v>0</v>
      </c>
      <c r="K100" s="48">
        <f t="shared" si="67"/>
        <v>1573296</v>
      </c>
      <c r="L100" s="87">
        <f t="shared" si="75"/>
        <v>-158137</v>
      </c>
      <c r="M100" s="2">
        <f t="shared" si="76"/>
        <v>0</v>
      </c>
      <c r="N100" s="48">
        <f t="shared" si="77"/>
        <v>95204</v>
      </c>
      <c r="P100" s="53">
        <f t="shared" si="68"/>
        <v>1.510796721255915E-6</v>
      </c>
      <c r="Q100" s="52">
        <f t="shared" si="69"/>
        <v>4.6856448748400306</v>
      </c>
      <c r="R100" s="52">
        <f t="shared" si="70"/>
        <v>0</v>
      </c>
      <c r="S100" s="16">
        <f t="shared" si="71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2"/>
        <v>89403</v>
      </c>
      <c r="E101" s="4">
        <f t="shared" si="73"/>
        <v>1674633</v>
      </c>
      <c r="F101" s="64">
        <f t="shared" si="60"/>
        <v>7302.6387109988391</v>
      </c>
      <c r="G101" s="27">
        <f t="shared" si="64"/>
        <v>1.8981369073839635E-3</v>
      </c>
      <c r="H101" s="80">
        <f t="shared" si="65"/>
        <v>1</v>
      </c>
      <c r="I101" s="11">
        <f t="shared" ref="I101:I132" si="78">INT((S$17*K101+I100)/(1+R$17*J101))</f>
        <v>-2617824</v>
      </c>
      <c r="J101" s="4">
        <f t="shared" si="74"/>
        <v>0</v>
      </c>
      <c r="K101" s="51">
        <f t="shared" ref="K101:K132" si="79">INT((Q$17*J101+K100)/(1+P$17+S$17))</f>
        <v>1674633</v>
      </c>
      <c r="L101" s="86">
        <f t="shared" si="75"/>
        <v>-168323</v>
      </c>
      <c r="M101" s="4">
        <f t="shared" si="76"/>
        <v>0</v>
      </c>
      <c r="N101" s="51">
        <f t="shared" si="77"/>
        <v>101337</v>
      </c>
      <c r="P101" s="54">
        <f t="shared" si="68"/>
        <v>1.510796721255915E-6</v>
      </c>
      <c r="Q101" s="55">
        <f t="shared" si="69"/>
        <v>4.9419875804273321</v>
      </c>
      <c r="R101" s="55">
        <f t="shared" si="70"/>
        <v>0</v>
      </c>
      <c r="S101" s="56">
        <f t="shared" si="71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2"/>
        <v>89403</v>
      </c>
      <c r="E102" s="2">
        <f t="shared" si="73"/>
        <v>1782497</v>
      </c>
      <c r="F102" s="63">
        <f t="shared" si="60"/>
        <v>7302.6387109988391</v>
      </c>
      <c r="G102" s="28">
        <f t="shared" si="64"/>
        <v>1.8981369073839635E-3</v>
      </c>
      <c r="H102" s="81">
        <f t="shared" si="65"/>
        <v>1</v>
      </c>
      <c r="I102" s="9">
        <f t="shared" si="78"/>
        <v>-2796989</v>
      </c>
      <c r="J102" s="2">
        <f t="shared" si="74"/>
        <v>0</v>
      </c>
      <c r="K102" s="48">
        <f t="shared" si="79"/>
        <v>1782497</v>
      </c>
      <c r="L102" s="87">
        <f t="shared" si="75"/>
        <v>-179165</v>
      </c>
      <c r="M102" s="2">
        <f t="shared" si="76"/>
        <v>0</v>
      </c>
      <c r="N102" s="48">
        <f t="shared" si="77"/>
        <v>107864</v>
      </c>
      <c r="P102" s="53">
        <f t="shared" si="68"/>
        <v>1.510796721255915E-6</v>
      </c>
      <c r="Q102" s="52">
        <f t="shared" si="69"/>
        <v>5.2148420708289258</v>
      </c>
      <c r="R102" s="52">
        <f t="shared" si="70"/>
        <v>0</v>
      </c>
      <c r="S102" s="16">
        <f t="shared" si="71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2"/>
        <v>89403</v>
      </c>
      <c r="E103" s="4">
        <f t="shared" si="73"/>
        <v>1897308</v>
      </c>
      <c r="F103" s="64">
        <f t="shared" ref="F103:F166" si="80">D103*F$37/D$37</f>
        <v>7302.6387109988391</v>
      </c>
      <c r="G103" s="27">
        <f t="shared" si="64"/>
        <v>1.8981369073839635E-3</v>
      </c>
      <c r="H103" s="80">
        <f t="shared" si="65"/>
        <v>1</v>
      </c>
      <c r="I103" s="11">
        <f t="shared" si="78"/>
        <v>-2987694</v>
      </c>
      <c r="J103" s="4">
        <f t="shared" si="74"/>
        <v>0</v>
      </c>
      <c r="K103" s="51">
        <f t="shared" si="79"/>
        <v>1897308</v>
      </c>
      <c r="L103" s="86">
        <f t="shared" si="75"/>
        <v>-190705</v>
      </c>
      <c r="M103" s="4">
        <f t="shared" si="76"/>
        <v>0</v>
      </c>
      <c r="N103" s="51">
        <f t="shared" si="77"/>
        <v>114811</v>
      </c>
      <c r="P103" s="54">
        <f t="shared" si="68"/>
        <v>1.510796721255915E-6</v>
      </c>
      <c r="Q103" s="55">
        <f t="shared" si="69"/>
        <v>5.5052715806187837</v>
      </c>
      <c r="R103" s="55">
        <f t="shared" si="70"/>
        <v>0</v>
      </c>
      <c r="S103" s="56">
        <f t="shared" si="71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2"/>
        <v>89403</v>
      </c>
      <c r="E104" s="2">
        <f t="shared" si="73"/>
        <v>2019514</v>
      </c>
      <c r="F104" s="63">
        <f t="shared" si="80"/>
        <v>7302.6387109988391</v>
      </c>
      <c r="G104" s="28">
        <f t="shared" si="64"/>
        <v>1.8981369073839635E-3</v>
      </c>
      <c r="H104" s="81">
        <f t="shared" si="65"/>
        <v>1</v>
      </c>
      <c r="I104" s="9">
        <f t="shared" si="78"/>
        <v>-3190682</v>
      </c>
      <c r="J104" s="2">
        <f t="shared" si="74"/>
        <v>0</v>
      </c>
      <c r="K104" s="48">
        <f t="shared" si="79"/>
        <v>2019514</v>
      </c>
      <c r="L104" s="87">
        <f t="shared" si="75"/>
        <v>-202988</v>
      </c>
      <c r="M104" s="2">
        <f t="shared" si="76"/>
        <v>0</v>
      </c>
      <c r="N104" s="48">
        <f t="shared" si="77"/>
        <v>122206</v>
      </c>
      <c r="P104" s="53">
        <f t="shared" si="68"/>
        <v>1.510796721255915E-6</v>
      </c>
      <c r="Q104" s="52">
        <f t="shared" si="69"/>
        <v>5.8144075434901437</v>
      </c>
      <c r="R104" s="52">
        <f t="shared" si="70"/>
        <v>0</v>
      </c>
      <c r="S104" s="16">
        <f t="shared" si="71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2"/>
        <v>89403</v>
      </c>
      <c r="E105" s="4">
        <f t="shared" si="73"/>
        <v>2149592</v>
      </c>
      <c r="F105" s="64">
        <f t="shared" si="80"/>
        <v>7302.6387109988391</v>
      </c>
      <c r="G105" s="27">
        <f t="shared" si="64"/>
        <v>1.8981369073839635E-3</v>
      </c>
      <c r="H105" s="80">
        <f t="shared" si="65"/>
        <v>1</v>
      </c>
      <c r="I105" s="11">
        <f t="shared" si="78"/>
        <v>-3406744</v>
      </c>
      <c r="J105" s="4">
        <f t="shared" si="74"/>
        <v>0</v>
      </c>
      <c r="K105" s="51">
        <f t="shared" si="79"/>
        <v>2149592</v>
      </c>
      <c r="L105" s="86">
        <f t="shared" si="75"/>
        <v>-216062</v>
      </c>
      <c r="M105" s="4">
        <f t="shared" si="76"/>
        <v>0</v>
      </c>
      <c r="N105" s="51">
        <f t="shared" si="77"/>
        <v>130078</v>
      </c>
      <c r="P105" s="54">
        <f t="shared" si="68"/>
        <v>1.510796721255915E-6</v>
      </c>
      <c r="Q105" s="55">
        <f t="shared" si="69"/>
        <v>6.1434544868973617</v>
      </c>
      <c r="R105" s="55">
        <f t="shared" si="70"/>
        <v>0</v>
      </c>
      <c r="S105" s="56">
        <f t="shared" si="71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2"/>
        <v>89403</v>
      </c>
      <c r="E106" s="2">
        <f t="shared" si="73"/>
        <v>2288048</v>
      </c>
      <c r="F106" s="63">
        <f t="shared" si="80"/>
        <v>7302.6387109988391</v>
      </c>
      <c r="G106" s="28">
        <f t="shared" si="64"/>
        <v>1.8981369073839635E-3</v>
      </c>
      <c r="H106" s="81">
        <f t="shared" si="65"/>
        <v>1</v>
      </c>
      <c r="I106" s="9">
        <f t="shared" si="78"/>
        <v>-3636723</v>
      </c>
      <c r="J106" s="2">
        <f t="shared" si="74"/>
        <v>0</v>
      </c>
      <c r="K106" s="48">
        <f t="shared" si="79"/>
        <v>2288048</v>
      </c>
      <c r="L106" s="87">
        <f t="shared" si="75"/>
        <v>-229979</v>
      </c>
      <c r="M106" s="2">
        <f t="shared" si="76"/>
        <v>0</v>
      </c>
      <c r="N106" s="48">
        <f t="shared" si="77"/>
        <v>138456</v>
      </c>
      <c r="P106" s="53">
        <f t="shared" si="68"/>
        <v>1.510796721255915E-6</v>
      </c>
      <c r="Q106" s="52">
        <f t="shared" si="69"/>
        <v>6.4936947637644318</v>
      </c>
      <c r="R106" s="52">
        <f t="shared" si="70"/>
        <v>0</v>
      </c>
      <c r="S106" s="16">
        <f t="shared" si="71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2"/>
        <v>89403</v>
      </c>
      <c r="E107" s="4">
        <f t="shared" si="73"/>
        <v>2435422</v>
      </c>
      <c r="F107" s="64">
        <f t="shared" si="80"/>
        <v>7302.6387109988391</v>
      </c>
      <c r="G107" s="27">
        <f t="shared" si="64"/>
        <v>1.8981369073839635E-3</v>
      </c>
      <c r="H107" s="80">
        <f t="shared" si="65"/>
        <v>1</v>
      </c>
      <c r="I107" s="11">
        <f t="shared" si="78"/>
        <v>-3881515</v>
      </c>
      <c r="J107" s="4">
        <f t="shared" si="74"/>
        <v>0</v>
      </c>
      <c r="K107" s="51">
        <f t="shared" si="79"/>
        <v>2435422</v>
      </c>
      <c r="L107" s="86">
        <f t="shared" si="75"/>
        <v>-244792</v>
      </c>
      <c r="M107" s="4">
        <f t="shared" si="76"/>
        <v>0</v>
      </c>
      <c r="N107" s="51">
        <f t="shared" si="77"/>
        <v>147374</v>
      </c>
      <c r="P107" s="54">
        <f t="shared" si="68"/>
        <v>1.510796721255915E-6</v>
      </c>
      <c r="Q107" s="55">
        <f t="shared" si="69"/>
        <v>6.8664946441852441</v>
      </c>
      <c r="R107" s="55">
        <f t="shared" si="70"/>
        <v>0</v>
      </c>
      <c r="S107" s="56">
        <f t="shared" si="71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2"/>
        <v>89403</v>
      </c>
      <c r="E108" s="2">
        <f t="shared" si="73"/>
        <v>2592289</v>
      </c>
      <c r="F108" s="63">
        <f t="shared" si="80"/>
        <v>7302.6387109988391</v>
      </c>
      <c r="G108" s="28">
        <f t="shared" si="64"/>
        <v>1.8981369073839635E-3</v>
      </c>
      <c r="H108" s="81">
        <f t="shared" si="65"/>
        <v>1</v>
      </c>
      <c r="I108" s="9">
        <f t="shared" si="78"/>
        <v>-4142074</v>
      </c>
      <c r="J108" s="2">
        <f t="shared" si="74"/>
        <v>0</v>
      </c>
      <c r="K108" s="48">
        <f t="shared" si="79"/>
        <v>2592289</v>
      </c>
      <c r="L108" s="87">
        <f t="shared" si="75"/>
        <v>-260559</v>
      </c>
      <c r="M108" s="2">
        <f t="shared" si="76"/>
        <v>0</v>
      </c>
      <c r="N108" s="48">
        <f t="shared" si="77"/>
        <v>156867</v>
      </c>
      <c r="P108" s="53">
        <f t="shared" si="68"/>
        <v>1.510796721255915E-6</v>
      </c>
      <c r="Q108" s="52">
        <f t="shared" si="69"/>
        <v>7.2633066530152979</v>
      </c>
      <c r="R108" s="52">
        <f t="shared" si="70"/>
        <v>0</v>
      </c>
      <c r="S108" s="16">
        <f t="shared" si="71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2"/>
        <v>89403</v>
      </c>
      <c r="E109" s="4">
        <f t="shared" si="73"/>
        <v>2759260</v>
      </c>
      <c r="F109" s="64">
        <f t="shared" si="80"/>
        <v>7302.6387109988391</v>
      </c>
      <c r="G109" s="27">
        <f t="shared" si="64"/>
        <v>1.8981369073839635E-3</v>
      </c>
      <c r="H109" s="80">
        <f t="shared" si="65"/>
        <v>1</v>
      </c>
      <c r="I109" s="11">
        <f t="shared" si="78"/>
        <v>-4419416</v>
      </c>
      <c r="J109" s="4">
        <f t="shared" si="74"/>
        <v>0</v>
      </c>
      <c r="K109" s="51">
        <f t="shared" si="79"/>
        <v>2759260</v>
      </c>
      <c r="L109" s="86">
        <f t="shared" si="75"/>
        <v>-277342</v>
      </c>
      <c r="M109" s="4">
        <f t="shared" si="76"/>
        <v>0</v>
      </c>
      <c r="N109" s="51">
        <f t="shared" si="77"/>
        <v>166971</v>
      </c>
      <c r="P109" s="54">
        <f t="shared" si="68"/>
        <v>1.510796721255915E-6</v>
      </c>
      <c r="Q109" s="55">
        <f t="shared" si="69"/>
        <v>7.6856773474303548</v>
      </c>
      <c r="R109" s="55">
        <f t="shared" si="70"/>
        <v>0</v>
      </c>
      <c r="S109" s="56">
        <f t="shared" si="71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2"/>
        <v>89403</v>
      </c>
      <c r="E110" s="2">
        <f t="shared" si="73"/>
        <v>2936985</v>
      </c>
      <c r="F110" s="63">
        <f t="shared" si="80"/>
        <v>7302.6387109988391</v>
      </c>
      <c r="G110" s="28">
        <f t="shared" si="64"/>
        <v>1.8981369073839635E-3</v>
      </c>
      <c r="H110" s="81">
        <f t="shared" si="65"/>
        <v>1</v>
      </c>
      <c r="I110" s="9">
        <f t="shared" si="78"/>
        <v>-4714622</v>
      </c>
      <c r="J110" s="2">
        <f t="shared" si="74"/>
        <v>0</v>
      </c>
      <c r="K110" s="48">
        <f t="shared" si="79"/>
        <v>2936985</v>
      </c>
      <c r="L110" s="87">
        <f t="shared" si="75"/>
        <v>-295206</v>
      </c>
      <c r="M110" s="2">
        <f t="shared" si="76"/>
        <v>0</v>
      </c>
      <c r="N110" s="48">
        <f t="shared" si="77"/>
        <v>177725</v>
      </c>
      <c r="P110" s="53">
        <f t="shared" si="68"/>
        <v>1.510796721255915E-6</v>
      </c>
      <c r="Q110" s="52">
        <f t="shared" si="69"/>
        <v>8.1352535715600176</v>
      </c>
      <c r="R110" s="52">
        <f t="shared" si="70"/>
        <v>0</v>
      </c>
      <c r="S110" s="16">
        <f t="shared" si="71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2"/>
        <v>89403</v>
      </c>
      <c r="E111" s="4">
        <f t="shared" si="73"/>
        <v>3126158</v>
      </c>
      <c r="F111" s="64">
        <f t="shared" si="80"/>
        <v>7302.6387109988391</v>
      </c>
      <c r="G111" s="27">
        <f t="shared" si="64"/>
        <v>1.8981369073839635E-3</v>
      </c>
      <c r="H111" s="80">
        <f t="shared" si="65"/>
        <v>1</v>
      </c>
      <c r="I111" s="11">
        <f t="shared" si="78"/>
        <v>-5028842</v>
      </c>
      <c r="J111" s="4">
        <f t="shared" si="74"/>
        <v>0</v>
      </c>
      <c r="K111" s="51">
        <f t="shared" si="79"/>
        <v>3126158</v>
      </c>
      <c r="L111" s="86">
        <f t="shared" si="75"/>
        <v>-314220</v>
      </c>
      <c r="M111" s="4">
        <f t="shared" si="76"/>
        <v>0</v>
      </c>
      <c r="N111" s="51">
        <f t="shared" si="77"/>
        <v>189173</v>
      </c>
      <c r="P111" s="54">
        <f t="shared" si="68"/>
        <v>1.510796721255915E-6</v>
      </c>
      <c r="Q111" s="55">
        <f t="shared" si="69"/>
        <v>8.6137875140629152</v>
      </c>
      <c r="R111" s="55">
        <f t="shared" si="70"/>
        <v>0</v>
      </c>
      <c r="S111" s="56">
        <f t="shared" si="71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2"/>
        <v>89403</v>
      </c>
      <c r="E112" s="2">
        <f t="shared" si="73"/>
        <v>3327515</v>
      </c>
      <c r="F112" s="63">
        <f t="shared" si="80"/>
        <v>7302.6387109988391</v>
      </c>
      <c r="G112" s="28">
        <f t="shared" si="64"/>
        <v>1.8981369073839635E-3</v>
      </c>
      <c r="H112" s="81">
        <f t="shared" si="65"/>
        <v>1</v>
      </c>
      <c r="I112" s="9">
        <f t="shared" si="78"/>
        <v>-5363301</v>
      </c>
      <c r="J112" s="2">
        <f t="shared" si="74"/>
        <v>0</v>
      </c>
      <c r="K112" s="48">
        <f t="shared" si="79"/>
        <v>3327515</v>
      </c>
      <c r="L112" s="87">
        <f t="shared" si="75"/>
        <v>-334459</v>
      </c>
      <c r="M112" s="2">
        <f t="shared" si="76"/>
        <v>0</v>
      </c>
      <c r="N112" s="48">
        <f t="shared" si="77"/>
        <v>201357</v>
      </c>
      <c r="P112" s="53">
        <f t="shared" si="68"/>
        <v>1.510796721255915E-6</v>
      </c>
      <c r="Q112" s="52">
        <f t="shared" si="69"/>
        <v>9.123143614493614</v>
      </c>
      <c r="R112" s="52">
        <f t="shared" si="70"/>
        <v>0</v>
      </c>
      <c r="S112" s="16">
        <f t="shared" si="71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2"/>
        <v>89403</v>
      </c>
      <c r="E113" s="4">
        <f t="shared" si="73"/>
        <v>3541842</v>
      </c>
      <c r="F113" s="64">
        <f t="shared" si="80"/>
        <v>7302.6387109988391</v>
      </c>
      <c r="G113" s="27">
        <f t="shared" si="64"/>
        <v>1.8981369073839635E-3</v>
      </c>
      <c r="H113" s="80">
        <f t="shared" si="65"/>
        <v>1</v>
      </c>
      <c r="I113" s="11">
        <f t="shared" si="78"/>
        <v>-5719303</v>
      </c>
      <c r="J113" s="4">
        <f t="shared" si="74"/>
        <v>0</v>
      </c>
      <c r="K113" s="51">
        <f t="shared" si="79"/>
        <v>3541842</v>
      </c>
      <c r="L113" s="86">
        <f t="shared" si="75"/>
        <v>-356002</v>
      </c>
      <c r="M113" s="4">
        <f t="shared" si="76"/>
        <v>0</v>
      </c>
      <c r="N113" s="51">
        <f t="shared" si="77"/>
        <v>214327</v>
      </c>
      <c r="P113" s="54">
        <f t="shared" si="68"/>
        <v>1.510796721255915E-6</v>
      </c>
      <c r="Q113" s="55">
        <f t="shared" si="69"/>
        <v>9.6653073749863303</v>
      </c>
      <c r="R113" s="55">
        <f t="shared" si="70"/>
        <v>0</v>
      </c>
      <c r="S113" s="56">
        <f t="shared" si="71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2"/>
        <v>89403</v>
      </c>
      <c r="E114" s="2">
        <f t="shared" si="73"/>
        <v>3769974</v>
      </c>
      <c r="F114" s="63">
        <f t="shared" si="80"/>
        <v>7302.6387109988391</v>
      </c>
      <c r="G114" s="28">
        <f t="shared" si="64"/>
        <v>1.8981369073839635E-3</v>
      </c>
      <c r="H114" s="81">
        <f t="shared" si="65"/>
        <v>1</v>
      </c>
      <c r="I114" s="9">
        <f t="shared" si="78"/>
        <v>-6098235</v>
      </c>
      <c r="J114" s="2">
        <f t="shared" si="74"/>
        <v>0</v>
      </c>
      <c r="K114" s="48">
        <f t="shared" si="79"/>
        <v>3769974</v>
      </c>
      <c r="L114" s="87">
        <f t="shared" si="75"/>
        <v>-378932</v>
      </c>
      <c r="M114" s="2">
        <f t="shared" si="76"/>
        <v>0</v>
      </c>
      <c r="N114" s="48">
        <f t="shared" si="77"/>
        <v>228132</v>
      </c>
      <c r="P114" s="53">
        <f t="shared" si="68"/>
        <v>1.510796721255915E-6</v>
      </c>
      <c r="Q114" s="52">
        <f t="shared" si="69"/>
        <v>10.242392755421839</v>
      </c>
      <c r="R114" s="52">
        <f t="shared" si="70"/>
        <v>0</v>
      </c>
      <c r="S114" s="16">
        <f t="shared" si="71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2"/>
        <v>89403</v>
      </c>
      <c r="E115" s="4">
        <f t="shared" si="73"/>
        <v>4012800</v>
      </c>
      <c r="F115" s="64">
        <f t="shared" si="80"/>
        <v>7302.6387109988391</v>
      </c>
      <c r="G115" s="27">
        <f t="shared" si="64"/>
        <v>1.8981369073839635E-3</v>
      </c>
      <c r="H115" s="80">
        <f t="shared" si="65"/>
        <v>1</v>
      </c>
      <c r="I115" s="11">
        <f t="shared" si="78"/>
        <v>-6501574</v>
      </c>
      <c r="J115" s="4">
        <f t="shared" si="74"/>
        <v>0</v>
      </c>
      <c r="K115" s="51">
        <f t="shared" si="79"/>
        <v>4012800</v>
      </c>
      <c r="L115" s="86">
        <f t="shared" si="75"/>
        <v>-403339</v>
      </c>
      <c r="M115" s="4">
        <f t="shared" si="76"/>
        <v>0</v>
      </c>
      <c r="N115" s="51">
        <f t="shared" si="77"/>
        <v>242826</v>
      </c>
      <c r="P115" s="54">
        <f t="shared" si="68"/>
        <v>1.510796721255915E-6</v>
      </c>
      <c r="Q115" s="55">
        <f t="shared" si="69"/>
        <v>10.856648102194391</v>
      </c>
      <c r="R115" s="55">
        <f t="shared" si="70"/>
        <v>0</v>
      </c>
      <c r="S115" s="56">
        <f t="shared" si="71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2"/>
        <v>89403</v>
      </c>
      <c r="E116" s="2">
        <f t="shared" si="73"/>
        <v>4271267</v>
      </c>
      <c r="F116" s="63">
        <f t="shared" si="80"/>
        <v>7302.6387109988391</v>
      </c>
      <c r="G116" s="28">
        <f t="shared" si="64"/>
        <v>1.8981369073839635E-3</v>
      </c>
      <c r="H116" s="81">
        <f t="shared" si="65"/>
        <v>1</v>
      </c>
      <c r="I116" s="9">
        <f t="shared" si="78"/>
        <v>-6930892</v>
      </c>
      <c r="J116" s="2">
        <f t="shared" si="74"/>
        <v>0</v>
      </c>
      <c r="K116" s="48">
        <f t="shared" si="79"/>
        <v>4271267</v>
      </c>
      <c r="L116" s="87">
        <f t="shared" si="75"/>
        <v>-429318</v>
      </c>
      <c r="M116" s="2">
        <f t="shared" si="76"/>
        <v>0</v>
      </c>
      <c r="N116" s="48">
        <f t="shared" si="77"/>
        <v>258467</v>
      </c>
      <c r="P116" s="53">
        <f t="shared" si="68"/>
        <v>1.510796721255915E-6</v>
      </c>
      <c r="Q116" s="52">
        <f t="shared" si="69"/>
        <v>11.510467623353806</v>
      </c>
      <c r="R116" s="52">
        <f t="shared" si="70"/>
        <v>0</v>
      </c>
      <c r="S116" s="16">
        <f t="shared" si="71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2"/>
        <v>89403</v>
      </c>
      <c r="E117" s="4">
        <f t="shared" si="73"/>
        <v>4546382</v>
      </c>
      <c r="F117" s="64">
        <f t="shared" si="80"/>
        <v>7302.6387109988391</v>
      </c>
      <c r="G117" s="27">
        <f t="shared" si="64"/>
        <v>1.8981369073839635E-3</v>
      </c>
      <c r="H117" s="80">
        <f t="shared" si="65"/>
        <v>1</v>
      </c>
      <c r="I117" s="11">
        <f t="shared" si="78"/>
        <v>-7387863</v>
      </c>
      <c r="J117" s="4">
        <f t="shared" si="74"/>
        <v>0</v>
      </c>
      <c r="K117" s="51">
        <f t="shared" si="79"/>
        <v>4546382</v>
      </c>
      <c r="L117" s="86">
        <f t="shared" si="75"/>
        <v>-456971</v>
      </c>
      <c r="M117" s="4">
        <f t="shared" si="76"/>
        <v>0</v>
      </c>
      <c r="N117" s="51">
        <f t="shared" si="77"/>
        <v>275115</v>
      </c>
      <c r="P117" s="54">
        <f t="shared" si="68"/>
        <v>1.510796721255915E-6</v>
      </c>
      <c r="Q117" s="55">
        <f t="shared" si="69"/>
        <v>12.206399654964132</v>
      </c>
      <c r="R117" s="55">
        <f t="shared" si="70"/>
        <v>0</v>
      </c>
      <c r="S117" s="56">
        <f t="shared" si="71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2"/>
        <v>89403</v>
      </c>
      <c r="E118" s="2">
        <f t="shared" si="73"/>
        <v>4839217</v>
      </c>
      <c r="F118" s="63">
        <f t="shared" si="80"/>
        <v>7302.6387109988391</v>
      </c>
      <c r="G118" s="28">
        <f t="shared" si="64"/>
        <v>1.8981369073839635E-3</v>
      </c>
      <c r="H118" s="81">
        <f t="shared" si="65"/>
        <v>1</v>
      </c>
      <c r="I118" s="9">
        <f t="shared" si="78"/>
        <v>-7874268</v>
      </c>
      <c r="J118" s="2">
        <f t="shared" si="74"/>
        <v>0</v>
      </c>
      <c r="K118" s="48">
        <f t="shared" si="79"/>
        <v>4839217</v>
      </c>
      <c r="L118" s="87">
        <f t="shared" si="75"/>
        <v>-486405</v>
      </c>
      <c r="M118" s="2">
        <f t="shared" si="76"/>
        <v>0</v>
      </c>
      <c r="N118" s="48">
        <f t="shared" si="77"/>
        <v>292835</v>
      </c>
      <c r="P118" s="53">
        <f t="shared" si="68"/>
        <v>1.510796721255915E-6</v>
      </c>
      <c r="Q118" s="52">
        <f t="shared" si="69"/>
        <v>12.947157647445724</v>
      </c>
      <c r="R118" s="52">
        <f t="shared" si="70"/>
        <v>0</v>
      </c>
      <c r="S118" s="16">
        <f t="shared" si="71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2"/>
        <v>89403</v>
      </c>
      <c r="E119" s="4">
        <f t="shared" si="73"/>
        <v>5150914</v>
      </c>
      <c r="F119" s="64">
        <f t="shared" si="80"/>
        <v>7302.6387109988391</v>
      </c>
      <c r="G119" s="27">
        <f t="shared" si="64"/>
        <v>1.8981369073839635E-3</v>
      </c>
      <c r="H119" s="80">
        <f t="shared" si="65"/>
        <v>1</v>
      </c>
      <c r="I119" s="11">
        <f t="shared" si="78"/>
        <v>-8392002</v>
      </c>
      <c r="J119" s="4">
        <f t="shared" si="74"/>
        <v>0</v>
      </c>
      <c r="K119" s="51">
        <f t="shared" si="79"/>
        <v>5150914</v>
      </c>
      <c r="L119" s="86">
        <f t="shared" si="75"/>
        <v>-517734</v>
      </c>
      <c r="M119" s="4">
        <f t="shared" si="76"/>
        <v>0</v>
      </c>
      <c r="N119" s="51">
        <f t="shared" si="77"/>
        <v>311697</v>
      </c>
      <c r="P119" s="54">
        <f t="shared" ref="P119:P150" si="81">R$17*((1+P$17-Q$17)*(1+P$17+S$17)-Q$17)</f>
        <v>1.510796721255915E-6</v>
      </c>
      <c r="Q119" s="55">
        <f t="shared" ref="Q119:Q150" si="82">(1+P$17-Q$17)*(1+P$17+S$17)-R$17*((S$17*K118)+((I118+J118)*(1+P$17+S$17)))</f>
        <v>13.735628594867245</v>
      </c>
      <c r="R119" s="55">
        <f t="shared" ref="R119:R150" si="83">-J118*(1+P$17+S$17)</f>
        <v>0</v>
      </c>
      <c r="S119" s="56">
        <f t="shared" si="71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2"/>
        <v>89403</v>
      </c>
      <c r="E120" s="2">
        <f t="shared" si="73"/>
        <v>5482687</v>
      </c>
      <c r="F120" s="63">
        <f t="shared" si="80"/>
        <v>7302.6387109988391</v>
      </c>
      <c r="G120" s="28">
        <f t="shared" si="64"/>
        <v>1.8981369073839635E-3</v>
      </c>
      <c r="H120" s="81">
        <f t="shared" si="65"/>
        <v>1</v>
      </c>
      <c r="I120" s="9">
        <f t="shared" si="78"/>
        <v>-8943084</v>
      </c>
      <c r="J120" s="2">
        <f t="shared" si="74"/>
        <v>0</v>
      </c>
      <c r="K120" s="48">
        <f t="shared" si="79"/>
        <v>5482687</v>
      </c>
      <c r="L120" s="87">
        <f t="shared" si="75"/>
        <v>-551082</v>
      </c>
      <c r="M120" s="2">
        <f t="shared" si="76"/>
        <v>0</v>
      </c>
      <c r="N120" s="48">
        <f t="shared" si="77"/>
        <v>331773</v>
      </c>
      <c r="P120" s="53">
        <f t="shared" si="81"/>
        <v>1.510796721255915E-6</v>
      </c>
      <c r="Q120" s="52">
        <f t="shared" si="82"/>
        <v>14.574884510087742</v>
      </c>
      <c r="R120" s="52">
        <f t="shared" si="83"/>
        <v>0</v>
      </c>
      <c r="S120" s="16">
        <f t="shared" si="71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2"/>
        <v>89403</v>
      </c>
      <c r="E121" s="4">
        <f t="shared" si="73"/>
        <v>5835830</v>
      </c>
      <c r="F121" s="64">
        <f t="shared" si="80"/>
        <v>7302.6387109988391</v>
      </c>
      <c r="G121" s="27">
        <f t="shared" si="64"/>
        <v>1.8981369073839635E-3</v>
      </c>
      <c r="H121" s="80">
        <f t="shared" si="65"/>
        <v>1</v>
      </c>
      <c r="I121" s="11">
        <f t="shared" si="78"/>
        <v>-9529661</v>
      </c>
      <c r="J121" s="4">
        <f t="shared" si="74"/>
        <v>0</v>
      </c>
      <c r="K121" s="51">
        <f t="shared" si="79"/>
        <v>5835830</v>
      </c>
      <c r="L121" s="86">
        <f t="shared" si="75"/>
        <v>-586577</v>
      </c>
      <c r="M121" s="4">
        <f t="shared" si="76"/>
        <v>0</v>
      </c>
      <c r="N121" s="51">
        <f t="shared" si="77"/>
        <v>353143</v>
      </c>
      <c r="P121" s="54">
        <f t="shared" si="81"/>
        <v>1.510796721255915E-6</v>
      </c>
      <c r="Q121" s="55">
        <f t="shared" si="82"/>
        <v>15.468197979873944</v>
      </c>
      <c r="R121" s="55">
        <f t="shared" si="83"/>
        <v>0</v>
      </c>
      <c r="S121" s="56">
        <f t="shared" si="71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2"/>
        <v>89403</v>
      </c>
      <c r="E122" s="2">
        <f t="shared" si="73"/>
        <v>6211719</v>
      </c>
      <c r="F122" s="63">
        <f t="shared" si="80"/>
        <v>7302.6387109988391</v>
      </c>
      <c r="G122" s="28">
        <f t="shared" si="64"/>
        <v>1.8981369073839635E-3</v>
      </c>
      <c r="H122" s="81">
        <f t="shared" si="65"/>
        <v>1</v>
      </c>
      <c r="I122" s="9">
        <f t="shared" si="78"/>
        <v>-10154020</v>
      </c>
      <c r="J122" s="2">
        <f t="shared" si="74"/>
        <v>0</v>
      </c>
      <c r="K122" s="48">
        <f t="shared" si="79"/>
        <v>6211719</v>
      </c>
      <c r="L122" s="87">
        <f t="shared" si="75"/>
        <v>-624359</v>
      </c>
      <c r="M122" s="2">
        <f t="shared" si="76"/>
        <v>0</v>
      </c>
      <c r="N122" s="48">
        <f t="shared" si="77"/>
        <v>375889</v>
      </c>
      <c r="P122" s="53">
        <f t="shared" si="81"/>
        <v>1.510796721255915E-6</v>
      </c>
      <c r="Q122" s="52">
        <f t="shared" si="82"/>
        <v>16.419049560067183</v>
      </c>
      <c r="R122" s="52">
        <f t="shared" si="83"/>
        <v>0</v>
      </c>
      <c r="S122" s="16">
        <f t="shared" si="71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2"/>
        <v>89403</v>
      </c>
      <c r="E123" s="4">
        <f t="shared" si="73"/>
        <v>6611819</v>
      </c>
      <c r="F123" s="64">
        <f t="shared" si="80"/>
        <v>7302.6387109988391</v>
      </c>
      <c r="G123" s="27">
        <f t="shared" si="64"/>
        <v>1.8981369073839635E-3</v>
      </c>
      <c r="H123" s="80">
        <f t="shared" si="65"/>
        <v>1</v>
      </c>
      <c r="I123" s="11">
        <f t="shared" si="78"/>
        <v>-10818594</v>
      </c>
      <c r="J123" s="4">
        <f t="shared" si="74"/>
        <v>0</v>
      </c>
      <c r="K123" s="51">
        <f t="shared" si="79"/>
        <v>6611819</v>
      </c>
      <c r="L123" s="86">
        <f t="shared" si="75"/>
        <v>-664574</v>
      </c>
      <c r="M123" s="4">
        <f t="shared" si="76"/>
        <v>0</v>
      </c>
      <c r="N123" s="51">
        <f t="shared" si="77"/>
        <v>400100</v>
      </c>
      <c r="P123" s="54">
        <f t="shared" si="81"/>
        <v>1.510796721255915E-6</v>
      </c>
      <c r="Q123" s="55">
        <f t="shared" si="82"/>
        <v>17.431146376550782</v>
      </c>
      <c r="R123" s="55">
        <f t="shared" si="83"/>
        <v>0</v>
      </c>
      <c r="S123" s="56">
        <f t="shared" si="71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2"/>
        <v>89403</v>
      </c>
      <c r="E124" s="2">
        <f t="shared" si="73"/>
        <v>7037690</v>
      </c>
      <c r="F124" s="63">
        <f t="shared" si="80"/>
        <v>7302.6387109988391</v>
      </c>
      <c r="G124" s="28">
        <f t="shared" si="64"/>
        <v>1.8981369073839635E-3</v>
      </c>
      <c r="H124" s="81">
        <f t="shared" si="65"/>
        <v>1</v>
      </c>
      <c r="I124" s="9">
        <f t="shared" si="78"/>
        <v>-11525974</v>
      </c>
      <c r="J124" s="2">
        <f t="shared" si="74"/>
        <v>0</v>
      </c>
      <c r="K124" s="48">
        <f t="shared" si="79"/>
        <v>7037690</v>
      </c>
      <c r="L124" s="87">
        <f t="shared" si="75"/>
        <v>-707380</v>
      </c>
      <c r="M124" s="2">
        <f t="shared" si="76"/>
        <v>0</v>
      </c>
      <c r="N124" s="48">
        <f t="shared" si="77"/>
        <v>425871</v>
      </c>
      <c r="P124" s="53">
        <f t="shared" si="81"/>
        <v>1.510796721255915E-6</v>
      </c>
      <c r="Q124" s="52">
        <f t="shared" si="82"/>
        <v>18.508432403333799</v>
      </c>
      <c r="R124" s="52">
        <f t="shared" si="83"/>
        <v>0</v>
      </c>
      <c r="S124" s="16">
        <f t="shared" si="71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2"/>
        <v>89403</v>
      </c>
      <c r="E125" s="4">
        <f t="shared" si="73"/>
        <v>7490992</v>
      </c>
      <c r="F125" s="64">
        <f t="shared" si="80"/>
        <v>7302.6387109988391</v>
      </c>
      <c r="G125" s="27">
        <f t="shared" si="64"/>
        <v>1.8981369073839635E-3</v>
      </c>
      <c r="H125" s="80">
        <f t="shared" si="65"/>
        <v>1</v>
      </c>
      <c r="I125" s="11">
        <f t="shared" si="78"/>
        <v>-12278916</v>
      </c>
      <c r="J125" s="4">
        <f t="shared" si="74"/>
        <v>0</v>
      </c>
      <c r="K125" s="51">
        <f t="shared" si="79"/>
        <v>7490992</v>
      </c>
      <c r="L125" s="86">
        <f t="shared" si="75"/>
        <v>-752942</v>
      </c>
      <c r="M125" s="4">
        <f t="shared" si="76"/>
        <v>0</v>
      </c>
      <c r="N125" s="51">
        <f t="shared" si="77"/>
        <v>453302</v>
      </c>
      <c r="P125" s="54">
        <f t="shared" si="81"/>
        <v>1.510796721255915E-6</v>
      </c>
      <c r="Q125" s="55">
        <f t="shared" si="82"/>
        <v>19.655107715251717</v>
      </c>
      <c r="R125" s="55">
        <f t="shared" si="83"/>
        <v>0</v>
      </c>
      <c r="S125" s="56">
        <f t="shared" si="71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2"/>
        <v>89403</v>
      </c>
      <c r="E126" s="2">
        <f t="shared" si="73"/>
        <v>7973491</v>
      </c>
      <c r="F126" s="63">
        <f t="shared" si="80"/>
        <v>7302.6387109988391</v>
      </c>
      <c r="G126" s="28">
        <f t="shared" si="64"/>
        <v>1.8981369073839635E-3</v>
      </c>
      <c r="H126" s="81">
        <f t="shared" si="65"/>
        <v>1</v>
      </c>
      <c r="I126" s="9">
        <f t="shared" si="78"/>
        <v>-13080356</v>
      </c>
      <c r="J126" s="2">
        <f t="shared" si="74"/>
        <v>0</v>
      </c>
      <c r="K126" s="48">
        <f t="shared" si="79"/>
        <v>7973491</v>
      </c>
      <c r="L126" s="87">
        <f t="shared" si="75"/>
        <v>-801440</v>
      </c>
      <c r="M126" s="2">
        <f t="shared" si="76"/>
        <v>0</v>
      </c>
      <c r="N126" s="48">
        <f t="shared" si="77"/>
        <v>482499</v>
      </c>
      <c r="P126" s="53">
        <f t="shared" si="81"/>
        <v>1.510796721255915E-6</v>
      </c>
      <c r="Q126" s="52">
        <f t="shared" si="82"/>
        <v>20.875639963108593</v>
      </c>
      <c r="R126" s="52">
        <f t="shared" si="83"/>
        <v>0</v>
      </c>
      <c r="S126" s="16">
        <f t="shared" si="71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2"/>
        <v>89403</v>
      </c>
      <c r="E127" s="4">
        <f t="shared" si="73"/>
        <v>8487068</v>
      </c>
      <c r="F127" s="64">
        <f t="shared" si="80"/>
        <v>7302.6387109988391</v>
      </c>
      <c r="G127" s="27">
        <f t="shared" si="64"/>
        <v>1.8981369073839635E-3</v>
      </c>
      <c r="H127" s="80">
        <f t="shared" si="65"/>
        <v>1</v>
      </c>
      <c r="I127" s="11">
        <f t="shared" si="78"/>
        <v>-13933417</v>
      </c>
      <c r="J127" s="4">
        <f t="shared" si="74"/>
        <v>0</v>
      </c>
      <c r="K127" s="51">
        <f t="shared" si="79"/>
        <v>8487068</v>
      </c>
      <c r="L127" s="86">
        <f t="shared" si="75"/>
        <v>-853061</v>
      </c>
      <c r="M127" s="4">
        <f t="shared" si="76"/>
        <v>0</v>
      </c>
      <c r="N127" s="51">
        <f t="shared" si="77"/>
        <v>513577</v>
      </c>
      <c r="P127" s="54">
        <f t="shared" si="81"/>
        <v>1.510796721255915E-6</v>
      </c>
      <c r="Q127" s="55">
        <f t="shared" si="82"/>
        <v>22.174788195152964</v>
      </c>
      <c r="R127" s="55">
        <f t="shared" si="83"/>
        <v>0</v>
      </c>
      <c r="S127" s="56">
        <f t="shared" si="71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2"/>
        <v>89403</v>
      </c>
      <c r="E128" s="2">
        <f t="shared" si="73"/>
        <v>9033725</v>
      </c>
      <c r="F128" s="63">
        <f t="shared" si="80"/>
        <v>7302.6387109988391</v>
      </c>
      <c r="G128" s="28">
        <f t="shared" si="64"/>
        <v>1.8981369073839635E-3</v>
      </c>
      <c r="H128" s="81">
        <f t="shared" si="65"/>
        <v>1</v>
      </c>
      <c r="I128" s="9">
        <f t="shared" si="78"/>
        <v>-14841424</v>
      </c>
      <c r="J128" s="2">
        <f t="shared" si="74"/>
        <v>0</v>
      </c>
      <c r="K128" s="48">
        <f t="shared" si="79"/>
        <v>9033725</v>
      </c>
      <c r="L128" s="87">
        <f t="shared" si="75"/>
        <v>-908007</v>
      </c>
      <c r="M128" s="2">
        <f t="shared" si="76"/>
        <v>0</v>
      </c>
      <c r="N128" s="48">
        <f t="shared" si="77"/>
        <v>546657</v>
      </c>
      <c r="P128" s="53">
        <f t="shared" si="81"/>
        <v>1.510796721255915E-6</v>
      </c>
      <c r="Q128" s="52">
        <f t="shared" si="82"/>
        <v>23.557614983953272</v>
      </c>
      <c r="R128" s="52">
        <f t="shared" si="83"/>
        <v>0</v>
      </c>
      <c r="S128" s="16">
        <f t="shared" si="71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2"/>
        <v>89403</v>
      </c>
      <c r="E129" s="4">
        <f t="shared" si="73"/>
        <v>9615593</v>
      </c>
      <c r="F129" s="64">
        <f t="shared" si="80"/>
        <v>7302.6387109988391</v>
      </c>
      <c r="G129" s="27">
        <f t="shared" si="64"/>
        <v>1.8981369073839635E-3</v>
      </c>
      <c r="H129" s="80">
        <f t="shared" si="65"/>
        <v>1</v>
      </c>
      <c r="I129" s="11">
        <f t="shared" si="78"/>
        <v>-15807916</v>
      </c>
      <c r="J129" s="4">
        <f t="shared" si="74"/>
        <v>0</v>
      </c>
      <c r="K129" s="51">
        <f t="shared" si="79"/>
        <v>9615593</v>
      </c>
      <c r="L129" s="86">
        <f t="shared" si="75"/>
        <v>-966492</v>
      </c>
      <c r="M129" s="4">
        <f t="shared" si="76"/>
        <v>0</v>
      </c>
      <c r="N129" s="51">
        <f t="shared" si="77"/>
        <v>581868</v>
      </c>
      <c r="P129" s="54">
        <f t="shared" si="81"/>
        <v>1.510796721255915E-6</v>
      </c>
      <c r="Q129" s="55">
        <f t="shared" si="82"/>
        <v>25.029510247873819</v>
      </c>
      <c r="R129" s="55">
        <f t="shared" si="83"/>
        <v>0</v>
      </c>
      <c r="S129" s="56">
        <f t="shared" si="71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2"/>
        <v>89403</v>
      </c>
      <c r="E130" s="2">
        <f t="shared" si="73"/>
        <v>10234939</v>
      </c>
      <c r="F130" s="63">
        <f t="shared" si="80"/>
        <v>7302.6387109988391</v>
      </c>
      <c r="G130" s="28">
        <f t="shared" si="64"/>
        <v>1.8981369073839635E-3</v>
      </c>
      <c r="H130" s="81">
        <f t="shared" si="65"/>
        <v>1</v>
      </c>
      <c r="I130" s="9">
        <f t="shared" si="78"/>
        <v>-16836661</v>
      </c>
      <c r="J130" s="2">
        <f t="shared" si="74"/>
        <v>0</v>
      </c>
      <c r="K130" s="48">
        <f t="shared" si="79"/>
        <v>10234939</v>
      </c>
      <c r="L130" s="87">
        <f t="shared" si="75"/>
        <v>-1028745</v>
      </c>
      <c r="M130" s="2">
        <f t="shared" si="76"/>
        <v>0</v>
      </c>
      <c r="N130" s="48">
        <f t="shared" si="77"/>
        <v>619346</v>
      </c>
      <c r="P130" s="53">
        <f t="shared" si="81"/>
        <v>1.510796721255915E-6</v>
      </c>
      <c r="Q130" s="52">
        <f t="shared" si="82"/>
        <v>26.596210829642164</v>
      </c>
      <c r="R130" s="52">
        <f t="shared" si="83"/>
        <v>0</v>
      </c>
      <c r="S130" s="16">
        <f t="shared" si="71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2"/>
        <v>89403</v>
      </c>
      <c r="E131" s="4">
        <f t="shared" si="73"/>
        <v>10894178</v>
      </c>
      <c r="F131" s="64">
        <f t="shared" si="80"/>
        <v>7302.6387109988391</v>
      </c>
      <c r="G131" s="27">
        <f t="shared" si="64"/>
        <v>1.8981369073839635E-3</v>
      </c>
      <c r="H131" s="80">
        <f t="shared" si="65"/>
        <v>1</v>
      </c>
      <c r="I131" s="11">
        <f t="shared" si="78"/>
        <v>-17931668</v>
      </c>
      <c r="J131" s="4">
        <f t="shared" si="74"/>
        <v>0</v>
      </c>
      <c r="K131" s="51">
        <f t="shared" si="79"/>
        <v>10894178</v>
      </c>
      <c r="L131" s="86">
        <f t="shared" si="75"/>
        <v>-1095007</v>
      </c>
      <c r="M131" s="4">
        <f t="shared" si="76"/>
        <v>0</v>
      </c>
      <c r="N131" s="51">
        <f t="shared" si="77"/>
        <v>659239</v>
      </c>
      <c r="P131" s="54">
        <f t="shared" si="81"/>
        <v>1.510796721255915E-6</v>
      </c>
      <c r="Q131" s="55">
        <f t="shared" si="82"/>
        <v>28.263824480758373</v>
      </c>
      <c r="R131" s="55">
        <f t="shared" si="83"/>
        <v>0</v>
      </c>
      <c r="S131" s="56">
        <f t="shared" si="71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2"/>
        <v>89403</v>
      </c>
      <c r="E132" s="2">
        <f t="shared" si="73"/>
        <v>11595879</v>
      </c>
      <c r="F132" s="63">
        <f t="shared" si="80"/>
        <v>7302.6387109988391</v>
      </c>
      <c r="G132" s="28">
        <f t="shared" ref="G132:G195" si="84">D132/U$3</f>
        <v>1.8981369073839635E-3</v>
      </c>
      <c r="H132" s="81">
        <f t="shared" si="65"/>
        <v>1</v>
      </c>
      <c r="I132" s="9">
        <f t="shared" si="78"/>
        <v>-19097205</v>
      </c>
      <c r="J132" s="2">
        <f t="shared" si="74"/>
        <v>0</v>
      </c>
      <c r="K132" s="48">
        <f t="shared" si="79"/>
        <v>11595879</v>
      </c>
      <c r="L132" s="87">
        <f t="shared" si="75"/>
        <v>-1165537</v>
      </c>
      <c r="M132" s="2">
        <f t="shared" si="76"/>
        <v>0</v>
      </c>
      <c r="N132" s="48">
        <f t="shared" si="77"/>
        <v>701701</v>
      </c>
      <c r="P132" s="53">
        <f t="shared" si="81"/>
        <v>1.510796721255915E-6</v>
      </c>
      <c r="Q132" s="52">
        <f t="shared" si="82"/>
        <v>30.038850091795769</v>
      </c>
      <c r="R132" s="52">
        <f t="shared" si="83"/>
        <v>0</v>
      </c>
      <c r="S132" s="16">
        <f t="shared" si="71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2"/>
        <v>89403</v>
      </c>
      <c r="E133" s="4">
        <f t="shared" si="73"/>
        <v>12342777</v>
      </c>
      <c r="F133" s="64">
        <f t="shared" si="80"/>
        <v>7302.6387109988391</v>
      </c>
      <c r="G133" s="27">
        <f t="shared" si="84"/>
        <v>1.8981369073839635E-3</v>
      </c>
      <c r="H133" s="80">
        <f t="shared" ref="H133:H196" si="85">D133/D132</f>
        <v>1</v>
      </c>
      <c r="I133" s="11">
        <f t="shared" ref="I133:I164" si="86">INT((S$17*K133+I132)/(1+R$17*J133))</f>
        <v>-20337815</v>
      </c>
      <c r="J133" s="4">
        <f t="shared" si="74"/>
        <v>0</v>
      </c>
      <c r="K133" s="51">
        <f t="shared" ref="K133:K164" si="87">INT((Q$17*J133+K132)/(1+P$17+S$17))</f>
        <v>12342777</v>
      </c>
      <c r="L133" s="86">
        <f t="shared" si="75"/>
        <v>-1240610</v>
      </c>
      <c r="M133" s="4">
        <f t="shared" si="76"/>
        <v>0</v>
      </c>
      <c r="N133" s="51">
        <f t="shared" si="77"/>
        <v>746898</v>
      </c>
      <c r="P133" s="54">
        <f t="shared" si="81"/>
        <v>1.510796721255915E-6</v>
      </c>
      <c r="Q133" s="55">
        <f t="shared" si="82"/>
        <v>31.928206082652078</v>
      </c>
      <c r="R133" s="55">
        <f t="shared" si="83"/>
        <v>0</v>
      </c>
      <c r="S133" s="56">
        <f t="shared" si="71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2"/>
        <v>89403</v>
      </c>
      <c r="E134" s="2">
        <f t="shared" si="73"/>
        <v>13137783</v>
      </c>
      <c r="F134" s="63">
        <f t="shared" si="80"/>
        <v>7302.6387109988391</v>
      </c>
      <c r="G134" s="28">
        <f t="shared" si="84"/>
        <v>1.8981369073839635E-3</v>
      </c>
      <c r="H134" s="81">
        <f t="shared" si="85"/>
        <v>1</v>
      </c>
      <c r="I134" s="9">
        <f t="shared" si="86"/>
        <v>-21658333</v>
      </c>
      <c r="J134" s="2">
        <f t="shared" si="74"/>
        <v>0</v>
      </c>
      <c r="K134" s="48">
        <f t="shared" si="87"/>
        <v>13137783</v>
      </c>
      <c r="L134" s="87">
        <f t="shared" si="75"/>
        <v>-1320518</v>
      </c>
      <c r="M134" s="2">
        <f t="shared" si="76"/>
        <v>0</v>
      </c>
      <c r="N134" s="48">
        <f t="shared" si="77"/>
        <v>795006</v>
      </c>
      <c r="P134" s="53">
        <f t="shared" si="81"/>
        <v>1.510796721255915E-6</v>
      </c>
      <c r="Q134" s="52">
        <f t="shared" si="82"/>
        <v>33.939256724550376</v>
      </c>
      <c r="R134" s="52">
        <f t="shared" si="83"/>
        <v>0</v>
      </c>
      <c r="S134" s="16">
        <f t="shared" si="71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2"/>
        <v>89403</v>
      </c>
      <c r="E135" s="4">
        <f t="shared" si="73"/>
        <v>13983996</v>
      </c>
      <c r="F135" s="64">
        <f t="shared" si="80"/>
        <v>7302.6387109988391</v>
      </c>
      <c r="G135" s="27">
        <f t="shared" si="84"/>
        <v>1.8981369073839635E-3</v>
      </c>
      <c r="H135" s="80">
        <f t="shared" si="85"/>
        <v>1</v>
      </c>
      <c r="I135" s="11">
        <f t="shared" si="86"/>
        <v>-23063907</v>
      </c>
      <c r="J135" s="4">
        <f t="shared" si="74"/>
        <v>0</v>
      </c>
      <c r="K135" s="51">
        <f t="shared" si="87"/>
        <v>13983996</v>
      </c>
      <c r="L135" s="86">
        <f t="shared" si="75"/>
        <v>-1405574</v>
      </c>
      <c r="M135" s="4">
        <f t="shared" si="76"/>
        <v>0</v>
      </c>
      <c r="N135" s="51">
        <f t="shared" si="77"/>
        <v>846213</v>
      </c>
      <c r="P135" s="54">
        <f t="shared" si="81"/>
        <v>1.510796721255915E-6</v>
      </c>
      <c r="Q135" s="55">
        <f t="shared" si="82"/>
        <v>36.079839659098489</v>
      </c>
      <c r="R135" s="55">
        <f t="shared" si="83"/>
        <v>0</v>
      </c>
      <c r="S135" s="56">
        <f t="shared" si="71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2"/>
        <v>89403</v>
      </c>
      <c r="E136" s="2">
        <f t="shared" si="73"/>
        <v>14884714</v>
      </c>
      <c r="F136" s="63">
        <f t="shared" si="80"/>
        <v>7302.6387109988391</v>
      </c>
      <c r="G136" s="28">
        <f t="shared" si="84"/>
        <v>1.8981369073839635E-3</v>
      </c>
      <c r="H136" s="81">
        <f t="shared" si="85"/>
        <v>1</v>
      </c>
      <c r="I136" s="9">
        <f t="shared" si="86"/>
        <v>-24560015</v>
      </c>
      <c r="J136" s="2">
        <f t="shared" si="74"/>
        <v>0</v>
      </c>
      <c r="K136" s="48">
        <f t="shared" si="87"/>
        <v>14884714</v>
      </c>
      <c r="L136" s="87">
        <f t="shared" si="75"/>
        <v>-1496108</v>
      </c>
      <c r="M136" s="2">
        <f t="shared" si="76"/>
        <v>0</v>
      </c>
      <c r="N136" s="48">
        <f t="shared" si="77"/>
        <v>900718</v>
      </c>
      <c r="P136" s="53">
        <f t="shared" si="81"/>
        <v>1.510796721255915E-6</v>
      </c>
      <c r="Q136" s="52">
        <f t="shared" si="82"/>
        <v>38.358299834915307</v>
      </c>
      <c r="R136" s="52">
        <f t="shared" si="83"/>
        <v>0</v>
      </c>
      <c r="S136" s="16">
        <f t="shared" si="71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2"/>
        <v>89403</v>
      </c>
      <c r="E137" s="4">
        <f t="shared" si="73"/>
        <v>15843448</v>
      </c>
      <c r="F137" s="64">
        <f t="shared" si="80"/>
        <v>7302.6387109988391</v>
      </c>
      <c r="G137" s="27">
        <f t="shared" si="84"/>
        <v>1.8981369073839635E-3</v>
      </c>
      <c r="H137" s="80">
        <f t="shared" si="85"/>
        <v>1</v>
      </c>
      <c r="I137" s="11">
        <f t="shared" si="86"/>
        <v>-26152488</v>
      </c>
      <c r="J137" s="4">
        <f t="shared" si="74"/>
        <v>0</v>
      </c>
      <c r="K137" s="51">
        <f t="shared" si="87"/>
        <v>15843448</v>
      </c>
      <c r="L137" s="86">
        <f t="shared" si="75"/>
        <v>-1592473</v>
      </c>
      <c r="M137" s="4">
        <f t="shared" si="76"/>
        <v>0</v>
      </c>
      <c r="N137" s="51">
        <f t="shared" si="77"/>
        <v>958734</v>
      </c>
      <c r="P137" s="54">
        <f t="shared" si="81"/>
        <v>1.510796721255915E-6</v>
      </c>
      <c r="Q137" s="55">
        <f t="shared" si="82"/>
        <v>40.783517189623495</v>
      </c>
      <c r="R137" s="55">
        <f t="shared" si="83"/>
        <v>0</v>
      </c>
      <c r="S137" s="56">
        <f t="shared" si="71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2"/>
        <v>89403</v>
      </c>
      <c r="E138" s="2">
        <f t="shared" si="73"/>
        <v>16863935</v>
      </c>
      <c r="F138" s="63">
        <f t="shared" si="80"/>
        <v>7302.6387109988391</v>
      </c>
      <c r="G138" s="28">
        <f t="shared" si="84"/>
        <v>1.8981369073839635E-3</v>
      </c>
      <c r="H138" s="81">
        <f t="shared" si="85"/>
        <v>1</v>
      </c>
      <c r="I138" s="9">
        <f t="shared" si="86"/>
        <v>-27847533</v>
      </c>
      <c r="J138" s="2">
        <f t="shared" si="74"/>
        <v>0</v>
      </c>
      <c r="K138" s="48">
        <f t="shared" si="87"/>
        <v>16863935</v>
      </c>
      <c r="L138" s="87">
        <f t="shared" si="75"/>
        <v>-1695045</v>
      </c>
      <c r="M138" s="2">
        <f t="shared" si="76"/>
        <v>0</v>
      </c>
      <c r="N138" s="48">
        <f t="shared" si="77"/>
        <v>1020487</v>
      </c>
      <c r="P138" s="53">
        <f t="shared" si="81"/>
        <v>1.510796721255915E-6</v>
      </c>
      <c r="Q138" s="52">
        <f t="shared" si="82"/>
        <v>43.364943958192576</v>
      </c>
      <c r="R138" s="52">
        <f t="shared" si="83"/>
        <v>0</v>
      </c>
      <c r="S138" s="16">
        <f t="shared" si="71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2"/>
        <v>89403</v>
      </c>
      <c r="E139" s="4">
        <f t="shared" si="73"/>
        <v>17950152</v>
      </c>
      <c r="F139" s="64">
        <f t="shared" si="80"/>
        <v>7302.6387109988391</v>
      </c>
      <c r="G139" s="27">
        <f t="shared" si="84"/>
        <v>1.8981369073839635E-3</v>
      </c>
      <c r="H139" s="80">
        <f t="shared" si="85"/>
        <v>1</v>
      </c>
      <c r="I139" s="11">
        <f t="shared" si="86"/>
        <v>-29651757</v>
      </c>
      <c r="J139" s="4">
        <f t="shared" si="74"/>
        <v>0</v>
      </c>
      <c r="K139" s="51">
        <f t="shared" si="87"/>
        <v>17950152</v>
      </c>
      <c r="L139" s="86">
        <f t="shared" si="75"/>
        <v>-1804224</v>
      </c>
      <c r="M139" s="4">
        <f t="shared" si="76"/>
        <v>0</v>
      </c>
      <c r="N139" s="51">
        <f t="shared" si="77"/>
        <v>1086217</v>
      </c>
      <c r="P139" s="54">
        <f t="shared" si="81"/>
        <v>1.510796721255915E-6</v>
      </c>
      <c r="Q139" s="55">
        <f t="shared" si="82"/>
        <v>46.112641818348706</v>
      </c>
      <c r="R139" s="55">
        <f t="shared" si="83"/>
        <v>0</v>
      </c>
      <c r="S139" s="56">
        <f t="shared" si="71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2"/>
        <v>89403</v>
      </c>
      <c r="E140" s="2">
        <f t="shared" si="73"/>
        <v>19106333</v>
      </c>
      <c r="F140" s="63">
        <f t="shared" si="80"/>
        <v>7302.6387109988391</v>
      </c>
      <c r="G140" s="28">
        <f t="shared" si="84"/>
        <v>1.8981369073839635E-3</v>
      </c>
      <c r="H140" s="81">
        <f t="shared" si="85"/>
        <v>1</v>
      </c>
      <c r="I140" s="9">
        <f t="shared" si="86"/>
        <v>-31572192</v>
      </c>
      <c r="J140" s="2">
        <f t="shared" si="74"/>
        <v>0</v>
      </c>
      <c r="K140" s="48">
        <f t="shared" si="87"/>
        <v>19106333</v>
      </c>
      <c r="L140" s="87">
        <f t="shared" si="75"/>
        <v>-1920435</v>
      </c>
      <c r="M140" s="2">
        <f t="shared" si="76"/>
        <v>0</v>
      </c>
      <c r="N140" s="48">
        <f t="shared" si="77"/>
        <v>1156181</v>
      </c>
      <c r="P140" s="53">
        <f t="shared" si="81"/>
        <v>1.510796721255915E-6</v>
      </c>
      <c r="Q140" s="52">
        <f t="shared" si="82"/>
        <v>49.037320721842818</v>
      </c>
      <c r="R140" s="52">
        <f t="shared" si="83"/>
        <v>0</v>
      </c>
      <c r="S140" s="16">
        <f t="shared" si="71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2"/>
        <v>89403</v>
      </c>
      <c r="E141" s="4">
        <f t="shared" si="73"/>
        <v>20336984</v>
      </c>
      <c r="F141" s="64">
        <f t="shared" si="80"/>
        <v>7302.6387109988391</v>
      </c>
      <c r="G141" s="27">
        <f t="shared" si="84"/>
        <v>1.8981369073839635E-3</v>
      </c>
      <c r="H141" s="80">
        <f t="shared" si="85"/>
        <v>1</v>
      </c>
      <c r="I141" s="11">
        <f t="shared" si="86"/>
        <v>-33616324</v>
      </c>
      <c r="J141" s="4">
        <f t="shared" si="74"/>
        <v>0</v>
      </c>
      <c r="K141" s="51">
        <f t="shared" si="87"/>
        <v>20336984</v>
      </c>
      <c r="L141" s="86">
        <f t="shared" si="75"/>
        <v>-2044132</v>
      </c>
      <c r="M141" s="4">
        <f t="shared" si="76"/>
        <v>0</v>
      </c>
      <c r="N141" s="51">
        <f t="shared" si="77"/>
        <v>1230651</v>
      </c>
      <c r="P141" s="54">
        <f t="shared" si="81"/>
        <v>1.510796721255915E-6</v>
      </c>
      <c r="Q141" s="55">
        <f t="shared" si="82"/>
        <v>52.150379737443828</v>
      </c>
      <c r="R141" s="55">
        <f t="shared" si="83"/>
        <v>0</v>
      </c>
      <c r="S141" s="56">
        <f t="shared" si="71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2"/>
        <v>89403</v>
      </c>
      <c r="E142" s="2">
        <f t="shared" si="73"/>
        <v>21646902</v>
      </c>
      <c r="F142" s="63">
        <f t="shared" si="80"/>
        <v>7302.6387109988391</v>
      </c>
      <c r="G142" s="28">
        <f t="shared" si="84"/>
        <v>1.8981369073839635E-3</v>
      </c>
      <c r="H142" s="81">
        <f t="shared" si="85"/>
        <v>1</v>
      </c>
      <c r="I142" s="9">
        <f t="shared" si="86"/>
        <v>-35792119</v>
      </c>
      <c r="J142" s="2">
        <f t="shared" si="74"/>
        <v>0</v>
      </c>
      <c r="K142" s="48">
        <f t="shared" si="87"/>
        <v>21646902</v>
      </c>
      <c r="L142" s="87">
        <f t="shared" si="75"/>
        <v>-2175795</v>
      </c>
      <c r="M142" s="2">
        <f t="shared" si="76"/>
        <v>0</v>
      </c>
      <c r="N142" s="48">
        <f t="shared" si="77"/>
        <v>1309918</v>
      </c>
      <c r="P142" s="53">
        <f t="shared" si="81"/>
        <v>1.510796721255915E-6</v>
      </c>
      <c r="Q142" s="52">
        <f t="shared" si="82"/>
        <v>55.463953659765465</v>
      </c>
      <c r="R142" s="52">
        <f t="shared" si="83"/>
        <v>0</v>
      </c>
      <c r="S142" s="16">
        <f t="shared" si="71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2"/>
        <v>89403</v>
      </c>
      <c r="E143" s="4">
        <f t="shared" si="73"/>
        <v>23041193</v>
      </c>
      <c r="F143" s="64">
        <f t="shared" si="80"/>
        <v>7302.6387109988391</v>
      </c>
      <c r="G143" s="27">
        <f t="shared" si="84"/>
        <v>1.8981369073839635E-3</v>
      </c>
      <c r="H143" s="80">
        <f t="shared" si="85"/>
        <v>1</v>
      </c>
      <c r="I143" s="11">
        <f t="shared" si="86"/>
        <v>-38108059</v>
      </c>
      <c r="J143" s="4">
        <f t="shared" si="74"/>
        <v>0</v>
      </c>
      <c r="K143" s="51">
        <f t="shared" si="87"/>
        <v>23041193</v>
      </c>
      <c r="L143" s="86">
        <f t="shared" si="75"/>
        <v>-2315940</v>
      </c>
      <c r="M143" s="4">
        <f t="shared" si="76"/>
        <v>0</v>
      </c>
      <c r="N143" s="51">
        <f t="shared" si="77"/>
        <v>1394291</v>
      </c>
      <c r="P143" s="54">
        <f t="shared" si="81"/>
        <v>1.510796721255915E-6</v>
      </c>
      <c r="Q143" s="55">
        <f t="shared" si="82"/>
        <v>58.990955701051149</v>
      </c>
      <c r="R143" s="55">
        <f t="shared" si="83"/>
        <v>0</v>
      </c>
      <c r="S143" s="56">
        <f t="shared" si="71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2"/>
        <v>89403</v>
      </c>
      <c r="E144" s="2">
        <f t="shared" si="73"/>
        <v>24525291</v>
      </c>
      <c r="F144" s="63">
        <f t="shared" si="80"/>
        <v>7302.6387109988391</v>
      </c>
      <c r="G144" s="28">
        <f t="shared" si="84"/>
        <v>1.8981369073839635E-3</v>
      </c>
      <c r="H144" s="81">
        <f t="shared" si="85"/>
        <v>1</v>
      </c>
      <c r="I144" s="9">
        <f t="shared" si="86"/>
        <v>-40573170</v>
      </c>
      <c r="J144" s="2">
        <f t="shared" si="74"/>
        <v>0</v>
      </c>
      <c r="K144" s="48">
        <f t="shared" si="87"/>
        <v>24525291</v>
      </c>
      <c r="L144" s="87">
        <f t="shared" si="75"/>
        <v>-2465111</v>
      </c>
      <c r="M144" s="2">
        <f t="shared" si="76"/>
        <v>0</v>
      </c>
      <c r="N144" s="48">
        <f t="shared" si="77"/>
        <v>1484098</v>
      </c>
      <c r="P144" s="53">
        <f t="shared" si="81"/>
        <v>1.510796721255915E-6</v>
      </c>
      <c r="Q144" s="52">
        <f t="shared" si="82"/>
        <v>62.745135249276316</v>
      </c>
      <c r="R144" s="52">
        <f t="shared" si="83"/>
        <v>0</v>
      </c>
      <c r="S144" s="16">
        <f t="shared" si="71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2"/>
        <v>89403</v>
      </c>
      <c r="E145" s="4">
        <f t="shared" si="73"/>
        <v>26104981</v>
      </c>
      <c r="F145" s="64">
        <f t="shared" si="80"/>
        <v>7302.6387109988391</v>
      </c>
      <c r="G145" s="27">
        <f t="shared" si="84"/>
        <v>1.8981369073839635E-3</v>
      </c>
      <c r="H145" s="80">
        <f t="shared" si="85"/>
        <v>1</v>
      </c>
      <c r="I145" s="11">
        <f t="shared" si="86"/>
        <v>-43197060</v>
      </c>
      <c r="J145" s="4">
        <f t="shared" si="74"/>
        <v>0</v>
      </c>
      <c r="K145" s="51">
        <f t="shared" si="87"/>
        <v>26104981</v>
      </c>
      <c r="L145" s="86">
        <f t="shared" si="75"/>
        <v>-2623890</v>
      </c>
      <c r="M145" s="4">
        <f t="shared" si="76"/>
        <v>0</v>
      </c>
      <c r="N145" s="51">
        <f t="shared" si="77"/>
        <v>1579690</v>
      </c>
      <c r="P145" s="54">
        <f t="shared" si="81"/>
        <v>1.510796721255915E-6</v>
      </c>
      <c r="Q145" s="55">
        <f t="shared" si="82"/>
        <v>66.741123605783372</v>
      </c>
      <c r="R145" s="55">
        <f t="shared" si="83"/>
        <v>0</v>
      </c>
      <c r="S145" s="56">
        <f t="shared" si="71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2"/>
        <v>89403</v>
      </c>
      <c r="E146" s="2">
        <f t="shared" si="73"/>
        <v>27786420</v>
      </c>
      <c r="F146" s="63">
        <f t="shared" si="80"/>
        <v>7302.6387109988391</v>
      </c>
      <c r="G146" s="28">
        <f t="shared" si="84"/>
        <v>1.8981369073839635E-3</v>
      </c>
      <c r="H146" s="81">
        <f t="shared" si="85"/>
        <v>1</v>
      </c>
      <c r="I146" s="9">
        <f t="shared" si="86"/>
        <v>-45989957</v>
      </c>
      <c r="J146" s="2">
        <f t="shared" si="74"/>
        <v>0</v>
      </c>
      <c r="K146" s="48">
        <f t="shared" si="87"/>
        <v>27786420</v>
      </c>
      <c r="L146" s="87">
        <f t="shared" si="75"/>
        <v>-2792897</v>
      </c>
      <c r="M146" s="2">
        <f t="shared" si="76"/>
        <v>0</v>
      </c>
      <c r="N146" s="48">
        <f t="shared" si="77"/>
        <v>1681439</v>
      </c>
      <c r="P146" s="53">
        <f t="shared" si="81"/>
        <v>1.510796721255915E-6</v>
      </c>
      <c r="Q146" s="52">
        <f t="shared" si="82"/>
        <v>70.994495603900845</v>
      </c>
      <c r="R146" s="52">
        <f t="shared" si="83"/>
        <v>0</v>
      </c>
      <c r="S146" s="16">
        <f t="shared" si="71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2"/>
        <v>89403</v>
      </c>
      <c r="E147" s="4">
        <f t="shared" si="73"/>
        <v>29576161</v>
      </c>
      <c r="F147" s="64">
        <f t="shared" si="80"/>
        <v>7302.6387109988391</v>
      </c>
      <c r="G147" s="27">
        <f t="shared" si="84"/>
        <v>1.8981369073839635E-3</v>
      </c>
      <c r="H147" s="80">
        <f t="shared" si="85"/>
        <v>1</v>
      </c>
      <c r="I147" s="11">
        <f t="shared" si="86"/>
        <v>-48962746</v>
      </c>
      <c r="J147" s="4">
        <f t="shared" si="74"/>
        <v>0</v>
      </c>
      <c r="K147" s="51">
        <f t="shared" si="87"/>
        <v>29576161</v>
      </c>
      <c r="L147" s="86">
        <f t="shared" si="75"/>
        <v>-2972789</v>
      </c>
      <c r="M147" s="4">
        <f t="shared" si="76"/>
        <v>0</v>
      </c>
      <c r="N147" s="51">
        <f t="shared" si="77"/>
        <v>1789741</v>
      </c>
      <c r="P147" s="54">
        <f t="shared" si="81"/>
        <v>1.510796721255915E-6</v>
      </c>
      <c r="Q147" s="55">
        <f t="shared" si="82"/>
        <v>75.521830901695608</v>
      </c>
      <c r="R147" s="55">
        <f t="shared" si="83"/>
        <v>0</v>
      </c>
      <c r="S147" s="56">
        <f t="shared" si="71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2"/>
        <v>89403</v>
      </c>
      <c r="E148" s="2">
        <f t="shared" si="73"/>
        <v>31481181</v>
      </c>
      <c r="F148" s="63">
        <f t="shared" si="80"/>
        <v>7302.6387109988391</v>
      </c>
      <c r="G148" s="28">
        <f t="shared" si="84"/>
        <v>1.8981369073839635E-3</v>
      </c>
      <c r="H148" s="81">
        <f t="shared" si="85"/>
        <v>1</v>
      </c>
      <c r="I148" s="9">
        <f t="shared" si="86"/>
        <v>-52127014</v>
      </c>
      <c r="J148" s="2">
        <f t="shared" si="74"/>
        <v>0</v>
      </c>
      <c r="K148" s="48">
        <f t="shared" si="87"/>
        <v>31481181</v>
      </c>
      <c r="L148" s="87">
        <f t="shared" si="75"/>
        <v>-3164268</v>
      </c>
      <c r="M148" s="2">
        <f t="shared" si="76"/>
        <v>0</v>
      </c>
      <c r="N148" s="48">
        <f t="shared" si="77"/>
        <v>1905020</v>
      </c>
      <c r="P148" s="53">
        <f t="shared" si="81"/>
        <v>1.510796721255915E-6</v>
      </c>
      <c r="Q148" s="52">
        <f t="shared" si="82"/>
        <v>80.340774240600254</v>
      </c>
      <c r="R148" s="52">
        <f t="shared" si="83"/>
        <v>0</v>
      </c>
      <c r="S148" s="16">
        <f t="shared" si="71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2"/>
        <v>89403</v>
      </c>
      <c r="E149" s="4">
        <f t="shared" si="73"/>
        <v>33508904</v>
      </c>
      <c r="F149" s="64">
        <f t="shared" si="80"/>
        <v>7302.6387109988391</v>
      </c>
      <c r="G149" s="27">
        <f t="shared" si="84"/>
        <v>1.8981369073839635E-3</v>
      </c>
      <c r="H149" s="80">
        <f t="shared" si="85"/>
        <v>1</v>
      </c>
      <c r="I149" s="11">
        <f t="shared" si="86"/>
        <v>-55495095</v>
      </c>
      <c r="J149" s="4">
        <f t="shared" si="74"/>
        <v>0</v>
      </c>
      <c r="K149" s="51">
        <f t="shared" si="87"/>
        <v>33508904</v>
      </c>
      <c r="L149" s="86">
        <f t="shared" si="75"/>
        <v>-3368081</v>
      </c>
      <c r="M149" s="4">
        <f t="shared" si="76"/>
        <v>0</v>
      </c>
      <c r="N149" s="51">
        <f t="shared" si="77"/>
        <v>2027723</v>
      </c>
      <c r="P149" s="54">
        <f t="shared" si="81"/>
        <v>1.510796721255915E-6</v>
      </c>
      <c r="Q149" s="55">
        <f t="shared" si="82"/>
        <v>85.470108539174205</v>
      </c>
      <c r="R149" s="55">
        <f t="shared" si="83"/>
        <v>0</v>
      </c>
      <c r="S149" s="56">
        <f t="shared" si="71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2"/>
        <v>89403</v>
      </c>
      <c r="E150" s="2">
        <f t="shared" si="73"/>
        <v>35667234</v>
      </c>
      <c r="F150" s="63">
        <f t="shared" si="80"/>
        <v>7302.6387109988391</v>
      </c>
      <c r="G150" s="28">
        <f t="shared" si="84"/>
        <v>1.8981369073839635E-3</v>
      </c>
      <c r="H150" s="81">
        <f t="shared" si="85"/>
        <v>1</v>
      </c>
      <c r="I150" s="9">
        <f t="shared" si="86"/>
        <v>-59080116</v>
      </c>
      <c r="J150" s="2">
        <f t="shared" si="74"/>
        <v>0</v>
      </c>
      <c r="K150" s="48">
        <f t="shared" si="87"/>
        <v>35667234</v>
      </c>
      <c r="L150" s="87">
        <f t="shared" si="75"/>
        <v>-3585021</v>
      </c>
      <c r="M150" s="2">
        <f t="shared" si="76"/>
        <v>0</v>
      </c>
      <c r="N150" s="48">
        <f t="shared" si="77"/>
        <v>2158330</v>
      </c>
      <c r="P150" s="53">
        <f t="shared" si="81"/>
        <v>1.510796721255915E-6</v>
      </c>
      <c r="Q150" s="52">
        <f t="shared" si="82"/>
        <v>90.929827172198131</v>
      </c>
      <c r="R150" s="52">
        <f t="shared" si="83"/>
        <v>0</v>
      </c>
      <c r="S150" s="16">
        <f t="shared" si="71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2"/>
        <v>89403</v>
      </c>
      <c r="E151" s="4">
        <f t="shared" si="73"/>
        <v>37964584</v>
      </c>
      <c r="F151" s="64">
        <f t="shared" si="80"/>
        <v>7302.6387109988391</v>
      </c>
      <c r="G151" s="27">
        <f t="shared" si="84"/>
        <v>1.8981369073839635E-3</v>
      </c>
      <c r="H151" s="80">
        <f t="shared" si="85"/>
        <v>1</v>
      </c>
      <c r="I151" s="11">
        <f t="shared" si="86"/>
        <v>-62896050</v>
      </c>
      <c r="J151" s="4">
        <f t="shared" si="74"/>
        <v>0</v>
      </c>
      <c r="K151" s="51">
        <f t="shared" si="87"/>
        <v>37964584</v>
      </c>
      <c r="L151" s="86">
        <f t="shared" si="75"/>
        <v>-3815934</v>
      </c>
      <c r="M151" s="4">
        <f t="shared" si="76"/>
        <v>0</v>
      </c>
      <c r="N151" s="51">
        <f t="shared" si="77"/>
        <v>2297350</v>
      </c>
      <c r="P151" s="54">
        <f t="shared" ref="P151:P182" si="88">R$17*((1+P$17-Q$17)*(1+P$17+S$17)-Q$17)</f>
        <v>1.510796721255915E-6</v>
      </c>
      <c r="Q151" s="55">
        <f t="shared" ref="Q151:Q182" si="89">(1+P$17-Q$17)*(1+P$17+S$17)-R$17*((S$17*K150)+((I150+J150)*(1+P$17+S$17)))</f>
        <v>96.741209402026868</v>
      </c>
      <c r="R151" s="55">
        <f t="shared" ref="R151:R182" si="90">-J150*(1+P$17+S$17)</f>
        <v>0</v>
      </c>
      <c r="S151" s="56">
        <f t="shared" ref="S151:S204" si="91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2"/>
        <v>89403</v>
      </c>
      <c r="E152" s="2">
        <f t="shared" si="73"/>
        <v>40409908</v>
      </c>
      <c r="F152" s="63">
        <f t="shared" si="80"/>
        <v>7302.6387109988391</v>
      </c>
      <c r="G152" s="28">
        <f t="shared" si="84"/>
        <v>1.8981369073839635E-3</v>
      </c>
      <c r="H152" s="81">
        <f t="shared" si="85"/>
        <v>1</v>
      </c>
      <c r="I152" s="9">
        <f t="shared" si="86"/>
        <v>-66957771</v>
      </c>
      <c r="J152" s="2">
        <f t="shared" si="74"/>
        <v>0</v>
      </c>
      <c r="K152" s="48">
        <f t="shared" si="87"/>
        <v>40409908</v>
      </c>
      <c r="L152" s="87">
        <f t="shared" si="75"/>
        <v>-4061721</v>
      </c>
      <c r="M152" s="2">
        <f t="shared" si="76"/>
        <v>0</v>
      </c>
      <c r="N152" s="48">
        <f t="shared" si="77"/>
        <v>2445324</v>
      </c>
      <c r="P152" s="53">
        <f t="shared" si="88"/>
        <v>1.510796721255915E-6</v>
      </c>
      <c r="Q152" s="52">
        <f t="shared" si="89"/>
        <v>102.92690581868426</v>
      </c>
      <c r="R152" s="52">
        <f t="shared" si="90"/>
        <v>0</v>
      </c>
      <c r="S152" s="16">
        <f t="shared" si="91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2"/>
        <v>89403</v>
      </c>
      <c r="E153" s="4">
        <f t="shared" si="73"/>
        <v>43012737</v>
      </c>
      <c r="F153" s="64">
        <f t="shared" si="80"/>
        <v>7302.6387109988391</v>
      </c>
      <c r="G153" s="27">
        <f t="shared" si="84"/>
        <v>1.8981369073839635E-3</v>
      </c>
      <c r="H153" s="80">
        <f t="shared" si="85"/>
        <v>1</v>
      </c>
      <c r="I153" s="11">
        <f t="shared" si="86"/>
        <v>-71281110</v>
      </c>
      <c r="J153" s="4">
        <f t="shared" si="74"/>
        <v>0</v>
      </c>
      <c r="K153" s="51">
        <f t="shared" si="87"/>
        <v>43012737</v>
      </c>
      <c r="L153" s="86">
        <f t="shared" si="75"/>
        <v>-4323339</v>
      </c>
      <c r="M153" s="4">
        <f t="shared" si="76"/>
        <v>0</v>
      </c>
      <c r="N153" s="51">
        <f t="shared" si="77"/>
        <v>2602829</v>
      </c>
      <c r="P153" s="54">
        <f t="shared" si="88"/>
        <v>1.510796721255915E-6</v>
      </c>
      <c r="Q153" s="55">
        <f t="shared" si="89"/>
        <v>109.51102731460834</v>
      </c>
      <c r="R153" s="55">
        <f t="shared" si="90"/>
        <v>0</v>
      </c>
      <c r="S153" s="56">
        <f t="shared" si="91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2"/>
        <v>89403</v>
      </c>
      <c r="E154" s="2">
        <f t="shared" si="73"/>
        <v>45783216</v>
      </c>
      <c r="F154" s="63">
        <f t="shared" si="80"/>
        <v>7302.6387109988391</v>
      </c>
      <c r="G154" s="28">
        <f t="shared" si="84"/>
        <v>1.8981369073839635E-3</v>
      </c>
      <c r="H154" s="81">
        <f t="shared" si="85"/>
        <v>1</v>
      </c>
      <c r="I154" s="9">
        <f t="shared" si="86"/>
        <v>-75882918</v>
      </c>
      <c r="J154" s="2">
        <f t="shared" si="74"/>
        <v>0</v>
      </c>
      <c r="K154" s="48">
        <f t="shared" si="87"/>
        <v>45783216</v>
      </c>
      <c r="L154" s="87">
        <f t="shared" si="75"/>
        <v>-4601808</v>
      </c>
      <c r="M154" s="2">
        <f t="shared" si="76"/>
        <v>0</v>
      </c>
      <c r="N154" s="48">
        <f t="shared" si="77"/>
        <v>2770479</v>
      </c>
      <c r="P154" s="53">
        <f t="shared" si="88"/>
        <v>1.510796721255915E-6</v>
      </c>
      <c r="Q154" s="52">
        <f t="shared" si="89"/>
        <v>116.51923623405472</v>
      </c>
      <c r="R154" s="52">
        <f t="shared" si="90"/>
        <v>0</v>
      </c>
      <c r="S154" s="16">
        <f t="shared" si="91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2"/>
        <v>89403</v>
      </c>
      <c r="E155" s="4">
        <f t="shared" si="73"/>
        <v>48732143</v>
      </c>
      <c r="F155" s="64">
        <f t="shared" si="80"/>
        <v>7302.6387109988391</v>
      </c>
      <c r="G155" s="27">
        <f t="shared" si="84"/>
        <v>1.8981369073839635E-3</v>
      </c>
      <c r="H155" s="80">
        <f t="shared" si="85"/>
        <v>1</v>
      </c>
      <c r="I155" s="11">
        <f t="shared" si="86"/>
        <v>-80781132</v>
      </c>
      <c r="J155" s="4">
        <f t="shared" si="74"/>
        <v>0</v>
      </c>
      <c r="K155" s="51">
        <f t="shared" si="87"/>
        <v>48732143</v>
      </c>
      <c r="L155" s="86">
        <f t="shared" si="75"/>
        <v>-4898214</v>
      </c>
      <c r="M155" s="4">
        <f t="shared" si="76"/>
        <v>0</v>
      </c>
      <c r="N155" s="51">
        <f t="shared" si="77"/>
        <v>2948927</v>
      </c>
      <c r="P155" s="54">
        <f t="shared" si="88"/>
        <v>1.510796721255915E-6</v>
      </c>
      <c r="Q155" s="55">
        <f t="shared" si="89"/>
        <v>123.97884834590894</v>
      </c>
      <c r="R155" s="55">
        <f t="shared" si="90"/>
        <v>0</v>
      </c>
      <c r="S155" s="56">
        <f t="shared" si="91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2"/>
        <v>89403</v>
      </c>
      <c r="E156" s="2">
        <f t="shared" si="73"/>
        <v>51871012</v>
      </c>
      <c r="F156" s="63">
        <f t="shared" si="80"/>
        <v>7302.6387109988391</v>
      </c>
      <c r="G156" s="28">
        <f t="shared" si="84"/>
        <v>1.8981369073839635E-3</v>
      </c>
      <c r="H156" s="81">
        <f t="shared" si="85"/>
        <v>1</v>
      </c>
      <c r="I156" s="9">
        <f t="shared" si="86"/>
        <v>-85994843</v>
      </c>
      <c r="J156" s="2">
        <f t="shared" si="74"/>
        <v>0</v>
      </c>
      <c r="K156" s="48">
        <f t="shared" si="87"/>
        <v>51871012</v>
      </c>
      <c r="L156" s="87">
        <f t="shared" si="75"/>
        <v>-5213711</v>
      </c>
      <c r="M156" s="2">
        <f t="shared" si="76"/>
        <v>0</v>
      </c>
      <c r="N156" s="48">
        <f t="shared" si="77"/>
        <v>3138869</v>
      </c>
      <c r="P156" s="53">
        <f t="shared" si="88"/>
        <v>1.510796721255915E-6</v>
      </c>
      <c r="Q156" s="52">
        <f t="shared" si="89"/>
        <v>131.91893971114035</v>
      </c>
      <c r="R156" s="52">
        <f t="shared" si="90"/>
        <v>0</v>
      </c>
      <c r="S156" s="16">
        <f t="shared" si="91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2"/>
        <v>89403</v>
      </c>
      <c r="E157" s="4">
        <f t="shared" si="73"/>
        <v>55212058</v>
      </c>
      <c r="F157" s="64">
        <f t="shared" si="80"/>
        <v>7302.6387109988391</v>
      </c>
      <c r="G157" s="27">
        <f t="shared" si="84"/>
        <v>1.8981369073839635E-3</v>
      </c>
      <c r="H157" s="80">
        <f t="shared" si="85"/>
        <v>1</v>
      </c>
      <c r="I157" s="11">
        <f t="shared" si="86"/>
        <v>-91544372</v>
      </c>
      <c r="J157" s="4">
        <f t="shared" si="74"/>
        <v>0</v>
      </c>
      <c r="K157" s="51">
        <f t="shared" si="87"/>
        <v>55212058</v>
      </c>
      <c r="L157" s="86">
        <f t="shared" si="75"/>
        <v>-5549529</v>
      </c>
      <c r="M157" s="4">
        <f t="shared" si="76"/>
        <v>0</v>
      </c>
      <c r="N157" s="51">
        <f t="shared" si="77"/>
        <v>3341046</v>
      </c>
      <c r="P157" s="54">
        <f t="shared" si="88"/>
        <v>1.510796721255915E-6</v>
      </c>
      <c r="Q157" s="55">
        <f t="shared" si="89"/>
        <v>140.37045724783991</v>
      </c>
      <c r="R157" s="55">
        <f t="shared" si="90"/>
        <v>0</v>
      </c>
      <c r="S157" s="56">
        <f t="shared" si="91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2"/>
        <v>89403</v>
      </c>
      <c r="E158" s="2">
        <f t="shared" si="73"/>
        <v>58768303</v>
      </c>
      <c r="F158" s="63">
        <f t="shared" si="80"/>
        <v>7302.6387109988391</v>
      </c>
      <c r="G158" s="28">
        <f t="shared" si="84"/>
        <v>1.8981369073839635E-3</v>
      </c>
      <c r="H158" s="81">
        <f t="shared" si="85"/>
        <v>1</v>
      </c>
      <c r="I158" s="9">
        <f t="shared" si="86"/>
        <v>-97451350</v>
      </c>
      <c r="J158" s="2">
        <f t="shared" si="74"/>
        <v>0</v>
      </c>
      <c r="K158" s="48">
        <f t="shared" si="87"/>
        <v>58768303</v>
      </c>
      <c r="L158" s="87">
        <f t="shared" si="75"/>
        <v>-5906978</v>
      </c>
      <c r="M158" s="2">
        <f t="shared" si="76"/>
        <v>0</v>
      </c>
      <c r="N158" s="48">
        <f t="shared" si="77"/>
        <v>3556245</v>
      </c>
      <c r="P158" s="53">
        <f t="shared" si="88"/>
        <v>1.510796721255915E-6</v>
      </c>
      <c r="Q158" s="52">
        <f t="shared" si="89"/>
        <v>149.36634180552474</v>
      </c>
      <c r="R158" s="52">
        <f t="shared" si="90"/>
        <v>0</v>
      </c>
      <c r="S158" s="16">
        <f t="shared" si="91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2"/>
        <v>89403</v>
      </c>
      <c r="E159" s="4">
        <f t="shared" si="73"/>
        <v>62553608</v>
      </c>
      <c r="F159" s="64">
        <f t="shared" si="80"/>
        <v>7302.6387109988391</v>
      </c>
      <c r="G159" s="27">
        <f t="shared" si="84"/>
        <v>1.8981369073839635E-3</v>
      </c>
      <c r="H159" s="80">
        <f t="shared" si="85"/>
        <v>1</v>
      </c>
      <c r="I159" s="11">
        <f t="shared" si="86"/>
        <v>-103738801</v>
      </c>
      <c r="J159" s="4">
        <f t="shared" si="74"/>
        <v>0</v>
      </c>
      <c r="K159" s="51">
        <f t="shared" si="87"/>
        <v>62553608</v>
      </c>
      <c r="L159" s="86">
        <f t="shared" si="75"/>
        <v>-6287451</v>
      </c>
      <c r="M159" s="4">
        <f t="shared" si="76"/>
        <v>0</v>
      </c>
      <c r="N159" s="51">
        <f t="shared" si="77"/>
        <v>3785305</v>
      </c>
      <c r="P159" s="54">
        <f t="shared" si="88"/>
        <v>1.510796721255915E-6</v>
      </c>
      <c r="Q159" s="55">
        <f t="shared" si="89"/>
        <v>158.94165749407631</v>
      </c>
      <c r="R159" s="55">
        <f t="shared" si="90"/>
        <v>0</v>
      </c>
      <c r="S159" s="56">
        <f t="shared" si="91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2"/>
        <v>89403</v>
      </c>
      <c r="E160" s="2">
        <f t="shared" si="73"/>
        <v>66582727</v>
      </c>
      <c r="F160" s="63">
        <f t="shared" si="80"/>
        <v>7302.6387109988391</v>
      </c>
      <c r="G160" s="28">
        <f t="shared" si="84"/>
        <v>1.8981369073839635E-3</v>
      </c>
      <c r="H160" s="81">
        <f t="shared" si="85"/>
        <v>1</v>
      </c>
      <c r="I160" s="9">
        <f t="shared" si="86"/>
        <v>-110431230</v>
      </c>
      <c r="J160" s="2">
        <f t="shared" si="74"/>
        <v>0</v>
      </c>
      <c r="K160" s="48">
        <f t="shared" si="87"/>
        <v>66582727</v>
      </c>
      <c r="L160" s="87">
        <f t="shared" si="75"/>
        <v>-6692429</v>
      </c>
      <c r="M160" s="2">
        <f t="shared" si="76"/>
        <v>0</v>
      </c>
      <c r="N160" s="48">
        <f t="shared" si="77"/>
        <v>4029119</v>
      </c>
      <c r="P160" s="53">
        <f t="shared" si="88"/>
        <v>1.510796721255915E-6</v>
      </c>
      <c r="Q160" s="52">
        <f t="shared" si="89"/>
        <v>169.13372655905425</v>
      </c>
      <c r="R160" s="52">
        <f t="shared" si="90"/>
        <v>0</v>
      </c>
      <c r="S160" s="16">
        <f t="shared" si="91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2"/>
        <v>89403</v>
      </c>
      <c r="E161" s="4">
        <f t="shared" si="73"/>
        <v>70871365</v>
      </c>
      <c r="F161" s="64">
        <f t="shared" si="80"/>
        <v>7302.6387109988391</v>
      </c>
      <c r="G161" s="27">
        <f t="shared" si="84"/>
        <v>1.8981369073839635E-3</v>
      </c>
      <c r="H161" s="80">
        <f t="shared" si="85"/>
        <v>1</v>
      </c>
      <c r="I161" s="11">
        <f t="shared" si="86"/>
        <v>-117554723</v>
      </c>
      <c r="J161" s="4">
        <f t="shared" si="74"/>
        <v>0</v>
      </c>
      <c r="K161" s="51">
        <f t="shared" si="87"/>
        <v>70871365</v>
      </c>
      <c r="L161" s="86">
        <f t="shared" si="75"/>
        <v>-7123493</v>
      </c>
      <c r="M161" s="4">
        <f t="shared" si="76"/>
        <v>0</v>
      </c>
      <c r="N161" s="51">
        <f t="shared" si="77"/>
        <v>4288638</v>
      </c>
      <c r="P161" s="54">
        <f t="shared" si="88"/>
        <v>1.510796721255915E-6</v>
      </c>
      <c r="Q161" s="55">
        <f t="shared" si="89"/>
        <v>179.98227219750146</v>
      </c>
      <c r="R161" s="55">
        <f t="shared" si="90"/>
        <v>0</v>
      </c>
      <c r="S161" s="56">
        <f t="shared" si="91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2">D161+IF(M162&gt;0,M162,0)</f>
        <v>89403</v>
      </c>
      <c r="E162" s="2">
        <f t="shared" ref="E162:E204" si="93">E161+IF(N162&gt;0,N162,0)</f>
        <v>75436237</v>
      </c>
      <c r="F162" s="63">
        <f t="shared" si="80"/>
        <v>7302.6387109988391</v>
      </c>
      <c r="G162" s="28">
        <f t="shared" si="84"/>
        <v>1.8981369073839635E-3</v>
      </c>
      <c r="H162" s="81">
        <f t="shared" si="85"/>
        <v>1</v>
      </c>
      <c r="I162" s="9">
        <f t="shared" si="86"/>
        <v>-125137045</v>
      </c>
      <c r="J162" s="2">
        <f t="shared" ref="J162:J204" si="94">S162</f>
        <v>0</v>
      </c>
      <c r="K162" s="48">
        <f t="shared" si="87"/>
        <v>75436237</v>
      </c>
      <c r="L162" s="87">
        <f t="shared" ref="L162:L204" si="95">I162-I161</f>
        <v>-7582322</v>
      </c>
      <c r="M162" s="2">
        <f t="shared" ref="M162:M204" si="96">J162-J161</f>
        <v>0</v>
      </c>
      <c r="N162" s="48">
        <f t="shared" ref="N162:N204" si="97">K162-K161</f>
        <v>4564872</v>
      </c>
      <c r="P162" s="53">
        <f t="shared" si="88"/>
        <v>1.510796721255915E-6</v>
      </c>
      <c r="Q162" s="52">
        <f t="shared" si="89"/>
        <v>191.52958030058383</v>
      </c>
      <c r="R162" s="52">
        <f t="shared" si="90"/>
        <v>0</v>
      </c>
      <c r="S162" s="16">
        <f t="shared" si="91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2"/>
        <v>89403</v>
      </c>
      <c r="E163" s="4">
        <f t="shared" si="93"/>
        <v>80295135</v>
      </c>
      <c r="F163" s="64">
        <f t="shared" si="80"/>
        <v>7302.6387109988391</v>
      </c>
      <c r="G163" s="27">
        <f t="shared" si="84"/>
        <v>1.8981369073839635E-3</v>
      </c>
      <c r="H163" s="80">
        <f t="shared" si="85"/>
        <v>1</v>
      </c>
      <c r="I163" s="11">
        <f t="shared" si="86"/>
        <v>-133207749</v>
      </c>
      <c r="J163" s="4">
        <f t="shared" si="94"/>
        <v>0</v>
      </c>
      <c r="K163" s="51">
        <f t="shared" si="87"/>
        <v>80295135</v>
      </c>
      <c r="L163" s="86">
        <f t="shared" si="95"/>
        <v>-8070704</v>
      </c>
      <c r="M163" s="4">
        <f t="shared" si="96"/>
        <v>0</v>
      </c>
      <c r="N163" s="51">
        <f t="shared" si="97"/>
        <v>4858898</v>
      </c>
      <c r="P163" s="54">
        <f t="shared" si="88"/>
        <v>1.510796721255915E-6</v>
      </c>
      <c r="Q163" s="55">
        <f t="shared" si="89"/>
        <v>203.82065831331286</v>
      </c>
      <c r="R163" s="55">
        <f t="shared" si="90"/>
        <v>0</v>
      </c>
      <c r="S163" s="56">
        <f t="shared" si="91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2"/>
        <v>89403</v>
      </c>
      <c r="E164" s="2">
        <f t="shared" si="93"/>
        <v>85466998</v>
      </c>
      <c r="F164" s="63">
        <f t="shared" si="80"/>
        <v>7302.6387109988391</v>
      </c>
      <c r="G164" s="28">
        <f t="shared" si="84"/>
        <v>1.8981369073839635E-3</v>
      </c>
      <c r="H164" s="81">
        <f t="shared" si="85"/>
        <v>1</v>
      </c>
      <c r="I164" s="9">
        <f t="shared" si="86"/>
        <v>-141798293</v>
      </c>
      <c r="J164" s="2">
        <f t="shared" si="94"/>
        <v>0</v>
      </c>
      <c r="K164" s="48">
        <f t="shared" si="87"/>
        <v>85466998</v>
      </c>
      <c r="L164" s="87">
        <f t="shared" si="95"/>
        <v>-8590544</v>
      </c>
      <c r="M164" s="2">
        <f t="shared" si="96"/>
        <v>0</v>
      </c>
      <c r="N164" s="48">
        <f t="shared" si="97"/>
        <v>5171863</v>
      </c>
      <c r="P164" s="53">
        <f t="shared" si="88"/>
        <v>1.510796721255915E-6</v>
      </c>
      <c r="Q164" s="52">
        <f t="shared" si="89"/>
        <v>216.90341214991085</v>
      </c>
      <c r="R164" s="52">
        <f t="shared" si="90"/>
        <v>0</v>
      </c>
      <c r="S164" s="16">
        <f t="shared" si="91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2"/>
        <v>89403</v>
      </c>
      <c r="E165" s="4">
        <f t="shared" si="93"/>
        <v>90971984</v>
      </c>
      <c r="F165" s="64">
        <f t="shared" si="80"/>
        <v>7302.6387109988391</v>
      </c>
      <c r="G165" s="27">
        <f t="shared" si="84"/>
        <v>1.8981369073839635E-3</v>
      </c>
      <c r="H165" s="80">
        <f t="shared" si="85"/>
        <v>1</v>
      </c>
      <c r="I165" s="11">
        <f t="shared" ref="I165:I196" si="98">INT((S$17*K165+I164)/(1+R$17*J165))</f>
        <v>-150942159</v>
      </c>
      <c r="J165" s="4">
        <f t="shared" si="94"/>
        <v>0</v>
      </c>
      <c r="K165" s="51">
        <f t="shared" ref="K165:K196" si="99">INT((Q$17*J165+K164)/(1+P$17+S$17))</f>
        <v>90971984</v>
      </c>
      <c r="L165" s="86">
        <f t="shared" si="95"/>
        <v>-9143866</v>
      </c>
      <c r="M165" s="4">
        <f t="shared" si="96"/>
        <v>0</v>
      </c>
      <c r="N165" s="51">
        <f t="shared" si="97"/>
        <v>5504986</v>
      </c>
      <c r="P165" s="54">
        <f t="shared" si="88"/>
        <v>1.510796721255915E-6</v>
      </c>
      <c r="Q165" s="55">
        <f t="shared" si="89"/>
        <v>230.82883578137648</v>
      </c>
      <c r="R165" s="55">
        <f t="shared" si="90"/>
        <v>0</v>
      </c>
      <c r="S165" s="56">
        <f t="shared" si="91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2"/>
        <v>89403</v>
      </c>
      <c r="E166" s="2">
        <f t="shared" si="93"/>
        <v>96831550</v>
      </c>
      <c r="F166" s="63">
        <f t="shared" si="80"/>
        <v>7302.6387109988391</v>
      </c>
      <c r="G166" s="28">
        <f t="shared" si="84"/>
        <v>1.8981369073839635E-3</v>
      </c>
      <c r="H166" s="81">
        <f t="shared" si="85"/>
        <v>1</v>
      </c>
      <c r="I166" s="9">
        <f t="shared" si="98"/>
        <v>-160674988</v>
      </c>
      <c r="J166" s="2">
        <f t="shared" si="94"/>
        <v>0</v>
      </c>
      <c r="K166" s="48">
        <f t="shared" si="99"/>
        <v>96831550</v>
      </c>
      <c r="L166" s="87">
        <f t="shared" si="95"/>
        <v>-9732829</v>
      </c>
      <c r="M166" s="2">
        <f t="shared" si="96"/>
        <v>0</v>
      </c>
      <c r="N166" s="48">
        <f t="shared" si="97"/>
        <v>5859566</v>
      </c>
      <c r="P166" s="53">
        <f t="shared" si="88"/>
        <v>1.510796721255915E-6</v>
      </c>
      <c r="Q166" s="52">
        <f t="shared" si="89"/>
        <v>245.65120419476708</v>
      </c>
      <c r="R166" s="52">
        <f t="shared" si="90"/>
        <v>0</v>
      </c>
      <c r="S166" s="16">
        <f t="shared" si="91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2"/>
        <v>89403</v>
      </c>
      <c r="E167" s="4">
        <f t="shared" si="93"/>
        <v>103068534</v>
      </c>
      <c r="F167" s="64">
        <f t="shared" ref="F167:F204" si="100">D167*F$37/D$37</f>
        <v>7302.6387109988391</v>
      </c>
      <c r="G167" s="27">
        <f t="shared" si="84"/>
        <v>1.8981369073839635E-3</v>
      </c>
      <c r="H167" s="80">
        <f t="shared" si="85"/>
        <v>1</v>
      </c>
      <c r="I167" s="11">
        <f t="shared" si="98"/>
        <v>-171034715</v>
      </c>
      <c r="J167" s="4">
        <f t="shared" si="94"/>
        <v>0</v>
      </c>
      <c r="K167" s="51">
        <f t="shared" si="99"/>
        <v>103068534</v>
      </c>
      <c r="L167" s="86">
        <f t="shared" si="95"/>
        <v>-10359727</v>
      </c>
      <c r="M167" s="4">
        <f t="shared" si="96"/>
        <v>0</v>
      </c>
      <c r="N167" s="51">
        <f t="shared" si="97"/>
        <v>6236984</v>
      </c>
      <c r="P167" s="54">
        <f t="shared" si="88"/>
        <v>1.510796721255915E-6</v>
      </c>
      <c r="Q167" s="55">
        <f t="shared" si="89"/>
        <v>261.42829202274862</v>
      </c>
      <c r="R167" s="55">
        <f t="shared" si="90"/>
        <v>0</v>
      </c>
      <c r="S167" s="56">
        <f t="shared" si="91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2"/>
        <v>89403</v>
      </c>
      <c r="E168" s="2">
        <f t="shared" si="93"/>
        <v>109707247</v>
      </c>
      <c r="F168" s="63">
        <f t="shared" si="100"/>
        <v>7302.6387109988391</v>
      </c>
      <c r="G168" s="28">
        <f t="shared" si="84"/>
        <v>1.8981369073839635E-3</v>
      </c>
      <c r="H168" s="81">
        <f t="shared" si="85"/>
        <v>1</v>
      </c>
      <c r="I168" s="9">
        <f t="shared" si="98"/>
        <v>-182061719</v>
      </c>
      <c r="J168" s="2">
        <f t="shared" si="94"/>
        <v>0</v>
      </c>
      <c r="K168" s="48">
        <f t="shared" si="99"/>
        <v>109707247</v>
      </c>
      <c r="L168" s="87">
        <f t="shared" si="95"/>
        <v>-11027004</v>
      </c>
      <c r="M168" s="2">
        <f t="shared" si="96"/>
        <v>0</v>
      </c>
      <c r="N168" s="48">
        <f t="shared" si="97"/>
        <v>6638713</v>
      </c>
      <c r="P168" s="53">
        <f t="shared" si="88"/>
        <v>1.510796721255915E-6</v>
      </c>
      <c r="Q168" s="52">
        <f t="shared" si="89"/>
        <v>278.22159249901284</v>
      </c>
      <c r="R168" s="52">
        <f t="shared" si="90"/>
        <v>0</v>
      </c>
      <c r="S168" s="16">
        <f t="shared" si="91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2"/>
        <v>89403</v>
      </c>
      <c r="E169" s="4">
        <f t="shared" si="93"/>
        <v>116773564</v>
      </c>
      <c r="F169" s="64">
        <f t="shared" si="100"/>
        <v>7302.6387109988391</v>
      </c>
      <c r="G169" s="27">
        <f t="shared" si="84"/>
        <v>1.8981369073839635E-3</v>
      </c>
      <c r="H169" s="80">
        <f t="shared" si="85"/>
        <v>1</v>
      </c>
      <c r="I169" s="11">
        <f t="shared" si="98"/>
        <v>-193798979</v>
      </c>
      <c r="J169" s="4">
        <f t="shared" si="94"/>
        <v>0</v>
      </c>
      <c r="K169" s="51">
        <f t="shared" si="99"/>
        <v>116773564</v>
      </c>
      <c r="L169" s="86">
        <f t="shared" si="95"/>
        <v>-11737260</v>
      </c>
      <c r="M169" s="4">
        <f t="shared" si="96"/>
        <v>0</v>
      </c>
      <c r="N169" s="51">
        <f t="shared" si="97"/>
        <v>7066317</v>
      </c>
      <c r="P169" s="54">
        <f t="shared" si="88"/>
        <v>1.510796721255915E-6</v>
      </c>
      <c r="Q169" s="55">
        <f t="shared" si="89"/>
        <v>296.09656088690247</v>
      </c>
      <c r="R169" s="55">
        <f t="shared" si="90"/>
        <v>0</v>
      </c>
      <c r="S169" s="56">
        <f t="shared" si="91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2"/>
        <v>89403</v>
      </c>
      <c r="E170" s="2">
        <f t="shared" si="93"/>
        <v>124295027</v>
      </c>
      <c r="F170" s="63">
        <f t="shared" si="100"/>
        <v>7302.6387109988391</v>
      </c>
      <c r="G170" s="28">
        <f t="shared" si="84"/>
        <v>1.8981369073839635E-3</v>
      </c>
      <c r="H170" s="81">
        <f t="shared" si="85"/>
        <v>1</v>
      </c>
      <c r="I170" s="9">
        <f t="shared" si="98"/>
        <v>-206292244</v>
      </c>
      <c r="J170" s="2">
        <f t="shared" si="94"/>
        <v>0</v>
      </c>
      <c r="K170" s="48">
        <f t="shared" si="99"/>
        <v>124295027</v>
      </c>
      <c r="L170" s="87">
        <f t="shared" si="95"/>
        <v>-12493265</v>
      </c>
      <c r="M170" s="2">
        <f t="shared" si="96"/>
        <v>0</v>
      </c>
      <c r="N170" s="48">
        <f t="shared" si="97"/>
        <v>7521463</v>
      </c>
      <c r="P170" s="53">
        <f t="shared" si="88"/>
        <v>1.510796721255915E-6</v>
      </c>
      <c r="Q170" s="52">
        <f t="shared" si="89"/>
        <v>315.12286688265471</v>
      </c>
      <c r="R170" s="52">
        <f t="shared" si="90"/>
        <v>0</v>
      </c>
      <c r="S170" s="16">
        <f t="shared" si="91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2"/>
        <v>89403</v>
      </c>
      <c r="E171" s="4">
        <f t="shared" si="93"/>
        <v>132300952</v>
      </c>
      <c r="F171" s="64">
        <f t="shared" si="100"/>
        <v>7302.6387109988391</v>
      </c>
      <c r="G171" s="27">
        <f t="shared" si="84"/>
        <v>1.8981369073839635E-3</v>
      </c>
      <c r="H171" s="80">
        <f t="shared" si="85"/>
        <v>1</v>
      </c>
      <c r="I171" s="11">
        <f t="shared" si="98"/>
        <v>-219590208</v>
      </c>
      <c r="J171" s="4">
        <f t="shared" si="94"/>
        <v>0</v>
      </c>
      <c r="K171" s="51">
        <f t="shared" si="99"/>
        <v>132300952</v>
      </c>
      <c r="L171" s="86">
        <f t="shared" si="95"/>
        <v>-13297964</v>
      </c>
      <c r="M171" s="4">
        <f t="shared" si="96"/>
        <v>0</v>
      </c>
      <c r="N171" s="51">
        <f t="shared" si="97"/>
        <v>8005925</v>
      </c>
      <c r="P171" s="54">
        <f t="shared" si="88"/>
        <v>1.510796721255915E-6</v>
      </c>
      <c r="Q171" s="55">
        <f t="shared" si="89"/>
        <v>335.37467029479535</v>
      </c>
      <c r="R171" s="55">
        <f t="shared" si="90"/>
        <v>0</v>
      </c>
      <c r="S171" s="56">
        <f t="shared" si="91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2"/>
        <v>89403</v>
      </c>
      <c r="E172" s="2">
        <f t="shared" si="93"/>
        <v>140822544</v>
      </c>
      <c r="F172" s="63">
        <f t="shared" si="100"/>
        <v>7302.6387109988391</v>
      </c>
      <c r="G172" s="28">
        <f t="shared" si="84"/>
        <v>1.8981369073839635E-3</v>
      </c>
      <c r="H172" s="81">
        <f t="shared" si="85"/>
        <v>1</v>
      </c>
      <c r="I172" s="9">
        <f t="shared" si="98"/>
        <v>-233744703</v>
      </c>
      <c r="J172" s="2">
        <f t="shared" si="94"/>
        <v>0</v>
      </c>
      <c r="K172" s="48">
        <f t="shared" si="99"/>
        <v>140822544</v>
      </c>
      <c r="L172" s="87">
        <f t="shared" si="95"/>
        <v>-14154495</v>
      </c>
      <c r="M172" s="2">
        <f t="shared" si="96"/>
        <v>0</v>
      </c>
      <c r="N172" s="48">
        <f t="shared" si="97"/>
        <v>8521592</v>
      </c>
      <c r="P172" s="53">
        <f t="shared" si="88"/>
        <v>1.510796721255915E-6</v>
      </c>
      <c r="Q172" s="52">
        <f t="shared" si="89"/>
        <v>356.93090498989056</v>
      </c>
      <c r="R172" s="52">
        <f t="shared" si="90"/>
        <v>0</v>
      </c>
      <c r="S172" s="16">
        <f t="shared" si="91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2"/>
        <v>89403</v>
      </c>
      <c r="E173" s="4">
        <f t="shared" si="93"/>
        <v>149893018</v>
      </c>
      <c r="F173" s="64">
        <f t="shared" si="100"/>
        <v>7302.6387109988391</v>
      </c>
      <c r="G173" s="27">
        <f t="shared" si="84"/>
        <v>1.8981369073839635E-3</v>
      </c>
      <c r="H173" s="80">
        <f t="shared" si="85"/>
        <v>1</v>
      </c>
      <c r="I173" s="11">
        <f t="shared" si="98"/>
        <v>-248810899</v>
      </c>
      <c r="J173" s="4">
        <f t="shared" si="94"/>
        <v>0</v>
      </c>
      <c r="K173" s="51">
        <f t="shared" si="99"/>
        <v>149893018</v>
      </c>
      <c r="L173" s="86">
        <f t="shared" si="95"/>
        <v>-15066196</v>
      </c>
      <c r="M173" s="4">
        <f t="shared" si="96"/>
        <v>0</v>
      </c>
      <c r="N173" s="51">
        <f t="shared" si="97"/>
        <v>9070474</v>
      </c>
      <c r="P173" s="54">
        <f t="shared" si="88"/>
        <v>1.510796721255915E-6</v>
      </c>
      <c r="Q173" s="55">
        <f t="shared" si="89"/>
        <v>379.87559155441767</v>
      </c>
      <c r="R173" s="55">
        <f t="shared" si="90"/>
        <v>0</v>
      </c>
      <c r="S173" s="56">
        <f t="shared" si="91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2"/>
        <v>89403</v>
      </c>
      <c r="E174" s="2">
        <f t="shared" si="93"/>
        <v>159547727</v>
      </c>
      <c r="F174" s="63">
        <f t="shared" si="100"/>
        <v>7302.6387109988391</v>
      </c>
      <c r="G174" s="28">
        <f t="shared" si="84"/>
        <v>1.8981369073839635E-3</v>
      </c>
      <c r="H174" s="81">
        <f t="shared" si="85"/>
        <v>1</v>
      </c>
      <c r="I174" s="9">
        <f t="shared" si="98"/>
        <v>-264847518</v>
      </c>
      <c r="J174" s="2">
        <f t="shared" si="94"/>
        <v>0</v>
      </c>
      <c r="K174" s="48">
        <f t="shared" si="99"/>
        <v>159547727</v>
      </c>
      <c r="L174" s="87">
        <f t="shared" si="95"/>
        <v>-16036619</v>
      </c>
      <c r="M174" s="2">
        <f t="shared" si="96"/>
        <v>0</v>
      </c>
      <c r="N174" s="48">
        <f t="shared" si="97"/>
        <v>9654709</v>
      </c>
      <c r="P174" s="53">
        <f t="shared" si="88"/>
        <v>1.510796721255915E-6</v>
      </c>
      <c r="Q174" s="52">
        <f t="shared" si="89"/>
        <v>404.29816159471085</v>
      </c>
      <c r="R174" s="52">
        <f t="shared" si="90"/>
        <v>0</v>
      </c>
      <c r="S174" s="16">
        <f t="shared" si="91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2"/>
        <v>89403</v>
      </c>
      <c r="E175" s="4">
        <f t="shared" si="93"/>
        <v>169824302</v>
      </c>
      <c r="F175" s="64">
        <f t="shared" si="100"/>
        <v>7302.6387109988391</v>
      </c>
      <c r="G175" s="27">
        <f t="shared" si="84"/>
        <v>1.8981369073839635E-3</v>
      </c>
      <c r="H175" s="80">
        <f t="shared" si="85"/>
        <v>1</v>
      </c>
      <c r="I175" s="11">
        <f t="shared" si="98"/>
        <v>-281917066</v>
      </c>
      <c r="J175" s="4">
        <f t="shared" si="94"/>
        <v>0</v>
      </c>
      <c r="K175" s="51">
        <f t="shared" si="99"/>
        <v>169824302</v>
      </c>
      <c r="L175" s="86">
        <f t="shared" si="95"/>
        <v>-17069548</v>
      </c>
      <c r="M175" s="4">
        <f t="shared" si="96"/>
        <v>0</v>
      </c>
      <c r="N175" s="51">
        <f t="shared" si="97"/>
        <v>10276575</v>
      </c>
      <c r="P175" s="54">
        <f t="shared" si="88"/>
        <v>1.510796721255915E-6</v>
      </c>
      <c r="Q175" s="55">
        <f t="shared" si="89"/>
        <v>430.29380449839078</v>
      </c>
      <c r="R175" s="55">
        <f t="shared" si="90"/>
        <v>0</v>
      </c>
      <c r="S175" s="56">
        <f t="shared" si="91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2"/>
        <v>89403</v>
      </c>
      <c r="E176" s="2">
        <f t="shared" si="93"/>
        <v>180762798</v>
      </c>
      <c r="F176" s="63">
        <f t="shared" si="100"/>
        <v>7302.6387109988391</v>
      </c>
      <c r="G176" s="28">
        <f t="shared" si="84"/>
        <v>1.8981369073839635E-3</v>
      </c>
      <c r="H176" s="81">
        <f t="shared" si="85"/>
        <v>1</v>
      </c>
      <c r="I176" s="9">
        <f t="shared" si="98"/>
        <v>-300086075</v>
      </c>
      <c r="J176" s="2">
        <f t="shared" si="94"/>
        <v>0</v>
      </c>
      <c r="K176" s="48">
        <f t="shared" si="99"/>
        <v>180762798</v>
      </c>
      <c r="L176" s="87">
        <f t="shared" si="95"/>
        <v>-18169009</v>
      </c>
      <c r="M176" s="2">
        <f t="shared" si="96"/>
        <v>0</v>
      </c>
      <c r="N176" s="48">
        <f t="shared" si="97"/>
        <v>10938496</v>
      </c>
      <c r="P176" s="53">
        <f t="shared" si="88"/>
        <v>1.510796721255915E-6</v>
      </c>
      <c r="Q176" s="52">
        <f t="shared" si="89"/>
        <v>457.96384356364615</v>
      </c>
      <c r="R176" s="52">
        <f t="shared" si="90"/>
        <v>0</v>
      </c>
      <c r="S176" s="16">
        <f t="shared" si="91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2"/>
        <v>89403</v>
      </c>
      <c r="E177" s="4">
        <f t="shared" si="93"/>
        <v>192405850</v>
      </c>
      <c r="F177" s="64">
        <f t="shared" si="100"/>
        <v>7302.6387109988391</v>
      </c>
      <c r="G177" s="27">
        <f t="shared" si="84"/>
        <v>1.8981369073839635E-3</v>
      </c>
      <c r="H177" s="80">
        <f t="shared" si="85"/>
        <v>1</v>
      </c>
      <c r="I177" s="11">
        <f t="shared" si="98"/>
        <v>-319425362</v>
      </c>
      <c r="J177" s="4">
        <f t="shared" si="94"/>
        <v>0</v>
      </c>
      <c r="K177" s="51">
        <f t="shared" si="99"/>
        <v>192405850</v>
      </c>
      <c r="L177" s="86">
        <f t="shared" si="95"/>
        <v>-19339287</v>
      </c>
      <c r="M177" s="4">
        <f t="shared" si="96"/>
        <v>0</v>
      </c>
      <c r="N177" s="51">
        <f t="shared" si="97"/>
        <v>11643052</v>
      </c>
      <c r="P177" s="54">
        <f t="shared" si="88"/>
        <v>1.510796721255915E-6</v>
      </c>
      <c r="Q177" s="55">
        <f t="shared" si="89"/>
        <v>487.41612833536482</v>
      </c>
      <c r="R177" s="55">
        <f t="shared" si="90"/>
        <v>0</v>
      </c>
      <c r="S177" s="56">
        <f t="shared" si="91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2"/>
        <v>89403</v>
      </c>
      <c r="E178" s="2">
        <f t="shared" si="93"/>
        <v>204798839</v>
      </c>
      <c r="F178" s="63">
        <f t="shared" si="100"/>
        <v>7302.6387109988391</v>
      </c>
      <c r="G178" s="28">
        <f t="shared" si="84"/>
        <v>1.8981369073839635E-3</v>
      </c>
      <c r="H178" s="81">
        <f t="shared" si="85"/>
        <v>1</v>
      </c>
      <c r="I178" s="9">
        <f t="shared" si="98"/>
        <v>-340010306</v>
      </c>
      <c r="J178" s="2">
        <f t="shared" si="94"/>
        <v>0</v>
      </c>
      <c r="K178" s="48">
        <f t="shared" si="99"/>
        <v>204798839</v>
      </c>
      <c r="L178" s="87">
        <f t="shared" si="95"/>
        <v>-20584944</v>
      </c>
      <c r="M178" s="2">
        <f t="shared" si="96"/>
        <v>0</v>
      </c>
      <c r="N178" s="48">
        <f t="shared" si="97"/>
        <v>12392989</v>
      </c>
      <c r="P178" s="53">
        <f t="shared" si="88"/>
        <v>1.510796721255915E-6</v>
      </c>
      <c r="Q178" s="52">
        <f t="shared" si="89"/>
        <v>518.76545446032515</v>
      </c>
      <c r="R178" s="52">
        <f t="shared" si="90"/>
        <v>0</v>
      </c>
      <c r="S178" s="16">
        <f t="shared" si="91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2"/>
        <v>89403</v>
      </c>
      <c r="E179" s="4">
        <f t="shared" si="93"/>
        <v>217990069</v>
      </c>
      <c r="F179" s="64">
        <f t="shared" si="100"/>
        <v>7302.6387109988391</v>
      </c>
      <c r="G179" s="27">
        <f t="shared" si="84"/>
        <v>1.8981369073839635E-3</v>
      </c>
      <c r="H179" s="80">
        <f t="shared" si="85"/>
        <v>1</v>
      </c>
      <c r="I179" s="11">
        <f t="shared" si="98"/>
        <v>-361921140</v>
      </c>
      <c r="J179" s="4">
        <f t="shared" si="94"/>
        <v>0</v>
      </c>
      <c r="K179" s="51">
        <f t="shared" si="99"/>
        <v>217990069</v>
      </c>
      <c r="L179" s="86">
        <f t="shared" si="95"/>
        <v>-21910834</v>
      </c>
      <c r="M179" s="4">
        <f t="shared" si="96"/>
        <v>0</v>
      </c>
      <c r="N179" s="51">
        <f t="shared" si="97"/>
        <v>13191230</v>
      </c>
      <c r="P179" s="54">
        <f t="shared" si="88"/>
        <v>1.510796721255915E-6</v>
      </c>
      <c r="Q179" s="55">
        <f t="shared" si="89"/>
        <v>552.13401258437136</v>
      </c>
      <c r="R179" s="55">
        <f t="shared" si="90"/>
        <v>0</v>
      </c>
      <c r="S179" s="56">
        <f t="shared" si="91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2"/>
        <v>89403</v>
      </c>
      <c r="E180" s="2">
        <f t="shared" si="93"/>
        <v>232030955</v>
      </c>
      <c r="F180" s="63">
        <f t="shared" si="100"/>
        <v>7302.6387109988391</v>
      </c>
      <c r="G180" s="28">
        <f t="shared" si="84"/>
        <v>1.8981369073839635E-3</v>
      </c>
      <c r="H180" s="81">
        <f t="shared" si="85"/>
        <v>1</v>
      </c>
      <c r="I180" s="9">
        <f t="shared" si="98"/>
        <v>-385243265</v>
      </c>
      <c r="J180" s="2">
        <f t="shared" si="94"/>
        <v>0</v>
      </c>
      <c r="K180" s="48">
        <f t="shared" si="99"/>
        <v>232030955</v>
      </c>
      <c r="L180" s="87">
        <f t="shared" si="95"/>
        <v>-23322125</v>
      </c>
      <c r="M180" s="2">
        <f t="shared" si="96"/>
        <v>0</v>
      </c>
      <c r="N180" s="48">
        <f t="shared" si="97"/>
        <v>14040886</v>
      </c>
      <c r="P180" s="53">
        <f t="shared" si="88"/>
        <v>1.510796721255915E-6</v>
      </c>
      <c r="Q180" s="52">
        <f t="shared" si="89"/>
        <v>587.65186188573182</v>
      </c>
      <c r="R180" s="52">
        <f t="shared" si="90"/>
        <v>0</v>
      </c>
      <c r="S180" s="16">
        <f t="shared" si="91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2"/>
        <v>89403</v>
      </c>
      <c r="E181" s="4">
        <f t="shared" si="93"/>
        <v>246976224</v>
      </c>
      <c r="F181" s="64">
        <f t="shared" si="100"/>
        <v>7302.6387109988391</v>
      </c>
      <c r="G181" s="27">
        <f t="shared" si="84"/>
        <v>1.8981369073839635E-3</v>
      </c>
      <c r="H181" s="80">
        <f t="shared" si="85"/>
        <v>1</v>
      </c>
      <c r="I181" s="11">
        <f t="shared" si="98"/>
        <v>-410067584</v>
      </c>
      <c r="J181" s="4">
        <f t="shared" si="94"/>
        <v>0</v>
      </c>
      <c r="K181" s="51">
        <f t="shared" si="99"/>
        <v>246976224</v>
      </c>
      <c r="L181" s="86">
        <f t="shared" si="95"/>
        <v>-24824319</v>
      </c>
      <c r="M181" s="4">
        <f t="shared" si="96"/>
        <v>0</v>
      </c>
      <c r="N181" s="51">
        <f t="shared" si="97"/>
        <v>14945269</v>
      </c>
      <c r="P181" s="54">
        <f t="shared" si="88"/>
        <v>1.510796721255915E-6</v>
      </c>
      <c r="Q181" s="55">
        <f t="shared" si="89"/>
        <v>625.45743890495487</v>
      </c>
      <c r="R181" s="55">
        <f t="shared" si="90"/>
        <v>0</v>
      </c>
      <c r="S181" s="56">
        <f t="shared" si="91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2"/>
        <v>89403</v>
      </c>
      <c r="E182" s="2">
        <f t="shared" si="93"/>
        <v>262884127</v>
      </c>
      <c r="F182" s="63">
        <f t="shared" si="100"/>
        <v>7302.6387109988391</v>
      </c>
      <c r="G182" s="28">
        <f t="shared" si="84"/>
        <v>1.8981369073839635E-3</v>
      </c>
      <c r="H182" s="81">
        <f t="shared" si="85"/>
        <v>1</v>
      </c>
      <c r="I182" s="9">
        <f t="shared" si="98"/>
        <v>-436490853</v>
      </c>
      <c r="J182" s="2">
        <f t="shared" si="94"/>
        <v>0</v>
      </c>
      <c r="K182" s="48">
        <f t="shared" si="99"/>
        <v>262884127</v>
      </c>
      <c r="L182" s="87">
        <f t="shared" si="95"/>
        <v>-26423269</v>
      </c>
      <c r="M182" s="2">
        <f t="shared" si="96"/>
        <v>0</v>
      </c>
      <c r="N182" s="48">
        <f t="shared" si="97"/>
        <v>15907903</v>
      </c>
      <c r="P182" s="53">
        <f t="shared" si="88"/>
        <v>1.510796721255915E-6</v>
      </c>
      <c r="Q182" s="52">
        <f t="shared" si="89"/>
        <v>665.69809895147989</v>
      </c>
      <c r="R182" s="52">
        <f t="shared" si="90"/>
        <v>0</v>
      </c>
      <c r="S182" s="16">
        <f t="shared" si="91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2"/>
        <v>89403</v>
      </c>
      <c r="E183" s="4">
        <f t="shared" si="93"/>
        <v>279816669</v>
      </c>
      <c r="F183" s="64">
        <f t="shared" si="100"/>
        <v>7302.6387109988391</v>
      </c>
      <c r="G183" s="27">
        <f t="shared" si="84"/>
        <v>1.8981369073839635E-3</v>
      </c>
      <c r="H183" s="80">
        <f t="shared" si="85"/>
        <v>1</v>
      </c>
      <c r="I183" s="11">
        <f t="shared" si="98"/>
        <v>-464616063</v>
      </c>
      <c r="J183" s="4">
        <f t="shared" si="94"/>
        <v>0</v>
      </c>
      <c r="K183" s="51">
        <f t="shared" si="99"/>
        <v>279816669</v>
      </c>
      <c r="L183" s="86">
        <f t="shared" si="95"/>
        <v>-28125210</v>
      </c>
      <c r="M183" s="4">
        <f t="shared" si="96"/>
        <v>0</v>
      </c>
      <c r="N183" s="51">
        <f t="shared" si="97"/>
        <v>16932542</v>
      </c>
      <c r="P183" s="54">
        <f t="shared" ref="P183:P204" si="101">R$17*((1+P$17-Q$17)*(1+P$17+S$17)-Q$17)</f>
        <v>1.510796721255915E-6</v>
      </c>
      <c r="Q183" s="55">
        <f t="shared" ref="Q183:Q204" si="102">(1+P$17-Q$17)*(1+P$17+S$17)-R$17*((S$17*K182)+((I182+J182)*(1+P$17+S$17)))</f>
        <v>708.53068519220005</v>
      </c>
      <c r="R183" s="55">
        <f t="shared" ref="R183:R204" si="103">-J182*(1+P$17+S$17)</f>
        <v>0</v>
      </c>
      <c r="S183" s="56">
        <f t="shared" si="91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2"/>
        <v>89403</v>
      </c>
      <c r="E184" s="2">
        <f t="shared" si="93"/>
        <v>297839847</v>
      </c>
      <c r="F184" s="63">
        <f t="shared" si="100"/>
        <v>7302.6387109988391</v>
      </c>
      <c r="G184" s="28">
        <f t="shared" si="84"/>
        <v>1.8981369073839635E-3</v>
      </c>
      <c r="H184" s="81">
        <f t="shared" si="85"/>
        <v>1</v>
      </c>
      <c r="I184" s="9">
        <f t="shared" si="98"/>
        <v>-494552836</v>
      </c>
      <c r="J184" s="2">
        <f t="shared" si="94"/>
        <v>0</v>
      </c>
      <c r="K184" s="48">
        <f t="shared" si="99"/>
        <v>297839847</v>
      </c>
      <c r="L184" s="87">
        <f t="shared" si="95"/>
        <v>-29936773</v>
      </c>
      <c r="M184" s="2">
        <f t="shared" si="96"/>
        <v>0</v>
      </c>
      <c r="N184" s="48">
        <f t="shared" si="97"/>
        <v>18023178</v>
      </c>
      <c r="P184" s="53">
        <f t="shared" si="101"/>
        <v>1.510796721255915E-6</v>
      </c>
      <c r="Q184" s="52">
        <f t="shared" si="102"/>
        <v>754.12214788350343</v>
      </c>
      <c r="R184" s="52">
        <f t="shared" si="103"/>
        <v>0</v>
      </c>
      <c r="S184" s="16">
        <f t="shared" si="91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2"/>
        <v>89403</v>
      </c>
      <c r="E185" s="4">
        <f t="shared" si="93"/>
        <v>317023910</v>
      </c>
      <c r="F185" s="64">
        <f t="shared" si="100"/>
        <v>7302.6387109988391</v>
      </c>
      <c r="G185" s="27">
        <f t="shared" si="84"/>
        <v>1.8981369073839635E-3</v>
      </c>
      <c r="H185" s="80">
        <f t="shared" si="85"/>
        <v>1</v>
      </c>
      <c r="I185" s="11">
        <f t="shared" si="98"/>
        <v>-526417857</v>
      </c>
      <c r="J185" s="4">
        <f t="shared" si="94"/>
        <v>0</v>
      </c>
      <c r="K185" s="51">
        <f t="shared" si="99"/>
        <v>317023910</v>
      </c>
      <c r="L185" s="86">
        <f t="shared" si="95"/>
        <v>-31865021</v>
      </c>
      <c r="M185" s="4">
        <f t="shared" si="96"/>
        <v>0</v>
      </c>
      <c r="N185" s="51">
        <f t="shared" si="97"/>
        <v>19184063</v>
      </c>
      <c r="P185" s="54">
        <f t="shared" si="101"/>
        <v>1.510796721255915E-6</v>
      </c>
      <c r="Q185" s="55">
        <f t="shared" si="102"/>
        <v>802.65018622773061</v>
      </c>
      <c r="R185" s="55">
        <f t="shared" si="103"/>
        <v>0</v>
      </c>
      <c r="S185" s="56">
        <f t="shared" si="91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2"/>
        <v>89403</v>
      </c>
      <c r="E186" s="2">
        <f t="shared" si="93"/>
        <v>337443632</v>
      </c>
      <c r="F186" s="63">
        <f t="shared" si="100"/>
        <v>7302.6387109988391</v>
      </c>
      <c r="G186" s="28">
        <f t="shared" si="84"/>
        <v>1.8981369073839635E-3</v>
      </c>
      <c r="H186" s="81">
        <f t="shared" si="85"/>
        <v>1</v>
      </c>
      <c r="I186" s="9">
        <f t="shared" si="98"/>
        <v>-560335325</v>
      </c>
      <c r="J186" s="2">
        <f t="shared" si="94"/>
        <v>0</v>
      </c>
      <c r="K186" s="48">
        <f t="shared" si="99"/>
        <v>337443632</v>
      </c>
      <c r="L186" s="87">
        <f t="shared" si="95"/>
        <v>-33917468</v>
      </c>
      <c r="M186" s="2">
        <f t="shared" si="96"/>
        <v>0</v>
      </c>
      <c r="N186" s="48">
        <f t="shared" si="97"/>
        <v>20419722</v>
      </c>
      <c r="P186" s="53">
        <f t="shared" si="101"/>
        <v>1.510796721255915E-6</v>
      </c>
      <c r="Q186" s="52">
        <f t="shared" si="102"/>
        <v>854.30394863946788</v>
      </c>
      <c r="R186" s="52">
        <f t="shared" si="103"/>
        <v>0</v>
      </c>
      <c r="S186" s="16">
        <f t="shared" si="91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2"/>
        <v>89403</v>
      </c>
      <c r="E187" s="4">
        <f t="shared" si="93"/>
        <v>359178602</v>
      </c>
      <c r="F187" s="64">
        <f t="shared" si="100"/>
        <v>7302.6387109988391</v>
      </c>
      <c r="G187" s="27">
        <f t="shared" si="84"/>
        <v>1.8981369073839635E-3</v>
      </c>
      <c r="H187" s="80">
        <f t="shared" si="85"/>
        <v>1</v>
      </c>
      <c r="I187" s="11">
        <f t="shared" si="98"/>
        <v>-596437440</v>
      </c>
      <c r="J187" s="4">
        <f t="shared" si="94"/>
        <v>0</v>
      </c>
      <c r="K187" s="51">
        <f t="shared" si="99"/>
        <v>359178602</v>
      </c>
      <c r="L187" s="86">
        <f t="shared" si="95"/>
        <v>-36102115</v>
      </c>
      <c r="M187" s="4">
        <f t="shared" si="96"/>
        <v>0</v>
      </c>
      <c r="N187" s="51">
        <f t="shared" si="97"/>
        <v>21734970</v>
      </c>
      <c r="P187" s="54">
        <f t="shared" si="101"/>
        <v>1.510796721255915E-6</v>
      </c>
      <c r="Q187" s="55">
        <f t="shared" si="102"/>
        <v>909.28476406555012</v>
      </c>
      <c r="R187" s="55">
        <f t="shared" si="103"/>
        <v>0</v>
      </c>
      <c r="S187" s="56">
        <f t="shared" si="91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2"/>
        <v>89403</v>
      </c>
      <c r="E188" s="2">
        <f t="shared" si="93"/>
        <v>382313536</v>
      </c>
      <c r="F188" s="63">
        <f t="shared" si="100"/>
        <v>7302.6387109988391</v>
      </c>
      <c r="G188" s="28">
        <f t="shared" si="84"/>
        <v>1.8981369073839635E-3</v>
      </c>
      <c r="H188" s="81">
        <f t="shared" si="85"/>
        <v>1</v>
      </c>
      <c r="I188" s="9">
        <f t="shared" si="98"/>
        <v>-634864916</v>
      </c>
      <c r="J188" s="2">
        <f t="shared" si="94"/>
        <v>0</v>
      </c>
      <c r="K188" s="48">
        <f t="shared" si="99"/>
        <v>382313536</v>
      </c>
      <c r="L188" s="87">
        <f t="shared" si="95"/>
        <v>-38427476</v>
      </c>
      <c r="M188" s="2">
        <f t="shared" si="96"/>
        <v>0</v>
      </c>
      <c r="N188" s="48">
        <f t="shared" si="97"/>
        <v>23134934</v>
      </c>
      <c r="P188" s="53">
        <f t="shared" si="101"/>
        <v>1.510796721255915E-6</v>
      </c>
      <c r="Q188" s="52">
        <f t="shared" si="102"/>
        <v>967.80693090023294</v>
      </c>
      <c r="R188" s="52">
        <f t="shared" si="103"/>
        <v>0</v>
      </c>
      <c r="S188" s="16">
        <f t="shared" si="91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2"/>
        <v>89403</v>
      </c>
      <c r="E189" s="4">
        <f t="shared" si="93"/>
        <v>406938606</v>
      </c>
      <c r="F189" s="64">
        <f t="shared" si="100"/>
        <v>7302.6387109988391</v>
      </c>
      <c r="G189" s="27">
        <f t="shared" si="84"/>
        <v>1.8981369073839635E-3</v>
      </c>
      <c r="H189" s="80">
        <f t="shared" si="85"/>
        <v>1</v>
      </c>
      <c r="I189" s="11">
        <f t="shared" si="98"/>
        <v>-675767531</v>
      </c>
      <c r="J189" s="4">
        <f t="shared" si="94"/>
        <v>0</v>
      </c>
      <c r="K189" s="51">
        <f t="shared" si="99"/>
        <v>406938606</v>
      </c>
      <c r="L189" s="86">
        <f t="shared" si="95"/>
        <v>-40902615</v>
      </c>
      <c r="M189" s="4">
        <f t="shared" si="96"/>
        <v>0</v>
      </c>
      <c r="N189" s="51">
        <f t="shared" si="97"/>
        <v>24625070</v>
      </c>
      <c r="P189" s="54">
        <f t="shared" si="101"/>
        <v>1.510796721255915E-6</v>
      </c>
      <c r="Q189" s="55">
        <f t="shared" si="102"/>
        <v>1030.0985490809494</v>
      </c>
      <c r="R189" s="55">
        <f t="shared" si="103"/>
        <v>0</v>
      </c>
      <c r="S189" s="56">
        <f t="shared" si="91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2"/>
        <v>89403</v>
      </c>
      <c r="E190" s="2">
        <f t="shared" si="93"/>
        <v>433149793</v>
      </c>
      <c r="F190" s="63">
        <f t="shared" si="100"/>
        <v>7302.6387109988391</v>
      </c>
      <c r="G190" s="28">
        <f t="shared" si="84"/>
        <v>1.8981369073839635E-3</v>
      </c>
      <c r="H190" s="81">
        <f t="shared" si="85"/>
        <v>1</v>
      </c>
      <c r="I190" s="9">
        <f t="shared" si="98"/>
        <v>-719304711</v>
      </c>
      <c r="J190" s="2">
        <f t="shared" si="94"/>
        <v>0</v>
      </c>
      <c r="K190" s="48">
        <f t="shared" si="99"/>
        <v>433149793</v>
      </c>
      <c r="L190" s="87">
        <f t="shared" si="95"/>
        <v>-43537180</v>
      </c>
      <c r="M190" s="2">
        <f t="shared" si="96"/>
        <v>0</v>
      </c>
      <c r="N190" s="48">
        <f t="shared" si="97"/>
        <v>26211187</v>
      </c>
      <c r="P190" s="53">
        <f t="shared" si="101"/>
        <v>1.510796721255915E-6</v>
      </c>
      <c r="Q190" s="52">
        <f t="shared" si="102"/>
        <v>1096.402411302161</v>
      </c>
      <c r="R190" s="52">
        <f t="shared" si="103"/>
        <v>0</v>
      </c>
      <c r="S190" s="16">
        <f t="shared" si="91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2"/>
        <v>89403</v>
      </c>
      <c r="E191" s="4">
        <f t="shared" si="93"/>
        <v>461049261</v>
      </c>
      <c r="F191" s="64">
        <f t="shared" si="100"/>
        <v>7302.6387109988391</v>
      </c>
      <c r="G191" s="27">
        <f t="shared" si="84"/>
        <v>1.8981369073839635E-3</v>
      </c>
      <c r="H191" s="80">
        <f t="shared" si="85"/>
        <v>1</v>
      </c>
      <c r="I191" s="11">
        <f t="shared" si="98"/>
        <v>-765646150</v>
      </c>
      <c r="J191" s="4">
        <f t="shared" si="94"/>
        <v>0</v>
      </c>
      <c r="K191" s="51">
        <f t="shared" si="99"/>
        <v>461049261</v>
      </c>
      <c r="L191" s="86">
        <f t="shared" si="95"/>
        <v>-46341439</v>
      </c>
      <c r="M191" s="4">
        <f t="shared" si="96"/>
        <v>0</v>
      </c>
      <c r="N191" s="51">
        <f t="shared" si="97"/>
        <v>27899468</v>
      </c>
      <c r="P191" s="54">
        <f t="shared" si="101"/>
        <v>1.510796721255915E-6</v>
      </c>
      <c r="Q191" s="55">
        <f t="shared" si="102"/>
        <v>1166.9769499190595</v>
      </c>
      <c r="R191" s="55">
        <f t="shared" si="103"/>
        <v>0</v>
      </c>
      <c r="S191" s="56">
        <f t="shared" si="91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2"/>
        <v>89403</v>
      </c>
      <c r="E192" s="2">
        <f t="shared" si="93"/>
        <v>490745752</v>
      </c>
      <c r="F192" s="63">
        <f t="shared" si="100"/>
        <v>7302.6387109988391</v>
      </c>
      <c r="G192" s="28">
        <f t="shared" si="84"/>
        <v>1.8981369073839635E-3</v>
      </c>
      <c r="H192" s="81">
        <f t="shared" si="85"/>
        <v>1</v>
      </c>
      <c r="I192" s="9">
        <f t="shared" si="98"/>
        <v>-814972472</v>
      </c>
      <c r="J192" s="2">
        <f t="shared" si="94"/>
        <v>0</v>
      </c>
      <c r="K192" s="48">
        <f t="shared" si="99"/>
        <v>490745752</v>
      </c>
      <c r="L192" s="87">
        <f t="shared" si="95"/>
        <v>-49326322</v>
      </c>
      <c r="M192" s="2">
        <f t="shared" si="96"/>
        <v>0</v>
      </c>
      <c r="N192" s="48">
        <f t="shared" si="97"/>
        <v>29696491</v>
      </c>
      <c r="P192" s="53">
        <f t="shared" si="101"/>
        <v>1.510796721255915E-6</v>
      </c>
      <c r="Q192" s="52">
        <f t="shared" si="102"/>
        <v>1242.0972420981736</v>
      </c>
      <c r="R192" s="52">
        <f t="shared" si="103"/>
        <v>0</v>
      </c>
      <c r="S192" s="16">
        <f t="shared" si="91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2"/>
        <v>89403</v>
      </c>
      <c r="E193" s="4">
        <f t="shared" si="93"/>
        <v>522355014</v>
      </c>
      <c r="F193" s="64">
        <f t="shared" si="100"/>
        <v>7302.6387109988391</v>
      </c>
      <c r="G193" s="27">
        <f t="shared" si="84"/>
        <v>1.8981369073839635E-3</v>
      </c>
      <c r="H193" s="80">
        <f t="shared" si="85"/>
        <v>1</v>
      </c>
      <c r="I193" s="11">
        <f t="shared" si="98"/>
        <v>-867475935</v>
      </c>
      <c r="J193" s="4">
        <f t="shared" si="94"/>
        <v>0</v>
      </c>
      <c r="K193" s="51">
        <f t="shared" si="99"/>
        <v>522355014</v>
      </c>
      <c r="L193" s="86">
        <f t="shared" si="95"/>
        <v>-52503463</v>
      </c>
      <c r="M193" s="4">
        <f t="shared" si="96"/>
        <v>0</v>
      </c>
      <c r="N193" s="51">
        <f t="shared" si="97"/>
        <v>31609262</v>
      </c>
      <c r="P193" s="54">
        <f t="shared" si="101"/>
        <v>1.510796721255915E-6</v>
      </c>
      <c r="Q193" s="55">
        <f t="shared" si="102"/>
        <v>1322.0560823524243</v>
      </c>
      <c r="R193" s="55">
        <f t="shared" si="103"/>
        <v>0</v>
      </c>
      <c r="S193" s="56">
        <f t="shared" si="91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2"/>
        <v>89403</v>
      </c>
      <c r="E194" s="2">
        <f t="shared" si="93"/>
        <v>556000250</v>
      </c>
      <c r="F194" s="63">
        <f t="shared" si="100"/>
        <v>7302.6387109988391</v>
      </c>
      <c r="G194" s="28">
        <f t="shared" si="84"/>
        <v>1.8981369073839635E-3</v>
      </c>
      <c r="H194" s="81">
        <f t="shared" si="85"/>
        <v>1</v>
      </c>
      <c r="I194" s="9">
        <f t="shared" si="98"/>
        <v>-923361182</v>
      </c>
      <c r="J194" s="2">
        <f t="shared" si="94"/>
        <v>0</v>
      </c>
      <c r="K194" s="48">
        <f t="shared" si="99"/>
        <v>556000250</v>
      </c>
      <c r="L194" s="87">
        <f t="shared" si="95"/>
        <v>-55885247</v>
      </c>
      <c r="M194" s="2">
        <f t="shared" si="96"/>
        <v>0</v>
      </c>
      <c r="N194" s="48">
        <f t="shared" si="97"/>
        <v>33645236</v>
      </c>
      <c r="P194" s="53">
        <f t="shared" si="101"/>
        <v>1.510796721255915E-6</v>
      </c>
      <c r="Q194" s="52">
        <f t="shared" si="102"/>
        <v>1407.1651244158384</v>
      </c>
      <c r="R194" s="52">
        <f t="shared" si="103"/>
        <v>0</v>
      </c>
      <c r="S194" s="16">
        <f t="shared" si="91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2"/>
        <v>89403</v>
      </c>
      <c r="E195" s="4">
        <f t="shared" si="93"/>
        <v>591812598</v>
      </c>
      <c r="F195" s="64">
        <f t="shared" si="100"/>
        <v>7302.6387109988391</v>
      </c>
      <c r="G195" s="27">
        <f t="shared" si="84"/>
        <v>1.8981369073839635E-3</v>
      </c>
      <c r="H195" s="80">
        <f t="shared" si="85"/>
        <v>1</v>
      </c>
      <c r="I195" s="11">
        <f t="shared" si="98"/>
        <v>-982846035</v>
      </c>
      <c r="J195" s="4">
        <f t="shared" si="94"/>
        <v>0</v>
      </c>
      <c r="K195" s="51">
        <f t="shared" si="99"/>
        <v>591812598</v>
      </c>
      <c r="L195" s="86">
        <f t="shared" si="95"/>
        <v>-59484853</v>
      </c>
      <c r="M195" s="4">
        <f t="shared" si="96"/>
        <v>0</v>
      </c>
      <c r="N195" s="51">
        <f t="shared" si="97"/>
        <v>35812348</v>
      </c>
      <c r="P195" s="54">
        <f t="shared" si="101"/>
        <v>1.510796721255915E-6</v>
      </c>
      <c r="Q195" s="55">
        <f t="shared" si="102"/>
        <v>1497.7560981173333</v>
      </c>
      <c r="R195" s="55">
        <f t="shared" si="103"/>
        <v>0</v>
      </c>
      <c r="S195" s="56">
        <f t="shared" si="91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2"/>
        <v>89403</v>
      </c>
      <c r="E196" s="2">
        <f t="shared" si="93"/>
        <v>629931643</v>
      </c>
      <c r="F196" s="63">
        <f t="shared" si="100"/>
        <v>7302.6387109988391</v>
      </c>
      <c r="G196" s="28">
        <f t="shared" ref="G196:G204" si="104">D196/U$3</f>
        <v>1.8981369073839635E-3</v>
      </c>
      <c r="H196" s="81">
        <f t="shared" si="85"/>
        <v>1</v>
      </c>
      <c r="I196" s="9">
        <f t="shared" si="98"/>
        <v>-1046162347</v>
      </c>
      <c r="J196" s="2">
        <f t="shared" si="94"/>
        <v>0</v>
      </c>
      <c r="K196" s="48">
        <f t="shared" si="99"/>
        <v>629931643</v>
      </c>
      <c r="L196" s="87">
        <f t="shared" si="95"/>
        <v>-63316312</v>
      </c>
      <c r="M196" s="2">
        <f t="shared" si="96"/>
        <v>0</v>
      </c>
      <c r="N196" s="48">
        <f t="shared" si="97"/>
        <v>38119045</v>
      </c>
      <c r="P196" s="53">
        <f t="shared" si="101"/>
        <v>1.510796721255915E-6</v>
      </c>
      <c r="Q196" s="52">
        <f t="shared" si="102"/>
        <v>1594.1820967912188</v>
      </c>
      <c r="R196" s="52">
        <f t="shared" si="103"/>
        <v>0</v>
      </c>
      <c r="S196" s="16">
        <f t="shared" si="91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2"/>
        <v>89403</v>
      </c>
      <c r="E197" s="4">
        <f t="shared" si="93"/>
        <v>670505961</v>
      </c>
      <c r="F197" s="64">
        <f t="shared" si="100"/>
        <v>7302.6387109988391</v>
      </c>
      <c r="G197" s="27">
        <f t="shared" si="104"/>
        <v>1.8981369073839635E-3</v>
      </c>
      <c r="H197" s="80">
        <f t="shared" ref="H197:H204" si="105">D197/D196</f>
        <v>1</v>
      </c>
      <c r="I197" s="11">
        <f t="shared" ref="I197:I204" si="106">INT((S$17*K197+I196)/(1+R$17*J197))</f>
        <v>-1113556905</v>
      </c>
      <c r="J197" s="4">
        <f t="shared" si="94"/>
        <v>0</v>
      </c>
      <c r="K197" s="51">
        <f t="shared" ref="K197:K204" si="107">INT((Q$17*J197+K196)/(1+P$17+S$17))</f>
        <v>670505961</v>
      </c>
      <c r="L197" s="86">
        <f t="shared" si="95"/>
        <v>-67394558</v>
      </c>
      <c r="M197" s="4">
        <f t="shared" si="96"/>
        <v>0</v>
      </c>
      <c r="N197" s="51">
        <f t="shared" si="97"/>
        <v>40574318</v>
      </c>
      <c r="P197" s="54">
        <f t="shared" si="101"/>
        <v>1.510796721255915E-6</v>
      </c>
      <c r="Q197" s="55">
        <f t="shared" si="102"/>
        <v>1696.8189582312152</v>
      </c>
      <c r="R197" s="55">
        <f t="shared" si="103"/>
        <v>0</v>
      </c>
      <c r="S197" s="56">
        <f t="shared" si="91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2"/>
        <v>89403</v>
      </c>
      <c r="E198" s="2">
        <f t="shared" si="93"/>
        <v>713693698</v>
      </c>
      <c r="F198" s="63">
        <f t="shared" si="100"/>
        <v>7302.6387109988391</v>
      </c>
      <c r="G198" s="28">
        <f t="shared" si="104"/>
        <v>1.8981369073839635E-3</v>
      </c>
      <c r="H198" s="81">
        <f t="shared" si="105"/>
        <v>1</v>
      </c>
      <c r="I198" s="9">
        <f t="shared" si="106"/>
        <v>-1185292391</v>
      </c>
      <c r="J198" s="2">
        <f t="shared" si="94"/>
        <v>0</v>
      </c>
      <c r="K198" s="48">
        <f t="shared" si="107"/>
        <v>713693698</v>
      </c>
      <c r="L198" s="87">
        <f t="shared" si="95"/>
        <v>-71735486</v>
      </c>
      <c r="M198" s="2">
        <f t="shared" si="96"/>
        <v>0</v>
      </c>
      <c r="N198" s="48">
        <f t="shared" si="97"/>
        <v>43187737</v>
      </c>
      <c r="P198" s="53">
        <f t="shared" si="101"/>
        <v>1.510796721255915E-6</v>
      </c>
      <c r="Q198" s="52">
        <f t="shared" si="102"/>
        <v>1806.0667285275172</v>
      </c>
      <c r="R198" s="52">
        <f t="shared" si="103"/>
        <v>0</v>
      </c>
      <c r="S198" s="16">
        <f t="shared" si="91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2"/>
        <v>89403</v>
      </c>
      <c r="E199" s="4">
        <f t="shared" si="93"/>
        <v>759663186</v>
      </c>
      <c r="F199" s="64">
        <f t="shared" si="100"/>
        <v>7302.6387109988391</v>
      </c>
      <c r="G199" s="27">
        <f t="shared" si="104"/>
        <v>1.8981369073839635E-3</v>
      </c>
      <c r="H199" s="80">
        <f t="shared" si="105"/>
        <v>1</v>
      </c>
      <c r="I199" s="11">
        <f t="shared" si="106"/>
        <v>-1261648408</v>
      </c>
      <c r="J199" s="4">
        <f t="shared" si="94"/>
        <v>0</v>
      </c>
      <c r="K199" s="51">
        <f t="shared" si="107"/>
        <v>759663186</v>
      </c>
      <c r="L199" s="86">
        <f t="shared" si="95"/>
        <v>-76356017</v>
      </c>
      <c r="M199" s="4">
        <f t="shared" si="96"/>
        <v>0</v>
      </c>
      <c r="N199" s="51">
        <f t="shared" si="97"/>
        <v>45969488</v>
      </c>
      <c r="P199" s="54">
        <f t="shared" si="101"/>
        <v>1.510796721255915E-6</v>
      </c>
      <c r="Q199" s="55">
        <f t="shared" si="102"/>
        <v>1922.3512199361805</v>
      </c>
      <c r="R199" s="55">
        <f t="shared" si="103"/>
        <v>0</v>
      </c>
      <c r="S199" s="56">
        <f t="shared" si="91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2"/>
        <v>89403</v>
      </c>
      <c r="E200" s="2">
        <f t="shared" si="93"/>
        <v>808593600</v>
      </c>
      <c r="F200" s="63">
        <f t="shared" si="100"/>
        <v>7302.6387109988391</v>
      </c>
      <c r="G200" s="28">
        <f t="shared" si="104"/>
        <v>1.8981369073839635E-3</v>
      </c>
      <c r="H200" s="81">
        <f t="shared" si="105"/>
        <v>1</v>
      </c>
      <c r="I200" s="9">
        <f t="shared" si="106"/>
        <v>-1342922567</v>
      </c>
      <c r="J200" s="2">
        <f t="shared" si="94"/>
        <v>0</v>
      </c>
      <c r="K200" s="48">
        <f t="shared" si="107"/>
        <v>808593600</v>
      </c>
      <c r="L200" s="87">
        <f t="shared" si="95"/>
        <v>-81274159</v>
      </c>
      <c r="M200" s="2">
        <f t="shared" si="96"/>
        <v>0</v>
      </c>
      <c r="N200" s="48">
        <f t="shared" si="97"/>
        <v>48930414</v>
      </c>
      <c r="P200" s="53">
        <f t="shared" si="101"/>
        <v>1.510796721255915E-6</v>
      </c>
      <c r="Q200" s="52">
        <f t="shared" si="102"/>
        <v>2046.1256737671661</v>
      </c>
      <c r="R200" s="52">
        <f t="shared" si="103"/>
        <v>0</v>
      </c>
      <c r="S200" s="16">
        <f t="shared" si="91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2"/>
        <v>89403</v>
      </c>
      <c r="E201" s="4">
        <f t="shared" si="93"/>
        <v>860675654</v>
      </c>
      <c r="F201" s="64">
        <f t="shared" si="100"/>
        <v>7302.6387109988391</v>
      </c>
      <c r="G201" s="27">
        <f t="shared" si="104"/>
        <v>1.8981369073839635E-3</v>
      </c>
      <c r="H201" s="80">
        <f t="shared" si="105"/>
        <v>1</v>
      </c>
      <c r="I201" s="11">
        <f t="shared" si="106"/>
        <v>-1429431649</v>
      </c>
      <c r="J201" s="4">
        <f t="shared" si="94"/>
        <v>0</v>
      </c>
      <c r="K201" s="51">
        <f t="shared" si="107"/>
        <v>860675654</v>
      </c>
      <c r="L201" s="86">
        <f t="shared" si="95"/>
        <v>-86509082</v>
      </c>
      <c r="M201" s="4">
        <f t="shared" si="96"/>
        <v>0</v>
      </c>
      <c r="N201" s="51">
        <f t="shared" si="97"/>
        <v>52082054</v>
      </c>
      <c r="P201" s="54">
        <f t="shared" si="101"/>
        <v>1.510796721255915E-6</v>
      </c>
      <c r="Q201" s="55">
        <f t="shared" si="102"/>
        <v>2177.8725228510843</v>
      </c>
      <c r="R201" s="55">
        <f t="shared" si="103"/>
        <v>0</v>
      </c>
      <c r="S201" s="56">
        <f t="shared" si="91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2"/>
        <v>89403</v>
      </c>
      <c r="E202" s="2">
        <f t="shared" si="93"/>
        <v>916112348</v>
      </c>
      <c r="F202" s="63">
        <f t="shared" si="100"/>
        <v>7302.6387109988391</v>
      </c>
      <c r="G202" s="28">
        <f t="shared" si="104"/>
        <v>1.8981369073839635E-3</v>
      </c>
      <c r="H202" s="81">
        <f t="shared" si="105"/>
        <v>1</v>
      </c>
      <c r="I202" s="9">
        <f t="shared" si="106"/>
        <v>-1521512838</v>
      </c>
      <c r="J202" s="2">
        <f t="shared" si="94"/>
        <v>0</v>
      </c>
      <c r="K202" s="48">
        <f t="shared" si="107"/>
        <v>916112348</v>
      </c>
      <c r="L202" s="87">
        <f t="shared" si="95"/>
        <v>-92081189</v>
      </c>
      <c r="M202" s="2">
        <f t="shared" si="96"/>
        <v>0</v>
      </c>
      <c r="N202" s="48">
        <f t="shared" si="97"/>
        <v>55436694</v>
      </c>
      <c r="P202" s="53">
        <f t="shared" si="101"/>
        <v>1.510796721255915E-6</v>
      </c>
      <c r="Q202" s="52">
        <f t="shared" si="102"/>
        <v>2318.1052745797156</v>
      </c>
      <c r="R202" s="52">
        <f t="shared" si="103"/>
        <v>0</v>
      </c>
      <c r="S202" s="16">
        <f t="shared" si="91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2"/>
        <v>89403</v>
      </c>
      <c r="E203" s="4">
        <f t="shared" si="93"/>
        <v>975119757</v>
      </c>
      <c r="F203" s="64">
        <f t="shared" si="100"/>
        <v>7302.6387109988391</v>
      </c>
      <c r="G203" s="27">
        <f t="shared" si="104"/>
        <v>1.8981369073839635E-3</v>
      </c>
      <c r="H203" s="80">
        <f t="shared" si="105"/>
        <v>1</v>
      </c>
      <c r="I203" s="11">
        <f t="shared" si="106"/>
        <v>-1619525038</v>
      </c>
      <c r="J203" s="4">
        <f t="shared" si="94"/>
        <v>0</v>
      </c>
      <c r="K203" s="51">
        <f t="shared" si="107"/>
        <v>975119757</v>
      </c>
      <c r="L203" s="86">
        <f t="shared" si="95"/>
        <v>-98012200</v>
      </c>
      <c r="M203" s="4">
        <f t="shared" si="96"/>
        <v>0</v>
      </c>
      <c r="N203" s="51">
        <f t="shared" si="97"/>
        <v>59007409</v>
      </c>
      <c r="P203" s="54">
        <f t="shared" si="101"/>
        <v>1.510796721255915E-6</v>
      </c>
      <c r="Q203" s="55">
        <f t="shared" si="102"/>
        <v>2467.3705103838133</v>
      </c>
      <c r="R203" s="55">
        <f t="shared" si="103"/>
        <v>0</v>
      </c>
      <c r="S203" s="56">
        <f t="shared" si="91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2"/>
        <v>89403</v>
      </c>
      <c r="E204" s="94">
        <f t="shared" si="93"/>
        <v>1037927873</v>
      </c>
      <c r="F204" s="75">
        <f t="shared" si="100"/>
        <v>7302.6387109988391</v>
      </c>
      <c r="G204" s="76">
        <f t="shared" si="104"/>
        <v>1.8981369073839635E-3</v>
      </c>
      <c r="H204" s="84">
        <f t="shared" si="105"/>
        <v>1</v>
      </c>
      <c r="I204" s="73">
        <f t="shared" si="106"/>
        <v>-1723850270</v>
      </c>
      <c r="J204" s="94">
        <f t="shared" si="94"/>
        <v>0</v>
      </c>
      <c r="K204" s="95">
        <f t="shared" si="107"/>
        <v>1037927873</v>
      </c>
      <c r="L204" s="107">
        <f t="shared" si="95"/>
        <v>-104325232</v>
      </c>
      <c r="M204" s="94">
        <f t="shared" si="96"/>
        <v>0</v>
      </c>
      <c r="N204" s="95">
        <f t="shared" si="97"/>
        <v>62808116</v>
      </c>
      <c r="P204" s="77">
        <f t="shared" si="101"/>
        <v>1.510796721255915E-6</v>
      </c>
      <c r="Q204" s="78">
        <f t="shared" si="102"/>
        <v>2626.250019979811</v>
      </c>
      <c r="R204" s="78">
        <f t="shared" si="103"/>
        <v>0</v>
      </c>
      <c r="S204" s="102">
        <f t="shared" si="91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2020-03-29T16:01:19Z</dcterms:modified>
</cp:coreProperties>
</file>