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D18B647-72AC-4B79-B5A6-FF5D27197A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R13" i="1" l="1"/>
  <c r="U13" i="1"/>
  <c r="I38" i="1"/>
  <c r="J38" i="1"/>
  <c r="Q13" i="1" s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s="1"/>
  <c r="R40" i="1" l="1"/>
  <c r="K39" i="1"/>
  <c r="M39" i="1"/>
  <c r="D39" i="1" s="1"/>
  <c r="F39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G39" i="1" l="1"/>
  <c r="H39" i="1"/>
  <c r="N39" i="1"/>
  <c r="E39" i="1" s="1"/>
  <c r="I39" i="1"/>
  <c r="L39" i="1" s="1"/>
  <c r="Q40" i="1" l="1"/>
  <c r="S40" i="1" s="1"/>
  <c r="J40" i="1" s="1"/>
  <c r="K40" i="1" l="1"/>
  <c r="R41" i="1"/>
  <c r="M40" i="1"/>
  <c r="D40" i="1" s="1"/>
  <c r="F40" i="1" s="1"/>
  <c r="G40" i="1" l="1"/>
  <c r="H40" i="1"/>
  <c r="N40" i="1"/>
  <c r="E40" i="1" s="1"/>
  <c r="I40" i="1"/>
  <c r="L40" i="1" s="1"/>
  <c r="Q41" i="1" l="1"/>
  <c r="S41" i="1" s="1"/>
  <c r="J41" i="1" s="1"/>
  <c r="R42" i="1" l="1"/>
  <c r="K41" i="1"/>
  <c r="M41" i="1"/>
  <c r="D41" i="1" s="1"/>
  <c r="F41" i="1" s="1"/>
  <c r="G41" i="1" l="1"/>
  <c r="H41" i="1"/>
  <c r="N41" i="1"/>
  <c r="E41" i="1" s="1"/>
  <c r="I41" i="1"/>
  <c r="L41" i="1" s="1"/>
  <c r="Q42" i="1" l="1"/>
  <c r="S42" i="1" s="1"/>
  <c r="J42" i="1" s="1"/>
  <c r="R43" i="1" s="1"/>
  <c r="M42" i="1" l="1"/>
  <c r="D42" i="1" s="1"/>
  <c r="K42" i="1"/>
  <c r="N42" i="1" s="1"/>
  <c r="E42" i="1" s="1"/>
  <c r="H42" i="1" l="1"/>
  <c r="F42" i="1"/>
  <c r="I42" i="1"/>
  <c r="L42" i="1" s="1"/>
  <c r="G42" i="1"/>
  <c r="Q43" i="1" l="1"/>
  <c r="S43" i="1" s="1"/>
  <c r="J43" i="1" s="1"/>
  <c r="M43" i="1" s="1"/>
  <c r="D43" i="1" s="1"/>
  <c r="F43" i="1" s="1"/>
  <c r="R44" i="1" l="1"/>
  <c r="K43" i="1"/>
  <c r="I43" i="1" s="1"/>
  <c r="L43" i="1" s="1"/>
  <c r="H43" i="1"/>
  <c r="G43" i="1"/>
  <c r="N43" i="1" l="1"/>
  <c r="E43" i="1" s="1"/>
  <c r="Q44" i="1"/>
  <c r="S44" i="1" s="1"/>
  <c r="J44" i="1" s="1"/>
  <c r="K44" i="1" s="1"/>
  <c r="M44" i="1" l="1"/>
  <c r="D44" i="1" s="1"/>
  <c r="R45" i="1"/>
  <c r="N44" i="1"/>
  <c r="E44" i="1" s="1"/>
  <c r="I44" i="1"/>
  <c r="L44" i="1" s="1"/>
  <c r="G44" i="1" l="1"/>
  <c r="F44" i="1"/>
  <c r="H44" i="1"/>
  <c r="Q45" i="1"/>
  <c r="S45" i="1" s="1"/>
  <c r="J45" i="1" s="1"/>
  <c r="K45" i="1" l="1"/>
  <c r="R46" i="1"/>
  <c r="M45" i="1"/>
  <c r="D45" i="1" s="1"/>
  <c r="F45" i="1" s="1"/>
  <c r="H45" i="1" l="1"/>
  <c r="G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G48" i="1" l="1"/>
  <c r="F48" i="1"/>
  <c r="N48" i="1"/>
  <c r="E48" i="1" s="1"/>
  <c r="H48" i="1"/>
  <c r="Q49" i="1"/>
  <c r="S49" i="1" s="1"/>
  <c r="J49" i="1" s="1"/>
  <c r="M49" i="1" s="1"/>
  <c r="D49" i="1" s="1"/>
  <c r="F49" i="1" l="1"/>
  <c r="R50" i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K50" i="1"/>
  <c r="N50" i="1" s="1"/>
  <c r="E50" i="1" s="1"/>
  <c r="G50" i="1" l="1"/>
  <c r="F50" i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G53" i="1" l="1"/>
  <c r="F53" i="1"/>
  <c r="Q54" i="1"/>
  <c r="S54" i="1" s="1"/>
  <c r="J54" i="1" s="1"/>
  <c r="M54" i="1" s="1"/>
  <c r="D54" i="1" s="1"/>
  <c r="H54" i="1" s="1"/>
  <c r="H53" i="1"/>
  <c r="F54" i="1" l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G55" i="1" l="1"/>
  <c r="F55" i="1"/>
  <c r="H55" i="1"/>
  <c r="Q56" i="1"/>
  <c r="S56" i="1" s="1"/>
  <c r="J56" i="1" s="1"/>
  <c r="R57" i="1" s="1"/>
  <c r="M56" i="1" l="1"/>
  <c r="D56" i="1" s="1"/>
  <c r="G56" i="1" s="1"/>
  <c r="K56" i="1"/>
  <c r="I56" i="1" s="1"/>
  <c r="L56" i="1" s="1"/>
  <c r="F56" i="1" l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l="1"/>
  <c r="F64" i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K74" i="1"/>
  <c r="N74" i="1" s="1"/>
  <c r="E74" i="1" s="1"/>
  <c r="H74" i="1" l="1"/>
  <c r="F74" i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H82" i="1" l="1"/>
  <c r="F82" i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K88" i="1"/>
  <c r="N88" i="1" s="1"/>
  <c r="E88" i="1" s="1"/>
  <c r="H88" i="1" l="1"/>
  <c r="F88" i="1"/>
  <c r="G88" i="1"/>
  <c r="I88" i="1"/>
  <c r="L88" i="1" s="1"/>
  <c r="Q89" i="1" l="1"/>
  <c r="S89" i="1" s="1"/>
  <c r="J89" i="1" s="1"/>
  <c r="M89" i="1" s="1"/>
  <c r="D89" i="1" s="1"/>
  <c r="H89" i="1" s="1"/>
  <c r="F89" i="1" l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H122" i="1" l="1"/>
  <c r="F122" i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l="1"/>
  <c r="F127" i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l="1"/>
  <c r="F140" i="1"/>
  <c r="N140" i="1"/>
  <c r="E140" i="1" s="1"/>
  <c r="G140" i="1"/>
  <c r="Q141" i="1"/>
  <c r="S141" i="1" s="1"/>
  <c r="J141" i="1" s="1"/>
  <c r="M141" i="1" s="1"/>
  <c r="D141" i="1" s="1"/>
  <c r="F141" i="1" l="1"/>
  <c r="K141" i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F144" i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I154" i="1"/>
  <c r="L154" i="1" s="1"/>
  <c r="N154" i="1"/>
  <c r="E154" i="1" s="1"/>
  <c r="G154" i="1" l="1"/>
  <c r="F154" i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R159" i="1"/>
  <c r="N158" i="1"/>
  <c r="E158" i="1" s="1"/>
  <c r="I158" i="1"/>
  <c r="L158" i="1" s="1"/>
  <c r="H158" i="1" l="1"/>
  <c r="F158" i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K168" i="1"/>
  <c r="N168" i="1" s="1"/>
  <c r="E168" i="1" s="1"/>
  <c r="H168" i="1" l="1"/>
  <c r="F168" i="1"/>
  <c r="G168" i="1"/>
  <c r="I168" i="1"/>
  <c r="L168" i="1" s="1"/>
  <c r="Q169" i="1" l="1"/>
  <c r="S169" i="1" s="1"/>
  <c r="J169" i="1" s="1"/>
  <c r="K169" i="1" s="1"/>
  <c r="M169" i="1" l="1"/>
  <c r="D169" i="1" s="1"/>
  <c r="R170" i="1"/>
  <c r="I169" i="1"/>
  <c r="L169" i="1" s="1"/>
  <c r="N169" i="1"/>
  <c r="E169" i="1" s="1"/>
  <c r="G169" i="1" l="1"/>
  <c r="F169" i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<sst xmlns="http://schemas.openxmlformats.org/spreadsheetml/2006/main" count="44" uniqueCount="40">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</sst>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78799</c:v>
                </c:pt>
                <c:pt idx="35" formatCode="0">
                  <c:v>82109</c:v>
                </c:pt>
                <c:pt idx="36" formatCode="0">
                  <c:v>85044</c:v>
                </c:pt>
                <c:pt idx="37" formatCode="0">
                  <c:v>87552</c:v>
                </c:pt>
                <c:pt idx="38" formatCode="0">
                  <c:v>89593</c:v>
                </c:pt>
                <c:pt idx="39" formatCode="0">
                  <c:v>91141</c:v>
                </c:pt>
                <c:pt idx="40" formatCode="0">
                  <c:v>92182</c:v>
                </c:pt>
                <c:pt idx="41" formatCode="0">
                  <c:v>92713</c:v>
                </c:pt>
                <c:pt idx="42" formatCode="0">
                  <c:v>92740</c:v>
                </c:pt>
                <c:pt idx="43" formatCode="0">
                  <c:v>92740</c:v>
                </c:pt>
                <c:pt idx="44" formatCode="0">
                  <c:v>92740</c:v>
                </c:pt>
                <c:pt idx="45" formatCode="0">
                  <c:v>92740</c:v>
                </c:pt>
                <c:pt idx="46" formatCode="0">
                  <c:v>92740</c:v>
                </c:pt>
                <c:pt idx="47" formatCode="0">
                  <c:v>92740</c:v>
                </c:pt>
                <c:pt idx="48" formatCode="0">
                  <c:v>92740</c:v>
                </c:pt>
                <c:pt idx="49" formatCode="0">
                  <c:v>92740</c:v>
                </c:pt>
                <c:pt idx="50" formatCode="0">
                  <c:v>92740</c:v>
                </c:pt>
                <c:pt idx="51" formatCode="0">
                  <c:v>92740</c:v>
                </c:pt>
                <c:pt idx="52" formatCode="0">
                  <c:v>92740</c:v>
                </c:pt>
                <c:pt idx="53" formatCode="0">
                  <c:v>92740</c:v>
                </c:pt>
                <c:pt idx="54" formatCode="0">
                  <c:v>92740</c:v>
                </c:pt>
                <c:pt idx="55">
                  <c:v>92740</c:v>
                </c:pt>
                <c:pt idx="56">
                  <c:v>92740</c:v>
                </c:pt>
                <c:pt idx="57">
                  <c:v>92740</c:v>
                </c:pt>
                <c:pt idx="58">
                  <c:v>92740</c:v>
                </c:pt>
                <c:pt idx="59">
                  <c:v>92740</c:v>
                </c:pt>
                <c:pt idx="60">
                  <c:v>92740</c:v>
                </c:pt>
                <c:pt idx="61">
                  <c:v>92740</c:v>
                </c:pt>
                <c:pt idx="62">
                  <c:v>92740</c:v>
                </c:pt>
                <c:pt idx="63">
                  <c:v>92740</c:v>
                </c:pt>
                <c:pt idx="64">
                  <c:v>92740</c:v>
                </c:pt>
                <c:pt idx="65">
                  <c:v>92740</c:v>
                </c:pt>
                <c:pt idx="66">
                  <c:v>92740</c:v>
                </c:pt>
                <c:pt idx="67">
                  <c:v>92740</c:v>
                </c:pt>
                <c:pt idx="68">
                  <c:v>92740</c:v>
                </c:pt>
                <c:pt idx="69">
                  <c:v>92740</c:v>
                </c:pt>
                <c:pt idx="70">
                  <c:v>92740</c:v>
                </c:pt>
                <c:pt idx="71">
                  <c:v>92740</c:v>
                </c:pt>
                <c:pt idx="72">
                  <c:v>92740</c:v>
                </c:pt>
                <c:pt idx="73">
                  <c:v>92740</c:v>
                </c:pt>
                <c:pt idx="74">
                  <c:v>92740</c:v>
                </c:pt>
                <c:pt idx="75">
                  <c:v>92740</c:v>
                </c:pt>
                <c:pt idx="76">
                  <c:v>92740</c:v>
                </c:pt>
                <c:pt idx="77">
                  <c:v>92740</c:v>
                </c:pt>
                <c:pt idx="78">
                  <c:v>92740</c:v>
                </c:pt>
                <c:pt idx="79">
                  <c:v>92740</c:v>
                </c:pt>
                <c:pt idx="80">
                  <c:v>92740</c:v>
                </c:pt>
                <c:pt idx="81">
                  <c:v>92740</c:v>
                </c:pt>
                <c:pt idx="82">
                  <c:v>92740</c:v>
                </c:pt>
                <c:pt idx="83">
                  <c:v>92740</c:v>
                </c:pt>
                <c:pt idx="84">
                  <c:v>92740</c:v>
                </c:pt>
                <c:pt idx="85">
                  <c:v>92740</c:v>
                </c:pt>
                <c:pt idx="86">
                  <c:v>92740</c:v>
                </c:pt>
                <c:pt idx="87">
                  <c:v>92740</c:v>
                </c:pt>
                <c:pt idx="88">
                  <c:v>92740</c:v>
                </c:pt>
                <c:pt idx="89">
                  <c:v>92740</c:v>
                </c:pt>
                <c:pt idx="90">
                  <c:v>92740</c:v>
                </c:pt>
                <c:pt idx="91">
                  <c:v>92740</c:v>
                </c:pt>
                <c:pt idx="92">
                  <c:v>92740</c:v>
                </c:pt>
                <c:pt idx="93">
                  <c:v>92740</c:v>
                </c:pt>
                <c:pt idx="94">
                  <c:v>92740</c:v>
                </c:pt>
                <c:pt idx="95">
                  <c:v>92740</c:v>
                </c:pt>
                <c:pt idx="96">
                  <c:v>92740</c:v>
                </c:pt>
                <c:pt idx="97">
                  <c:v>92740</c:v>
                </c:pt>
                <c:pt idx="98">
                  <c:v>92740</c:v>
                </c:pt>
                <c:pt idx="99">
                  <c:v>92740</c:v>
                </c:pt>
                <c:pt idx="100">
                  <c:v>92740</c:v>
                </c:pt>
                <c:pt idx="101">
                  <c:v>92740</c:v>
                </c:pt>
                <c:pt idx="102">
                  <c:v>92740</c:v>
                </c:pt>
                <c:pt idx="103">
                  <c:v>92740</c:v>
                </c:pt>
                <c:pt idx="104">
                  <c:v>92740</c:v>
                </c:pt>
                <c:pt idx="105">
                  <c:v>92740</c:v>
                </c:pt>
                <c:pt idx="106">
                  <c:v>92740</c:v>
                </c:pt>
                <c:pt idx="107">
                  <c:v>92740</c:v>
                </c:pt>
                <c:pt idx="108">
                  <c:v>92740</c:v>
                </c:pt>
                <c:pt idx="109">
                  <c:v>92740</c:v>
                </c:pt>
                <c:pt idx="110">
                  <c:v>92740</c:v>
                </c:pt>
                <c:pt idx="111">
                  <c:v>92740</c:v>
                </c:pt>
                <c:pt idx="112">
                  <c:v>92740</c:v>
                </c:pt>
                <c:pt idx="113">
                  <c:v>92740</c:v>
                </c:pt>
                <c:pt idx="114">
                  <c:v>92740</c:v>
                </c:pt>
                <c:pt idx="115">
                  <c:v>92740</c:v>
                </c:pt>
                <c:pt idx="116">
                  <c:v>92740</c:v>
                </c:pt>
                <c:pt idx="117">
                  <c:v>92740</c:v>
                </c:pt>
                <c:pt idx="118">
                  <c:v>92740</c:v>
                </c:pt>
                <c:pt idx="119">
                  <c:v>92740</c:v>
                </c:pt>
                <c:pt idx="120">
                  <c:v>92740</c:v>
                </c:pt>
                <c:pt idx="121">
                  <c:v>92740</c:v>
                </c:pt>
                <c:pt idx="122">
                  <c:v>92740</c:v>
                </c:pt>
                <c:pt idx="123">
                  <c:v>92740</c:v>
                </c:pt>
                <c:pt idx="124">
                  <c:v>92740</c:v>
                </c:pt>
                <c:pt idx="125">
                  <c:v>92740</c:v>
                </c:pt>
                <c:pt idx="126">
                  <c:v>92740</c:v>
                </c:pt>
                <c:pt idx="127">
                  <c:v>92740</c:v>
                </c:pt>
                <c:pt idx="128">
                  <c:v>92740</c:v>
                </c:pt>
                <c:pt idx="129">
                  <c:v>92740</c:v>
                </c:pt>
                <c:pt idx="130">
                  <c:v>92740</c:v>
                </c:pt>
                <c:pt idx="131">
                  <c:v>92740</c:v>
                </c:pt>
                <c:pt idx="132">
                  <c:v>92740</c:v>
                </c:pt>
                <c:pt idx="133">
                  <c:v>92740</c:v>
                </c:pt>
                <c:pt idx="134">
                  <c:v>92740</c:v>
                </c:pt>
                <c:pt idx="135">
                  <c:v>92740</c:v>
                </c:pt>
                <c:pt idx="136">
                  <c:v>92740</c:v>
                </c:pt>
                <c:pt idx="137">
                  <c:v>92740</c:v>
                </c:pt>
                <c:pt idx="138">
                  <c:v>92740</c:v>
                </c:pt>
                <c:pt idx="139">
                  <c:v>92740</c:v>
                </c:pt>
                <c:pt idx="140">
                  <c:v>92740</c:v>
                </c:pt>
                <c:pt idx="141">
                  <c:v>92740</c:v>
                </c:pt>
                <c:pt idx="142">
                  <c:v>92740</c:v>
                </c:pt>
                <c:pt idx="143">
                  <c:v>92740</c:v>
                </c:pt>
                <c:pt idx="144">
                  <c:v>92740</c:v>
                </c:pt>
                <c:pt idx="145">
                  <c:v>92740</c:v>
                </c:pt>
                <c:pt idx="146">
                  <c:v>92740</c:v>
                </c:pt>
                <c:pt idx="147">
                  <c:v>92740</c:v>
                </c:pt>
                <c:pt idx="148">
                  <c:v>92740</c:v>
                </c:pt>
                <c:pt idx="149">
                  <c:v>92740</c:v>
                </c:pt>
                <c:pt idx="150">
                  <c:v>92740</c:v>
                </c:pt>
                <c:pt idx="151">
                  <c:v>92740</c:v>
                </c:pt>
                <c:pt idx="152">
                  <c:v>92740</c:v>
                </c:pt>
                <c:pt idx="153">
                  <c:v>92740</c:v>
                </c:pt>
                <c:pt idx="154">
                  <c:v>92740</c:v>
                </c:pt>
                <c:pt idx="155">
                  <c:v>92740</c:v>
                </c:pt>
                <c:pt idx="156">
                  <c:v>92740</c:v>
                </c:pt>
                <c:pt idx="157">
                  <c:v>92740</c:v>
                </c:pt>
                <c:pt idx="158">
                  <c:v>92740</c:v>
                </c:pt>
                <c:pt idx="159">
                  <c:v>92740</c:v>
                </c:pt>
                <c:pt idx="160">
                  <c:v>92740</c:v>
                </c:pt>
                <c:pt idx="161">
                  <c:v>92740</c:v>
                </c:pt>
                <c:pt idx="162">
                  <c:v>92740</c:v>
                </c:pt>
                <c:pt idx="163">
                  <c:v>92740</c:v>
                </c:pt>
                <c:pt idx="164">
                  <c:v>92740</c:v>
                </c:pt>
                <c:pt idx="165">
                  <c:v>92740</c:v>
                </c:pt>
                <c:pt idx="166">
                  <c:v>92740</c:v>
                </c:pt>
                <c:pt idx="167">
                  <c:v>92740</c:v>
                </c:pt>
                <c:pt idx="168">
                  <c:v>92740</c:v>
                </c:pt>
                <c:pt idx="169">
                  <c:v>92740</c:v>
                </c:pt>
                <c:pt idx="170">
                  <c:v>92740</c:v>
                </c:pt>
                <c:pt idx="171">
                  <c:v>92740</c:v>
                </c:pt>
                <c:pt idx="172">
                  <c:v>92740</c:v>
                </c:pt>
                <c:pt idx="173">
                  <c:v>92740</c:v>
                </c:pt>
                <c:pt idx="174">
                  <c:v>92740</c:v>
                </c:pt>
                <c:pt idx="175">
                  <c:v>92740</c:v>
                </c:pt>
                <c:pt idx="176">
                  <c:v>92740</c:v>
                </c:pt>
                <c:pt idx="177">
                  <c:v>92740</c:v>
                </c:pt>
                <c:pt idx="178">
                  <c:v>92740</c:v>
                </c:pt>
                <c:pt idx="179">
                  <c:v>92740</c:v>
                </c:pt>
                <c:pt idx="180">
                  <c:v>92740</c:v>
                </c:pt>
                <c:pt idx="181">
                  <c:v>92740</c:v>
                </c:pt>
                <c:pt idx="182">
                  <c:v>92740</c:v>
                </c:pt>
                <c:pt idx="183">
                  <c:v>92740</c:v>
                </c:pt>
                <c:pt idx="184">
                  <c:v>92740</c:v>
                </c:pt>
                <c:pt idx="185">
                  <c:v>92740</c:v>
                </c:pt>
                <c:pt idx="186">
                  <c:v>92740</c:v>
                </c:pt>
                <c:pt idx="187">
                  <c:v>92740</c:v>
                </c:pt>
                <c:pt idx="188">
                  <c:v>92740</c:v>
                </c:pt>
                <c:pt idx="189">
                  <c:v>92740</c:v>
                </c:pt>
                <c:pt idx="190">
                  <c:v>92740</c:v>
                </c:pt>
                <c:pt idx="191">
                  <c:v>92740</c:v>
                </c:pt>
                <c:pt idx="192">
                  <c:v>92740</c:v>
                </c:pt>
                <c:pt idx="193">
                  <c:v>92740</c:v>
                </c:pt>
                <c:pt idx="194">
                  <c:v>92740</c:v>
                </c:pt>
                <c:pt idx="195">
                  <c:v>92740</c:v>
                </c:pt>
                <c:pt idx="196">
                  <c:v>92740</c:v>
                </c:pt>
                <c:pt idx="197">
                  <c:v>92740</c:v>
                </c:pt>
                <c:pt idx="198">
                  <c:v>92740</c:v>
                </c:pt>
                <c:pt idx="199">
                  <c:v>92740</c:v>
                </c:pt>
                <c:pt idx="200">
                  <c:v>92740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57484</c:v>
                </c:pt>
                <c:pt idx="35" formatCode="0">
                  <c:v>60794</c:v>
                </c:pt>
                <c:pt idx="36" formatCode="0">
                  <c:v>63729</c:v>
                </c:pt>
                <c:pt idx="37" formatCode="0">
                  <c:v>66237</c:v>
                </c:pt>
                <c:pt idx="38" formatCode="0">
                  <c:v>68278</c:v>
                </c:pt>
                <c:pt idx="39" formatCode="0">
                  <c:v>69826</c:v>
                </c:pt>
                <c:pt idx="40" formatCode="0">
                  <c:v>70867</c:v>
                </c:pt>
                <c:pt idx="41" formatCode="0">
                  <c:v>71398</c:v>
                </c:pt>
                <c:pt idx="42" formatCode="0">
                  <c:v>71425</c:v>
                </c:pt>
                <c:pt idx="43" formatCode="0">
                  <c:v>70963</c:v>
                </c:pt>
                <c:pt idx="44" formatCode="0">
                  <c:v>70031</c:v>
                </c:pt>
                <c:pt idx="45" formatCode="0">
                  <c:v>68653</c:v>
                </c:pt>
                <c:pt idx="46" formatCode="0">
                  <c:v>66859</c:v>
                </c:pt>
                <c:pt idx="47" formatCode="0">
                  <c:v>64679</c:v>
                </c:pt>
                <c:pt idx="48" formatCode="0">
                  <c:v>62147</c:v>
                </c:pt>
                <c:pt idx="49" formatCode="0">
                  <c:v>59300</c:v>
                </c:pt>
                <c:pt idx="50" formatCode="0">
                  <c:v>56176</c:v>
                </c:pt>
                <c:pt idx="51" formatCode="0">
                  <c:v>52815</c:v>
                </c:pt>
                <c:pt idx="52" formatCode="0">
                  <c:v>49261</c:v>
                </c:pt>
                <c:pt idx="53" formatCode="0">
                  <c:v>45558</c:v>
                </c:pt>
                <c:pt idx="54" formatCode="0">
                  <c:v>41754</c:v>
                </c:pt>
                <c:pt idx="55">
                  <c:v>37898</c:v>
                </c:pt>
                <c:pt idx="56">
                  <c:v>34040</c:v>
                </c:pt>
                <c:pt idx="57">
                  <c:v>30233</c:v>
                </c:pt>
                <c:pt idx="58">
                  <c:v>26527</c:v>
                </c:pt>
                <c:pt idx="59">
                  <c:v>22971</c:v>
                </c:pt>
                <c:pt idx="60">
                  <c:v>19612</c:v>
                </c:pt>
                <c:pt idx="61">
                  <c:v>16491</c:v>
                </c:pt>
                <c:pt idx="62">
                  <c:v>13641</c:v>
                </c:pt>
                <c:pt idx="63">
                  <c:v>11087</c:v>
                </c:pt>
                <c:pt idx="64">
                  <c:v>8844</c:v>
                </c:pt>
                <c:pt idx="65">
                  <c:v>6916</c:v>
                </c:pt>
                <c:pt idx="66">
                  <c:v>5296</c:v>
                </c:pt>
                <c:pt idx="67">
                  <c:v>3966</c:v>
                </c:pt>
                <c:pt idx="68">
                  <c:v>2902</c:v>
                </c:pt>
                <c:pt idx="69">
                  <c:v>2072</c:v>
                </c:pt>
                <c:pt idx="70">
                  <c:v>1443</c:v>
                </c:pt>
                <c:pt idx="71">
                  <c:v>979</c:v>
                </c:pt>
                <c:pt idx="72">
                  <c:v>646</c:v>
                </c:pt>
                <c:pt idx="73">
                  <c:v>414</c:v>
                </c:pt>
                <c:pt idx="74">
                  <c:v>258</c:v>
                </c:pt>
                <c:pt idx="75">
                  <c:v>156</c:v>
                </c:pt>
                <c:pt idx="76">
                  <c:v>91</c:v>
                </c:pt>
                <c:pt idx="77">
                  <c:v>51</c:v>
                </c:pt>
                <c:pt idx="78">
                  <c:v>28</c:v>
                </c:pt>
                <c:pt idx="79">
                  <c:v>14</c:v>
                </c:pt>
                <c:pt idx="80">
                  <c:v>7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5834</c:v>
                </c:pt>
                <c:pt idx="1">
                  <c:v>6739</c:v>
                </c:pt>
                <c:pt idx="2">
                  <c:v>8324</c:v>
                </c:pt>
                <c:pt idx="3">
                  <c:v>10636</c:v>
                </c:pt>
                <c:pt idx="4">
                  <c:v>12053</c:v>
                </c:pt>
                <c:pt idx="5">
                  <c:v>15232</c:v>
                </c:pt>
                <c:pt idx="6">
                  <c:v>18710</c:v>
                </c:pt>
                <c:pt idx="7">
                  <c:v>21694</c:v>
                </c:pt>
                <c:pt idx="8">
                  <c:v>25159</c:v>
                </c:pt>
                <c:pt idx="9">
                  <c:v>27773</c:v>
                </c:pt>
                <c:pt idx="10" formatCode="0">
                  <c:v>33144</c:v>
                </c:pt>
                <c:pt idx="11">
                  <c:v>39176</c:v>
                </c:pt>
                <c:pt idx="12">
                  <c:v>44478</c:v>
                </c:pt>
                <c:pt idx="13">
                  <c:v>50341</c:v>
                </c:pt>
                <c:pt idx="14">
                  <c:v>54988</c:v>
                </c:pt>
                <c:pt idx="15">
                  <c:v>58488</c:v>
                </c:pt>
                <c:pt idx="16">
                  <c:v>60794</c:v>
                </c:pt>
                <c:pt idx="17">
                  <c:v>63729</c:v>
                </c:pt>
                <c:pt idx="18">
                  <c:v>66237</c:v>
                </c:pt>
                <c:pt idx="19">
                  <c:v>68278</c:v>
                </c:pt>
                <c:pt idx="20">
                  <c:v>69826</c:v>
                </c:pt>
                <c:pt idx="21">
                  <c:v>70867</c:v>
                </c:pt>
                <c:pt idx="22">
                  <c:v>71398</c:v>
                </c:pt>
                <c:pt idx="23">
                  <c:v>71425</c:v>
                </c:pt>
                <c:pt idx="24">
                  <c:v>70963</c:v>
                </c:pt>
                <c:pt idx="25">
                  <c:v>70031</c:v>
                </c:pt>
                <c:pt idx="26">
                  <c:v>68653</c:v>
                </c:pt>
                <c:pt idx="27">
                  <c:v>66859</c:v>
                </c:pt>
                <c:pt idx="28">
                  <c:v>64679</c:v>
                </c:pt>
                <c:pt idx="29">
                  <c:v>62147</c:v>
                </c:pt>
                <c:pt idx="30">
                  <c:v>59300</c:v>
                </c:pt>
                <c:pt idx="31">
                  <c:v>56176</c:v>
                </c:pt>
                <c:pt idx="32">
                  <c:v>52815</c:v>
                </c:pt>
                <c:pt idx="33">
                  <c:v>49261</c:v>
                </c:pt>
                <c:pt idx="34">
                  <c:v>45558</c:v>
                </c:pt>
                <c:pt idx="35">
                  <c:v>41754</c:v>
                </c:pt>
                <c:pt idx="36">
                  <c:v>37898</c:v>
                </c:pt>
                <c:pt idx="37">
                  <c:v>34040</c:v>
                </c:pt>
                <c:pt idx="38">
                  <c:v>30233</c:v>
                </c:pt>
                <c:pt idx="39">
                  <c:v>26527</c:v>
                </c:pt>
                <c:pt idx="40">
                  <c:v>22971</c:v>
                </c:pt>
                <c:pt idx="41">
                  <c:v>19612</c:v>
                </c:pt>
                <c:pt idx="42">
                  <c:v>16491</c:v>
                </c:pt>
                <c:pt idx="43">
                  <c:v>13641</c:v>
                </c:pt>
                <c:pt idx="44">
                  <c:v>11087</c:v>
                </c:pt>
                <c:pt idx="45">
                  <c:v>8844</c:v>
                </c:pt>
                <c:pt idx="46">
                  <c:v>6916</c:v>
                </c:pt>
                <c:pt idx="47">
                  <c:v>5296</c:v>
                </c:pt>
                <c:pt idx="48">
                  <c:v>3966</c:v>
                </c:pt>
                <c:pt idx="49">
                  <c:v>2902</c:v>
                </c:pt>
                <c:pt idx="50">
                  <c:v>2072</c:v>
                </c:pt>
                <c:pt idx="51">
                  <c:v>1443</c:v>
                </c:pt>
                <c:pt idx="52">
                  <c:v>979</c:v>
                </c:pt>
                <c:pt idx="53">
                  <c:v>646</c:v>
                </c:pt>
                <c:pt idx="54">
                  <c:v>414</c:v>
                </c:pt>
                <c:pt idx="55">
                  <c:v>258</c:v>
                </c:pt>
                <c:pt idx="56">
                  <c:v>156</c:v>
                </c:pt>
                <c:pt idx="57">
                  <c:v>91</c:v>
                </c:pt>
                <c:pt idx="58">
                  <c:v>51</c:v>
                </c:pt>
                <c:pt idx="59">
                  <c:v>28</c:v>
                </c:pt>
                <c:pt idx="60">
                  <c:v>14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7" zoomScale="85" zoomScaleNormal="85" workbookViewId="0">
      <selection activeCell="F38" sqref="F3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88154.1875</v>
      </c>
      <c r="Q13" s="34">
        <f t="shared" ref="Q13:U13" si="9">SUM(J23:J38)/COUNT(J23:J38)</f>
        <v>27610.3125</v>
      </c>
      <c r="R13" s="34">
        <f t="shared" si="9"/>
        <v>4186.9375</v>
      </c>
      <c r="S13" s="34">
        <f t="shared" si="9"/>
        <v>-4095.25</v>
      </c>
      <c r="T13" s="34">
        <f t="shared" si="9"/>
        <v>3286.125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2.4809842336989126E-2</v>
      </c>
      <c r="R17" s="59">
        <f>(T13+Q13*(P17-Q17))/(P13*Q13)</f>
        <v>1.522425552513432E-6</v>
      </c>
      <c r="S17" s="60">
        <f>(S13 + R17*P13*Q13)/R13</f>
        <v>-9.3079965965577424E-2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1.4257424811012871E-6</v>
      </c>
      <c r="Q23" s="115">
        <f t="shared" ref="Q23:Q54" si="11">(1+P$17-Q$17)*(1+P$17+S$17)-R$17*((S$17*K22)+((I22+J22)*(1+P$17+S$17)))</f>
        <v>0.78795827262572593</v>
      </c>
      <c r="R23" s="115">
        <f t="shared" ref="R23:R54" si="12">-J22*(1+P$17+S$17)</f>
        <v>-4645.5896869728776</v>
      </c>
      <c r="S23" s="118">
        <f t="shared" ref="S23:S86" si="13">INT((-Q23+SQRT((Q23^2)-(4*P23*R23)))/(2*P23))</f>
        <v>5834</v>
      </c>
      <c r="T23" s="46">
        <f>J23</f>
        <v>5678</v>
      </c>
      <c r="U23" s="70">
        <f>S23-T23</f>
        <v>156</v>
      </c>
      <c r="V23" s="116">
        <f t="shared" ref="V23:V32" si="14">U23/T23</f>
        <v>2.7474462839027828E-2</v>
      </c>
      <c r="W23" s="47">
        <f>U23</f>
        <v>156</v>
      </c>
      <c r="X23" s="117">
        <f>V23</f>
        <v>2.7474462839027828E-2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1.4257424811012871E-6</v>
      </c>
      <c r="Q24" s="52">
        <f t="shared" si="11"/>
        <v>0.78818582931921277</v>
      </c>
      <c r="R24" s="52">
        <f t="shared" si="12"/>
        <v>-5376.6119532474513</v>
      </c>
      <c r="S24" s="119">
        <f t="shared" si="13"/>
        <v>6739</v>
      </c>
      <c r="T24" s="9">
        <f t="shared" ref="T24:T35" si="15">J24</f>
        <v>7036</v>
      </c>
      <c r="U24" s="2">
        <f t="shared" ref="U24:U32" si="16">S24-T24</f>
        <v>-297</v>
      </c>
      <c r="V24" s="109">
        <f t="shared" si="14"/>
        <v>-4.2211483797612283E-2</v>
      </c>
      <c r="W24" s="38">
        <f>W23+U24</f>
        <v>-141</v>
      </c>
      <c r="X24" s="105">
        <f t="shared" ref="X24:X32" si="17">V24+X23</f>
        <v>-1.4737020958584455E-2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1.4257424811012871E-6</v>
      </c>
      <c r="Q25" s="103">
        <f t="shared" si="11"/>
        <v>0.78846261944836493</v>
      </c>
      <c r="R25" s="103">
        <f t="shared" si="12"/>
        <v>-6662.5293594661971</v>
      </c>
      <c r="S25" s="120">
        <f t="shared" si="13"/>
        <v>8324</v>
      </c>
      <c r="T25" s="11">
        <f t="shared" si="15"/>
        <v>9029</v>
      </c>
      <c r="U25" s="4">
        <f t="shared" si="16"/>
        <v>-705</v>
      </c>
      <c r="V25" s="108">
        <f t="shared" si="14"/>
        <v>-7.8081736626425965E-2</v>
      </c>
      <c r="W25" s="18">
        <f t="shared" ref="W25:W32" si="18">W24+U25</f>
        <v>-846</v>
      </c>
      <c r="X25" s="106">
        <f t="shared" si="17"/>
        <v>-9.2818757585010417E-2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1.4257424811012871E-6</v>
      </c>
      <c r="Q26" s="52">
        <f t="shared" si="11"/>
        <v>0.78861443316917013</v>
      </c>
      <c r="R26" s="52">
        <f t="shared" si="12"/>
        <v>-8549.7409872968019</v>
      </c>
      <c r="S26" s="119">
        <f t="shared" si="13"/>
        <v>10636</v>
      </c>
      <c r="T26" s="9">
        <f t="shared" si="15"/>
        <v>10265</v>
      </c>
      <c r="U26" s="2">
        <f t="shared" si="16"/>
        <v>371</v>
      </c>
      <c r="V26" s="109">
        <f t="shared" si="14"/>
        <v>3.6142230881636629E-2</v>
      </c>
      <c r="W26" s="38">
        <f t="shared" si="18"/>
        <v>-475</v>
      </c>
      <c r="X26" s="105">
        <f t="shared" si="17"/>
        <v>-5.6676526703373788E-2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1.4257424811012871E-6</v>
      </c>
      <c r="Q27" s="103">
        <f t="shared" si="11"/>
        <v>0.78922989044156866</v>
      </c>
      <c r="R27" s="103">
        <f t="shared" si="12"/>
        <v>-9720.1341493633481</v>
      </c>
      <c r="S27" s="120">
        <f t="shared" si="13"/>
        <v>12053</v>
      </c>
      <c r="T27" s="11">
        <f t="shared" si="15"/>
        <v>13050</v>
      </c>
      <c r="U27" s="4">
        <f t="shared" si="16"/>
        <v>-997</v>
      </c>
      <c r="V27" s="108">
        <f t="shared" si="14"/>
        <v>-7.6398467432950187E-2</v>
      </c>
      <c r="W27" s="18">
        <f t="shared" si="18"/>
        <v>-1472</v>
      </c>
      <c r="X27" s="106">
        <f t="shared" si="17"/>
        <v>-0.13307499413632398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1.4257424811012871E-6</v>
      </c>
      <c r="Q28" s="52">
        <f t="shared" si="11"/>
        <v>0.78954014013321527</v>
      </c>
      <c r="R28" s="52">
        <f t="shared" si="12"/>
        <v>-12357.306444149215</v>
      </c>
      <c r="S28" s="119">
        <f t="shared" si="13"/>
        <v>15232</v>
      </c>
      <c r="T28" s="9">
        <f t="shared" si="15"/>
        <v>16139</v>
      </c>
      <c r="U28" s="2">
        <f t="shared" si="16"/>
        <v>-907</v>
      </c>
      <c r="V28" s="109">
        <f t="shared" si="14"/>
        <v>-5.619926885184956E-2</v>
      </c>
      <c r="W28" s="38">
        <f t="shared" si="18"/>
        <v>-2379</v>
      </c>
      <c r="X28" s="105">
        <f t="shared" si="17"/>
        <v>-0.18927426298817354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1.4257424811012871E-6</v>
      </c>
      <c r="Q29" s="103">
        <f t="shared" si="11"/>
        <v>0.79010028801231558</v>
      </c>
      <c r="R29" s="103">
        <f t="shared" si="12"/>
        <v>-15282.342429281547</v>
      </c>
      <c r="S29" s="120">
        <f t="shared" si="13"/>
        <v>18710</v>
      </c>
      <c r="T29" s="11">
        <f t="shared" si="15"/>
        <v>18829</v>
      </c>
      <c r="U29" s="4">
        <f t="shared" si="16"/>
        <v>-119</v>
      </c>
      <c r="V29" s="108">
        <f t="shared" si="14"/>
        <v>-6.3200382388868236E-3</v>
      </c>
      <c r="W29" s="18">
        <f t="shared" si="18"/>
        <v>-2498</v>
      </c>
      <c r="X29" s="106">
        <f t="shared" si="17"/>
        <v>-0.19559430122706037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1.4257424811012871E-6</v>
      </c>
      <c r="Q30" s="52">
        <f t="shared" si="11"/>
        <v>0.79092385562671297</v>
      </c>
      <c r="R30" s="52">
        <f t="shared" si="12"/>
        <v>-17829.557320834145</v>
      </c>
      <c r="S30" s="119">
        <f t="shared" si="13"/>
        <v>21694</v>
      </c>
      <c r="T30" s="9">
        <f t="shared" si="15"/>
        <v>21992</v>
      </c>
      <c r="U30" s="2">
        <f t="shared" si="16"/>
        <v>-298</v>
      </c>
      <c r="V30" s="109">
        <f t="shared" si="14"/>
        <v>-1.3550381957075299E-2</v>
      </c>
      <c r="W30" s="38">
        <f t="shared" si="18"/>
        <v>-2796</v>
      </c>
      <c r="X30" s="105">
        <f t="shared" si="17"/>
        <v>-0.20914468318413568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1.4257424811012871E-6</v>
      </c>
      <c r="Q31" s="103">
        <f t="shared" si="11"/>
        <v>0.79182455638324067</v>
      </c>
      <c r="R31" s="103">
        <f t="shared" si="12"/>
        <v>-20824.66538848502</v>
      </c>
      <c r="S31" s="120">
        <f t="shared" si="13"/>
        <v>25159</v>
      </c>
      <c r="T31" s="11">
        <f t="shared" si="15"/>
        <v>24421</v>
      </c>
      <c r="U31" s="4">
        <f t="shared" si="16"/>
        <v>738</v>
      </c>
      <c r="V31" s="108">
        <f t="shared" si="14"/>
        <v>3.0219892715286023E-2</v>
      </c>
      <c r="W31" s="18">
        <f t="shared" si="18"/>
        <v>-2058</v>
      </c>
      <c r="X31" s="106">
        <f t="shared" si="17"/>
        <v>-0.17892479046884965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1.4257424811012871E-6</v>
      </c>
      <c r="Q32" s="52">
        <f t="shared" si="11"/>
        <v>0.79302143426783323</v>
      </c>
      <c r="R32" s="52">
        <f t="shared" si="12"/>
        <v>-23124.734151154633</v>
      </c>
      <c r="S32" s="119">
        <f t="shared" si="13"/>
        <v>27773</v>
      </c>
      <c r="T32" s="9">
        <f t="shared" si="15"/>
        <v>29470</v>
      </c>
      <c r="U32" s="2">
        <f t="shared" si="16"/>
        <v>-1697</v>
      </c>
      <c r="V32" s="109">
        <f t="shared" si="14"/>
        <v>-5.7583983712249744E-2</v>
      </c>
      <c r="W32" s="38">
        <f t="shared" si="18"/>
        <v>-3755</v>
      </c>
      <c r="X32" s="105">
        <f t="shared" si="17"/>
        <v>-0.23650877418109939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1.4257424811012871E-6</v>
      </c>
      <c r="Q33" s="103">
        <f t="shared" si="11"/>
        <v>0.7946860272223204</v>
      </c>
      <c r="R33" s="103">
        <f t="shared" si="12"/>
        <v>-27905.733402994432</v>
      </c>
      <c r="S33" s="64">
        <f t="shared" si="13"/>
        <v>33144</v>
      </c>
      <c r="T33" s="11">
        <f t="shared" si="15"/>
        <v>35273</v>
      </c>
      <c r="U33" s="4">
        <f t="shared" ref="U33:U34" si="27">S33-T33</f>
        <v>-2129</v>
      </c>
      <c r="V33" s="108">
        <f t="shared" ref="V33:V34" si="28">U33/T33</f>
        <v>-6.0357780738808722E-2</v>
      </c>
      <c r="W33" s="4">
        <f t="shared" ref="W33:W34" si="29">W32+U33</f>
        <v>-5884</v>
      </c>
      <c r="X33" s="106">
        <f t="shared" ref="X33:X38" si="30">V33+X32</f>
        <v>-0.2968665549199081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1">D34-E34-F34</f>
        <v>40501</v>
      </c>
      <c r="K34" s="170">
        <f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1.4257424811012871E-6</v>
      </c>
      <c r="Q34" s="52">
        <f t="shared" si="11"/>
        <v>0.79670883348335275</v>
      </c>
      <c r="R34" s="52">
        <f t="shared" si="12"/>
        <v>-33400.710360496189</v>
      </c>
      <c r="S34" s="119">
        <f t="shared" si="13"/>
        <v>39176</v>
      </c>
      <c r="T34" s="130">
        <f t="shared" si="15"/>
        <v>40501</v>
      </c>
      <c r="U34" s="127">
        <f t="shared" si="27"/>
        <v>-1325</v>
      </c>
      <c r="V34" s="128">
        <f t="shared" si="28"/>
        <v>-3.2715241598972863E-2</v>
      </c>
      <c r="W34" s="127">
        <f t="shared" si="29"/>
        <v>-7209</v>
      </c>
      <c r="X34" s="129">
        <f t="shared" si="30"/>
        <v>-0.32958179651888098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>E35</f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1.4257424811012871E-6</v>
      </c>
      <c r="Q35" s="103">
        <f t="shared" si="11"/>
        <v>0.79882313831140428</v>
      </c>
      <c r="R35" s="103">
        <f t="shared" si="12"/>
        <v>-38351.208298428151</v>
      </c>
      <c r="S35" s="120">
        <f t="shared" si="13"/>
        <v>44478</v>
      </c>
      <c r="T35" s="11">
        <f t="shared" si="15"/>
        <v>46406</v>
      </c>
      <c r="U35" s="4">
        <f t="shared" ref="U35" si="39">S35-T35</f>
        <v>-1928</v>
      </c>
      <c r="V35" s="108">
        <f t="shared" ref="V35" si="40">U35/T35</f>
        <v>-4.1546351764857992E-2</v>
      </c>
      <c r="W35" s="4">
        <f t="shared" ref="W35" si="41">W34+U35</f>
        <v>-9137</v>
      </c>
      <c r="X35" s="106">
        <f t="shared" si="30"/>
        <v>-0.37112814828373897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1.4257424811012871E-6</v>
      </c>
      <c r="Q36" s="52">
        <f t="shared" si="11"/>
        <v>0.80112683148009589</v>
      </c>
      <c r="R36" s="52">
        <f t="shared" si="12"/>
        <v>-43942.771099401412</v>
      </c>
      <c r="S36" s="119">
        <f t="shared" si="13"/>
        <v>50341</v>
      </c>
      <c r="T36" s="137">
        <f t="shared" ref="T36:T38" si="45">J36</f>
        <v>51224</v>
      </c>
      <c r="U36" s="138">
        <f t="shared" ref="U36" si="46">S36-T36</f>
        <v>-883</v>
      </c>
      <c r="V36" s="109">
        <f t="shared" ref="V36" si="47">U36/T36</f>
        <v>-1.7238013431204124E-2</v>
      </c>
      <c r="W36" s="138">
        <f t="shared" ref="W36" si="48">W35+U36</f>
        <v>-10020</v>
      </c>
      <c r="X36" s="105">
        <f t="shared" si="30"/>
        <v>-0.38836616171494309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>E37</f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1.4257424811012871E-6</v>
      </c>
      <c r="Q37" s="103">
        <f t="shared" si="11"/>
        <v>0.80368744720606511</v>
      </c>
      <c r="R37" s="103">
        <f t="shared" si="12"/>
        <v>-48505.031823379264</v>
      </c>
      <c r="S37" s="120">
        <f t="shared" si="13"/>
        <v>54988</v>
      </c>
      <c r="T37" s="172">
        <f t="shared" si="45"/>
        <v>54968</v>
      </c>
      <c r="U37" s="19">
        <f t="shared" ref="U37" si="50">S37-T37</f>
        <v>20</v>
      </c>
      <c r="V37" s="108">
        <f t="shared" ref="V37" si="51">U37/T37</f>
        <v>3.6384805705137535E-4</v>
      </c>
      <c r="W37" s="19">
        <f t="shared" ref="W37" si="52">W36+U37</f>
        <v>-10000</v>
      </c>
      <c r="X37" s="106">
        <f t="shared" si="30"/>
        <v>-0.38800231365789173</v>
      </c>
    </row>
    <row r="38" spans="2:30" ht="15.75" thickBot="1" x14ac:dyDescent="0.3">
      <c r="B38" s="73">
        <v>34</v>
      </c>
      <c r="C38" s="158">
        <v>43919</v>
      </c>
      <c r="D38" s="167">
        <v>78799</v>
      </c>
      <c r="E38" s="154">
        <v>14709</v>
      </c>
      <c r="F38" s="156">
        <v>6606</v>
      </c>
      <c r="G38" s="163">
        <f t="shared" si="0"/>
        <v>1.6730007960018001E-3</v>
      </c>
      <c r="H38" s="84">
        <f t="shared" si="8"/>
        <v>1.0759746023076397</v>
      </c>
      <c r="I38" s="167">
        <f t="shared" ref="I38" si="53">INT(U$3*U$9-D38-F38+E38)</f>
        <v>49833</v>
      </c>
      <c r="J38" s="155">
        <f>D38-E38-F38</f>
        <v>57484</v>
      </c>
      <c r="K38" s="156">
        <f>E38</f>
        <v>14709</v>
      </c>
      <c r="L38" s="165">
        <f t="shared" si="32"/>
        <v>-3764</v>
      </c>
      <c r="M38" s="155">
        <f t="shared" si="33"/>
        <v>2516</v>
      </c>
      <c r="N38" s="156">
        <f t="shared" si="34"/>
        <v>2424</v>
      </c>
      <c r="P38" s="77">
        <f t="shared" si="10"/>
        <v>1.4257424811012871E-6</v>
      </c>
      <c r="Q38" s="78">
        <f t="shared" si="11"/>
        <v>0.80653581278709374</v>
      </c>
      <c r="R38" s="78">
        <f t="shared" si="12"/>
        <v>-52050.300430804142</v>
      </c>
      <c r="S38" s="171">
        <f t="shared" si="13"/>
        <v>58488</v>
      </c>
      <c r="T38" s="134">
        <f t="shared" si="45"/>
        <v>57484</v>
      </c>
      <c r="U38" s="131">
        <f t="shared" ref="U38" si="54">S38-T38</f>
        <v>1004</v>
      </c>
      <c r="V38" s="132">
        <f t="shared" ref="V38" si="55">U38/T38</f>
        <v>1.7465729594321897E-2</v>
      </c>
      <c r="W38" s="131">
        <f t="shared" ref="W38" si="56">W37+U38</f>
        <v>-8996</v>
      </c>
      <c r="X38" s="133">
        <f t="shared" si="30"/>
        <v>-0.37053658406356982</v>
      </c>
    </row>
    <row r="39" spans="2:30" x14ac:dyDescent="0.25">
      <c r="B39" s="144">
        <v>35</v>
      </c>
      <c r="C39" s="145">
        <v>43920</v>
      </c>
      <c r="D39" s="146">
        <f t="shared" ref="D39:D97" si="57">D38+IF(M39&gt;0,M39,0)</f>
        <v>82109</v>
      </c>
      <c r="E39" s="147">
        <f t="shared" ref="E39:E97" si="58">E38+IF(N39&gt;0,N39,0)</f>
        <v>17126</v>
      </c>
      <c r="F39" s="148">
        <f>D39*F38/D38</f>
        <v>6883.489054429625</v>
      </c>
      <c r="G39" s="149">
        <f t="shared" si="0"/>
        <v>1.743276213643724E-3</v>
      </c>
      <c r="H39" s="150">
        <f t="shared" si="8"/>
        <v>1.0420056092082386</v>
      </c>
      <c r="I39" s="151">
        <f t="shared" ref="I39:I68" si="59">INT((S$17*K39+I38)/(1+R$17*J39))</f>
        <v>44152</v>
      </c>
      <c r="J39" s="147">
        <f t="shared" ref="J39:J97" si="60">S39</f>
        <v>60794</v>
      </c>
      <c r="K39" s="152">
        <f t="shared" ref="K39:K68" si="61">INT((Q$17*J39+K38)/(1+P$17+S$17))</f>
        <v>17126</v>
      </c>
      <c r="L39" s="153">
        <f t="shared" si="32"/>
        <v>-5681</v>
      </c>
      <c r="M39" s="147">
        <f t="shared" si="33"/>
        <v>3310</v>
      </c>
      <c r="N39" s="152">
        <f t="shared" si="34"/>
        <v>2417</v>
      </c>
      <c r="P39" s="54">
        <f t="shared" si="10"/>
        <v>1.4257424811012871E-6</v>
      </c>
      <c r="Q39" s="55">
        <f t="shared" si="11"/>
        <v>0.80867844716690096</v>
      </c>
      <c r="R39" s="55">
        <f t="shared" si="12"/>
        <v>-54432.751236434749</v>
      </c>
      <c r="S39" s="56">
        <f t="shared" si="13"/>
        <v>60794</v>
      </c>
      <c r="T39" s="135"/>
      <c r="U39" s="136"/>
      <c r="V39" s="139"/>
      <c r="W39" s="136"/>
      <c r="X39" s="140"/>
    </row>
    <row r="40" spans="2:30" x14ac:dyDescent="0.25">
      <c r="B40" s="9">
        <v>36</v>
      </c>
      <c r="C40" s="22">
        <v>43921</v>
      </c>
      <c r="D40" s="49">
        <f t="shared" si="57"/>
        <v>85044</v>
      </c>
      <c r="E40" s="5">
        <f t="shared" si="58"/>
        <v>19755</v>
      </c>
      <c r="F40" s="63">
        <f t="shared" ref="F40:F103" si="62">D40*F39/D39</f>
        <v>7129.5405271640511</v>
      </c>
      <c r="G40" s="28">
        <f t="shared" si="0"/>
        <v>1.8055899147854299E-3</v>
      </c>
      <c r="H40" s="81">
        <f t="shared" si="8"/>
        <v>1.0357451680083791</v>
      </c>
      <c r="I40" s="49">
        <f t="shared" si="59"/>
        <v>38570</v>
      </c>
      <c r="J40" s="5">
        <f t="shared" si="60"/>
        <v>63729</v>
      </c>
      <c r="K40" s="37">
        <f t="shared" si="61"/>
        <v>19755</v>
      </c>
      <c r="L40" s="90">
        <f t="shared" si="32"/>
        <v>-5582</v>
      </c>
      <c r="M40" s="5">
        <f t="shared" si="33"/>
        <v>2935</v>
      </c>
      <c r="N40" s="37">
        <f t="shared" si="34"/>
        <v>2629</v>
      </c>
      <c r="P40" s="53">
        <f t="shared" si="10"/>
        <v>1.4257424811012871E-6</v>
      </c>
      <c r="Q40" s="52">
        <f t="shared" si="11"/>
        <v>0.81243902352796682</v>
      </c>
      <c r="R40" s="52">
        <f t="shared" si="12"/>
        <v>-57567.056549088687</v>
      </c>
      <c r="S40" s="16">
        <f t="shared" si="13"/>
        <v>63729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57"/>
        <v>87552</v>
      </c>
      <c r="E41" s="35">
        <f t="shared" si="58"/>
        <v>22597</v>
      </c>
      <c r="F41" s="30">
        <f t="shared" si="62"/>
        <v>7339.7950735415434</v>
      </c>
      <c r="G41" s="27">
        <f t="shared" si="0"/>
        <v>1.8588378747388876E-3</v>
      </c>
      <c r="H41" s="83">
        <f t="shared" si="8"/>
        <v>1.0294906166219839</v>
      </c>
      <c r="I41" s="50">
        <f t="shared" si="59"/>
        <v>33126</v>
      </c>
      <c r="J41" s="18">
        <f t="shared" si="60"/>
        <v>66237</v>
      </c>
      <c r="K41" s="36">
        <f t="shared" si="61"/>
        <v>22597</v>
      </c>
      <c r="L41" s="91">
        <f t="shared" si="32"/>
        <v>-5444</v>
      </c>
      <c r="M41" s="18">
        <f t="shared" si="33"/>
        <v>2508</v>
      </c>
      <c r="N41" s="36">
        <f t="shared" si="34"/>
        <v>2842</v>
      </c>
      <c r="P41" s="54">
        <f t="shared" si="10"/>
        <v>1.4257424811012871E-6</v>
      </c>
      <c r="Q41" s="55">
        <f t="shared" si="11"/>
        <v>0.81662752765123503</v>
      </c>
      <c r="R41" s="55">
        <f t="shared" si="12"/>
        <v>-60346.266848979714</v>
      </c>
      <c r="S41" s="56">
        <f t="shared" si="13"/>
        <v>66237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7"/>
        <v>89593</v>
      </c>
      <c r="E42" s="5">
        <f t="shared" si="58"/>
        <v>25652</v>
      </c>
      <c r="F42" s="63">
        <f t="shared" si="62"/>
        <v>7510.8993515146149</v>
      </c>
      <c r="G42" s="28">
        <f t="shared" si="0"/>
        <v>1.9021708437440739E-3</v>
      </c>
      <c r="H42" s="81">
        <f t="shared" si="8"/>
        <v>1.023311860380117</v>
      </c>
      <c r="I42" s="49">
        <f t="shared" si="59"/>
        <v>27843</v>
      </c>
      <c r="J42" s="38">
        <f t="shared" si="60"/>
        <v>68278</v>
      </c>
      <c r="K42" s="37">
        <f t="shared" si="61"/>
        <v>25652</v>
      </c>
      <c r="L42" s="90">
        <f t="shared" si="32"/>
        <v>-5283</v>
      </c>
      <c r="M42" s="38">
        <f t="shared" si="33"/>
        <v>2041</v>
      </c>
      <c r="N42" s="37">
        <f t="shared" si="34"/>
        <v>3055</v>
      </c>
      <c r="P42" s="53">
        <f t="shared" si="10"/>
        <v>1.4257424811012871E-6</v>
      </c>
      <c r="Q42" s="52">
        <f t="shared" si="11"/>
        <v>0.82126284224235202</v>
      </c>
      <c r="R42" s="52">
        <f t="shared" si="12"/>
        <v>-62721.142294338053</v>
      </c>
      <c r="S42" s="16">
        <f t="shared" si="13"/>
        <v>68278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7"/>
        <v>91141</v>
      </c>
      <c r="E43" s="35">
        <f t="shared" si="58"/>
        <v>28919</v>
      </c>
      <c r="F43" s="30">
        <f t="shared" si="62"/>
        <v>7640.6736887523975</v>
      </c>
      <c r="G43" s="27">
        <f t="shared" si="0"/>
        <v>1.9350368094569737E-3</v>
      </c>
      <c r="H43" s="83">
        <f t="shared" si="8"/>
        <v>1.0172781355686271</v>
      </c>
      <c r="I43" s="50">
        <f t="shared" si="59"/>
        <v>22734</v>
      </c>
      <c r="J43" s="18">
        <f t="shared" si="60"/>
        <v>69826</v>
      </c>
      <c r="K43" s="36">
        <f t="shared" si="61"/>
        <v>28919</v>
      </c>
      <c r="L43" s="91">
        <f t="shared" si="32"/>
        <v>-5109</v>
      </c>
      <c r="M43" s="18">
        <f t="shared" si="33"/>
        <v>1548</v>
      </c>
      <c r="N43" s="36">
        <f t="shared" si="34"/>
        <v>3267</v>
      </c>
      <c r="P43" s="54">
        <f t="shared" si="10"/>
        <v>1.4257424811012871E-6</v>
      </c>
      <c r="Q43" s="55">
        <f t="shared" si="11"/>
        <v>0.8263694747606698</v>
      </c>
      <c r="R43" s="55">
        <f t="shared" si="12"/>
        <v>-64653.806083802308</v>
      </c>
      <c r="S43" s="56">
        <f t="shared" si="13"/>
        <v>69826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7"/>
        <v>92182</v>
      </c>
      <c r="E44" s="5">
        <f t="shared" si="58"/>
        <v>32396</v>
      </c>
      <c r="F44" s="63">
        <f t="shared" si="62"/>
        <v>7727.9444155382698</v>
      </c>
      <c r="G44" s="28">
        <f t="shared" si="0"/>
        <v>1.9571385344615785E-3</v>
      </c>
      <c r="H44" s="81">
        <f t="shared" si="8"/>
        <v>1.0114218628279259</v>
      </c>
      <c r="I44" s="49">
        <f t="shared" si="59"/>
        <v>17798</v>
      </c>
      <c r="J44" s="38">
        <f t="shared" si="60"/>
        <v>70867</v>
      </c>
      <c r="K44" s="37">
        <f t="shared" si="61"/>
        <v>32396</v>
      </c>
      <c r="L44" s="90">
        <f t="shared" si="32"/>
        <v>-4936</v>
      </c>
      <c r="M44" s="38">
        <f t="shared" si="33"/>
        <v>1041</v>
      </c>
      <c r="N44" s="37">
        <f t="shared" si="34"/>
        <v>3477</v>
      </c>
      <c r="P44" s="53">
        <f t="shared" si="10"/>
        <v>1.4257424811012871E-6</v>
      </c>
      <c r="Q44" s="52">
        <f t="shared" si="11"/>
        <v>0.83196602449719792</v>
      </c>
      <c r="R44" s="52">
        <f t="shared" si="12"/>
        <v>-66119.638296487596</v>
      </c>
      <c r="S44" s="16">
        <f t="shared" si="13"/>
        <v>70867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7"/>
        <v>92713</v>
      </c>
      <c r="E45" s="35">
        <f t="shared" si="58"/>
        <v>36082</v>
      </c>
      <c r="F45" s="30">
        <f t="shared" si="62"/>
        <v>7772.4600312186722</v>
      </c>
      <c r="G45" s="27">
        <f t="shared" si="0"/>
        <v>1.9684123250258874E-3</v>
      </c>
      <c r="H45" s="83">
        <f t="shared" si="8"/>
        <v>1.0057603436679612</v>
      </c>
      <c r="I45" s="23">
        <f t="shared" si="59"/>
        <v>13023</v>
      </c>
      <c r="J45" s="35">
        <f t="shared" si="60"/>
        <v>71398</v>
      </c>
      <c r="K45" s="39">
        <f t="shared" si="61"/>
        <v>36082</v>
      </c>
      <c r="L45" s="92">
        <f t="shared" si="32"/>
        <v>-4775</v>
      </c>
      <c r="M45" s="35">
        <f t="shared" si="33"/>
        <v>531</v>
      </c>
      <c r="N45" s="39">
        <f t="shared" si="34"/>
        <v>3686</v>
      </c>
      <c r="P45" s="54">
        <f t="shared" si="10"/>
        <v>1.4257424811012871E-6</v>
      </c>
      <c r="Q45" s="55">
        <f t="shared" si="11"/>
        <v>0.83807383226613907</v>
      </c>
      <c r="R45" s="55">
        <f t="shared" si="12"/>
        <v>-67105.382051917433</v>
      </c>
      <c r="S45" s="56">
        <f t="shared" si="13"/>
        <v>71398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7"/>
        <v>92740</v>
      </c>
      <c r="E46" s="5">
        <f t="shared" si="58"/>
        <v>39975</v>
      </c>
      <c r="F46" s="63">
        <f t="shared" si="62"/>
        <v>7774.7235371007264</v>
      </c>
      <c r="G46" s="28">
        <f t="shared" si="0"/>
        <v>1.9689855686139028E-3</v>
      </c>
      <c r="H46" s="81">
        <f t="shared" si="8"/>
        <v>1.0002912212958268</v>
      </c>
      <c r="I46" s="49">
        <f t="shared" si="59"/>
        <v>8389</v>
      </c>
      <c r="J46" s="38">
        <f t="shared" si="60"/>
        <v>71425</v>
      </c>
      <c r="K46" s="37">
        <f t="shared" si="61"/>
        <v>39975</v>
      </c>
      <c r="L46" s="90">
        <f t="shared" si="32"/>
        <v>-4634</v>
      </c>
      <c r="M46" s="38">
        <f t="shared" si="33"/>
        <v>27</v>
      </c>
      <c r="N46" s="37">
        <f t="shared" si="34"/>
        <v>3893</v>
      </c>
      <c r="P46" s="53">
        <f t="shared" si="10"/>
        <v>1.4257424811012871E-6</v>
      </c>
      <c r="Q46" s="52">
        <f t="shared" si="11"/>
        <v>0.84471438058901471</v>
      </c>
      <c r="R46" s="52">
        <f t="shared" si="12"/>
        <v>-67608.196589989704</v>
      </c>
      <c r="S46" s="16">
        <f t="shared" si="13"/>
        <v>71425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7"/>
        <v>92740</v>
      </c>
      <c r="E47" s="35">
        <f t="shared" si="58"/>
        <v>44075</v>
      </c>
      <c r="F47" s="30">
        <f t="shared" si="62"/>
        <v>7774.7235371007264</v>
      </c>
      <c r="G47" s="27">
        <f t="shared" si="0"/>
        <v>1.9689855686139028E-3</v>
      </c>
      <c r="H47" s="83">
        <f t="shared" si="8"/>
        <v>1</v>
      </c>
      <c r="I47" s="23">
        <f t="shared" si="59"/>
        <v>3868</v>
      </c>
      <c r="J47" s="35">
        <f t="shared" si="60"/>
        <v>70963</v>
      </c>
      <c r="K47" s="39">
        <f t="shared" si="61"/>
        <v>44075</v>
      </c>
      <c r="L47" s="92">
        <f t="shared" si="32"/>
        <v>-4521</v>
      </c>
      <c r="M47" s="35">
        <f t="shared" si="33"/>
        <v>-462</v>
      </c>
      <c r="N47" s="39">
        <f t="shared" si="34"/>
        <v>4100</v>
      </c>
      <c r="P47" s="54">
        <f t="shared" si="10"/>
        <v>1.4257424811012871E-6</v>
      </c>
      <c r="Q47" s="55">
        <f t="shared" si="11"/>
        <v>0.85190756866477146</v>
      </c>
      <c r="R47" s="55">
        <f t="shared" si="12"/>
        <v>-67633.763430908628</v>
      </c>
      <c r="S47" s="56">
        <f t="shared" si="13"/>
        <v>70963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7"/>
        <v>92740</v>
      </c>
      <c r="E48" s="5">
        <f t="shared" si="58"/>
        <v>48380</v>
      </c>
      <c r="F48" s="63">
        <f t="shared" si="62"/>
        <v>7774.7235371007264</v>
      </c>
      <c r="G48" s="28">
        <f t="shared" si="0"/>
        <v>1.9689855686139028E-3</v>
      </c>
      <c r="H48" s="81">
        <f t="shared" si="8"/>
        <v>1</v>
      </c>
      <c r="I48" s="49">
        <f t="shared" si="59"/>
        <v>-575</v>
      </c>
      <c r="J48" s="38">
        <f t="shared" si="60"/>
        <v>70031</v>
      </c>
      <c r="K48" s="37">
        <f t="shared" si="61"/>
        <v>48380</v>
      </c>
      <c r="L48" s="90">
        <f t="shared" si="32"/>
        <v>-4443</v>
      </c>
      <c r="M48" s="38">
        <f t="shared" si="33"/>
        <v>-932</v>
      </c>
      <c r="N48" s="37">
        <f t="shared" si="34"/>
        <v>4305</v>
      </c>
      <c r="P48" s="53">
        <f t="shared" si="10"/>
        <v>1.4257424811012871E-6</v>
      </c>
      <c r="Q48" s="52">
        <f t="shared" si="11"/>
        <v>0.85967213749173754</v>
      </c>
      <c r="R48" s="52">
        <f t="shared" si="12"/>
        <v>-67196.286375184733</v>
      </c>
      <c r="S48" s="16">
        <f t="shared" si="13"/>
        <v>70031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7"/>
        <v>92740</v>
      </c>
      <c r="E49" s="35">
        <f t="shared" si="58"/>
        <v>52890</v>
      </c>
      <c r="F49" s="30">
        <f t="shared" si="62"/>
        <v>7774.7235371007264</v>
      </c>
      <c r="G49" s="27">
        <f t="shared" si="0"/>
        <v>1.9689855686139028E-3</v>
      </c>
      <c r="H49" s="83">
        <f t="shared" si="8"/>
        <v>1</v>
      </c>
      <c r="I49" s="23">
        <f t="shared" si="59"/>
        <v>-4978</v>
      </c>
      <c r="J49" s="35">
        <f t="shared" si="60"/>
        <v>68653</v>
      </c>
      <c r="K49" s="39">
        <f t="shared" si="61"/>
        <v>52890</v>
      </c>
      <c r="L49" s="92">
        <f t="shared" si="32"/>
        <v>-4403</v>
      </c>
      <c r="M49" s="35">
        <f t="shared" si="33"/>
        <v>-1378</v>
      </c>
      <c r="N49" s="39">
        <f t="shared" si="34"/>
        <v>4510</v>
      </c>
      <c r="P49" s="54">
        <f t="shared" si="10"/>
        <v>1.4257424811012871E-6</v>
      </c>
      <c r="Q49" s="55">
        <f t="shared" si="11"/>
        <v>0.86803086949937169</v>
      </c>
      <c r="R49" s="55">
        <f t="shared" si="12"/>
        <v>-66313.756903464644</v>
      </c>
      <c r="S49" s="56">
        <f t="shared" si="13"/>
        <v>68653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7"/>
        <v>92740</v>
      </c>
      <c r="E50" s="5">
        <f t="shared" si="58"/>
        <v>57606</v>
      </c>
      <c r="F50" s="63">
        <f t="shared" si="62"/>
        <v>7774.7235371007264</v>
      </c>
      <c r="G50" s="28">
        <f t="shared" si="0"/>
        <v>1.9689855686139028E-3</v>
      </c>
      <c r="H50" s="81">
        <f t="shared" si="8"/>
        <v>1</v>
      </c>
      <c r="I50" s="49">
        <f t="shared" si="59"/>
        <v>-9385</v>
      </c>
      <c r="J50" s="38">
        <f t="shared" si="60"/>
        <v>66859</v>
      </c>
      <c r="K50" s="37">
        <f t="shared" si="61"/>
        <v>57606</v>
      </c>
      <c r="L50" s="90">
        <f t="shared" si="32"/>
        <v>-4407</v>
      </c>
      <c r="M50" s="38">
        <f t="shared" si="33"/>
        <v>-1794</v>
      </c>
      <c r="N50" s="37">
        <f t="shared" si="34"/>
        <v>4716</v>
      </c>
      <c r="P50" s="53">
        <f t="shared" si="10"/>
        <v>1.4257424811012871E-6</v>
      </c>
      <c r="Q50" s="52">
        <f t="shared" si="11"/>
        <v>0.87700394730125775</v>
      </c>
      <c r="R50" s="52">
        <f t="shared" si="12"/>
        <v>-65008.901096565212</v>
      </c>
      <c r="S50" s="16">
        <f t="shared" si="13"/>
        <v>66859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7"/>
        <v>92740</v>
      </c>
      <c r="E51" s="35">
        <f t="shared" si="58"/>
        <v>62529</v>
      </c>
      <c r="F51" s="30">
        <f t="shared" si="62"/>
        <v>7774.7235371007264</v>
      </c>
      <c r="G51" s="27">
        <f t="shared" si="0"/>
        <v>1.9689855686139028E-3</v>
      </c>
      <c r="H51" s="83">
        <f t="shared" si="8"/>
        <v>1</v>
      </c>
      <c r="I51" s="50">
        <f t="shared" si="59"/>
        <v>-13843</v>
      </c>
      <c r="J51" s="18">
        <f t="shared" si="60"/>
        <v>64679</v>
      </c>
      <c r="K51" s="36">
        <f t="shared" si="61"/>
        <v>62529</v>
      </c>
      <c r="L51" s="91">
        <f t="shared" si="32"/>
        <v>-4458</v>
      </c>
      <c r="M51" s="18">
        <f t="shared" si="33"/>
        <v>-2180</v>
      </c>
      <c r="N51" s="36">
        <f t="shared" si="34"/>
        <v>4923</v>
      </c>
      <c r="P51" s="54">
        <f t="shared" si="10"/>
        <v>1.4257424811012871E-6</v>
      </c>
      <c r="Q51" s="55">
        <f t="shared" si="11"/>
        <v>0.88661169521829863</v>
      </c>
      <c r="R51" s="55">
        <f t="shared" si="12"/>
        <v>-63310.126555507457</v>
      </c>
      <c r="S51" s="56">
        <f t="shared" si="13"/>
        <v>64679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7"/>
        <v>92740</v>
      </c>
      <c r="E52" s="5">
        <f t="shared" si="58"/>
        <v>67662</v>
      </c>
      <c r="F52" s="63">
        <f t="shared" si="62"/>
        <v>7774.7235371007264</v>
      </c>
      <c r="G52" s="28">
        <f t="shared" si="0"/>
        <v>1.9689855686139028E-3</v>
      </c>
      <c r="H52" s="81">
        <f t="shared" si="8"/>
        <v>1</v>
      </c>
      <c r="I52" s="49">
        <f t="shared" si="59"/>
        <v>-18401</v>
      </c>
      <c r="J52" s="38">
        <f t="shared" si="60"/>
        <v>62147</v>
      </c>
      <c r="K52" s="37">
        <f t="shared" si="61"/>
        <v>67662</v>
      </c>
      <c r="L52" s="90">
        <f t="shared" si="32"/>
        <v>-4558</v>
      </c>
      <c r="M52" s="38">
        <f t="shared" si="33"/>
        <v>-2532</v>
      </c>
      <c r="N52" s="37">
        <f t="shared" si="34"/>
        <v>5133</v>
      </c>
      <c r="P52" s="53">
        <f t="shared" si="10"/>
        <v>1.4257424811012871E-6</v>
      </c>
      <c r="Q52" s="52">
        <f t="shared" si="11"/>
        <v>0.89687876241716469</v>
      </c>
      <c r="R52" s="52">
        <f t="shared" si="12"/>
        <v>-61245.840881312419</v>
      </c>
      <c r="S52" s="16">
        <f t="shared" si="13"/>
        <v>62147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7"/>
        <v>92740</v>
      </c>
      <c r="E53" s="35">
        <f t="shared" si="58"/>
        <v>73008</v>
      </c>
      <c r="F53" s="30">
        <f t="shared" si="62"/>
        <v>7774.7235371007264</v>
      </c>
      <c r="G53" s="27">
        <f t="shared" si="0"/>
        <v>1.9689855686139028E-3</v>
      </c>
      <c r="H53" s="83">
        <f t="shared" si="8"/>
        <v>1</v>
      </c>
      <c r="I53" s="50">
        <f t="shared" si="59"/>
        <v>-23111</v>
      </c>
      <c r="J53" s="18">
        <f t="shared" si="60"/>
        <v>59300</v>
      </c>
      <c r="K53" s="36">
        <f t="shared" si="61"/>
        <v>73008</v>
      </c>
      <c r="L53" s="91">
        <f t="shared" si="32"/>
        <v>-4710</v>
      </c>
      <c r="M53" s="18">
        <f t="shared" si="33"/>
        <v>-2847</v>
      </c>
      <c r="N53" s="36">
        <f t="shared" si="34"/>
        <v>5346</v>
      </c>
      <c r="P53" s="54">
        <f t="shared" si="10"/>
        <v>1.4257424811012871E-6</v>
      </c>
      <c r="Q53" s="55">
        <f t="shared" si="11"/>
        <v>0.90782719824865199</v>
      </c>
      <c r="R53" s="55">
        <f t="shared" si="12"/>
        <v>-58848.239355137259</v>
      </c>
      <c r="S53" s="56">
        <f t="shared" si="13"/>
        <v>59300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7"/>
        <v>92740</v>
      </c>
      <c r="E54" s="5">
        <f t="shared" si="58"/>
        <v>78572</v>
      </c>
      <c r="F54" s="63">
        <f t="shared" si="62"/>
        <v>7774.7235371007264</v>
      </c>
      <c r="G54" s="28">
        <f t="shared" si="0"/>
        <v>1.9689855686139028E-3</v>
      </c>
      <c r="H54" s="81">
        <f t="shared" si="8"/>
        <v>1</v>
      </c>
      <c r="I54" s="49">
        <f t="shared" si="59"/>
        <v>-28028</v>
      </c>
      <c r="J54" s="38">
        <f t="shared" si="60"/>
        <v>56176</v>
      </c>
      <c r="K54" s="37">
        <f t="shared" si="61"/>
        <v>78572</v>
      </c>
      <c r="L54" s="90">
        <f t="shared" si="32"/>
        <v>-4917</v>
      </c>
      <c r="M54" s="38">
        <f t="shared" si="33"/>
        <v>-3124</v>
      </c>
      <c r="N54" s="37">
        <f t="shared" si="34"/>
        <v>5564</v>
      </c>
      <c r="P54" s="53">
        <f t="shared" si="10"/>
        <v>1.4257424811012871E-6</v>
      </c>
      <c r="Q54" s="52">
        <f t="shared" si="11"/>
        <v>0.91947905206355618</v>
      </c>
      <c r="R54" s="52">
        <f t="shared" si="12"/>
        <v>-56152.358018241262</v>
      </c>
      <c r="S54" s="16">
        <f t="shared" si="13"/>
        <v>56176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7"/>
        <v>92740</v>
      </c>
      <c r="E55" s="35">
        <f t="shared" si="58"/>
        <v>84360</v>
      </c>
      <c r="F55" s="30">
        <f t="shared" si="62"/>
        <v>7774.7235371007264</v>
      </c>
      <c r="G55" s="27">
        <f t="shared" si="0"/>
        <v>1.9689855686139028E-3</v>
      </c>
      <c r="H55" s="83">
        <f t="shared" si="8"/>
        <v>1</v>
      </c>
      <c r="I55" s="23">
        <f t="shared" si="59"/>
        <v>-33210</v>
      </c>
      <c r="J55" s="35">
        <f t="shared" si="60"/>
        <v>52815</v>
      </c>
      <c r="K55" s="39">
        <f t="shared" si="61"/>
        <v>84360</v>
      </c>
      <c r="L55" s="92">
        <f t="shared" si="32"/>
        <v>-5182</v>
      </c>
      <c r="M55" s="35">
        <f t="shared" si="33"/>
        <v>-3361</v>
      </c>
      <c r="N55" s="39">
        <f t="shared" si="34"/>
        <v>5788</v>
      </c>
      <c r="P55" s="54">
        <f t="shared" ref="P55:P86" si="63">R$17*((1+P$17-Q$17)*(1+P$17+S$17)-Q$17)</f>
        <v>1.4257424811012871E-6</v>
      </c>
      <c r="Q55" s="55">
        <f t="shared" ref="Q55:Q86" si="64">(1+P$17-Q$17)*(1+P$17+S$17)-R$17*((S$17*K54)+((I54+J54)*(1+P$17+S$17)))</f>
        <v>0.93185953985782255</v>
      </c>
      <c r="R55" s="55">
        <f t="shared" ref="R55:R86" si="65">-J54*(1+P$17+S$17)</f>
        <v>-53194.179831917725</v>
      </c>
      <c r="S55" s="56">
        <f t="shared" si="13"/>
        <v>52815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7"/>
        <v>92740</v>
      </c>
      <c r="E56" s="5">
        <f t="shared" si="58"/>
        <v>90379</v>
      </c>
      <c r="F56" s="63">
        <f t="shared" si="62"/>
        <v>7774.7235371007264</v>
      </c>
      <c r="G56" s="28">
        <f t="shared" si="0"/>
        <v>1.9689855686139028E-3</v>
      </c>
      <c r="H56" s="81">
        <f t="shared" si="8"/>
        <v>1</v>
      </c>
      <c r="I56" s="49">
        <f t="shared" si="59"/>
        <v>-38719</v>
      </c>
      <c r="J56" s="38">
        <f t="shared" si="60"/>
        <v>49261</v>
      </c>
      <c r="K56" s="37">
        <f t="shared" si="61"/>
        <v>90379</v>
      </c>
      <c r="L56" s="90">
        <f t="shared" si="32"/>
        <v>-5509</v>
      </c>
      <c r="M56" s="38">
        <f t="shared" si="33"/>
        <v>-3554</v>
      </c>
      <c r="N56" s="37">
        <f t="shared" si="34"/>
        <v>6019</v>
      </c>
      <c r="P56" s="53">
        <f t="shared" si="63"/>
        <v>1.4257424811012871E-6</v>
      </c>
      <c r="Q56" s="52">
        <f t="shared" si="64"/>
        <v>0.94499546094997067</v>
      </c>
      <c r="R56" s="52">
        <f t="shared" si="65"/>
        <v>-50011.581597528027</v>
      </c>
      <c r="S56" s="16">
        <f t="shared" si="13"/>
        <v>49261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7"/>
        <v>92740</v>
      </c>
      <c r="E57" s="35">
        <f t="shared" si="58"/>
        <v>96638</v>
      </c>
      <c r="F57" s="30">
        <f t="shared" si="62"/>
        <v>7774.7235371007264</v>
      </c>
      <c r="G57" s="27">
        <f t="shared" si="0"/>
        <v>1.9689855686139028E-3</v>
      </c>
      <c r="H57" s="83">
        <f t="shared" si="8"/>
        <v>1</v>
      </c>
      <c r="I57" s="23">
        <f t="shared" si="59"/>
        <v>-44620</v>
      </c>
      <c r="J57" s="35">
        <f t="shared" si="60"/>
        <v>45558</v>
      </c>
      <c r="K57" s="39">
        <f t="shared" si="61"/>
        <v>96638</v>
      </c>
      <c r="L57" s="92">
        <f t="shared" si="32"/>
        <v>-5901</v>
      </c>
      <c r="M57" s="35">
        <f t="shared" si="33"/>
        <v>-3703</v>
      </c>
      <c r="N57" s="39">
        <f t="shared" si="34"/>
        <v>6259</v>
      </c>
      <c r="P57" s="54">
        <f t="shared" si="63"/>
        <v>1.4257424811012871E-6</v>
      </c>
      <c r="Q57" s="55">
        <f t="shared" si="64"/>
        <v>0.95891375636583887</v>
      </c>
      <c r="R57" s="55">
        <f t="shared" si="65"/>
        <v>-46646.227796569692</v>
      </c>
      <c r="S57" s="56">
        <f t="shared" si="13"/>
        <v>45558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7"/>
        <v>92740</v>
      </c>
      <c r="E58" s="5">
        <f t="shared" si="58"/>
        <v>103149</v>
      </c>
      <c r="F58" s="63">
        <f t="shared" si="62"/>
        <v>7774.7235371007264</v>
      </c>
      <c r="G58" s="28">
        <f t="shared" si="0"/>
        <v>1.9689855686139028E-3</v>
      </c>
      <c r="H58" s="81">
        <f t="shared" si="8"/>
        <v>1</v>
      </c>
      <c r="I58" s="49">
        <f t="shared" si="59"/>
        <v>-50981</v>
      </c>
      <c r="J58" s="5">
        <f t="shared" si="60"/>
        <v>41754</v>
      </c>
      <c r="K58" s="37">
        <f t="shared" si="61"/>
        <v>103149</v>
      </c>
      <c r="L58" s="90">
        <f t="shared" si="32"/>
        <v>-6361</v>
      </c>
      <c r="M58" s="5">
        <f t="shared" si="33"/>
        <v>-3804</v>
      </c>
      <c r="N58" s="37">
        <f t="shared" si="34"/>
        <v>6511</v>
      </c>
      <c r="P58" s="53">
        <f t="shared" si="63"/>
        <v>1.4257424811012871E-6</v>
      </c>
      <c r="Q58" s="52">
        <f t="shared" si="64"/>
        <v>0.97364597539167064</v>
      </c>
      <c r="R58" s="52">
        <f t="shared" si="65"/>
        <v>-43139.782910540227</v>
      </c>
      <c r="S58" s="16">
        <f t="shared" si="13"/>
        <v>41754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7"/>
        <v>92740</v>
      </c>
      <c r="E59" s="4">
        <f t="shared" si="58"/>
        <v>109924</v>
      </c>
      <c r="F59" s="64">
        <f t="shared" si="62"/>
        <v>7774.7235371007264</v>
      </c>
      <c r="G59" s="27">
        <f t="shared" si="0"/>
        <v>1.9689855686139028E-3</v>
      </c>
      <c r="H59" s="80">
        <f t="shared" si="8"/>
        <v>1</v>
      </c>
      <c r="I59" s="11">
        <f t="shared" si="59"/>
        <v>-57874</v>
      </c>
      <c r="J59" s="4">
        <f t="shared" si="60"/>
        <v>37898</v>
      </c>
      <c r="K59" s="51">
        <f t="shared" si="61"/>
        <v>109924</v>
      </c>
      <c r="L59" s="86">
        <f t="shared" si="32"/>
        <v>-6893</v>
      </c>
      <c r="M59" s="4">
        <f t="shared" si="33"/>
        <v>-3856</v>
      </c>
      <c r="N59" s="51">
        <f t="shared" si="34"/>
        <v>6775</v>
      </c>
      <c r="P59" s="54">
        <f t="shared" si="63"/>
        <v>1.4257424811012871E-6</v>
      </c>
      <c r="Q59" s="55">
        <f t="shared" si="64"/>
        <v>0.9892226508204095</v>
      </c>
      <c r="R59" s="55">
        <f t="shared" si="65"/>
        <v>-39537.699101073282</v>
      </c>
      <c r="S59" s="56">
        <f t="shared" si="13"/>
        <v>37898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7"/>
        <v>92740</v>
      </c>
      <c r="E60" s="2">
        <f t="shared" si="58"/>
        <v>116977</v>
      </c>
      <c r="F60" s="63">
        <f t="shared" si="62"/>
        <v>7774.7235371007264</v>
      </c>
      <c r="G60" s="28">
        <f t="shared" si="0"/>
        <v>1.9689855686139028E-3</v>
      </c>
      <c r="H60" s="81">
        <f t="shared" si="8"/>
        <v>1</v>
      </c>
      <c r="I60" s="9">
        <f t="shared" si="59"/>
        <v>-65375</v>
      </c>
      <c r="J60" s="2">
        <f t="shared" si="60"/>
        <v>34040</v>
      </c>
      <c r="K60" s="48">
        <f t="shared" si="61"/>
        <v>116977</v>
      </c>
      <c r="L60" s="87">
        <f t="shared" si="32"/>
        <v>-7501</v>
      </c>
      <c r="M60" s="2">
        <f t="shared" si="33"/>
        <v>-3858</v>
      </c>
      <c r="N60" s="48">
        <f t="shared" si="34"/>
        <v>7053</v>
      </c>
      <c r="P60" s="53">
        <f t="shared" si="63"/>
        <v>1.4257424811012871E-6</v>
      </c>
      <c r="Q60" s="52">
        <f t="shared" si="64"/>
        <v>1.0056786402907667</v>
      </c>
      <c r="R60" s="52">
        <f t="shared" si="65"/>
        <v>-35886.375449836545</v>
      </c>
      <c r="S60" s="16">
        <f t="shared" si="13"/>
        <v>34040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7"/>
        <v>92740</v>
      </c>
      <c r="E61" s="4">
        <f t="shared" si="58"/>
        <v>124326</v>
      </c>
      <c r="F61" s="64">
        <f t="shared" si="62"/>
        <v>7774.7235371007264</v>
      </c>
      <c r="G61" s="27">
        <f t="shared" si="0"/>
        <v>1.9689855686139028E-3</v>
      </c>
      <c r="H61" s="80">
        <f t="shared" si="8"/>
        <v>1</v>
      </c>
      <c r="I61" s="11">
        <f t="shared" si="59"/>
        <v>-73562</v>
      </c>
      <c r="J61" s="4">
        <f t="shared" si="60"/>
        <v>30233</v>
      </c>
      <c r="K61" s="51">
        <f t="shared" si="61"/>
        <v>124326</v>
      </c>
      <c r="L61" s="86">
        <f t="shared" si="32"/>
        <v>-8187</v>
      </c>
      <c r="M61" s="4">
        <f t="shared" si="33"/>
        <v>-3807</v>
      </c>
      <c r="N61" s="51">
        <f t="shared" si="34"/>
        <v>7349</v>
      </c>
      <c r="P61" s="54">
        <f t="shared" si="63"/>
        <v>1.4257424811012871E-6</v>
      </c>
      <c r="Q61" s="55">
        <f t="shared" si="64"/>
        <v>1.0230534097018589</v>
      </c>
      <c r="R61" s="55">
        <f t="shared" si="65"/>
        <v>-32233.157958531745</v>
      </c>
      <c r="S61" s="56">
        <f t="shared" si="13"/>
        <v>30233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7"/>
        <v>92740</v>
      </c>
      <c r="E62" s="2">
        <f t="shared" si="58"/>
        <v>131990</v>
      </c>
      <c r="F62" s="63">
        <f t="shared" si="62"/>
        <v>7774.7235371007264</v>
      </c>
      <c r="G62" s="28">
        <f t="shared" si="0"/>
        <v>1.9689855686139028E-3</v>
      </c>
      <c r="H62" s="81">
        <f t="shared" si="8"/>
        <v>1</v>
      </c>
      <c r="I62" s="9">
        <f t="shared" si="59"/>
        <v>-82516</v>
      </c>
      <c r="J62" s="2">
        <f t="shared" si="60"/>
        <v>26527</v>
      </c>
      <c r="K62" s="48">
        <f t="shared" si="61"/>
        <v>131990</v>
      </c>
      <c r="L62" s="87">
        <f t="shared" si="32"/>
        <v>-8954</v>
      </c>
      <c r="M62" s="2">
        <f t="shared" si="33"/>
        <v>-3706</v>
      </c>
      <c r="N62" s="48">
        <f t="shared" si="34"/>
        <v>7664</v>
      </c>
      <c r="P62" s="53">
        <f t="shared" si="63"/>
        <v>1.4257424811012871E-6</v>
      </c>
      <c r="Q62" s="52">
        <f t="shared" si="64"/>
        <v>1.041385550166821</v>
      </c>
      <c r="R62" s="52">
        <f t="shared" si="65"/>
        <v>-28628.233388962697</v>
      </c>
      <c r="S62" s="16">
        <f t="shared" si="13"/>
        <v>26527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7"/>
        <v>92740</v>
      </c>
      <c r="E63" s="4">
        <f t="shared" si="58"/>
        <v>139990</v>
      </c>
      <c r="F63" s="64">
        <f t="shared" si="62"/>
        <v>7774.7235371007264</v>
      </c>
      <c r="G63" s="27">
        <f t="shared" si="0"/>
        <v>1.9689855686139028E-3</v>
      </c>
      <c r="H63" s="80">
        <f t="shared" si="8"/>
        <v>1</v>
      </c>
      <c r="I63" s="11">
        <f t="shared" si="59"/>
        <v>-92318</v>
      </c>
      <c r="J63" s="4">
        <f t="shared" si="60"/>
        <v>22971</v>
      </c>
      <c r="K63" s="51">
        <f t="shared" si="61"/>
        <v>139990</v>
      </c>
      <c r="L63" s="86">
        <f t="shared" si="32"/>
        <v>-9802</v>
      </c>
      <c r="M63" s="4">
        <f t="shared" si="33"/>
        <v>-3556</v>
      </c>
      <c r="N63" s="51">
        <f t="shared" si="34"/>
        <v>8000</v>
      </c>
      <c r="P63" s="54">
        <f t="shared" si="63"/>
        <v>1.4257424811012871E-6</v>
      </c>
      <c r="Q63" s="55">
        <f t="shared" si="64"/>
        <v>1.0607224441976431</v>
      </c>
      <c r="R63" s="55">
        <f t="shared" si="65"/>
        <v>-25118.947742831129</v>
      </c>
      <c r="S63" s="56">
        <f t="shared" si="13"/>
        <v>22971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7"/>
        <v>92740</v>
      </c>
      <c r="E64" s="2">
        <f t="shared" si="58"/>
        <v>148351</v>
      </c>
      <c r="F64" s="63">
        <f t="shared" si="62"/>
        <v>7774.7235371007264</v>
      </c>
      <c r="G64" s="28">
        <f t="shared" si="0"/>
        <v>1.9689855686139028E-3</v>
      </c>
      <c r="H64" s="81">
        <f t="shared" si="8"/>
        <v>1</v>
      </c>
      <c r="I64" s="9">
        <f t="shared" si="59"/>
        <v>-103050</v>
      </c>
      <c r="J64" s="2">
        <f t="shared" si="60"/>
        <v>19612</v>
      </c>
      <c r="K64" s="48">
        <f t="shared" si="61"/>
        <v>148351</v>
      </c>
      <c r="L64" s="87">
        <f t="shared" si="32"/>
        <v>-10732</v>
      </c>
      <c r="M64" s="2">
        <f t="shared" si="33"/>
        <v>-3359</v>
      </c>
      <c r="N64" s="48">
        <f t="shared" si="34"/>
        <v>8361</v>
      </c>
      <c r="P64" s="53">
        <f t="shared" si="63"/>
        <v>1.4257424811012871E-6</v>
      </c>
      <c r="Q64" s="52">
        <f t="shared" si="64"/>
        <v>1.0811131993362075</v>
      </c>
      <c r="R64" s="52">
        <f t="shared" si="65"/>
        <v>-21751.700101804723</v>
      </c>
      <c r="S64" s="16">
        <f t="shared" si="13"/>
        <v>19612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7"/>
        <v>92740</v>
      </c>
      <c r="E65" s="4">
        <f t="shared" si="58"/>
        <v>157098</v>
      </c>
      <c r="F65" s="64">
        <f t="shared" si="62"/>
        <v>7774.7235371007264</v>
      </c>
      <c r="G65" s="27">
        <f t="shared" si="0"/>
        <v>1.9689855686139028E-3</v>
      </c>
      <c r="H65" s="80">
        <f t="shared" si="8"/>
        <v>1</v>
      </c>
      <c r="I65" s="11">
        <f t="shared" si="59"/>
        <v>-114791</v>
      </c>
      <c r="J65" s="4">
        <f t="shared" si="60"/>
        <v>16491</v>
      </c>
      <c r="K65" s="51">
        <f t="shared" si="61"/>
        <v>157098</v>
      </c>
      <c r="L65" s="86">
        <f t="shared" si="32"/>
        <v>-11741</v>
      </c>
      <c r="M65" s="4">
        <f t="shared" si="33"/>
        <v>-3121</v>
      </c>
      <c r="N65" s="51">
        <f t="shared" si="34"/>
        <v>8747</v>
      </c>
      <c r="P65" s="54">
        <f t="shared" si="63"/>
        <v>1.4257424811012871E-6</v>
      </c>
      <c r="Q65" s="55">
        <f t="shared" si="64"/>
        <v>1.1026118147994401</v>
      </c>
      <c r="R65" s="55">
        <f t="shared" si="65"/>
        <v>-18570.995707483096</v>
      </c>
      <c r="S65" s="56">
        <f t="shared" si="13"/>
        <v>16491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7"/>
        <v>92740</v>
      </c>
      <c r="E66" s="2">
        <f t="shared" si="58"/>
        <v>166261</v>
      </c>
      <c r="F66" s="63">
        <f t="shared" si="62"/>
        <v>7774.7235371007264</v>
      </c>
      <c r="G66" s="28">
        <f t="shared" si="0"/>
        <v>1.9689855686139028E-3</v>
      </c>
      <c r="H66" s="81">
        <f t="shared" si="8"/>
        <v>1</v>
      </c>
      <c r="I66" s="9">
        <f t="shared" si="59"/>
        <v>-127617</v>
      </c>
      <c r="J66" s="2">
        <f t="shared" si="60"/>
        <v>13641</v>
      </c>
      <c r="K66" s="48">
        <f t="shared" si="61"/>
        <v>166261</v>
      </c>
      <c r="L66" s="87">
        <f t="shared" si="32"/>
        <v>-12826</v>
      </c>
      <c r="M66" s="2">
        <f t="shared" si="33"/>
        <v>-2850</v>
      </c>
      <c r="N66" s="48">
        <f t="shared" si="34"/>
        <v>9163</v>
      </c>
      <c r="P66" s="53">
        <f t="shared" si="63"/>
        <v>1.4257424811012871E-6</v>
      </c>
      <c r="Q66" s="52">
        <f t="shared" si="64"/>
        <v>1.1252766146500339</v>
      </c>
      <c r="R66" s="52">
        <f t="shared" si="65"/>
        <v>-15615.658281261663</v>
      </c>
      <c r="S66" s="16">
        <f t="shared" si="13"/>
        <v>13641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7"/>
        <v>92740</v>
      </c>
      <c r="E67" s="4">
        <f t="shared" si="58"/>
        <v>175871</v>
      </c>
      <c r="F67" s="64">
        <f t="shared" si="62"/>
        <v>7774.7235371007264</v>
      </c>
      <c r="G67" s="27">
        <f t="shared" si="0"/>
        <v>1.9689855686139028E-3</v>
      </c>
      <c r="H67" s="80">
        <f t="shared" si="8"/>
        <v>1</v>
      </c>
      <c r="I67" s="11">
        <f t="shared" si="59"/>
        <v>-141598</v>
      </c>
      <c r="J67" s="4">
        <f t="shared" si="60"/>
        <v>11087</v>
      </c>
      <c r="K67" s="51">
        <f t="shared" si="61"/>
        <v>175871</v>
      </c>
      <c r="L67" s="86">
        <f t="shared" si="32"/>
        <v>-13981</v>
      </c>
      <c r="M67" s="4">
        <f t="shared" si="33"/>
        <v>-2554</v>
      </c>
      <c r="N67" s="51">
        <f t="shared" si="34"/>
        <v>9610</v>
      </c>
      <c r="P67" s="54">
        <f t="shared" si="63"/>
        <v>1.4257424811012871E-6</v>
      </c>
      <c r="Q67" s="55">
        <f t="shared" si="64"/>
        <v>1.1491738395635556</v>
      </c>
      <c r="R67" s="55">
        <f t="shared" si="65"/>
        <v>-12916.936184263559</v>
      </c>
      <c r="S67" s="56">
        <f t="shared" si="13"/>
        <v>11087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7"/>
        <v>92740</v>
      </c>
      <c r="E68" s="2">
        <f t="shared" si="58"/>
        <v>185961</v>
      </c>
      <c r="F68" s="63">
        <f t="shared" si="62"/>
        <v>7774.7235371007264</v>
      </c>
      <c r="G68" s="28">
        <f t="shared" ref="G68:G131" si="66">D68/U$3</f>
        <v>1.9689855686139028E-3</v>
      </c>
      <c r="H68" s="81">
        <f t="shared" si="8"/>
        <v>1</v>
      </c>
      <c r="I68" s="9">
        <f t="shared" si="59"/>
        <v>-156797</v>
      </c>
      <c r="J68" s="2">
        <f t="shared" si="60"/>
        <v>8844</v>
      </c>
      <c r="K68" s="48">
        <f t="shared" si="61"/>
        <v>185961</v>
      </c>
      <c r="L68" s="87">
        <f t="shared" si="32"/>
        <v>-15199</v>
      </c>
      <c r="M68" s="2">
        <f t="shared" si="33"/>
        <v>-2243</v>
      </c>
      <c r="N68" s="48">
        <f t="shared" si="34"/>
        <v>10090</v>
      </c>
      <c r="P68" s="53">
        <f t="shared" si="63"/>
        <v>1.4257424811012871E-6</v>
      </c>
      <c r="Q68" s="52">
        <f t="shared" si="64"/>
        <v>1.174372755153402</v>
      </c>
      <c r="R68" s="52">
        <f t="shared" si="65"/>
        <v>-10498.502417339643</v>
      </c>
      <c r="S68" s="16">
        <f t="shared" si="13"/>
        <v>8844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7"/>
        <v>92740</v>
      </c>
      <c r="E69" s="4">
        <f t="shared" si="58"/>
        <v>196566</v>
      </c>
      <c r="F69" s="64">
        <f t="shared" si="62"/>
        <v>7774.7235371007264</v>
      </c>
      <c r="G69" s="27">
        <f t="shared" si="66"/>
        <v>1.9689855686139028E-3</v>
      </c>
      <c r="H69" s="80">
        <f t="shared" ref="H69:H132" si="67">D69/D68</f>
        <v>1</v>
      </c>
      <c r="I69" s="11">
        <f t="shared" ref="I69:I100" si="68">INT((S$17*K69+I68)/(1+R$17*J69))</f>
        <v>-173269</v>
      </c>
      <c r="J69" s="4">
        <f t="shared" si="60"/>
        <v>6916</v>
      </c>
      <c r="K69" s="51">
        <f t="shared" ref="K69:K100" si="69">INT((Q$17*J69+K68)/(1+P$17+S$17))</f>
        <v>196566</v>
      </c>
      <c r="L69" s="86">
        <f t="shared" si="32"/>
        <v>-16472</v>
      </c>
      <c r="M69" s="4">
        <f t="shared" si="33"/>
        <v>-1928</v>
      </c>
      <c r="N69" s="51">
        <f t="shared" si="34"/>
        <v>10605</v>
      </c>
      <c r="P69" s="54">
        <f t="shared" si="63"/>
        <v>1.4257424811012871E-6</v>
      </c>
      <c r="Q69" s="55">
        <f t="shared" si="64"/>
        <v>1.2009472352933754</v>
      </c>
      <c r="R69" s="55">
        <f t="shared" si="65"/>
        <v>-8374.5607810004331</v>
      </c>
      <c r="S69" s="56">
        <f t="shared" si="13"/>
        <v>6916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7"/>
        <v>92740</v>
      </c>
      <c r="E70" s="2">
        <f t="shared" si="58"/>
        <v>207723</v>
      </c>
      <c r="F70" s="63">
        <f t="shared" si="62"/>
        <v>7774.7235371007264</v>
      </c>
      <c r="G70" s="28">
        <f t="shared" si="66"/>
        <v>1.9689855686139028E-3</v>
      </c>
      <c r="H70" s="81">
        <f t="shared" si="67"/>
        <v>1</v>
      </c>
      <c r="I70" s="9">
        <f t="shared" si="68"/>
        <v>-191064</v>
      </c>
      <c r="J70" s="2">
        <f t="shared" si="60"/>
        <v>5296</v>
      </c>
      <c r="K70" s="48">
        <f t="shared" si="69"/>
        <v>207723</v>
      </c>
      <c r="L70" s="87">
        <f t="shared" si="32"/>
        <v>-17795</v>
      </c>
      <c r="M70" s="2">
        <f t="shared" si="33"/>
        <v>-1620</v>
      </c>
      <c r="N70" s="48">
        <f t="shared" si="34"/>
        <v>11157</v>
      </c>
      <c r="P70" s="53">
        <f t="shared" si="63"/>
        <v>1.4257424811012871E-6</v>
      </c>
      <c r="Q70" s="52">
        <f t="shared" si="64"/>
        <v>1.2289757621176836</v>
      </c>
      <c r="R70" s="52">
        <f t="shared" si="65"/>
        <v>-6548.8989553820666</v>
      </c>
      <c r="S70" s="16">
        <f t="shared" si="13"/>
        <v>5296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7"/>
        <v>92740</v>
      </c>
      <c r="E71" s="4">
        <f t="shared" si="58"/>
        <v>219470</v>
      </c>
      <c r="F71" s="64">
        <f t="shared" si="62"/>
        <v>7774.7235371007264</v>
      </c>
      <c r="G71" s="27">
        <f t="shared" si="66"/>
        <v>1.9689855686139028E-3</v>
      </c>
      <c r="H71" s="80">
        <f t="shared" si="67"/>
        <v>1</v>
      </c>
      <c r="I71" s="11">
        <f t="shared" si="68"/>
        <v>-210223</v>
      </c>
      <c r="J71" s="4">
        <f t="shared" si="60"/>
        <v>3966</v>
      </c>
      <c r="K71" s="51">
        <f t="shared" si="69"/>
        <v>219470</v>
      </c>
      <c r="L71" s="86">
        <f t="shared" si="32"/>
        <v>-19159</v>
      </c>
      <c r="M71" s="4">
        <f t="shared" si="33"/>
        <v>-1330</v>
      </c>
      <c r="N71" s="51">
        <f t="shared" si="34"/>
        <v>11747</v>
      </c>
      <c r="P71" s="54">
        <f t="shared" si="63"/>
        <v>1.4257424811012871E-6</v>
      </c>
      <c r="Q71" s="55">
        <f t="shared" si="64"/>
        <v>1.2585457508667071</v>
      </c>
      <c r="R71" s="55">
        <f t="shared" si="65"/>
        <v>-5014.8885002463021</v>
      </c>
      <c r="S71" s="56">
        <f t="shared" si="13"/>
        <v>3966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7"/>
        <v>92740</v>
      </c>
      <c r="E72" s="2">
        <f t="shared" si="58"/>
        <v>231848</v>
      </c>
      <c r="F72" s="63">
        <f t="shared" si="62"/>
        <v>7774.7235371007264</v>
      </c>
      <c r="G72" s="28">
        <f t="shared" si="66"/>
        <v>1.9689855686139028E-3</v>
      </c>
      <c r="H72" s="81">
        <f t="shared" si="67"/>
        <v>1</v>
      </c>
      <c r="I72" s="9">
        <f t="shared" si="68"/>
        <v>-230784</v>
      </c>
      <c r="J72" s="2">
        <f t="shared" si="60"/>
        <v>2902</v>
      </c>
      <c r="K72" s="48">
        <f t="shared" si="69"/>
        <v>231848</v>
      </c>
      <c r="L72" s="87">
        <f t="shared" si="32"/>
        <v>-20561</v>
      </c>
      <c r="M72" s="2">
        <f t="shared" si="33"/>
        <v>-1064</v>
      </c>
      <c r="N72" s="48">
        <f t="shared" si="34"/>
        <v>12378</v>
      </c>
      <c r="P72" s="53">
        <f t="shared" si="63"/>
        <v>1.4257424811012871E-6</v>
      </c>
      <c r="Q72" s="52">
        <f t="shared" si="64"/>
        <v>1.2897476417186571</v>
      </c>
      <c r="R72" s="52">
        <f t="shared" si="65"/>
        <v>-3755.4848549805201</v>
      </c>
      <c r="S72" s="16">
        <f t="shared" si="13"/>
        <v>2902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7"/>
        <v>92740</v>
      </c>
      <c r="E73" s="4">
        <f t="shared" si="58"/>
        <v>244898</v>
      </c>
      <c r="F73" s="64">
        <f t="shared" si="62"/>
        <v>7774.7235371007264</v>
      </c>
      <c r="G73" s="27">
        <f t="shared" si="66"/>
        <v>1.9689855686139028E-3</v>
      </c>
      <c r="H73" s="80">
        <f t="shared" si="67"/>
        <v>1</v>
      </c>
      <c r="I73" s="11">
        <f t="shared" si="68"/>
        <v>-252782</v>
      </c>
      <c r="J73" s="4">
        <f t="shared" si="60"/>
        <v>2072</v>
      </c>
      <c r="K73" s="51">
        <f t="shared" si="69"/>
        <v>244898</v>
      </c>
      <c r="L73" s="86">
        <f t="shared" si="32"/>
        <v>-21998</v>
      </c>
      <c r="M73" s="4">
        <f t="shared" si="33"/>
        <v>-830</v>
      </c>
      <c r="N73" s="51">
        <f t="shared" si="34"/>
        <v>13050</v>
      </c>
      <c r="P73" s="54">
        <f t="shared" si="63"/>
        <v>1.4257424811012871E-6</v>
      </c>
      <c r="Q73" s="55">
        <f t="shared" si="64"/>
        <v>1.322676624819469</v>
      </c>
      <c r="R73" s="55">
        <f t="shared" si="65"/>
        <v>-2747.9619387678945</v>
      </c>
      <c r="S73" s="56">
        <f t="shared" si="13"/>
        <v>2072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7"/>
        <v>92740</v>
      </c>
      <c r="E74" s="2">
        <f t="shared" si="58"/>
        <v>258663</v>
      </c>
      <c r="F74" s="63">
        <f t="shared" si="62"/>
        <v>7774.7235371007264</v>
      </c>
      <c r="G74" s="28">
        <f t="shared" si="66"/>
        <v>1.9689855686139028E-3</v>
      </c>
      <c r="H74" s="81">
        <f t="shared" si="67"/>
        <v>1</v>
      </c>
      <c r="I74" s="9">
        <f t="shared" si="68"/>
        <v>-276252</v>
      </c>
      <c r="J74" s="2">
        <f t="shared" si="60"/>
        <v>1443</v>
      </c>
      <c r="K74" s="48">
        <f t="shared" si="69"/>
        <v>258663</v>
      </c>
      <c r="L74" s="87">
        <f t="shared" si="32"/>
        <v>-23470</v>
      </c>
      <c r="M74" s="2">
        <f t="shared" si="33"/>
        <v>-629</v>
      </c>
      <c r="N74" s="48">
        <f t="shared" si="34"/>
        <v>13765</v>
      </c>
      <c r="P74" s="53">
        <f t="shared" si="63"/>
        <v>1.4257424811012871E-6</v>
      </c>
      <c r="Q74" s="52">
        <f t="shared" si="64"/>
        <v>1.3574350983913581</v>
      </c>
      <c r="R74" s="52">
        <f t="shared" si="65"/>
        <v>-1962.0183105193237</v>
      </c>
      <c r="S74" s="16">
        <f t="shared" si="13"/>
        <v>1443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7"/>
        <v>92740</v>
      </c>
      <c r="E75" s="4">
        <f t="shared" si="58"/>
        <v>273188</v>
      </c>
      <c r="F75" s="64">
        <f t="shared" si="62"/>
        <v>7774.7235371007264</v>
      </c>
      <c r="G75" s="27">
        <f t="shared" si="66"/>
        <v>1.9689855686139028E-3</v>
      </c>
      <c r="H75" s="80">
        <f t="shared" si="67"/>
        <v>1</v>
      </c>
      <c r="I75" s="11">
        <f t="shared" si="68"/>
        <v>-301232</v>
      </c>
      <c r="J75" s="4">
        <f t="shared" si="60"/>
        <v>979</v>
      </c>
      <c r="K75" s="51">
        <f t="shared" si="69"/>
        <v>273188</v>
      </c>
      <c r="L75" s="86">
        <f t="shared" si="32"/>
        <v>-24980</v>
      </c>
      <c r="M75" s="4">
        <f t="shared" si="33"/>
        <v>-464</v>
      </c>
      <c r="N75" s="51">
        <f t="shared" si="34"/>
        <v>14525</v>
      </c>
      <c r="P75" s="54">
        <f t="shared" si="63"/>
        <v>1.4257424811012871E-6</v>
      </c>
      <c r="Q75" s="55">
        <f t="shared" si="64"/>
        <v>1.3941271856864326</v>
      </c>
      <c r="R75" s="55">
        <f t="shared" si="65"/>
        <v>-1366.4056091116718</v>
      </c>
      <c r="S75" s="56">
        <f t="shared" si="13"/>
        <v>979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7"/>
        <v>92740</v>
      </c>
      <c r="E76" s="2">
        <f t="shared" si="58"/>
        <v>288518</v>
      </c>
      <c r="F76" s="63">
        <f t="shared" si="62"/>
        <v>7774.7235371007264</v>
      </c>
      <c r="G76" s="28">
        <f t="shared" si="66"/>
        <v>1.9689855686139028E-3</v>
      </c>
      <c r="H76" s="81">
        <f t="shared" si="67"/>
        <v>1</v>
      </c>
      <c r="I76" s="9">
        <f t="shared" si="68"/>
        <v>-327765</v>
      </c>
      <c r="J76" s="2">
        <f t="shared" si="60"/>
        <v>646</v>
      </c>
      <c r="K76" s="48">
        <f t="shared" si="69"/>
        <v>288518</v>
      </c>
      <c r="L76" s="87">
        <f t="shared" si="32"/>
        <v>-26533</v>
      </c>
      <c r="M76" s="2">
        <f t="shared" si="33"/>
        <v>-333</v>
      </c>
      <c r="N76" s="48">
        <f t="shared" si="34"/>
        <v>15330</v>
      </c>
      <c r="P76" s="53">
        <f t="shared" si="63"/>
        <v>1.4257424811012871E-6</v>
      </c>
      <c r="Q76" s="52">
        <f t="shared" si="64"/>
        <v>1.4328659430629744</v>
      </c>
      <c r="R76" s="52">
        <f t="shared" si="65"/>
        <v>-927.03471331969968</v>
      </c>
      <c r="S76" s="16">
        <f t="shared" si="13"/>
        <v>646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7"/>
        <v>92740</v>
      </c>
      <c r="E77" s="4">
        <f t="shared" si="58"/>
        <v>304701</v>
      </c>
      <c r="F77" s="64">
        <f t="shared" si="62"/>
        <v>7774.7235371007264</v>
      </c>
      <c r="G77" s="27">
        <f t="shared" si="66"/>
        <v>1.9689855686139028E-3</v>
      </c>
      <c r="H77" s="80">
        <f t="shared" si="67"/>
        <v>1</v>
      </c>
      <c r="I77" s="11">
        <f t="shared" si="68"/>
        <v>-355903</v>
      </c>
      <c r="J77" s="4">
        <f t="shared" si="60"/>
        <v>414</v>
      </c>
      <c r="K77" s="51">
        <f t="shared" si="69"/>
        <v>304701</v>
      </c>
      <c r="L77" s="86">
        <f t="shared" si="32"/>
        <v>-28138</v>
      </c>
      <c r="M77" s="4">
        <f t="shared" si="33"/>
        <v>-232</v>
      </c>
      <c r="N77" s="51">
        <f t="shared" si="34"/>
        <v>16183</v>
      </c>
      <c r="P77" s="54">
        <f t="shared" si="63"/>
        <v>1.4257424811012871E-6</v>
      </c>
      <c r="Q77" s="55">
        <f t="shared" si="64"/>
        <v>1.4737687517250326</v>
      </c>
      <c r="R77" s="55">
        <f t="shared" si="65"/>
        <v>-611.71034198623704</v>
      </c>
      <c r="S77" s="56">
        <f t="shared" si="13"/>
        <v>414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7"/>
        <v>92740</v>
      </c>
      <c r="E78" s="2">
        <f t="shared" si="58"/>
        <v>321787</v>
      </c>
      <c r="F78" s="63">
        <f t="shared" si="62"/>
        <v>7774.7235371007264</v>
      </c>
      <c r="G78" s="28">
        <f t="shared" si="66"/>
        <v>1.9689855686139028E-3</v>
      </c>
      <c r="H78" s="81">
        <f t="shared" si="67"/>
        <v>1</v>
      </c>
      <c r="I78" s="9">
        <f t="shared" si="68"/>
        <v>-385704</v>
      </c>
      <c r="J78" s="2">
        <f t="shared" si="60"/>
        <v>258</v>
      </c>
      <c r="K78" s="48">
        <f t="shared" si="69"/>
        <v>321787</v>
      </c>
      <c r="L78" s="87">
        <f t="shared" si="32"/>
        <v>-29801</v>
      </c>
      <c r="M78" s="2">
        <f t="shared" si="33"/>
        <v>-156</v>
      </c>
      <c r="N78" s="48">
        <f t="shared" si="34"/>
        <v>17086</v>
      </c>
      <c r="P78" s="53">
        <f t="shared" si="63"/>
        <v>1.4257424811012871E-6</v>
      </c>
      <c r="Q78" s="52">
        <f t="shared" si="64"/>
        <v>1.5169606260748936</v>
      </c>
      <c r="R78" s="52">
        <f t="shared" si="65"/>
        <v>-392.02489409025094</v>
      </c>
      <c r="S78" s="16">
        <f t="shared" si="13"/>
        <v>258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7"/>
        <v>92740</v>
      </c>
      <c r="E79" s="4">
        <f t="shared" si="58"/>
        <v>339828</v>
      </c>
      <c r="F79" s="64">
        <f t="shared" si="62"/>
        <v>7774.7235371007264</v>
      </c>
      <c r="G79" s="27">
        <f t="shared" si="66"/>
        <v>1.9689855686139028E-3</v>
      </c>
      <c r="H79" s="80">
        <f t="shared" si="67"/>
        <v>1</v>
      </c>
      <c r="I79" s="11">
        <f t="shared" si="68"/>
        <v>-417237</v>
      </c>
      <c r="J79" s="4">
        <f t="shared" si="60"/>
        <v>156</v>
      </c>
      <c r="K79" s="51">
        <f t="shared" si="69"/>
        <v>339828</v>
      </c>
      <c r="L79" s="86">
        <f t="shared" si="32"/>
        <v>-31533</v>
      </c>
      <c r="M79" s="4">
        <f t="shared" si="33"/>
        <v>-102</v>
      </c>
      <c r="N79" s="51">
        <f t="shared" si="34"/>
        <v>18041</v>
      </c>
      <c r="P79" s="54">
        <f t="shared" si="63"/>
        <v>1.4257424811012871E-6</v>
      </c>
      <c r="Q79" s="55">
        <f t="shared" si="64"/>
        <v>1.5625683055447352</v>
      </c>
      <c r="R79" s="55">
        <f t="shared" si="65"/>
        <v>-244.30536878088103</v>
      </c>
      <c r="S79" s="56">
        <f t="shared" si="13"/>
        <v>156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7"/>
        <v>92740</v>
      </c>
      <c r="E80" s="2">
        <f t="shared" si="58"/>
        <v>358879</v>
      </c>
      <c r="F80" s="63">
        <f t="shared" si="62"/>
        <v>7774.7235371007264</v>
      </c>
      <c r="G80" s="28">
        <f t="shared" si="66"/>
        <v>1.9689855686139028E-3</v>
      </c>
      <c r="H80" s="81">
        <f t="shared" si="67"/>
        <v>1</v>
      </c>
      <c r="I80" s="9">
        <f t="shared" si="68"/>
        <v>-450580</v>
      </c>
      <c r="J80" s="2">
        <f t="shared" si="60"/>
        <v>91</v>
      </c>
      <c r="K80" s="48">
        <f t="shared" si="69"/>
        <v>358879</v>
      </c>
      <c r="L80" s="87">
        <f t="shared" si="32"/>
        <v>-33343</v>
      </c>
      <c r="M80" s="2">
        <f t="shared" si="33"/>
        <v>-65</v>
      </c>
      <c r="N80" s="48">
        <f t="shared" si="34"/>
        <v>19051</v>
      </c>
      <c r="P80" s="53">
        <f t="shared" si="63"/>
        <v>1.4257424811012871E-6</v>
      </c>
      <c r="Q80" s="52">
        <f t="shared" si="64"/>
        <v>1.6107303459034221</v>
      </c>
      <c r="R80" s="52">
        <f t="shared" si="65"/>
        <v>-147.71952530936991</v>
      </c>
      <c r="S80" s="16">
        <f t="shared" si="13"/>
        <v>91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7"/>
        <v>92740</v>
      </c>
      <c r="E81" s="4">
        <f t="shared" si="58"/>
        <v>378997</v>
      </c>
      <c r="F81" s="64">
        <f t="shared" si="62"/>
        <v>7774.7235371007264</v>
      </c>
      <c r="G81" s="27">
        <f t="shared" si="66"/>
        <v>1.9689855686139028E-3</v>
      </c>
      <c r="H81" s="80">
        <f t="shared" si="67"/>
        <v>1</v>
      </c>
      <c r="I81" s="11">
        <f t="shared" si="68"/>
        <v>-485820</v>
      </c>
      <c r="J81" s="4">
        <f t="shared" si="60"/>
        <v>51</v>
      </c>
      <c r="K81" s="51">
        <f t="shared" si="69"/>
        <v>378997</v>
      </c>
      <c r="L81" s="86">
        <f t="shared" si="32"/>
        <v>-35240</v>
      </c>
      <c r="M81" s="4">
        <f t="shared" si="33"/>
        <v>-40</v>
      </c>
      <c r="N81" s="51">
        <f t="shared" si="34"/>
        <v>20118</v>
      </c>
      <c r="P81" s="54">
        <f t="shared" si="63"/>
        <v>1.4257424811012871E-6</v>
      </c>
      <c r="Q81" s="55">
        <f t="shared" si="64"/>
        <v>1.6615914945027976</v>
      </c>
      <c r="R81" s="55">
        <f t="shared" si="65"/>
        <v>-86.169723097132461</v>
      </c>
      <c r="S81" s="56">
        <f t="shared" si="13"/>
        <v>51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7"/>
        <v>92740</v>
      </c>
      <c r="E82" s="2">
        <f t="shared" si="58"/>
        <v>400242</v>
      </c>
      <c r="F82" s="63">
        <f t="shared" si="62"/>
        <v>7774.7235371007264</v>
      </c>
      <c r="G82" s="28">
        <f t="shared" si="66"/>
        <v>1.9689855686139028E-3</v>
      </c>
      <c r="H82" s="81">
        <f t="shared" si="67"/>
        <v>1</v>
      </c>
      <c r="I82" s="9">
        <f t="shared" si="68"/>
        <v>-523053</v>
      </c>
      <c r="J82" s="2">
        <f t="shared" si="60"/>
        <v>28</v>
      </c>
      <c r="K82" s="48">
        <f t="shared" si="69"/>
        <v>400242</v>
      </c>
      <c r="L82" s="87">
        <f t="shared" si="32"/>
        <v>-37233</v>
      </c>
      <c r="M82" s="2">
        <f t="shared" si="33"/>
        <v>-23</v>
      </c>
      <c r="N82" s="48">
        <f t="shared" si="34"/>
        <v>21245</v>
      </c>
      <c r="P82" s="53">
        <f t="shared" si="63"/>
        <v>1.4257424811012871E-6</v>
      </c>
      <c r="Q82" s="52">
        <f t="shared" si="64"/>
        <v>1.715302548570367</v>
      </c>
      <c r="R82" s="52">
        <f t="shared" si="65"/>
        <v>-48.292921735755556</v>
      </c>
      <c r="S82" s="16">
        <f t="shared" si="13"/>
        <v>28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7"/>
        <v>92740</v>
      </c>
      <c r="E83" s="4">
        <f t="shared" si="58"/>
        <v>422678</v>
      </c>
      <c r="F83" s="64">
        <f t="shared" si="62"/>
        <v>7774.7235371007264</v>
      </c>
      <c r="G83" s="27">
        <f t="shared" si="66"/>
        <v>1.9689855686139028E-3</v>
      </c>
      <c r="H83" s="80">
        <f t="shared" si="67"/>
        <v>1</v>
      </c>
      <c r="I83" s="11">
        <f t="shared" si="68"/>
        <v>-562384</v>
      </c>
      <c r="J83" s="4">
        <f t="shared" si="60"/>
        <v>14</v>
      </c>
      <c r="K83" s="51">
        <f t="shared" si="69"/>
        <v>422678</v>
      </c>
      <c r="L83" s="86">
        <f t="shared" si="32"/>
        <v>-39331</v>
      </c>
      <c r="M83" s="4">
        <f t="shared" si="33"/>
        <v>-14</v>
      </c>
      <c r="N83" s="51">
        <f t="shared" si="34"/>
        <v>22436</v>
      </c>
      <c r="P83" s="54">
        <f t="shared" si="63"/>
        <v>1.4257424811012871E-6</v>
      </c>
      <c r="Q83" s="55">
        <f t="shared" si="64"/>
        <v>1.7720219385318712</v>
      </c>
      <c r="R83" s="55">
        <f t="shared" si="65"/>
        <v>-26.513760952963832</v>
      </c>
      <c r="S83" s="56">
        <f t="shared" si="13"/>
        <v>14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7"/>
        <v>92740</v>
      </c>
      <c r="E84" s="2">
        <f t="shared" si="58"/>
        <v>446371</v>
      </c>
      <c r="F84" s="63">
        <f t="shared" si="62"/>
        <v>7774.7235371007264</v>
      </c>
      <c r="G84" s="28">
        <f t="shared" si="66"/>
        <v>1.9689855686139028E-3</v>
      </c>
      <c r="H84" s="81">
        <f t="shared" si="67"/>
        <v>1</v>
      </c>
      <c r="I84" s="9">
        <f t="shared" si="68"/>
        <v>-603926</v>
      </c>
      <c r="J84" s="2">
        <f t="shared" si="60"/>
        <v>7</v>
      </c>
      <c r="K84" s="48">
        <f t="shared" si="69"/>
        <v>446371</v>
      </c>
      <c r="L84" s="87">
        <f t="shared" si="32"/>
        <v>-41542</v>
      </c>
      <c r="M84" s="2">
        <f t="shared" si="33"/>
        <v>-7</v>
      </c>
      <c r="N84" s="48">
        <f t="shared" si="34"/>
        <v>23693</v>
      </c>
      <c r="P84" s="53">
        <f t="shared" si="63"/>
        <v>1.4257424811012871E-6</v>
      </c>
      <c r="Q84" s="52">
        <f t="shared" si="64"/>
        <v>1.8319216361796293</v>
      </c>
      <c r="R84" s="52">
        <f t="shared" si="65"/>
        <v>-13.256880476481916</v>
      </c>
      <c r="S84" s="16">
        <f t="shared" si="13"/>
        <v>7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7"/>
        <v>92740</v>
      </c>
      <c r="E85" s="4">
        <f t="shared" si="58"/>
        <v>471392</v>
      </c>
      <c r="F85" s="64">
        <f t="shared" si="62"/>
        <v>7774.7235371007264</v>
      </c>
      <c r="G85" s="27">
        <f t="shared" si="66"/>
        <v>1.9689855686139028E-3</v>
      </c>
      <c r="H85" s="80">
        <f t="shared" si="67"/>
        <v>1</v>
      </c>
      <c r="I85" s="11">
        <f t="shared" si="68"/>
        <v>-647801</v>
      </c>
      <c r="J85" s="4">
        <f t="shared" si="60"/>
        <v>3</v>
      </c>
      <c r="K85" s="51">
        <f t="shared" si="69"/>
        <v>471392</v>
      </c>
      <c r="L85" s="86">
        <f t="shared" si="32"/>
        <v>-43875</v>
      </c>
      <c r="M85" s="4">
        <f t="shared" si="33"/>
        <v>-4</v>
      </c>
      <c r="N85" s="51">
        <f t="shared" si="34"/>
        <v>25021</v>
      </c>
      <c r="P85" s="54">
        <f t="shared" si="63"/>
        <v>1.4257424811012871E-6</v>
      </c>
      <c r="Q85" s="55">
        <f t="shared" si="64"/>
        <v>1.8951767799511101</v>
      </c>
      <c r="R85" s="55">
        <f t="shared" si="65"/>
        <v>-6.628440238240958</v>
      </c>
      <c r="S85" s="56">
        <f t="shared" si="13"/>
        <v>3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7"/>
        <v>92740</v>
      </c>
      <c r="E86" s="2">
        <f t="shared" si="58"/>
        <v>497816</v>
      </c>
      <c r="F86" s="63">
        <f t="shared" si="62"/>
        <v>7774.7235371007264</v>
      </c>
      <c r="G86" s="28">
        <f t="shared" si="66"/>
        <v>1.9689855686139028E-3</v>
      </c>
      <c r="H86" s="81">
        <f t="shared" si="67"/>
        <v>1</v>
      </c>
      <c r="I86" s="9">
        <f t="shared" si="68"/>
        <v>-694137</v>
      </c>
      <c r="J86" s="2">
        <f t="shared" si="60"/>
        <v>1</v>
      </c>
      <c r="K86" s="48">
        <f t="shared" si="69"/>
        <v>497816</v>
      </c>
      <c r="L86" s="87">
        <f t="shared" si="32"/>
        <v>-46336</v>
      </c>
      <c r="M86" s="2">
        <f t="shared" si="33"/>
        <v>-2</v>
      </c>
      <c r="N86" s="48">
        <f t="shared" si="34"/>
        <v>26424</v>
      </c>
      <c r="P86" s="53">
        <f t="shared" si="63"/>
        <v>1.4257424811012871E-6</v>
      </c>
      <c r="Q86" s="52">
        <f t="shared" si="64"/>
        <v>1.9619790745881911</v>
      </c>
      <c r="R86" s="52">
        <f t="shared" si="65"/>
        <v>-2.8407601021032676</v>
      </c>
      <c r="S86" s="16">
        <f t="shared" si="13"/>
        <v>1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7"/>
        <v>92740</v>
      </c>
      <c r="E87" s="4">
        <f t="shared" si="58"/>
        <v>525721</v>
      </c>
      <c r="F87" s="64">
        <f t="shared" si="62"/>
        <v>7774.7235371007264</v>
      </c>
      <c r="G87" s="27">
        <f t="shared" si="66"/>
        <v>1.9689855686139028E-3</v>
      </c>
      <c r="H87" s="80">
        <f t="shared" si="67"/>
        <v>1</v>
      </c>
      <c r="I87" s="11">
        <f t="shared" si="68"/>
        <v>-743072</v>
      </c>
      <c r="J87" s="4">
        <f t="shared" si="60"/>
        <v>0</v>
      </c>
      <c r="K87" s="51">
        <f t="shared" si="69"/>
        <v>525721</v>
      </c>
      <c r="L87" s="86">
        <f t="shared" si="32"/>
        <v>-48935</v>
      </c>
      <c r="M87" s="4">
        <f t="shared" si="33"/>
        <v>-1</v>
      </c>
      <c r="N87" s="51">
        <f t="shared" si="34"/>
        <v>27905</v>
      </c>
      <c r="P87" s="54">
        <f t="shared" ref="P87:P118" si="70">R$17*((1+P$17-Q$17)*(1+P$17+S$17)-Q$17)</f>
        <v>1.4257424811012871E-6</v>
      </c>
      <c r="Q87" s="55">
        <f t="shared" ref="Q87:Q118" si="71">(1+P$17-Q$17)*(1+P$17+S$17)-R$17*((S$17*K86)+((I86+J86)*(1+P$17+S$17)))</f>
        <v>2.0325251165077924</v>
      </c>
      <c r="R87" s="55">
        <f t="shared" ref="R87:R118" si="72">-J86*(1+P$17+S$17)</f>
        <v>-0.9469200340344226</v>
      </c>
      <c r="S87" s="56">
        <f t="shared" ref="S87:S150" si="73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7"/>
        <v>92740</v>
      </c>
      <c r="E88" s="2">
        <f t="shared" si="58"/>
        <v>555190</v>
      </c>
      <c r="F88" s="63">
        <f t="shared" si="62"/>
        <v>7774.7235371007264</v>
      </c>
      <c r="G88" s="28">
        <f t="shared" si="66"/>
        <v>1.9689855686139028E-3</v>
      </c>
      <c r="H88" s="81">
        <f t="shared" si="67"/>
        <v>1</v>
      </c>
      <c r="I88" s="9">
        <f t="shared" si="68"/>
        <v>-794750</v>
      </c>
      <c r="J88" s="2">
        <f t="shared" si="60"/>
        <v>0</v>
      </c>
      <c r="K88" s="48">
        <f t="shared" si="69"/>
        <v>555190</v>
      </c>
      <c r="L88" s="87">
        <f t="shared" si="32"/>
        <v>-51678</v>
      </c>
      <c r="M88" s="2">
        <f t="shared" si="33"/>
        <v>0</v>
      </c>
      <c r="N88" s="48">
        <f t="shared" si="34"/>
        <v>29469</v>
      </c>
      <c r="P88" s="53">
        <f t="shared" si="70"/>
        <v>1.4257424811012871E-6</v>
      </c>
      <c r="Q88" s="52">
        <f t="shared" si="71"/>
        <v>2.1070263434013499</v>
      </c>
      <c r="R88" s="52">
        <f t="shared" si="72"/>
        <v>0</v>
      </c>
      <c r="S88" s="16">
        <f t="shared" si="73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7"/>
        <v>92740</v>
      </c>
      <c r="E89" s="4">
        <f t="shared" si="58"/>
        <v>586311</v>
      </c>
      <c r="F89" s="64">
        <f t="shared" si="62"/>
        <v>7774.7235371007264</v>
      </c>
      <c r="G89" s="27">
        <f t="shared" si="66"/>
        <v>1.9689855686139028E-3</v>
      </c>
      <c r="H89" s="80">
        <f t="shared" si="67"/>
        <v>1</v>
      </c>
      <c r="I89" s="11">
        <f t="shared" si="68"/>
        <v>-849324</v>
      </c>
      <c r="J89" s="4">
        <f t="shared" si="60"/>
        <v>0</v>
      </c>
      <c r="K89" s="51">
        <f t="shared" si="69"/>
        <v>586311</v>
      </c>
      <c r="L89" s="86">
        <f t="shared" si="32"/>
        <v>-54574</v>
      </c>
      <c r="M89" s="4">
        <f t="shared" si="33"/>
        <v>0</v>
      </c>
      <c r="N89" s="51">
        <f t="shared" si="34"/>
        <v>31121</v>
      </c>
      <c r="P89" s="54">
        <f t="shared" si="70"/>
        <v>1.4257424811012871E-6</v>
      </c>
      <c r="Q89" s="55">
        <f t="shared" si="71"/>
        <v>2.1857021095731728</v>
      </c>
      <c r="R89" s="55">
        <f t="shared" si="72"/>
        <v>0</v>
      </c>
      <c r="S89" s="56">
        <f t="shared" si="73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7"/>
        <v>92740</v>
      </c>
      <c r="E90" s="2">
        <f t="shared" si="58"/>
        <v>619176</v>
      </c>
      <c r="F90" s="63">
        <f t="shared" si="62"/>
        <v>7774.7235371007264</v>
      </c>
      <c r="G90" s="28">
        <f t="shared" si="66"/>
        <v>1.9689855686139028E-3</v>
      </c>
      <c r="H90" s="81">
        <f t="shared" si="67"/>
        <v>1</v>
      </c>
      <c r="I90" s="9">
        <f t="shared" si="68"/>
        <v>-906957</v>
      </c>
      <c r="J90" s="2">
        <f t="shared" si="60"/>
        <v>0</v>
      </c>
      <c r="K90" s="48">
        <f t="shared" si="69"/>
        <v>619176</v>
      </c>
      <c r="L90" s="87">
        <f t="shared" si="32"/>
        <v>-57633</v>
      </c>
      <c r="M90" s="2">
        <f t="shared" si="33"/>
        <v>0</v>
      </c>
      <c r="N90" s="48">
        <f t="shared" si="34"/>
        <v>32865</v>
      </c>
      <c r="P90" s="53">
        <f t="shared" si="70"/>
        <v>1.4257424811012871E-6</v>
      </c>
      <c r="Q90" s="52">
        <f t="shared" si="71"/>
        <v>2.2687868940167228</v>
      </c>
      <c r="R90" s="52">
        <f t="shared" si="72"/>
        <v>0</v>
      </c>
      <c r="S90" s="16">
        <f t="shared" si="73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7"/>
        <v>92740</v>
      </c>
      <c r="E91" s="4">
        <f t="shared" si="58"/>
        <v>653884</v>
      </c>
      <c r="F91" s="64">
        <f t="shared" si="62"/>
        <v>7774.7235371007264</v>
      </c>
      <c r="G91" s="27">
        <f t="shared" si="66"/>
        <v>1.9689855686139028E-3</v>
      </c>
      <c r="H91" s="80">
        <f t="shared" si="67"/>
        <v>1</v>
      </c>
      <c r="I91" s="11">
        <f t="shared" si="68"/>
        <v>-967821</v>
      </c>
      <c r="J91" s="4">
        <f t="shared" si="60"/>
        <v>0</v>
      </c>
      <c r="K91" s="51">
        <f t="shared" si="69"/>
        <v>653884</v>
      </c>
      <c r="L91" s="86">
        <f t="shared" si="32"/>
        <v>-60864</v>
      </c>
      <c r="M91" s="4">
        <f t="shared" si="33"/>
        <v>0</v>
      </c>
      <c r="N91" s="51">
        <f t="shared" si="34"/>
        <v>34708</v>
      </c>
      <c r="P91" s="54">
        <f t="shared" si="70"/>
        <v>1.4257424811012871E-6</v>
      </c>
      <c r="Q91" s="55">
        <f t="shared" si="71"/>
        <v>2.3565287170920413</v>
      </c>
      <c r="R91" s="55">
        <f t="shared" si="72"/>
        <v>0</v>
      </c>
      <c r="S91" s="56">
        <f t="shared" si="73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7"/>
        <v>92740</v>
      </c>
      <c r="E92" s="2">
        <f t="shared" si="58"/>
        <v>690537</v>
      </c>
      <c r="F92" s="63">
        <f t="shared" si="62"/>
        <v>7774.7235371007264</v>
      </c>
      <c r="G92" s="28">
        <f t="shared" si="66"/>
        <v>1.9689855686139028E-3</v>
      </c>
      <c r="H92" s="81">
        <f t="shared" si="67"/>
        <v>1</v>
      </c>
      <c r="I92" s="9">
        <f t="shared" si="68"/>
        <v>-1032097</v>
      </c>
      <c r="J92" s="2">
        <f t="shared" si="60"/>
        <v>0</v>
      </c>
      <c r="K92" s="48">
        <f t="shared" si="69"/>
        <v>690537</v>
      </c>
      <c r="L92" s="87">
        <f t="shared" si="32"/>
        <v>-64276</v>
      </c>
      <c r="M92" s="2">
        <f t="shared" si="33"/>
        <v>0</v>
      </c>
      <c r="N92" s="48">
        <f t="shared" si="34"/>
        <v>36653</v>
      </c>
      <c r="P92" s="53">
        <f t="shared" si="70"/>
        <v>1.4257424811012871E-6</v>
      </c>
      <c r="Q92" s="52">
        <f t="shared" si="71"/>
        <v>2.4491895656477025</v>
      </c>
      <c r="R92" s="52">
        <f t="shared" si="72"/>
        <v>0</v>
      </c>
      <c r="S92" s="16">
        <f t="shared" si="73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7"/>
        <v>92740</v>
      </c>
      <c r="E93" s="4">
        <f t="shared" si="58"/>
        <v>729245</v>
      </c>
      <c r="F93" s="64">
        <f t="shared" si="62"/>
        <v>7774.7235371007264</v>
      </c>
      <c r="G93" s="27">
        <f t="shared" si="66"/>
        <v>1.9689855686139028E-3</v>
      </c>
      <c r="H93" s="80">
        <f t="shared" si="67"/>
        <v>1</v>
      </c>
      <c r="I93" s="11">
        <f t="shared" si="68"/>
        <v>-1099976</v>
      </c>
      <c r="J93" s="4">
        <f t="shared" si="60"/>
        <v>0</v>
      </c>
      <c r="K93" s="51">
        <f t="shared" si="69"/>
        <v>729245</v>
      </c>
      <c r="L93" s="86">
        <f t="shared" si="32"/>
        <v>-67879</v>
      </c>
      <c r="M93" s="4">
        <f t="shared" si="33"/>
        <v>0</v>
      </c>
      <c r="N93" s="51">
        <f t="shared" si="34"/>
        <v>38708</v>
      </c>
      <c r="P93" s="54">
        <f t="shared" si="70"/>
        <v>1.4257424811012871E-6</v>
      </c>
      <c r="Q93" s="55">
        <f t="shared" si="71"/>
        <v>2.547044826191541</v>
      </c>
      <c r="R93" s="55">
        <f t="shared" si="72"/>
        <v>0</v>
      </c>
      <c r="S93" s="56">
        <f t="shared" si="73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7"/>
        <v>92740</v>
      </c>
      <c r="E94" s="2">
        <f t="shared" si="58"/>
        <v>770123</v>
      </c>
      <c r="F94" s="63">
        <f t="shared" si="62"/>
        <v>7774.7235371007264</v>
      </c>
      <c r="G94" s="28">
        <f t="shared" si="66"/>
        <v>1.9689855686139028E-3</v>
      </c>
      <c r="H94" s="81">
        <f t="shared" si="67"/>
        <v>1</v>
      </c>
      <c r="I94" s="9">
        <f t="shared" si="68"/>
        <v>-1171660</v>
      </c>
      <c r="J94" s="2">
        <f t="shared" si="60"/>
        <v>0</v>
      </c>
      <c r="K94" s="48">
        <f t="shared" si="69"/>
        <v>770123</v>
      </c>
      <c r="L94" s="87">
        <f t="shared" si="32"/>
        <v>-71684</v>
      </c>
      <c r="M94" s="2">
        <f t="shared" si="33"/>
        <v>0</v>
      </c>
      <c r="N94" s="48">
        <f t="shared" si="34"/>
        <v>40878</v>
      </c>
      <c r="P94" s="53">
        <f t="shared" si="70"/>
        <v>1.4257424811012871E-6</v>
      </c>
      <c r="Q94" s="52">
        <f t="shared" si="71"/>
        <v>2.6503854350425007</v>
      </c>
      <c r="R94" s="52">
        <f t="shared" si="72"/>
        <v>0</v>
      </c>
      <c r="S94" s="16">
        <f t="shared" si="73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7"/>
        <v>92740</v>
      </c>
      <c r="E95" s="4">
        <f t="shared" si="58"/>
        <v>813292</v>
      </c>
      <c r="F95" s="64">
        <f t="shared" si="62"/>
        <v>7774.7235371007264</v>
      </c>
      <c r="G95" s="27">
        <f t="shared" si="66"/>
        <v>1.9689855686139028E-3</v>
      </c>
      <c r="H95" s="80">
        <f t="shared" si="67"/>
        <v>1</v>
      </c>
      <c r="I95" s="11">
        <f t="shared" si="68"/>
        <v>-1247362</v>
      </c>
      <c r="J95" s="4">
        <f t="shared" si="60"/>
        <v>0</v>
      </c>
      <c r="K95" s="51">
        <f t="shared" si="69"/>
        <v>813292</v>
      </c>
      <c r="L95" s="86">
        <f t="shared" si="32"/>
        <v>-75702</v>
      </c>
      <c r="M95" s="4">
        <f t="shared" si="33"/>
        <v>0</v>
      </c>
      <c r="N95" s="51">
        <f t="shared" si="34"/>
        <v>43169</v>
      </c>
      <c r="P95" s="54">
        <f t="shared" si="70"/>
        <v>1.4257424811012871E-6</v>
      </c>
      <c r="Q95" s="55">
        <f t="shared" si="71"/>
        <v>2.7595188948239335</v>
      </c>
      <c r="R95" s="55">
        <f t="shared" si="72"/>
        <v>0</v>
      </c>
      <c r="S95" s="56">
        <f t="shared" si="73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7"/>
        <v>92740</v>
      </c>
      <c r="E96" s="2">
        <f t="shared" si="58"/>
        <v>858881</v>
      </c>
      <c r="F96" s="63">
        <f t="shared" si="62"/>
        <v>7774.7235371007264</v>
      </c>
      <c r="G96" s="28">
        <f t="shared" si="66"/>
        <v>1.9689855686139028E-3</v>
      </c>
      <c r="H96" s="81">
        <f t="shared" si="67"/>
        <v>1</v>
      </c>
      <c r="I96" s="9">
        <f t="shared" si="68"/>
        <v>-1327307</v>
      </c>
      <c r="J96" s="2">
        <f t="shared" si="60"/>
        <v>0</v>
      </c>
      <c r="K96" s="48">
        <f t="shared" si="69"/>
        <v>858881</v>
      </c>
      <c r="L96" s="87">
        <f t="shared" si="32"/>
        <v>-79945</v>
      </c>
      <c r="M96" s="2">
        <f t="shared" si="33"/>
        <v>0</v>
      </c>
      <c r="N96" s="48">
        <f t="shared" si="34"/>
        <v>45589</v>
      </c>
      <c r="P96" s="53">
        <f t="shared" si="70"/>
        <v>1.4257424811012871E-6</v>
      </c>
      <c r="Q96" s="52">
        <f t="shared" si="71"/>
        <v>2.8747694161709214</v>
      </c>
      <c r="R96" s="52">
        <f t="shared" si="72"/>
        <v>0</v>
      </c>
      <c r="S96" s="16">
        <f t="shared" si="73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7"/>
        <v>92740</v>
      </c>
      <c r="E97" s="4">
        <f t="shared" si="58"/>
        <v>907025</v>
      </c>
      <c r="F97" s="64">
        <f t="shared" si="62"/>
        <v>7774.7235371007264</v>
      </c>
      <c r="G97" s="27">
        <f t="shared" si="66"/>
        <v>1.9689855686139028E-3</v>
      </c>
      <c r="H97" s="80">
        <f t="shared" si="67"/>
        <v>1</v>
      </c>
      <c r="I97" s="11">
        <f t="shared" si="68"/>
        <v>-1411733</v>
      </c>
      <c r="J97" s="4">
        <f t="shared" si="60"/>
        <v>0</v>
      </c>
      <c r="K97" s="51">
        <f t="shared" si="69"/>
        <v>907025</v>
      </c>
      <c r="L97" s="86">
        <f t="shared" si="32"/>
        <v>-84426</v>
      </c>
      <c r="M97" s="4">
        <f t="shared" si="33"/>
        <v>0</v>
      </c>
      <c r="N97" s="51">
        <f t="shared" si="34"/>
        <v>48144</v>
      </c>
      <c r="P97" s="54">
        <f t="shared" si="70"/>
        <v>1.4257424811012871E-6</v>
      </c>
      <c r="Q97" s="55">
        <f t="shared" si="71"/>
        <v>2.9964796427601641</v>
      </c>
      <c r="R97" s="55">
        <f t="shared" si="72"/>
        <v>0</v>
      </c>
      <c r="S97" s="56">
        <f t="shared" si="73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4">D97+IF(M98&gt;0,M98,0)</f>
        <v>92740</v>
      </c>
      <c r="E98" s="2">
        <f t="shared" ref="E98:E161" si="75">E97+IF(N98&gt;0,N98,0)</f>
        <v>957868</v>
      </c>
      <c r="F98" s="63">
        <f t="shared" si="62"/>
        <v>7774.7235371007264</v>
      </c>
      <c r="G98" s="28">
        <f t="shared" si="66"/>
        <v>1.9689855686139028E-3</v>
      </c>
      <c r="H98" s="81">
        <f t="shared" si="67"/>
        <v>1</v>
      </c>
      <c r="I98" s="9">
        <f t="shared" si="68"/>
        <v>-1500892</v>
      </c>
      <c r="J98" s="2">
        <f t="shared" ref="J98:J161" si="76">S98</f>
        <v>0</v>
      </c>
      <c r="K98" s="48">
        <f t="shared" si="69"/>
        <v>957868</v>
      </c>
      <c r="L98" s="87">
        <f t="shared" ref="L98:L161" si="77">I98-I97</f>
        <v>-89159</v>
      </c>
      <c r="M98" s="2">
        <f t="shared" ref="M98:M161" si="78">J98-J97</f>
        <v>0</v>
      </c>
      <c r="N98" s="48">
        <f t="shared" ref="N98:N161" si="79">K98-K97</f>
        <v>50843</v>
      </c>
      <c r="P98" s="53">
        <f t="shared" si="70"/>
        <v>1.4257424811012871E-6</v>
      </c>
      <c r="Q98" s="52">
        <f t="shared" si="71"/>
        <v>3.1250118095106032</v>
      </c>
      <c r="R98" s="52">
        <f t="shared" si="72"/>
        <v>0</v>
      </c>
      <c r="S98" s="16">
        <f t="shared" si="73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4"/>
        <v>92740</v>
      </c>
      <c r="E99" s="4">
        <f t="shared" si="75"/>
        <v>1011561</v>
      </c>
      <c r="F99" s="64">
        <f t="shared" si="62"/>
        <v>7774.7235371007264</v>
      </c>
      <c r="G99" s="27">
        <f t="shared" si="66"/>
        <v>1.9689855686139028E-3</v>
      </c>
      <c r="H99" s="80">
        <f t="shared" si="67"/>
        <v>1</v>
      </c>
      <c r="I99" s="11">
        <f t="shared" si="68"/>
        <v>-1595049</v>
      </c>
      <c r="J99" s="4">
        <f t="shared" si="76"/>
        <v>0</v>
      </c>
      <c r="K99" s="51">
        <f t="shared" si="69"/>
        <v>1011561</v>
      </c>
      <c r="L99" s="86">
        <f t="shared" si="77"/>
        <v>-94157</v>
      </c>
      <c r="M99" s="4">
        <f t="shared" si="78"/>
        <v>0</v>
      </c>
      <c r="N99" s="51">
        <f t="shared" si="79"/>
        <v>53693</v>
      </c>
      <c r="P99" s="54">
        <f t="shared" si="70"/>
        <v>1.4257424811012871E-6</v>
      </c>
      <c r="Q99" s="55">
        <f t="shared" si="71"/>
        <v>3.2607496093206318</v>
      </c>
      <c r="R99" s="55">
        <f t="shared" si="72"/>
        <v>0</v>
      </c>
      <c r="S99" s="56">
        <f t="shared" si="73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4"/>
        <v>92740</v>
      </c>
      <c r="E100" s="2">
        <f t="shared" si="75"/>
        <v>1068264</v>
      </c>
      <c r="F100" s="63">
        <f t="shared" si="62"/>
        <v>7774.7235371007264</v>
      </c>
      <c r="G100" s="28">
        <f t="shared" si="66"/>
        <v>1.9689855686139028E-3</v>
      </c>
      <c r="H100" s="81">
        <f t="shared" si="67"/>
        <v>1</v>
      </c>
      <c r="I100" s="9">
        <f t="shared" si="68"/>
        <v>-1694483</v>
      </c>
      <c r="J100" s="2">
        <f t="shared" si="76"/>
        <v>0</v>
      </c>
      <c r="K100" s="48">
        <f t="shared" si="69"/>
        <v>1068264</v>
      </c>
      <c r="L100" s="87">
        <f t="shared" si="77"/>
        <v>-99434</v>
      </c>
      <c r="M100" s="2">
        <f t="shared" si="78"/>
        <v>0</v>
      </c>
      <c r="N100" s="48">
        <f t="shared" si="79"/>
        <v>56703</v>
      </c>
      <c r="P100" s="53">
        <f t="shared" si="70"/>
        <v>1.4257424811012871E-6</v>
      </c>
      <c r="Q100" s="52">
        <f t="shared" si="71"/>
        <v>3.4040964680381998</v>
      </c>
      <c r="R100" s="52">
        <f t="shared" si="72"/>
        <v>0</v>
      </c>
      <c r="S100" s="16">
        <f t="shared" si="73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4"/>
        <v>92740</v>
      </c>
      <c r="E101" s="4">
        <f t="shared" si="75"/>
        <v>1128145</v>
      </c>
      <c r="F101" s="64">
        <f t="shared" si="62"/>
        <v>7774.7235371007264</v>
      </c>
      <c r="G101" s="27">
        <f t="shared" si="66"/>
        <v>1.9689855686139028E-3</v>
      </c>
      <c r="H101" s="80">
        <f t="shared" si="67"/>
        <v>1</v>
      </c>
      <c r="I101" s="11">
        <f t="shared" ref="I101:I132" si="80">INT((S$17*K101+I100)/(1+R$17*J101))</f>
        <v>-1799491</v>
      </c>
      <c r="J101" s="4">
        <f t="shared" si="76"/>
        <v>0</v>
      </c>
      <c r="K101" s="51">
        <f t="shared" ref="K101:K132" si="81">INT((Q$17*J101+K100)/(1+P$17+S$17))</f>
        <v>1128145</v>
      </c>
      <c r="L101" s="86">
        <f t="shared" si="77"/>
        <v>-105008</v>
      </c>
      <c r="M101" s="4">
        <f t="shared" si="78"/>
        <v>0</v>
      </c>
      <c r="N101" s="51">
        <f t="shared" si="79"/>
        <v>59881</v>
      </c>
      <c r="P101" s="54">
        <f t="shared" si="70"/>
        <v>1.4257424811012871E-6</v>
      </c>
      <c r="Q101" s="55">
        <f t="shared" si="71"/>
        <v>3.55547726949071</v>
      </c>
      <c r="R101" s="55">
        <f t="shared" si="72"/>
        <v>0</v>
      </c>
      <c r="S101" s="56">
        <f t="shared" si="73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4"/>
        <v>92740</v>
      </c>
      <c r="E102" s="2">
        <f t="shared" si="75"/>
        <v>1191383</v>
      </c>
      <c r="F102" s="63">
        <f t="shared" si="62"/>
        <v>7774.7235371007264</v>
      </c>
      <c r="G102" s="28">
        <f t="shared" si="66"/>
        <v>1.9689855686139028E-3</v>
      </c>
      <c r="H102" s="81">
        <f t="shared" si="67"/>
        <v>1</v>
      </c>
      <c r="I102" s="9">
        <f t="shared" si="80"/>
        <v>-1910385</v>
      </c>
      <c r="J102" s="2">
        <f t="shared" si="76"/>
        <v>0</v>
      </c>
      <c r="K102" s="48">
        <f t="shared" si="81"/>
        <v>1191383</v>
      </c>
      <c r="L102" s="87">
        <f t="shared" si="77"/>
        <v>-110894</v>
      </c>
      <c r="M102" s="2">
        <f t="shared" si="78"/>
        <v>0</v>
      </c>
      <c r="N102" s="48">
        <f t="shared" si="79"/>
        <v>63238</v>
      </c>
      <c r="P102" s="53">
        <f t="shared" si="70"/>
        <v>1.4257424811012871E-6</v>
      </c>
      <c r="Q102" s="52">
        <f t="shared" si="71"/>
        <v>3.7153439802387211</v>
      </c>
      <c r="R102" s="52">
        <f t="shared" si="72"/>
        <v>0</v>
      </c>
      <c r="S102" s="16">
        <f t="shared" si="73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4"/>
        <v>92740</v>
      </c>
      <c r="E103" s="4">
        <f t="shared" si="75"/>
        <v>1258166</v>
      </c>
      <c r="F103" s="64">
        <f t="shared" si="62"/>
        <v>7774.7235371007264</v>
      </c>
      <c r="G103" s="27">
        <f t="shared" si="66"/>
        <v>1.9689855686139028E-3</v>
      </c>
      <c r="H103" s="80">
        <f t="shared" si="67"/>
        <v>1</v>
      </c>
      <c r="I103" s="11">
        <f t="shared" si="80"/>
        <v>-2027496</v>
      </c>
      <c r="J103" s="4">
        <f t="shared" si="76"/>
        <v>0</v>
      </c>
      <c r="K103" s="51">
        <f t="shared" si="81"/>
        <v>1258166</v>
      </c>
      <c r="L103" s="86">
        <f t="shared" si="77"/>
        <v>-117111</v>
      </c>
      <c r="M103" s="4">
        <f t="shared" si="78"/>
        <v>0</v>
      </c>
      <c r="N103" s="51">
        <f t="shared" si="79"/>
        <v>66783</v>
      </c>
      <c r="P103" s="54">
        <f t="shared" si="70"/>
        <v>1.4257424811012871E-6</v>
      </c>
      <c r="Q103" s="55">
        <f t="shared" si="71"/>
        <v>3.8841717498521384</v>
      </c>
      <c r="R103" s="55">
        <f t="shared" si="72"/>
        <v>0</v>
      </c>
      <c r="S103" s="56">
        <f t="shared" si="73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4"/>
        <v>92740</v>
      </c>
      <c r="E104" s="2">
        <f t="shared" si="75"/>
        <v>1328692</v>
      </c>
      <c r="F104" s="63">
        <f t="shared" ref="F104:F167" si="82">D104*F103/D103</f>
        <v>7774.7235371007264</v>
      </c>
      <c r="G104" s="28">
        <f t="shared" si="66"/>
        <v>1.9689855686139028E-3</v>
      </c>
      <c r="H104" s="81">
        <f t="shared" si="67"/>
        <v>1</v>
      </c>
      <c r="I104" s="9">
        <f t="shared" si="80"/>
        <v>-2151171</v>
      </c>
      <c r="J104" s="2">
        <f t="shared" si="76"/>
        <v>0</v>
      </c>
      <c r="K104" s="48">
        <f t="shared" si="81"/>
        <v>1328692</v>
      </c>
      <c r="L104" s="87">
        <f t="shared" si="77"/>
        <v>-123675</v>
      </c>
      <c r="M104" s="2">
        <f t="shared" si="78"/>
        <v>0</v>
      </c>
      <c r="N104" s="48">
        <f t="shared" si="79"/>
        <v>70526</v>
      </c>
      <c r="P104" s="53">
        <f t="shared" si="70"/>
        <v>1.4257424811012871E-6</v>
      </c>
      <c r="Q104" s="52">
        <f t="shared" si="71"/>
        <v>4.0624643939565956</v>
      </c>
      <c r="R104" s="52">
        <f t="shared" si="72"/>
        <v>0</v>
      </c>
      <c r="S104" s="16">
        <f t="shared" si="73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4"/>
        <v>92740</v>
      </c>
      <c r="E105" s="4">
        <f t="shared" si="75"/>
        <v>1403172</v>
      </c>
      <c r="F105" s="64">
        <f t="shared" si="82"/>
        <v>7774.7235371007264</v>
      </c>
      <c r="G105" s="27">
        <f t="shared" si="66"/>
        <v>1.9689855686139028E-3</v>
      </c>
      <c r="H105" s="80">
        <f t="shared" si="67"/>
        <v>1</v>
      </c>
      <c r="I105" s="11">
        <f t="shared" si="80"/>
        <v>-2281779</v>
      </c>
      <c r="J105" s="4">
        <f t="shared" si="76"/>
        <v>0</v>
      </c>
      <c r="K105" s="51">
        <f t="shared" si="81"/>
        <v>1403172</v>
      </c>
      <c r="L105" s="86">
        <f t="shared" si="77"/>
        <v>-130608</v>
      </c>
      <c r="M105" s="4">
        <f t="shared" si="78"/>
        <v>0</v>
      </c>
      <c r="N105" s="51">
        <f t="shared" si="79"/>
        <v>74480</v>
      </c>
      <c r="P105" s="54">
        <f t="shared" si="70"/>
        <v>1.4257424811012871E-6</v>
      </c>
      <c r="Q105" s="55">
        <f t="shared" si="71"/>
        <v>4.2507502110950117</v>
      </c>
      <c r="R105" s="55">
        <f t="shared" si="72"/>
        <v>0</v>
      </c>
      <c r="S105" s="56">
        <f t="shared" si="73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4"/>
        <v>92740</v>
      </c>
      <c r="E106" s="2">
        <f t="shared" si="75"/>
        <v>1481827</v>
      </c>
      <c r="F106" s="63">
        <f t="shared" si="82"/>
        <v>7774.7235371007264</v>
      </c>
      <c r="G106" s="28">
        <f t="shared" si="66"/>
        <v>1.9689855686139028E-3</v>
      </c>
      <c r="H106" s="81">
        <f t="shared" si="67"/>
        <v>1</v>
      </c>
      <c r="I106" s="9">
        <f t="shared" si="80"/>
        <v>-2419708</v>
      </c>
      <c r="J106" s="2">
        <f t="shared" si="76"/>
        <v>0</v>
      </c>
      <c r="K106" s="48">
        <f t="shared" si="81"/>
        <v>1481827</v>
      </c>
      <c r="L106" s="87">
        <f t="shared" si="77"/>
        <v>-137929</v>
      </c>
      <c r="M106" s="2">
        <f t="shared" si="78"/>
        <v>0</v>
      </c>
      <c r="N106" s="48">
        <f t="shared" si="79"/>
        <v>78655</v>
      </c>
      <c r="P106" s="53">
        <f t="shared" si="70"/>
        <v>1.4257424811012871E-6</v>
      </c>
      <c r="Q106" s="52">
        <f t="shared" si="71"/>
        <v>4.4495910575410784</v>
      </c>
      <c r="R106" s="52">
        <f t="shared" si="72"/>
        <v>0</v>
      </c>
      <c r="S106" s="16">
        <f t="shared" si="73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4"/>
        <v>92740</v>
      </c>
      <c r="E107" s="4">
        <f t="shared" si="75"/>
        <v>1564891</v>
      </c>
      <c r="F107" s="64">
        <f t="shared" si="82"/>
        <v>7774.7235371007264</v>
      </c>
      <c r="G107" s="27">
        <f t="shared" si="66"/>
        <v>1.9689855686139028E-3</v>
      </c>
      <c r="H107" s="80">
        <f t="shared" si="67"/>
        <v>1</v>
      </c>
      <c r="I107" s="11">
        <f t="shared" si="80"/>
        <v>-2565369</v>
      </c>
      <c r="J107" s="4">
        <f t="shared" si="76"/>
        <v>0</v>
      </c>
      <c r="K107" s="51">
        <f t="shared" si="81"/>
        <v>1564891</v>
      </c>
      <c r="L107" s="86">
        <f t="shared" si="77"/>
        <v>-145661</v>
      </c>
      <c r="M107" s="4">
        <f t="shared" si="78"/>
        <v>0</v>
      </c>
      <c r="N107" s="51">
        <f t="shared" si="79"/>
        <v>83064</v>
      </c>
      <c r="P107" s="54">
        <f t="shared" si="70"/>
        <v>1.4257424811012871E-6</v>
      </c>
      <c r="Q107" s="55">
        <f t="shared" si="71"/>
        <v>4.6595775973315376</v>
      </c>
      <c r="R107" s="55">
        <f t="shared" si="72"/>
        <v>0</v>
      </c>
      <c r="S107" s="56">
        <f t="shared" si="73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4"/>
        <v>92740</v>
      </c>
      <c r="E108" s="2">
        <f t="shared" si="75"/>
        <v>1652611</v>
      </c>
      <c r="F108" s="63">
        <f t="shared" si="82"/>
        <v>7774.7235371007264</v>
      </c>
      <c r="G108" s="28">
        <f t="shared" si="66"/>
        <v>1.9689855686139028E-3</v>
      </c>
      <c r="H108" s="81">
        <f t="shared" si="67"/>
        <v>1</v>
      </c>
      <c r="I108" s="9">
        <f t="shared" si="80"/>
        <v>-2719194</v>
      </c>
      <c r="J108" s="2">
        <f t="shared" si="76"/>
        <v>0</v>
      </c>
      <c r="K108" s="48">
        <f t="shared" si="81"/>
        <v>1652611</v>
      </c>
      <c r="L108" s="87">
        <f t="shared" si="77"/>
        <v>-153825</v>
      </c>
      <c r="M108" s="2">
        <f t="shared" si="78"/>
        <v>0</v>
      </c>
      <c r="N108" s="48">
        <f t="shared" si="79"/>
        <v>87720</v>
      </c>
      <c r="P108" s="53">
        <f t="shared" si="70"/>
        <v>1.4257424811012871E-6</v>
      </c>
      <c r="Q108" s="52">
        <f t="shared" si="71"/>
        <v>4.8813354938491607</v>
      </c>
      <c r="R108" s="52">
        <f t="shared" si="72"/>
        <v>0</v>
      </c>
      <c r="S108" s="16">
        <f t="shared" si="73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4"/>
        <v>92740</v>
      </c>
      <c r="E109" s="4">
        <f t="shared" si="75"/>
        <v>1745248</v>
      </c>
      <c r="F109" s="64">
        <f t="shared" si="82"/>
        <v>7774.7235371007264</v>
      </c>
      <c r="G109" s="27">
        <f t="shared" si="66"/>
        <v>1.9689855686139028E-3</v>
      </c>
      <c r="H109" s="80">
        <f t="shared" si="67"/>
        <v>1</v>
      </c>
      <c r="I109" s="11">
        <f t="shared" si="80"/>
        <v>-2881642</v>
      </c>
      <c r="J109" s="4">
        <f t="shared" si="76"/>
        <v>0</v>
      </c>
      <c r="K109" s="51">
        <f t="shared" si="81"/>
        <v>1745248</v>
      </c>
      <c r="L109" s="86">
        <f t="shared" si="77"/>
        <v>-162448</v>
      </c>
      <c r="M109" s="4">
        <f t="shared" si="78"/>
        <v>0</v>
      </c>
      <c r="N109" s="51">
        <f t="shared" si="79"/>
        <v>92637</v>
      </c>
      <c r="P109" s="54">
        <f t="shared" si="70"/>
        <v>1.4257424811012871E-6</v>
      </c>
      <c r="Q109" s="55">
        <f t="shared" si="71"/>
        <v>5.1155225265922359</v>
      </c>
      <c r="R109" s="55">
        <f t="shared" si="72"/>
        <v>0</v>
      </c>
      <c r="S109" s="56">
        <f t="shared" si="73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4"/>
        <v>92740</v>
      </c>
      <c r="E110" s="2">
        <f t="shared" si="75"/>
        <v>1843078</v>
      </c>
      <c r="F110" s="63">
        <f t="shared" si="82"/>
        <v>7774.7235371007264</v>
      </c>
      <c r="G110" s="28">
        <f t="shared" si="66"/>
        <v>1.9689855686139028E-3</v>
      </c>
      <c r="H110" s="81">
        <f t="shared" si="67"/>
        <v>1</v>
      </c>
      <c r="I110" s="9">
        <f t="shared" si="80"/>
        <v>-3053196</v>
      </c>
      <c r="J110" s="2">
        <f t="shared" si="76"/>
        <v>0</v>
      </c>
      <c r="K110" s="48">
        <f t="shared" si="81"/>
        <v>1843078</v>
      </c>
      <c r="L110" s="87">
        <f t="shared" si="77"/>
        <v>-171554</v>
      </c>
      <c r="M110" s="2">
        <f t="shared" si="78"/>
        <v>0</v>
      </c>
      <c r="N110" s="48">
        <f t="shared" si="79"/>
        <v>97830</v>
      </c>
      <c r="P110" s="53">
        <f t="shared" si="70"/>
        <v>1.4257424811012871E-6</v>
      </c>
      <c r="Q110" s="52">
        <f t="shared" si="71"/>
        <v>5.3628373825734288</v>
      </c>
      <c r="R110" s="52">
        <f t="shared" si="72"/>
        <v>0</v>
      </c>
      <c r="S110" s="16">
        <f t="shared" si="73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4"/>
        <v>92740</v>
      </c>
      <c r="E111" s="4">
        <f t="shared" si="75"/>
        <v>1946392</v>
      </c>
      <c r="F111" s="64">
        <f t="shared" si="82"/>
        <v>7774.7235371007264</v>
      </c>
      <c r="G111" s="27">
        <f t="shared" si="66"/>
        <v>1.9689855686139028E-3</v>
      </c>
      <c r="H111" s="80">
        <f t="shared" si="67"/>
        <v>1</v>
      </c>
      <c r="I111" s="11">
        <f t="shared" si="80"/>
        <v>-3234367</v>
      </c>
      <c r="J111" s="4">
        <f t="shared" si="76"/>
        <v>0</v>
      </c>
      <c r="K111" s="51">
        <f t="shared" si="81"/>
        <v>1946392</v>
      </c>
      <c r="L111" s="86">
        <f t="shared" si="77"/>
        <v>-181171</v>
      </c>
      <c r="M111" s="4">
        <f t="shared" si="78"/>
        <v>0</v>
      </c>
      <c r="N111" s="51">
        <f t="shared" si="79"/>
        <v>103314</v>
      </c>
      <c r="P111" s="54">
        <f t="shared" si="70"/>
        <v>1.4257424811012871E-6</v>
      </c>
      <c r="Q111" s="55">
        <f t="shared" si="71"/>
        <v>5.6240154731813234</v>
      </c>
      <c r="R111" s="55">
        <f t="shared" si="72"/>
        <v>0</v>
      </c>
      <c r="S111" s="56">
        <f t="shared" si="73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4"/>
        <v>92740</v>
      </c>
      <c r="E112" s="2">
        <f t="shared" si="75"/>
        <v>2055497</v>
      </c>
      <c r="F112" s="63">
        <f t="shared" si="82"/>
        <v>7774.7235371007264</v>
      </c>
      <c r="G112" s="28">
        <f t="shared" si="66"/>
        <v>1.9689855686139028E-3</v>
      </c>
      <c r="H112" s="81">
        <f t="shared" si="67"/>
        <v>1</v>
      </c>
      <c r="I112" s="9">
        <f t="shared" si="80"/>
        <v>-3425693</v>
      </c>
      <c r="J112" s="2">
        <f t="shared" si="76"/>
        <v>0</v>
      </c>
      <c r="K112" s="48">
        <f t="shared" si="81"/>
        <v>2055497</v>
      </c>
      <c r="L112" s="87">
        <f t="shared" si="77"/>
        <v>-191326</v>
      </c>
      <c r="M112" s="2">
        <f t="shared" si="78"/>
        <v>0</v>
      </c>
      <c r="N112" s="48">
        <f t="shared" si="79"/>
        <v>109105</v>
      </c>
      <c r="P112" s="53">
        <f t="shared" si="70"/>
        <v>1.4257424811012871E-6</v>
      </c>
      <c r="Q112" s="52">
        <f t="shared" si="71"/>
        <v>5.8998347006414527</v>
      </c>
      <c r="R112" s="52">
        <f t="shared" si="72"/>
        <v>0</v>
      </c>
      <c r="S112" s="16">
        <f t="shared" si="73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4"/>
        <v>92740</v>
      </c>
      <c r="E113" s="4">
        <f t="shared" si="75"/>
        <v>2170718</v>
      </c>
      <c r="F113" s="64">
        <f t="shared" si="82"/>
        <v>7774.7235371007264</v>
      </c>
      <c r="G113" s="27">
        <f t="shared" si="66"/>
        <v>1.9689855686139028E-3</v>
      </c>
      <c r="H113" s="80">
        <f t="shared" si="67"/>
        <v>1</v>
      </c>
      <c r="I113" s="11">
        <f t="shared" si="80"/>
        <v>-3627744</v>
      </c>
      <c r="J113" s="4">
        <f t="shared" si="76"/>
        <v>0</v>
      </c>
      <c r="K113" s="51">
        <f t="shared" si="81"/>
        <v>2170718</v>
      </c>
      <c r="L113" s="86">
        <f t="shared" si="77"/>
        <v>-202051</v>
      </c>
      <c r="M113" s="4">
        <f t="shared" si="78"/>
        <v>0</v>
      </c>
      <c r="N113" s="51">
        <f t="shared" si="79"/>
        <v>115221</v>
      </c>
      <c r="P113" s="54">
        <f t="shared" si="70"/>
        <v>1.4257424811012871E-6</v>
      </c>
      <c r="Q113" s="55">
        <f t="shared" si="71"/>
        <v>6.1911141581083591</v>
      </c>
      <c r="R113" s="55">
        <f t="shared" si="72"/>
        <v>0</v>
      </c>
      <c r="S113" s="56">
        <f t="shared" si="73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4"/>
        <v>92740</v>
      </c>
      <c r="E114" s="2">
        <f t="shared" si="75"/>
        <v>2292398</v>
      </c>
      <c r="F114" s="63">
        <f t="shared" si="82"/>
        <v>7774.7235371007264</v>
      </c>
      <c r="G114" s="28">
        <f t="shared" si="66"/>
        <v>1.9689855686139028E-3</v>
      </c>
      <c r="H114" s="81">
        <f t="shared" si="67"/>
        <v>1</v>
      </c>
      <c r="I114" s="9">
        <f t="shared" si="80"/>
        <v>-3841121</v>
      </c>
      <c r="J114" s="2">
        <f t="shared" si="76"/>
        <v>0</v>
      </c>
      <c r="K114" s="48">
        <f t="shared" si="81"/>
        <v>2292398</v>
      </c>
      <c r="L114" s="87">
        <f t="shared" si="77"/>
        <v>-213377</v>
      </c>
      <c r="M114" s="2">
        <f t="shared" si="78"/>
        <v>0</v>
      </c>
      <c r="N114" s="48">
        <f t="shared" si="79"/>
        <v>121680</v>
      </c>
      <c r="P114" s="53">
        <f t="shared" si="70"/>
        <v>1.4257424811012871E-6</v>
      </c>
      <c r="Q114" s="52">
        <f t="shared" si="71"/>
        <v>6.4987216211565135</v>
      </c>
      <c r="R114" s="52">
        <f t="shared" si="72"/>
        <v>0</v>
      </c>
      <c r="S114" s="16">
        <f t="shared" si="73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4"/>
        <v>92740</v>
      </c>
      <c r="E115" s="4">
        <f t="shared" si="75"/>
        <v>2420899</v>
      </c>
      <c r="F115" s="64">
        <f t="shared" si="82"/>
        <v>7774.7235371007264</v>
      </c>
      <c r="G115" s="27">
        <f t="shared" si="66"/>
        <v>1.9689855686139028E-3</v>
      </c>
      <c r="H115" s="80">
        <f t="shared" si="67"/>
        <v>1</v>
      </c>
      <c r="I115" s="11">
        <f t="shared" si="80"/>
        <v>-4066459</v>
      </c>
      <c r="J115" s="4">
        <f t="shared" si="76"/>
        <v>0</v>
      </c>
      <c r="K115" s="51">
        <f t="shared" si="81"/>
        <v>2420899</v>
      </c>
      <c r="L115" s="86">
        <f t="shared" si="77"/>
        <v>-225338</v>
      </c>
      <c r="M115" s="4">
        <f t="shared" si="78"/>
        <v>0</v>
      </c>
      <c r="N115" s="51">
        <f t="shared" si="79"/>
        <v>128501</v>
      </c>
      <c r="P115" s="54">
        <f t="shared" si="70"/>
        <v>1.4257424811012871E-6</v>
      </c>
      <c r="Q115" s="55">
        <f t="shared" si="71"/>
        <v>6.8235721061650549</v>
      </c>
      <c r="R115" s="55">
        <f t="shared" si="72"/>
        <v>0</v>
      </c>
      <c r="S115" s="56">
        <f t="shared" si="73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4"/>
        <v>92740</v>
      </c>
      <c r="E116" s="2">
        <f t="shared" si="75"/>
        <v>2556603</v>
      </c>
      <c r="F116" s="63">
        <f t="shared" si="82"/>
        <v>7774.7235371007264</v>
      </c>
      <c r="G116" s="28">
        <f t="shared" si="66"/>
        <v>1.9689855686139028E-3</v>
      </c>
      <c r="H116" s="81">
        <f t="shared" si="67"/>
        <v>1</v>
      </c>
      <c r="I116" s="9">
        <f t="shared" si="80"/>
        <v>-4304428</v>
      </c>
      <c r="J116" s="2">
        <f t="shared" si="76"/>
        <v>0</v>
      </c>
      <c r="K116" s="48">
        <f t="shared" si="81"/>
        <v>2556603</v>
      </c>
      <c r="L116" s="87">
        <f t="shared" si="77"/>
        <v>-237969</v>
      </c>
      <c r="M116" s="2">
        <f t="shared" si="78"/>
        <v>0</v>
      </c>
      <c r="N116" s="48">
        <f t="shared" si="79"/>
        <v>135704</v>
      </c>
      <c r="P116" s="53">
        <f t="shared" si="70"/>
        <v>1.4257424811012871E-6</v>
      </c>
      <c r="Q116" s="52">
        <f t="shared" si="71"/>
        <v>7.1666323368708831</v>
      </c>
      <c r="R116" s="52">
        <f t="shared" si="72"/>
        <v>0</v>
      </c>
      <c r="S116" s="16">
        <f t="shared" si="73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4"/>
        <v>92740</v>
      </c>
      <c r="E117" s="4">
        <f t="shared" si="75"/>
        <v>2699914</v>
      </c>
      <c r="F117" s="64">
        <f t="shared" si="82"/>
        <v>7774.7235371007264</v>
      </c>
      <c r="G117" s="27">
        <f t="shared" si="66"/>
        <v>1.9689855686139028E-3</v>
      </c>
      <c r="H117" s="80">
        <f t="shared" si="67"/>
        <v>1</v>
      </c>
      <c r="I117" s="11">
        <f t="shared" si="80"/>
        <v>-4555736</v>
      </c>
      <c r="J117" s="4">
        <f t="shared" si="76"/>
        <v>0</v>
      </c>
      <c r="K117" s="51">
        <f t="shared" si="81"/>
        <v>2699914</v>
      </c>
      <c r="L117" s="86">
        <f t="shared" si="77"/>
        <v>-251308</v>
      </c>
      <c r="M117" s="4">
        <f t="shared" si="78"/>
        <v>0</v>
      </c>
      <c r="N117" s="51">
        <f t="shared" si="79"/>
        <v>143311</v>
      </c>
      <c r="P117" s="54">
        <f t="shared" si="70"/>
        <v>1.4257424811012871E-6</v>
      </c>
      <c r="Q117" s="55">
        <f t="shared" si="71"/>
        <v>7.5289223276912276</v>
      </c>
      <c r="R117" s="55">
        <f t="shared" si="72"/>
        <v>0</v>
      </c>
      <c r="S117" s="56">
        <f t="shared" si="73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4"/>
        <v>92740</v>
      </c>
      <c r="E118" s="2">
        <f t="shared" si="75"/>
        <v>2851258</v>
      </c>
      <c r="F118" s="63">
        <f t="shared" si="82"/>
        <v>7774.7235371007264</v>
      </c>
      <c r="G118" s="28">
        <f t="shared" si="66"/>
        <v>1.9689855686139028E-3</v>
      </c>
      <c r="H118" s="81">
        <f t="shared" si="67"/>
        <v>1</v>
      </c>
      <c r="I118" s="9">
        <f t="shared" si="80"/>
        <v>-4821131</v>
      </c>
      <c r="J118" s="2">
        <f t="shared" si="76"/>
        <v>0</v>
      </c>
      <c r="K118" s="48">
        <f t="shared" si="81"/>
        <v>2851258</v>
      </c>
      <c r="L118" s="87">
        <f t="shared" si="77"/>
        <v>-265395</v>
      </c>
      <c r="M118" s="2">
        <f t="shared" si="78"/>
        <v>0</v>
      </c>
      <c r="N118" s="48">
        <f t="shared" si="79"/>
        <v>151344</v>
      </c>
      <c r="P118" s="53">
        <f t="shared" si="70"/>
        <v>1.4257424811012871E-6</v>
      </c>
      <c r="Q118" s="52">
        <f t="shared" si="71"/>
        <v>7.9115199919840595</v>
      </c>
      <c r="R118" s="52">
        <f t="shared" si="72"/>
        <v>0</v>
      </c>
      <c r="S118" s="16">
        <f t="shared" si="73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4"/>
        <v>92740</v>
      </c>
      <c r="E119" s="4">
        <f t="shared" si="75"/>
        <v>3011086</v>
      </c>
      <c r="F119" s="64">
        <f t="shared" si="82"/>
        <v>7774.7235371007264</v>
      </c>
      <c r="G119" s="27">
        <f t="shared" si="66"/>
        <v>1.9689855686139028E-3</v>
      </c>
      <c r="H119" s="80">
        <f t="shared" si="67"/>
        <v>1</v>
      </c>
      <c r="I119" s="11">
        <f t="shared" si="80"/>
        <v>-5101403</v>
      </c>
      <c r="J119" s="4">
        <f t="shared" si="76"/>
        <v>0</v>
      </c>
      <c r="K119" s="51">
        <f t="shared" si="81"/>
        <v>3011086</v>
      </c>
      <c r="L119" s="86">
        <f t="shared" si="77"/>
        <v>-280272</v>
      </c>
      <c r="M119" s="4">
        <f t="shared" si="78"/>
        <v>0</v>
      </c>
      <c r="N119" s="51">
        <f t="shared" si="79"/>
        <v>159828</v>
      </c>
      <c r="P119" s="54">
        <f t="shared" ref="P119:P150" si="83">R$17*((1+P$17-Q$17)*(1+P$17+S$17)-Q$17)</f>
        <v>1.4257424811012871E-6</v>
      </c>
      <c r="Q119" s="55">
        <f t="shared" ref="Q119:Q150" si="84">(1+P$17-Q$17)*(1+P$17+S$17)-R$17*((S$17*K118)+((I118+J118)*(1+P$17+S$17)))</f>
        <v>8.3155640252785936</v>
      </c>
      <c r="R119" s="55">
        <f t="shared" ref="R119:R150" si="85">-J118*(1+P$17+S$17)</f>
        <v>0</v>
      </c>
      <c r="S119" s="56">
        <f t="shared" si="73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4"/>
        <v>92740</v>
      </c>
      <c r="E120" s="2">
        <f t="shared" si="75"/>
        <v>3179873</v>
      </c>
      <c r="F120" s="63">
        <f t="shared" si="82"/>
        <v>7774.7235371007264</v>
      </c>
      <c r="G120" s="28">
        <f t="shared" si="66"/>
        <v>1.9689855686139028E-3</v>
      </c>
      <c r="H120" s="81">
        <f t="shared" si="67"/>
        <v>1</v>
      </c>
      <c r="I120" s="9">
        <f t="shared" si="80"/>
        <v>-5397386</v>
      </c>
      <c r="J120" s="2">
        <f t="shared" si="76"/>
        <v>0</v>
      </c>
      <c r="K120" s="48">
        <f t="shared" si="81"/>
        <v>3179873</v>
      </c>
      <c r="L120" s="87">
        <f t="shared" si="77"/>
        <v>-295983</v>
      </c>
      <c r="M120" s="2">
        <f t="shared" si="78"/>
        <v>0</v>
      </c>
      <c r="N120" s="48">
        <f t="shared" si="79"/>
        <v>168787</v>
      </c>
      <c r="P120" s="53">
        <f t="shared" si="83"/>
        <v>1.4257424811012871E-6</v>
      </c>
      <c r="Q120" s="52">
        <f t="shared" si="84"/>
        <v>8.7422572136277683</v>
      </c>
      <c r="R120" s="52">
        <f t="shared" si="85"/>
        <v>0</v>
      </c>
      <c r="S120" s="16">
        <f t="shared" si="73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4"/>
        <v>92740</v>
      </c>
      <c r="E121" s="4">
        <f t="shared" si="75"/>
        <v>3358122</v>
      </c>
      <c r="F121" s="64">
        <f t="shared" si="82"/>
        <v>7774.7235371007264</v>
      </c>
      <c r="G121" s="27">
        <f t="shared" si="66"/>
        <v>1.9689855686139028E-3</v>
      </c>
      <c r="H121" s="80">
        <f t="shared" si="67"/>
        <v>1</v>
      </c>
      <c r="I121" s="11">
        <f t="shared" si="80"/>
        <v>-5709960</v>
      </c>
      <c r="J121" s="4">
        <f t="shared" si="76"/>
        <v>0</v>
      </c>
      <c r="K121" s="51">
        <f t="shared" si="81"/>
        <v>3358122</v>
      </c>
      <c r="L121" s="86">
        <f t="shared" si="77"/>
        <v>-312574</v>
      </c>
      <c r="M121" s="4">
        <f t="shared" si="78"/>
        <v>0</v>
      </c>
      <c r="N121" s="51">
        <f t="shared" si="79"/>
        <v>178249</v>
      </c>
      <c r="P121" s="54">
        <f t="shared" si="83"/>
        <v>1.4257424811012871E-6</v>
      </c>
      <c r="Q121" s="55">
        <f t="shared" si="84"/>
        <v>9.1928691751314258</v>
      </c>
      <c r="R121" s="55">
        <f t="shared" si="85"/>
        <v>0</v>
      </c>
      <c r="S121" s="56">
        <f t="shared" si="73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4"/>
        <v>92740</v>
      </c>
      <c r="E122" s="2">
        <f t="shared" si="75"/>
        <v>3546362</v>
      </c>
      <c r="F122" s="63">
        <f t="shared" si="82"/>
        <v>7774.7235371007264</v>
      </c>
      <c r="G122" s="28">
        <f t="shared" si="66"/>
        <v>1.9689855686139028E-3</v>
      </c>
      <c r="H122" s="81">
        <f t="shared" si="67"/>
        <v>1</v>
      </c>
      <c r="I122" s="9">
        <f t="shared" si="80"/>
        <v>-6040056</v>
      </c>
      <c r="J122" s="2">
        <f t="shared" si="76"/>
        <v>0</v>
      </c>
      <c r="K122" s="48">
        <f t="shared" si="81"/>
        <v>3546362</v>
      </c>
      <c r="L122" s="87">
        <f t="shared" si="77"/>
        <v>-330096</v>
      </c>
      <c r="M122" s="2">
        <f t="shared" si="78"/>
        <v>0</v>
      </c>
      <c r="N122" s="48">
        <f t="shared" si="79"/>
        <v>188240</v>
      </c>
      <c r="P122" s="53">
        <f t="shared" si="83"/>
        <v>1.4257424811012871E-6</v>
      </c>
      <c r="Q122" s="52">
        <f t="shared" si="84"/>
        <v>9.6687398099961115</v>
      </c>
      <c r="R122" s="52">
        <f t="shared" si="85"/>
        <v>0</v>
      </c>
      <c r="S122" s="16">
        <f t="shared" si="73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4"/>
        <v>92740</v>
      </c>
      <c r="E123" s="4">
        <f t="shared" si="75"/>
        <v>3745154</v>
      </c>
      <c r="F123" s="64">
        <f t="shared" si="82"/>
        <v>7774.7235371007264</v>
      </c>
      <c r="G123" s="27">
        <f t="shared" si="66"/>
        <v>1.9689855686139028E-3</v>
      </c>
      <c r="H123" s="80">
        <f t="shared" si="67"/>
        <v>1</v>
      </c>
      <c r="I123" s="11">
        <f t="shared" si="80"/>
        <v>-6388655</v>
      </c>
      <c r="J123" s="4">
        <f t="shared" si="76"/>
        <v>0</v>
      </c>
      <c r="K123" s="51">
        <f t="shared" si="81"/>
        <v>3745154</v>
      </c>
      <c r="L123" s="86">
        <f t="shared" si="77"/>
        <v>-348599</v>
      </c>
      <c r="M123" s="4">
        <f t="shared" si="78"/>
        <v>0</v>
      </c>
      <c r="N123" s="51">
        <f t="shared" si="79"/>
        <v>198792</v>
      </c>
      <c r="P123" s="54">
        <f t="shared" si="83"/>
        <v>1.4257424811012871E-6</v>
      </c>
      <c r="Q123" s="55">
        <f t="shared" si="84"/>
        <v>10.171286225196706</v>
      </c>
      <c r="R123" s="55">
        <f t="shared" si="85"/>
        <v>0</v>
      </c>
      <c r="S123" s="56">
        <f t="shared" si="73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4"/>
        <v>92740</v>
      </c>
      <c r="E124" s="2">
        <f t="shared" si="75"/>
        <v>3955090</v>
      </c>
      <c r="F124" s="63">
        <f t="shared" si="82"/>
        <v>7774.7235371007264</v>
      </c>
      <c r="G124" s="28">
        <f t="shared" si="66"/>
        <v>1.9689855686139028E-3</v>
      </c>
      <c r="H124" s="81">
        <f t="shared" si="67"/>
        <v>1</v>
      </c>
      <c r="I124" s="9">
        <f t="shared" si="80"/>
        <v>-6756795</v>
      </c>
      <c r="J124" s="2">
        <f t="shared" si="76"/>
        <v>0</v>
      </c>
      <c r="K124" s="48">
        <f t="shared" si="81"/>
        <v>3955090</v>
      </c>
      <c r="L124" s="87">
        <f t="shared" si="77"/>
        <v>-368140</v>
      </c>
      <c r="M124" s="2">
        <f t="shared" si="78"/>
        <v>0</v>
      </c>
      <c r="N124" s="48">
        <f t="shared" si="79"/>
        <v>209936</v>
      </c>
      <c r="P124" s="53">
        <f t="shared" si="83"/>
        <v>1.4257424811012871E-6</v>
      </c>
      <c r="Q124" s="52">
        <f t="shared" si="84"/>
        <v>10.702002143105092</v>
      </c>
      <c r="R124" s="52">
        <f t="shared" si="85"/>
        <v>0</v>
      </c>
      <c r="S124" s="16">
        <f t="shared" si="73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4"/>
        <v>92740</v>
      </c>
      <c r="E125" s="4">
        <f t="shared" si="75"/>
        <v>4176794</v>
      </c>
      <c r="F125" s="64">
        <f t="shared" si="82"/>
        <v>7774.7235371007264</v>
      </c>
      <c r="G125" s="27">
        <f t="shared" si="66"/>
        <v>1.9689855686139028E-3</v>
      </c>
      <c r="H125" s="80">
        <f t="shared" si="67"/>
        <v>1</v>
      </c>
      <c r="I125" s="11">
        <f t="shared" si="80"/>
        <v>-7145571</v>
      </c>
      <c r="J125" s="4">
        <f t="shared" si="76"/>
        <v>0</v>
      </c>
      <c r="K125" s="51">
        <f t="shared" si="81"/>
        <v>4176794</v>
      </c>
      <c r="L125" s="86">
        <f t="shared" si="77"/>
        <v>-388776</v>
      </c>
      <c r="M125" s="4">
        <f t="shared" si="78"/>
        <v>0</v>
      </c>
      <c r="N125" s="51">
        <f t="shared" si="79"/>
        <v>221704</v>
      </c>
      <c r="P125" s="54">
        <f t="shared" si="83"/>
        <v>1.4257424811012871E-6</v>
      </c>
      <c r="Q125" s="55">
        <f t="shared" si="84"/>
        <v>11.262467851089616</v>
      </c>
      <c r="R125" s="55">
        <f t="shared" si="85"/>
        <v>0</v>
      </c>
      <c r="S125" s="56">
        <f t="shared" si="73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4"/>
        <v>92740</v>
      </c>
      <c r="E126" s="2">
        <f t="shared" si="75"/>
        <v>4410925</v>
      </c>
      <c r="F126" s="63">
        <f t="shared" si="82"/>
        <v>7774.7235371007264</v>
      </c>
      <c r="G126" s="28">
        <f t="shared" si="66"/>
        <v>1.9689855686139028E-3</v>
      </c>
      <c r="H126" s="81">
        <f t="shared" si="67"/>
        <v>1</v>
      </c>
      <c r="I126" s="9">
        <f t="shared" si="80"/>
        <v>-7556140</v>
      </c>
      <c r="J126" s="2">
        <f t="shared" si="76"/>
        <v>0</v>
      </c>
      <c r="K126" s="48">
        <f t="shared" si="81"/>
        <v>4410925</v>
      </c>
      <c r="L126" s="87">
        <f t="shared" si="77"/>
        <v>-410569</v>
      </c>
      <c r="M126" s="2">
        <f t="shared" si="78"/>
        <v>0</v>
      </c>
      <c r="N126" s="48">
        <f t="shared" si="79"/>
        <v>234131</v>
      </c>
      <c r="P126" s="53">
        <f t="shared" si="83"/>
        <v>1.4257424811012871E-6</v>
      </c>
      <c r="Q126" s="52">
        <f t="shared" si="84"/>
        <v>11.854350343222414</v>
      </c>
      <c r="R126" s="52">
        <f t="shared" si="85"/>
        <v>0</v>
      </c>
      <c r="S126" s="16">
        <f t="shared" si="73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4"/>
        <v>92740</v>
      </c>
      <c r="E127" s="4">
        <f t="shared" si="75"/>
        <v>4658181</v>
      </c>
      <c r="F127" s="64">
        <f t="shared" si="82"/>
        <v>7774.7235371007264</v>
      </c>
      <c r="G127" s="27">
        <f t="shared" si="66"/>
        <v>1.9689855686139028E-3</v>
      </c>
      <c r="H127" s="80">
        <f t="shared" si="67"/>
        <v>1</v>
      </c>
      <c r="I127" s="11">
        <f t="shared" si="80"/>
        <v>-7989724</v>
      </c>
      <c r="J127" s="4">
        <f t="shared" si="76"/>
        <v>0</v>
      </c>
      <c r="K127" s="51">
        <f t="shared" si="81"/>
        <v>4658181</v>
      </c>
      <c r="L127" s="86">
        <f t="shared" si="77"/>
        <v>-433584</v>
      </c>
      <c r="M127" s="4">
        <f t="shared" si="78"/>
        <v>0</v>
      </c>
      <c r="N127" s="51">
        <f t="shared" si="79"/>
        <v>247256</v>
      </c>
      <c r="P127" s="54">
        <f t="shared" si="83"/>
        <v>1.4257424811012871E-6</v>
      </c>
      <c r="Q127" s="55">
        <f t="shared" si="84"/>
        <v>12.479410953477641</v>
      </c>
      <c r="R127" s="55">
        <f t="shared" si="85"/>
        <v>0</v>
      </c>
      <c r="S127" s="56">
        <f t="shared" si="73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4"/>
        <v>92740</v>
      </c>
      <c r="E128" s="2">
        <f t="shared" si="75"/>
        <v>4919297</v>
      </c>
      <c r="F128" s="63">
        <f t="shared" si="82"/>
        <v>7774.7235371007264</v>
      </c>
      <c r="G128" s="28">
        <f t="shared" si="66"/>
        <v>1.9689855686139028E-3</v>
      </c>
      <c r="H128" s="81">
        <f t="shared" si="67"/>
        <v>1</v>
      </c>
      <c r="I128" s="9">
        <f t="shared" si="80"/>
        <v>-8447612</v>
      </c>
      <c r="J128" s="2">
        <f t="shared" si="76"/>
        <v>0</v>
      </c>
      <c r="K128" s="48">
        <f t="shared" si="81"/>
        <v>4919297</v>
      </c>
      <c r="L128" s="87">
        <f t="shared" si="77"/>
        <v>-457888</v>
      </c>
      <c r="M128" s="2">
        <f t="shared" si="78"/>
        <v>0</v>
      </c>
      <c r="N128" s="48">
        <f t="shared" si="79"/>
        <v>261116</v>
      </c>
      <c r="P128" s="53">
        <f t="shared" si="83"/>
        <v>1.4257424811012871E-6</v>
      </c>
      <c r="Q128" s="52">
        <f t="shared" si="84"/>
        <v>13.139510247406529</v>
      </c>
      <c r="R128" s="52">
        <f t="shared" si="85"/>
        <v>0</v>
      </c>
      <c r="S128" s="16">
        <f t="shared" si="73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4"/>
        <v>92740</v>
      </c>
      <c r="E129" s="4">
        <f t="shared" si="75"/>
        <v>5195050</v>
      </c>
      <c r="F129" s="64">
        <f t="shared" si="82"/>
        <v>7774.7235371007264</v>
      </c>
      <c r="G129" s="27">
        <f t="shared" si="66"/>
        <v>1.9689855686139028E-3</v>
      </c>
      <c r="H129" s="80">
        <f t="shared" si="67"/>
        <v>1</v>
      </c>
      <c r="I129" s="11">
        <f t="shared" si="80"/>
        <v>-8931168</v>
      </c>
      <c r="J129" s="4">
        <f t="shared" si="76"/>
        <v>0</v>
      </c>
      <c r="K129" s="51">
        <f t="shared" si="81"/>
        <v>5195050</v>
      </c>
      <c r="L129" s="86">
        <f t="shared" si="77"/>
        <v>-483556</v>
      </c>
      <c r="M129" s="4">
        <f t="shared" si="78"/>
        <v>0</v>
      </c>
      <c r="N129" s="51">
        <f t="shared" si="79"/>
        <v>275753</v>
      </c>
      <c r="P129" s="54">
        <f t="shared" si="83"/>
        <v>1.4257424811012871E-6</v>
      </c>
      <c r="Q129" s="55">
        <f t="shared" si="84"/>
        <v>13.836610621953239</v>
      </c>
      <c r="R129" s="55">
        <f t="shared" si="85"/>
        <v>0</v>
      </c>
      <c r="S129" s="56">
        <f t="shared" si="73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4"/>
        <v>92740</v>
      </c>
      <c r="E130" s="2">
        <f t="shared" si="75"/>
        <v>5486260</v>
      </c>
      <c r="F130" s="63">
        <f t="shared" si="82"/>
        <v>7774.7235371007264</v>
      </c>
      <c r="G130" s="28">
        <f t="shared" si="66"/>
        <v>1.9689855686139028E-3</v>
      </c>
      <c r="H130" s="81">
        <f t="shared" si="67"/>
        <v>1</v>
      </c>
      <c r="I130" s="9">
        <f t="shared" si="80"/>
        <v>-9441829</v>
      </c>
      <c r="J130" s="2">
        <f t="shared" si="76"/>
        <v>0</v>
      </c>
      <c r="K130" s="48">
        <f t="shared" si="81"/>
        <v>5486260</v>
      </c>
      <c r="L130" s="87">
        <f t="shared" si="77"/>
        <v>-510661</v>
      </c>
      <c r="M130" s="2">
        <f t="shared" si="78"/>
        <v>0</v>
      </c>
      <c r="N130" s="48">
        <f t="shared" si="79"/>
        <v>291210</v>
      </c>
      <c r="P130" s="53">
        <f t="shared" si="83"/>
        <v>1.4257424811012871E-6</v>
      </c>
      <c r="Q130" s="52">
        <f t="shared" si="84"/>
        <v>14.572788546913518</v>
      </c>
      <c r="R130" s="52">
        <f t="shared" si="85"/>
        <v>0</v>
      </c>
      <c r="S130" s="16">
        <f t="shared" si="73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4"/>
        <v>92740</v>
      </c>
      <c r="E131" s="4">
        <f t="shared" si="75"/>
        <v>5793794</v>
      </c>
      <c r="F131" s="64">
        <f t="shared" si="82"/>
        <v>7774.7235371007264</v>
      </c>
      <c r="G131" s="27">
        <f t="shared" si="66"/>
        <v>1.9689855686139028E-3</v>
      </c>
      <c r="H131" s="80">
        <f t="shared" si="67"/>
        <v>1</v>
      </c>
      <c r="I131" s="11">
        <f t="shared" si="80"/>
        <v>-9981116</v>
      </c>
      <c r="J131" s="4">
        <f t="shared" si="76"/>
        <v>0</v>
      </c>
      <c r="K131" s="51">
        <f t="shared" si="81"/>
        <v>5793794</v>
      </c>
      <c r="L131" s="86">
        <f t="shared" si="77"/>
        <v>-539287</v>
      </c>
      <c r="M131" s="4">
        <f t="shared" si="78"/>
        <v>0</v>
      </c>
      <c r="N131" s="51">
        <f t="shared" si="79"/>
        <v>307534</v>
      </c>
      <c r="P131" s="54">
        <f t="shared" si="83"/>
        <v>1.4257424811012871E-6</v>
      </c>
      <c r="Q131" s="55">
        <f t="shared" si="84"/>
        <v>15.350231823411503</v>
      </c>
      <c r="R131" s="55">
        <f t="shared" si="85"/>
        <v>0</v>
      </c>
      <c r="S131" s="56">
        <f t="shared" si="73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4"/>
        <v>92740</v>
      </c>
      <c r="E132" s="2">
        <f t="shared" si="75"/>
        <v>6118567</v>
      </c>
      <c r="F132" s="63">
        <f t="shared" si="82"/>
        <v>7774.7235371007264</v>
      </c>
      <c r="G132" s="28">
        <f t="shared" ref="G132:G195" si="86">D132/U$3</f>
        <v>1.9689855686139028E-3</v>
      </c>
      <c r="H132" s="81">
        <f t="shared" si="67"/>
        <v>1</v>
      </c>
      <c r="I132" s="9">
        <f t="shared" si="80"/>
        <v>-10550633</v>
      </c>
      <c r="J132" s="2">
        <f t="shared" si="76"/>
        <v>0</v>
      </c>
      <c r="K132" s="48">
        <f t="shared" si="81"/>
        <v>6118567</v>
      </c>
      <c r="L132" s="87">
        <f t="shared" si="77"/>
        <v>-569517</v>
      </c>
      <c r="M132" s="2">
        <f t="shared" si="78"/>
        <v>0</v>
      </c>
      <c r="N132" s="48">
        <f t="shared" si="79"/>
        <v>324773</v>
      </c>
      <c r="P132" s="53">
        <f t="shared" si="83"/>
        <v>1.4257424811012871E-6</v>
      </c>
      <c r="Q132" s="52">
        <f t="shared" si="84"/>
        <v>16.171256008496812</v>
      </c>
      <c r="R132" s="52">
        <f t="shared" si="85"/>
        <v>0</v>
      </c>
      <c r="S132" s="16">
        <f t="shared" si="73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4"/>
        <v>92740</v>
      </c>
      <c r="E133" s="4">
        <f t="shared" si="75"/>
        <v>6461545</v>
      </c>
      <c r="F133" s="64">
        <f t="shared" si="82"/>
        <v>7774.7235371007264</v>
      </c>
      <c r="G133" s="27">
        <f t="shared" si="86"/>
        <v>1.9689855686139028E-3</v>
      </c>
      <c r="H133" s="80">
        <f t="shared" ref="H133:H196" si="87">D133/D132</f>
        <v>1</v>
      </c>
      <c r="I133" s="11">
        <f t="shared" ref="I133:I164" si="88">INT((S$17*K133+I132)/(1+R$17*J133))</f>
        <v>-11152074</v>
      </c>
      <c r="J133" s="4">
        <f t="shared" si="76"/>
        <v>0</v>
      </c>
      <c r="K133" s="51">
        <f t="shared" ref="K133:K164" si="89">INT((Q$17*J133+K132)/(1+P$17+S$17))</f>
        <v>6461545</v>
      </c>
      <c r="L133" s="86">
        <f t="shared" si="77"/>
        <v>-601441</v>
      </c>
      <c r="M133" s="4">
        <f t="shared" si="78"/>
        <v>0</v>
      </c>
      <c r="N133" s="51">
        <f t="shared" si="79"/>
        <v>342978</v>
      </c>
      <c r="P133" s="54">
        <f t="shared" si="83"/>
        <v>1.4257424811012871E-6</v>
      </c>
      <c r="Q133" s="55">
        <f t="shared" si="84"/>
        <v>17.038303115236598</v>
      </c>
      <c r="R133" s="55">
        <f t="shared" si="85"/>
        <v>0</v>
      </c>
      <c r="S133" s="56">
        <f t="shared" si="73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4"/>
        <v>92740</v>
      </c>
      <c r="E134" s="2">
        <f t="shared" si="75"/>
        <v>6823749</v>
      </c>
      <c r="F134" s="63">
        <f t="shared" si="82"/>
        <v>7774.7235371007264</v>
      </c>
      <c r="G134" s="28">
        <f t="shared" si="86"/>
        <v>1.9689855686139028E-3</v>
      </c>
      <c r="H134" s="81">
        <f t="shared" si="87"/>
        <v>1</v>
      </c>
      <c r="I134" s="9">
        <f t="shared" si="88"/>
        <v>-11787229</v>
      </c>
      <c r="J134" s="2">
        <f t="shared" si="76"/>
        <v>0</v>
      </c>
      <c r="K134" s="48">
        <f t="shared" si="89"/>
        <v>6823749</v>
      </c>
      <c r="L134" s="87">
        <f t="shared" si="77"/>
        <v>-635155</v>
      </c>
      <c r="M134" s="2">
        <f t="shared" si="78"/>
        <v>0</v>
      </c>
      <c r="N134" s="48">
        <f t="shared" si="79"/>
        <v>362204</v>
      </c>
      <c r="P134" s="53">
        <f t="shared" si="83"/>
        <v>1.4257424811012871E-6</v>
      </c>
      <c r="Q134" s="52">
        <f t="shared" si="84"/>
        <v>17.953952129144309</v>
      </c>
      <c r="R134" s="52">
        <f t="shared" si="85"/>
        <v>0</v>
      </c>
      <c r="S134" s="16">
        <f t="shared" si="73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4"/>
        <v>92740</v>
      </c>
      <c r="E135" s="4">
        <f t="shared" si="75"/>
        <v>7206256</v>
      </c>
      <c r="F135" s="64">
        <f t="shared" si="82"/>
        <v>7774.7235371007264</v>
      </c>
      <c r="G135" s="27">
        <f t="shared" si="86"/>
        <v>1.9689855686139028E-3</v>
      </c>
      <c r="H135" s="80">
        <f t="shared" si="87"/>
        <v>1</v>
      </c>
      <c r="I135" s="11">
        <f t="shared" si="88"/>
        <v>-12457988</v>
      </c>
      <c r="J135" s="4">
        <f t="shared" si="76"/>
        <v>0</v>
      </c>
      <c r="K135" s="51">
        <f t="shared" si="89"/>
        <v>7206256</v>
      </c>
      <c r="L135" s="86">
        <f t="shared" si="77"/>
        <v>-670759</v>
      </c>
      <c r="M135" s="4">
        <f t="shared" si="78"/>
        <v>0</v>
      </c>
      <c r="N135" s="51">
        <f t="shared" si="79"/>
        <v>382507</v>
      </c>
      <c r="P135" s="54">
        <f t="shared" si="83"/>
        <v>1.4257424811012871E-6</v>
      </c>
      <c r="Q135" s="55">
        <f t="shared" si="84"/>
        <v>18.920928224700482</v>
      </c>
      <c r="R135" s="55">
        <f t="shared" si="85"/>
        <v>0</v>
      </c>
      <c r="S135" s="56">
        <f t="shared" si="73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4"/>
        <v>92740</v>
      </c>
      <c r="E136" s="2">
        <f t="shared" si="75"/>
        <v>7610205</v>
      </c>
      <c r="F136" s="63">
        <f t="shared" si="82"/>
        <v>7774.7235371007264</v>
      </c>
      <c r="G136" s="28">
        <f t="shared" si="86"/>
        <v>1.9689855686139028E-3</v>
      </c>
      <c r="H136" s="81">
        <f t="shared" si="87"/>
        <v>1</v>
      </c>
      <c r="I136" s="9">
        <f t="shared" si="88"/>
        <v>-13166346</v>
      </c>
      <c r="J136" s="2">
        <f t="shared" si="76"/>
        <v>0</v>
      </c>
      <c r="K136" s="48">
        <f t="shared" si="89"/>
        <v>7610205</v>
      </c>
      <c r="L136" s="87">
        <f t="shared" si="77"/>
        <v>-708358</v>
      </c>
      <c r="M136" s="2">
        <f t="shared" si="78"/>
        <v>0</v>
      </c>
      <c r="N136" s="48">
        <f t="shared" si="79"/>
        <v>403949</v>
      </c>
      <c r="P136" s="53">
        <f t="shared" si="83"/>
        <v>1.4257424811012871E-6</v>
      </c>
      <c r="Q136" s="52">
        <f t="shared" si="84"/>
        <v>19.942108673521119</v>
      </c>
      <c r="R136" s="52">
        <f t="shared" si="85"/>
        <v>0</v>
      </c>
      <c r="S136" s="16">
        <f t="shared" si="73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4"/>
        <v>92740</v>
      </c>
      <c r="E137" s="4">
        <f t="shared" si="75"/>
        <v>8036797</v>
      </c>
      <c r="F137" s="64">
        <f t="shared" si="82"/>
        <v>7774.7235371007264</v>
      </c>
      <c r="G137" s="27">
        <f t="shared" si="86"/>
        <v>1.9689855686139028E-3</v>
      </c>
      <c r="H137" s="80">
        <f t="shared" si="87"/>
        <v>1</v>
      </c>
      <c r="I137" s="11">
        <f t="shared" si="88"/>
        <v>-13914411</v>
      </c>
      <c r="J137" s="4">
        <f t="shared" si="76"/>
        <v>0</v>
      </c>
      <c r="K137" s="51">
        <f t="shared" si="89"/>
        <v>8036797</v>
      </c>
      <c r="L137" s="86">
        <f t="shared" si="77"/>
        <v>-748065</v>
      </c>
      <c r="M137" s="4">
        <f t="shared" si="78"/>
        <v>0</v>
      </c>
      <c r="N137" s="51">
        <f t="shared" si="79"/>
        <v>426592</v>
      </c>
      <c r="P137" s="54">
        <f t="shared" si="83"/>
        <v>1.4257424811012871E-6</v>
      </c>
      <c r="Q137" s="55">
        <f t="shared" si="84"/>
        <v>21.020530902677834</v>
      </c>
      <c r="R137" s="55">
        <f t="shared" si="85"/>
        <v>0</v>
      </c>
      <c r="S137" s="56">
        <f t="shared" si="73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4"/>
        <v>92740</v>
      </c>
      <c r="E138" s="2">
        <f t="shared" si="75"/>
        <v>8487302</v>
      </c>
      <c r="F138" s="63">
        <f t="shared" si="82"/>
        <v>7774.7235371007264</v>
      </c>
      <c r="G138" s="28">
        <f t="shared" si="86"/>
        <v>1.9689855686139028E-3</v>
      </c>
      <c r="H138" s="81">
        <f t="shared" si="87"/>
        <v>1</v>
      </c>
      <c r="I138" s="9">
        <f t="shared" si="88"/>
        <v>-14704409</v>
      </c>
      <c r="J138" s="2">
        <f t="shared" si="76"/>
        <v>0</v>
      </c>
      <c r="K138" s="48">
        <f t="shared" si="89"/>
        <v>8487302</v>
      </c>
      <c r="L138" s="87">
        <f t="shared" si="77"/>
        <v>-789998</v>
      </c>
      <c r="M138" s="2">
        <f t="shared" si="78"/>
        <v>0</v>
      </c>
      <c r="N138" s="48">
        <f t="shared" si="79"/>
        <v>450505</v>
      </c>
      <c r="P138" s="53">
        <f t="shared" si="83"/>
        <v>1.4257424811012871E-6</v>
      </c>
      <c r="Q138" s="52">
        <f t="shared" si="84"/>
        <v>22.159404027619932</v>
      </c>
      <c r="R138" s="52">
        <f t="shared" si="85"/>
        <v>0</v>
      </c>
      <c r="S138" s="16">
        <f t="shared" si="73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4"/>
        <v>92740</v>
      </c>
      <c r="E139" s="4">
        <f t="shared" si="75"/>
        <v>8963060</v>
      </c>
      <c r="F139" s="64">
        <f t="shared" si="82"/>
        <v>7774.7235371007264</v>
      </c>
      <c r="G139" s="27">
        <f t="shared" si="86"/>
        <v>1.9689855686139028E-3</v>
      </c>
      <c r="H139" s="80">
        <f t="shared" si="87"/>
        <v>1</v>
      </c>
      <c r="I139" s="11">
        <f t="shared" si="88"/>
        <v>-15538691</v>
      </c>
      <c r="J139" s="4">
        <f t="shared" si="76"/>
        <v>0</v>
      </c>
      <c r="K139" s="51">
        <f t="shared" si="89"/>
        <v>8963060</v>
      </c>
      <c r="L139" s="86">
        <f t="shared" si="77"/>
        <v>-834282</v>
      </c>
      <c r="M139" s="4">
        <f t="shared" si="78"/>
        <v>0</v>
      </c>
      <c r="N139" s="51">
        <f t="shared" si="79"/>
        <v>475758</v>
      </c>
      <c r="P139" s="54">
        <f t="shared" si="83"/>
        <v>1.4257424811012871E-6</v>
      </c>
      <c r="Q139" s="55">
        <f t="shared" si="84"/>
        <v>23.36211705220191</v>
      </c>
      <c r="R139" s="55">
        <f t="shared" si="85"/>
        <v>0</v>
      </c>
      <c r="S139" s="56">
        <f t="shared" si="73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4"/>
        <v>92740</v>
      </c>
      <c r="E140" s="2">
        <f t="shared" si="75"/>
        <v>9465487</v>
      </c>
      <c r="F140" s="63">
        <f t="shared" si="82"/>
        <v>7774.7235371007264</v>
      </c>
      <c r="G140" s="28">
        <f t="shared" si="86"/>
        <v>1.9689855686139028E-3</v>
      </c>
      <c r="H140" s="81">
        <f t="shared" si="87"/>
        <v>1</v>
      </c>
      <c r="I140" s="9">
        <f t="shared" si="88"/>
        <v>-16419739</v>
      </c>
      <c r="J140" s="2">
        <f t="shared" si="76"/>
        <v>0</v>
      </c>
      <c r="K140" s="48">
        <f t="shared" si="89"/>
        <v>9465487</v>
      </c>
      <c r="L140" s="87">
        <f t="shared" si="77"/>
        <v>-881048</v>
      </c>
      <c r="M140" s="2">
        <f t="shared" si="78"/>
        <v>0</v>
      </c>
      <c r="N140" s="48">
        <f t="shared" si="79"/>
        <v>502427</v>
      </c>
      <c r="P140" s="53">
        <f t="shared" si="83"/>
        <v>1.4257424811012871E-6</v>
      </c>
      <c r="Q140" s="52">
        <f t="shared" si="84"/>
        <v>24.632249101697564</v>
      </c>
      <c r="R140" s="52">
        <f t="shared" si="85"/>
        <v>0</v>
      </c>
      <c r="S140" s="16">
        <f t="shared" si="73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4"/>
        <v>92740</v>
      </c>
      <c r="E141" s="4">
        <f t="shared" si="75"/>
        <v>9996078</v>
      </c>
      <c r="F141" s="64">
        <f t="shared" si="82"/>
        <v>7774.7235371007264</v>
      </c>
      <c r="G141" s="27">
        <f t="shared" si="86"/>
        <v>1.9689855686139028E-3</v>
      </c>
      <c r="H141" s="80">
        <f t="shared" si="87"/>
        <v>1</v>
      </c>
      <c r="I141" s="11">
        <f t="shared" si="88"/>
        <v>-17350174</v>
      </c>
      <c r="J141" s="4">
        <f t="shared" si="76"/>
        <v>0</v>
      </c>
      <c r="K141" s="51">
        <f t="shared" si="89"/>
        <v>9996078</v>
      </c>
      <c r="L141" s="86">
        <f t="shared" si="77"/>
        <v>-930435</v>
      </c>
      <c r="M141" s="4">
        <f t="shared" si="78"/>
        <v>0</v>
      </c>
      <c r="N141" s="51">
        <f t="shared" si="79"/>
        <v>530591</v>
      </c>
      <c r="P141" s="54">
        <f t="shared" si="83"/>
        <v>1.4257424811012871E-6</v>
      </c>
      <c r="Q141" s="55">
        <f t="shared" si="84"/>
        <v>25.973578922735456</v>
      </c>
      <c r="R141" s="55">
        <f t="shared" si="85"/>
        <v>0</v>
      </c>
      <c r="S141" s="56">
        <f t="shared" si="73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4"/>
        <v>92740</v>
      </c>
      <c r="E142" s="2">
        <f t="shared" si="75"/>
        <v>10556411</v>
      </c>
      <c r="F142" s="63">
        <f t="shared" si="82"/>
        <v>7774.7235371007264</v>
      </c>
      <c r="G142" s="28">
        <f t="shared" si="86"/>
        <v>1.9689855686139028E-3</v>
      </c>
      <c r="H142" s="81">
        <f t="shared" si="87"/>
        <v>1</v>
      </c>
      <c r="I142" s="9">
        <f t="shared" si="88"/>
        <v>-18332765</v>
      </c>
      <c r="J142" s="2">
        <f t="shared" si="76"/>
        <v>0</v>
      </c>
      <c r="K142" s="48">
        <f t="shared" si="89"/>
        <v>10556411</v>
      </c>
      <c r="L142" s="87">
        <f t="shared" si="77"/>
        <v>-982591</v>
      </c>
      <c r="M142" s="2">
        <f t="shared" si="78"/>
        <v>0</v>
      </c>
      <c r="N142" s="48">
        <f t="shared" si="79"/>
        <v>560333</v>
      </c>
      <c r="P142" s="53">
        <f t="shared" si="83"/>
        <v>1.4257424811012871E-6</v>
      </c>
      <c r="Q142" s="52">
        <f t="shared" si="84"/>
        <v>27.390096841342874</v>
      </c>
      <c r="R142" s="52">
        <f t="shared" si="85"/>
        <v>0</v>
      </c>
      <c r="S142" s="16">
        <f t="shared" si="73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4"/>
        <v>92740</v>
      </c>
      <c r="E143" s="4">
        <f t="shared" si="75"/>
        <v>11148154</v>
      </c>
      <c r="F143" s="64">
        <f t="shared" si="82"/>
        <v>7774.7235371007264</v>
      </c>
      <c r="G143" s="27">
        <f t="shared" si="86"/>
        <v>1.9689855686139028E-3</v>
      </c>
      <c r="H143" s="80">
        <f t="shared" si="87"/>
        <v>1</v>
      </c>
      <c r="I143" s="11">
        <f t="shared" si="88"/>
        <v>-19370435</v>
      </c>
      <c r="J143" s="4">
        <f t="shared" si="76"/>
        <v>0</v>
      </c>
      <c r="K143" s="51">
        <f t="shared" si="89"/>
        <v>11148154</v>
      </c>
      <c r="L143" s="86">
        <f t="shared" si="77"/>
        <v>-1037670</v>
      </c>
      <c r="M143" s="4">
        <f t="shared" si="78"/>
        <v>0</v>
      </c>
      <c r="N143" s="51">
        <f t="shared" si="79"/>
        <v>591743</v>
      </c>
      <c r="P143" s="54">
        <f t="shared" si="83"/>
        <v>1.4257424811012871E-6</v>
      </c>
      <c r="Q143" s="55">
        <f t="shared" si="84"/>
        <v>28.886018304312472</v>
      </c>
      <c r="R143" s="55">
        <f t="shared" si="85"/>
        <v>0</v>
      </c>
      <c r="S143" s="56">
        <f t="shared" si="73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4"/>
        <v>92740</v>
      </c>
      <c r="E144" s="2">
        <f t="shared" si="75"/>
        <v>11773068</v>
      </c>
      <c r="F144" s="63">
        <f t="shared" si="82"/>
        <v>7774.7235371007264</v>
      </c>
      <c r="G144" s="28">
        <f t="shared" si="86"/>
        <v>1.9689855686139028E-3</v>
      </c>
      <c r="H144" s="81">
        <f t="shared" si="87"/>
        <v>1</v>
      </c>
      <c r="I144" s="9">
        <f t="shared" si="88"/>
        <v>-20466272</v>
      </c>
      <c r="J144" s="2">
        <f t="shared" si="76"/>
        <v>0</v>
      </c>
      <c r="K144" s="48">
        <f t="shared" si="89"/>
        <v>11773068</v>
      </c>
      <c r="L144" s="87">
        <f t="shared" si="77"/>
        <v>-1095837</v>
      </c>
      <c r="M144" s="2">
        <f t="shared" si="78"/>
        <v>0</v>
      </c>
      <c r="N144" s="48">
        <f t="shared" si="79"/>
        <v>624914</v>
      </c>
      <c r="P144" s="53">
        <f t="shared" si="83"/>
        <v>1.4257424811012871E-6</v>
      </c>
      <c r="Q144" s="52">
        <f t="shared" si="84"/>
        <v>30.465793520844976</v>
      </c>
      <c r="R144" s="52">
        <f t="shared" si="85"/>
        <v>0</v>
      </c>
      <c r="S144" s="16">
        <f t="shared" si="73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4"/>
        <v>92740</v>
      </c>
      <c r="E145" s="4">
        <f t="shared" si="75"/>
        <v>12433011</v>
      </c>
      <c r="F145" s="64">
        <f t="shared" si="82"/>
        <v>7774.7235371007264</v>
      </c>
      <c r="G145" s="27">
        <f t="shared" si="86"/>
        <v>1.9689855686139028E-3</v>
      </c>
      <c r="H145" s="80">
        <f t="shared" si="87"/>
        <v>1</v>
      </c>
      <c r="I145" s="11">
        <f t="shared" si="88"/>
        <v>-21623537</v>
      </c>
      <c r="J145" s="4">
        <f t="shared" si="76"/>
        <v>0</v>
      </c>
      <c r="K145" s="51">
        <f t="shared" si="89"/>
        <v>12433011</v>
      </c>
      <c r="L145" s="86">
        <f t="shared" si="77"/>
        <v>-1157265</v>
      </c>
      <c r="M145" s="4">
        <f t="shared" si="78"/>
        <v>0</v>
      </c>
      <c r="N145" s="51">
        <f t="shared" si="79"/>
        <v>659943</v>
      </c>
      <c r="P145" s="54">
        <f t="shared" si="83"/>
        <v>1.4257424811012871E-6</v>
      </c>
      <c r="Q145" s="55">
        <f t="shared" si="84"/>
        <v>32.134123745438991</v>
      </c>
      <c r="R145" s="55">
        <f t="shared" si="85"/>
        <v>0</v>
      </c>
      <c r="S145" s="56">
        <f t="shared" si="73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4"/>
        <v>92740</v>
      </c>
      <c r="E146" s="2">
        <f t="shared" si="75"/>
        <v>13129948</v>
      </c>
      <c r="F146" s="63">
        <f t="shared" si="82"/>
        <v>7774.7235371007264</v>
      </c>
      <c r="G146" s="28">
        <f t="shared" si="86"/>
        <v>1.9689855686139028E-3</v>
      </c>
      <c r="H146" s="81">
        <f t="shared" si="87"/>
        <v>1</v>
      </c>
      <c r="I146" s="9">
        <f t="shared" si="88"/>
        <v>-22845673</v>
      </c>
      <c r="J146" s="2">
        <f t="shared" si="76"/>
        <v>0</v>
      </c>
      <c r="K146" s="48">
        <f t="shared" si="89"/>
        <v>13129948</v>
      </c>
      <c r="L146" s="87">
        <f t="shared" si="77"/>
        <v>-1222136</v>
      </c>
      <c r="M146" s="2">
        <f t="shared" si="78"/>
        <v>0</v>
      </c>
      <c r="N146" s="48">
        <f t="shared" si="79"/>
        <v>696937</v>
      </c>
      <c r="P146" s="53">
        <f t="shared" si="83"/>
        <v>1.4257424811012871E-6</v>
      </c>
      <c r="Q146" s="52">
        <f t="shared" si="84"/>
        <v>33.895973377642335</v>
      </c>
      <c r="R146" s="52">
        <f t="shared" si="85"/>
        <v>0</v>
      </c>
      <c r="S146" s="16">
        <f t="shared" si="73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4"/>
        <v>92740</v>
      </c>
      <c r="E147" s="4">
        <f t="shared" si="75"/>
        <v>13865952</v>
      </c>
      <c r="F147" s="64">
        <f t="shared" si="82"/>
        <v>7774.7235371007264</v>
      </c>
      <c r="G147" s="27">
        <f t="shared" si="86"/>
        <v>1.9689855686139028E-3</v>
      </c>
      <c r="H147" s="80">
        <f t="shared" si="87"/>
        <v>1</v>
      </c>
      <c r="I147" s="11">
        <f t="shared" si="88"/>
        <v>-24136316</v>
      </c>
      <c r="J147" s="4">
        <f t="shared" si="76"/>
        <v>0</v>
      </c>
      <c r="K147" s="51">
        <f t="shared" si="89"/>
        <v>13865952</v>
      </c>
      <c r="L147" s="86">
        <f t="shared" si="77"/>
        <v>-1290643</v>
      </c>
      <c r="M147" s="4">
        <f t="shared" si="78"/>
        <v>0</v>
      </c>
      <c r="N147" s="51">
        <f t="shared" si="79"/>
        <v>736004</v>
      </c>
      <c r="P147" s="54">
        <f t="shared" si="83"/>
        <v>1.4257424811012871E-6</v>
      </c>
      <c r="Q147" s="55">
        <f t="shared" si="84"/>
        <v>35.756584353662483</v>
      </c>
      <c r="R147" s="55">
        <f t="shared" si="85"/>
        <v>0</v>
      </c>
      <c r="S147" s="56">
        <f t="shared" si="73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4"/>
        <v>92740</v>
      </c>
      <c r="E148" s="2">
        <f t="shared" si="75"/>
        <v>14643213</v>
      </c>
      <c r="F148" s="63">
        <f t="shared" si="82"/>
        <v>7774.7235371007264</v>
      </c>
      <c r="G148" s="28">
        <f t="shared" si="86"/>
        <v>1.9689855686139028E-3</v>
      </c>
      <c r="H148" s="81">
        <f t="shared" si="87"/>
        <v>1</v>
      </c>
      <c r="I148" s="9">
        <f t="shared" si="88"/>
        <v>-25499306</v>
      </c>
      <c r="J148" s="2">
        <f t="shared" si="76"/>
        <v>0</v>
      </c>
      <c r="K148" s="48">
        <f t="shared" si="89"/>
        <v>14643213</v>
      </c>
      <c r="L148" s="87">
        <f t="shared" si="77"/>
        <v>-1362990</v>
      </c>
      <c r="M148" s="2">
        <f t="shared" si="78"/>
        <v>0</v>
      </c>
      <c r="N148" s="48">
        <f t="shared" si="79"/>
        <v>777261</v>
      </c>
      <c r="P148" s="53">
        <f t="shared" si="83"/>
        <v>1.4257424811012871E-6</v>
      </c>
      <c r="Q148" s="52">
        <f t="shared" si="84"/>
        <v>37.721492145841744</v>
      </c>
      <c r="R148" s="52">
        <f t="shared" si="85"/>
        <v>0</v>
      </c>
      <c r="S148" s="16">
        <f t="shared" si="73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4"/>
        <v>92740</v>
      </c>
      <c r="E149" s="4">
        <f t="shared" si="75"/>
        <v>15464043</v>
      </c>
      <c r="F149" s="64">
        <f t="shared" si="82"/>
        <v>7774.7235371007264</v>
      </c>
      <c r="G149" s="27">
        <f t="shared" si="86"/>
        <v>1.9689855686139028E-3</v>
      </c>
      <c r="H149" s="80">
        <f t="shared" si="87"/>
        <v>1</v>
      </c>
      <c r="I149" s="11">
        <f t="shared" si="88"/>
        <v>-26938699</v>
      </c>
      <c r="J149" s="4">
        <f t="shared" si="76"/>
        <v>0</v>
      </c>
      <c r="K149" s="51">
        <f t="shared" si="89"/>
        <v>15464043</v>
      </c>
      <c r="L149" s="86">
        <f t="shared" si="77"/>
        <v>-1439393</v>
      </c>
      <c r="M149" s="4">
        <f t="shared" si="78"/>
        <v>0</v>
      </c>
      <c r="N149" s="51">
        <f t="shared" si="79"/>
        <v>820830</v>
      </c>
      <c r="P149" s="54">
        <f t="shared" si="83"/>
        <v>1.4257424811012871E-6</v>
      </c>
      <c r="Q149" s="55">
        <f t="shared" si="84"/>
        <v>39.796542895790921</v>
      </c>
      <c r="R149" s="55">
        <f t="shared" si="85"/>
        <v>0</v>
      </c>
      <c r="S149" s="56">
        <f t="shared" si="73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4"/>
        <v>92740</v>
      </c>
      <c r="E150" s="2">
        <f t="shared" si="75"/>
        <v>16330885</v>
      </c>
      <c r="F150" s="63">
        <f t="shared" si="82"/>
        <v>7774.7235371007264</v>
      </c>
      <c r="G150" s="28">
        <f t="shared" si="86"/>
        <v>1.9689855686139028E-3</v>
      </c>
      <c r="H150" s="81">
        <f t="shared" si="87"/>
        <v>1</v>
      </c>
      <c r="I150" s="9">
        <f t="shared" si="88"/>
        <v>-28458778</v>
      </c>
      <c r="J150" s="2">
        <f t="shared" si="76"/>
        <v>0</v>
      </c>
      <c r="K150" s="48">
        <f t="shared" si="89"/>
        <v>16330885</v>
      </c>
      <c r="L150" s="87">
        <f t="shared" si="77"/>
        <v>-1520079</v>
      </c>
      <c r="M150" s="2">
        <f t="shared" si="78"/>
        <v>0</v>
      </c>
      <c r="N150" s="48">
        <f t="shared" si="79"/>
        <v>866842</v>
      </c>
      <c r="P150" s="53">
        <f t="shared" si="83"/>
        <v>1.4257424811012871E-6</v>
      </c>
      <c r="Q150" s="52">
        <f t="shared" si="84"/>
        <v>41.987911422308983</v>
      </c>
      <c r="R150" s="52">
        <f t="shared" si="85"/>
        <v>0</v>
      </c>
      <c r="S150" s="16">
        <f t="shared" si="73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4"/>
        <v>92740</v>
      </c>
      <c r="E151" s="4">
        <f t="shared" si="75"/>
        <v>17246319</v>
      </c>
      <c r="F151" s="64">
        <f t="shared" si="82"/>
        <v>7774.7235371007264</v>
      </c>
      <c r="G151" s="27">
        <f t="shared" si="86"/>
        <v>1.9689855686139028E-3</v>
      </c>
      <c r="H151" s="80">
        <f t="shared" si="87"/>
        <v>1</v>
      </c>
      <c r="I151" s="11">
        <f t="shared" si="88"/>
        <v>-30064065</v>
      </c>
      <c r="J151" s="4">
        <f t="shared" si="76"/>
        <v>0</v>
      </c>
      <c r="K151" s="51">
        <f t="shared" si="89"/>
        <v>17246319</v>
      </c>
      <c r="L151" s="86">
        <f t="shared" si="77"/>
        <v>-1605287</v>
      </c>
      <c r="M151" s="4">
        <f t="shared" si="78"/>
        <v>0</v>
      </c>
      <c r="N151" s="51">
        <f t="shared" si="79"/>
        <v>915434</v>
      </c>
      <c r="P151" s="54">
        <f t="shared" ref="P151:P182" si="90">R$17*((1+P$17-Q$17)*(1+P$17+S$17)-Q$17)</f>
        <v>1.4257424811012871E-6</v>
      </c>
      <c r="Q151" s="55">
        <f t="shared" ref="Q151:Q182" si="91">(1+P$17-Q$17)*(1+P$17+S$17)-R$17*((S$17*K150)+((I150+J150)*(1+P$17+S$17)))</f>
        <v>44.302118354516757</v>
      </c>
      <c r="R151" s="55">
        <f t="shared" ref="R151:R182" si="92">-J150*(1+P$17+S$17)</f>
        <v>0</v>
      </c>
      <c r="S151" s="56">
        <f t="shared" ref="S151:S204" si="93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4"/>
        <v>92740</v>
      </c>
      <c r="E152" s="2">
        <f t="shared" si="75"/>
        <v>18213068</v>
      </c>
      <c r="F152" s="63">
        <f t="shared" si="82"/>
        <v>7774.7235371007264</v>
      </c>
      <c r="G152" s="28">
        <f t="shared" si="86"/>
        <v>1.9689855686139028E-3</v>
      </c>
      <c r="H152" s="81">
        <f t="shared" si="87"/>
        <v>1</v>
      </c>
      <c r="I152" s="9">
        <f t="shared" si="88"/>
        <v>-31759337</v>
      </c>
      <c r="J152" s="2">
        <f t="shared" si="76"/>
        <v>0</v>
      </c>
      <c r="K152" s="48">
        <f t="shared" si="89"/>
        <v>18213068</v>
      </c>
      <c r="L152" s="87">
        <f t="shared" si="77"/>
        <v>-1695272</v>
      </c>
      <c r="M152" s="2">
        <f t="shared" si="78"/>
        <v>0</v>
      </c>
      <c r="N152" s="48">
        <f t="shared" si="79"/>
        <v>966749</v>
      </c>
      <c r="P152" s="53">
        <f t="shared" si="90"/>
        <v>1.4257424811012871E-6</v>
      </c>
      <c r="Q152" s="52">
        <f t="shared" si="91"/>
        <v>46.746048281483915</v>
      </c>
      <c r="R152" s="52">
        <f t="shared" si="92"/>
        <v>0</v>
      </c>
      <c r="S152" s="16">
        <f t="shared" si="93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4"/>
        <v>92740</v>
      </c>
      <c r="E153" s="4">
        <f t="shared" si="75"/>
        <v>19234008</v>
      </c>
      <c r="F153" s="64">
        <f t="shared" si="82"/>
        <v>7774.7235371007264</v>
      </c>
      <c r="G153" s="27">
        <f t="shared" si="86"/>
        <v>1.9689855686139028E-3</v>
      </c>
      <c r="H153" s="80">
        <f t="shared" si="87"/>
        <v>1</v>
      </c>
      <c r="I153" s="11">
        <f t="shared" si="88"/>
        <v>-33549638</v>
      </c>
      <c r="J153" s="4">
        <f t="shared" si="76"/>
        <v>0</v>
      </c>
      <c r="K153" s="51">
        <f t="shared" si="89"/>
        <v>19234008</v>
      </c>
      <c r="L153" s="86">
        <f t="shared" si="77"/>
        <v>-1790301</v>
      </c>
      <c r="M153" s="4">
        <f t="shared" si="78"/>
        <v>0</v>
      </c>
      <c r="N153" s="51">
        <f t="shared" si="79"/>
        <v>1020940</v>
      </c>
      <c r="P153" s="54">
        <f t="shared" si="90"/>
        <v>1.4257424811012871E-6</v>
      </c>
      <c r="Q153" s="55">
        <f t="shared" si="91"/>
        <v>49.326973668316931</v>
      </c>
      <c r="R153" s="55">
        <f t="shared" si="92"/>
        <v>0</v>
      </c>
      <c r="S153" s="56">
        <f t="shared" si="93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4"/>
        <v>92740</v>
      </c>
      <c r="E154" s="2">
        <f t="shared" si="75"/>
        <v>20312177</v>
      </c>
      <c r="F154" s="63">
        <f t="shared" si="82"/>
        <v>7774.7235371007264</v>
      </c>
      <c r="G154" s="28">
        <f t="shared" si="86"/>
        <v>1.9689855686139028E-3</v>
      </c>
      <c r="H154" s="81">
        <f t="shared" si="87"/>
        <v>1</v>
      </c>
      <c r="I154" s="9">
        <f t="shared" si="88"/>
        <v>-35440295</v>
      </c>
      <c r="J154" s="2">
        <f t="shared" si="76"/>
        <v>0</v>
      </c>
      <c r="K154" s="48">
        <f t="shared" si="89"/>
        <v>20312177</v>
      </c>
      <c r="L154" s="87">
        <f t="shared" si="77"/>
        <v>-1890657</v>
      </c>
      <c r="M154" s="2">
        <f t="shared" si="78"/>
        <v>0</v>
      </c>
      <c r="N154" s="48">
        <f t="shared" si="79"/>
        <v>1078169</v>
      </c>
      <c r="P154" s="53">
        <f t="shared" si="90"/>
        <v>1.4257424811012871E-6</v>
      </c>
      <c r="Q154" s="52">
        <f t="shared" si="91"/>
        <v>52.052573572615415</v>
      </c>
      <c r="R154" s="52">
        <f t="shared" si="92"/>
        <v>0</v>
      </c>
      <c r="S154" s="16">
        <f t="shared" si="93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4"/>
        <v>92740</v>
      </c>
      <c r="E155" s="4">
        <f t="shared" si="75"/>
        <v>21450783</v>
      </c>
      <c r="F155" s="64">
        <f t="shared" si="82"/>
        <v>7774.7235371007264</v>
      </c>
      <c r="G155" s="27">
        <f t="shared" si="86"/>
        <v>1.9689855686139028E-3</v>
      </c>
      <c r="H155" s="80">
        <f t="shared" si="87"/>
        <v>1</v>
      </c>
      <c r="I155" s="11">
        <f t="shared" si="88"/>
        <v>-37436934</v>
      </c>
      <c r="J155" s="4">
        <f t="shared" si="76"/>
        <v>0</v>
      </c>
      <c r="K155" s="51">
        <f t="shared" si="89"/>
        <v>21450783</v>
      </c>
      <c r="L155" s="86">
        <f t="shared" si="77"/>
        <v>-1996639</v>
      </c>
      <c r="M155" s="4">
        <f t="shared" si="78"/>
        <v>0</v>
      </c>
      <c r="N155" s="51">
        <f t="shared" si="79"/>
        <v>1138606</v>
      </c>
      <c r="P155" s="54">
        <f t="shared" si="90"/>
        <v>1.4257424811012871E-6</v>
      </c>
      <c r="Q155" s="55">
        <f t="shared" si="91"/>
        <v>54.930957985682042</v>
      </c>
      <c r="R155" s="55">
        <f t="shared" si="92"/>
        <v>0</v>
      </c>
      <c r="S155" s="56">
        <f t="shared" si="93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4"/>
        <v>92740</v>
      </c>
      <c r="E156" s="2">
        <f t="shared" si="75"/>
        <v>22653214</v>
      </c>
      <c r="F156" s="63">
        <f t="shared" si="82"/>
        <v>7774.7235371007264</v>
      </c>
      <c r="G156" s="28">
        <f t="shared" si="86"/>
        <v>1.9689855686139028E-3</v>
      </c>
      <c r="H156" s="81">
        <f t="shared" si="87"/>
        <v>1</v>
      </c>
      <c r="I156" s="9">
        <f t="shared" si="88"/>
        <v>-39545495</v>
      </c>
      <c r="J156" s="2">
        <f t="shared" si="76"/>
        <v>0</v>
      </c>
      <c r="K156" s="48">
        <f t="shared" si="89"/>
        <v>22653214</v>
      </c>
      <c r="L156" s="87">
        <f t="shared" si="77"/>
        <v>-2108561</v>
      </c>
      <c r="M156" s="2">
        <f t="shared" si="78"/>
        <v>0</v>
      </c>
      <c r="N156" s="48">
        <f t="shared" si="79"/>
        <v>1202431</v>
      </c>
      <c r="P156" s="53">
        <f t="shared" si="90"/>
        <v>1.4257424811012871E-6</v>
      </c>
      <c r="Q156" s="52">
        <f t="shared" si="91"/>
        <v>57.97069203202517</v>
      </c>
      <c r="R156" s="52">
        <f t="shared" si="92"/>
        <v>0</v>
      </c>
      <c r="S156" s="16">
        <f t="shared" si="93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4"/>
        <v>92740</v>
      </c>
      <c r="E157" s="4">
        <f t="shared" si="75"/>
        <v>23923048</v>
      </c>
      <c r="F157" s="64">
        <f t="shared" si="82"/>
        <v>7774.7235371007264</v>
      </c>
      <c r="G157" s="27">
        <f t="shared" si="86"/>
        <v>1.9689855686139028E-3</v>
      </c>
      <c r="H157" s="80">
        <f t="shared" si="87"/>
        <v>1</v>
      </c>
      <c r="I157" s="11">
        <f t="shared" si="88"/>
        <v>-41772252</v>
      </c>
      <c r="J157" s="4">
        <f t="shared" si="76"/>
        <v>0</v>
      </c>
      <c r="K157" s="51">
        <f t="shared" si="89"/>
        <v>23923048</v>
      </c>
      <c r="L157" s="86">
        <f t="shared" si="77"/>
        <v>-2226757</v>
      </c>
      <c r="M157" s="4">
        <f t="shared" si="78"/>
        <v>0</v>
      </c>
      <c r="N157" s="51">
        <f t="shared" si="79"/>
        <v>1269834</v>
      </c>
      <c r="P157" s="54">
        <f t="shared" si="90"/>
        <v>1.4257424811012871E-6</v>
      </c>
      <c r="Q157" s="55">
        <f t="shared" si="91"/>
        <v>61.180819010660912</v>
      </c>
      <c r="R157" s="55">
        <f t="shared" si="92"/>
        <v>0</v>
      </c>
      <c r="S157" s="56">
        <f t="shared" si="93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4"/>
        <v>92740</v>
      </c>
      <c r="E158" s="2">
        <f t="shared" si="75"/>
        <v>25264063</v>
      </c>
      <c r="F158" s="63">
        <f t="shared" si="82"/>
        <v>7774.7235371007264</v>
      </c>
      <c r="G158" s="28">
        <f t="shared" si="86"/>
        <v>1.9689855686139028E-3</v>
      </c>
      <c r="H158" s="81">
        <f t="shared" si="87"/>
        <v>1</v>
      </c>
      <c r="I158" s="9">
        <f t="shared" si="88"/>
        <v>-44123831</v>
      </c>
      <c r="J158" s="2">
        <f t="shared" si="76"/>
        <v>0</v>
      </c>
      <c r="K158" s="48">
        <f t="shared" si="89"/>
        <v>25264063</v>
      </c>
      <c r="L158" s="87">
        <f t="shared" si="77"/>
        <v>-2351579</v>
      </c>
      <c r="M158" s="2">
        <f t="shared" si="78"/>
        <v>0</v>
      </c>
      <c r="N158" s="48">
        <f t="shared" si="79"/>
        <v>1341015</v>
      </c>
      <c r="P158" s="53">
        <f t="shared" si="90"/>
        <v>1.4257424811012871E-6</v>
      </c>
      <c r="Q158" s="52">
        <f t="shared" si="91"/>
        <v>64.570890644491413</v>
      </c>
      <c r="R158" s="52">
        <f t="shared" si="92"/>
        <v>0</v>
      </c>
      <c r="S158" s="16">
        <f t="shared" si="93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4"/>
        <v>92740</v>
      </c>
      <c r="E159" s="4">
        <f t="shared" si="75"/>
        <v>26680249</v>
      </c>
      <c r="F159" s="64">
        <f t="shared" si="82"/>
        <v>7774.7235371007264</v>
      </c>
      <c r="G159" s="27">
        <f t="shared" si="86"/>
        <v>1.9689855686139028E-3</v>
      </c>
      <c r="H159" s="80">
        <f t="shared" si="87"/>
        <v>1</v>
      </c>
      <c r="I159" s="11">
        <f t="shared" si="88"/>
        <v>-46607228</v>
      </c>
      <c r="J159" s="4">
        <f t="shared" si="76"/>
        <v>0</v>
      </c>
      <c r="K159" s="51">
        <f t="shared" si="89"/>
        <v>26680249</v>
      </c>
      <c r="L159" s="86">
        <f t="shared" si="77"/>
        <v>-2483397</v>
      </c>
      <c r="M159" s="4">
        <f t="shared" si="78"/>
        <v>0</v>
      </c>
      <c r="N159" s="51">
        <f t="shared" si="79"/>
        <v>1416186</v>
      </c>
      <c r="P159" s="54">
        <f t="shared" si="90"/>
        <v>1.4257424811012871E-6</v>
      </c>
      <c r="Q159" s="55">
        <f t="shared" si="91"/>
        <v>68.150994446452643</v>
      </c>
      <c r="R159" s="55">
        <f t="shared" si="92"/>
        <v>0</v>
      </c>
      <c r="S159" s="56">
        <f t="shared" si="93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4"/>
        <v>92740</v>
      </c>
      <c r="E160" s="2">
        <f t="shared" si="75"/>
        <v>28175820</v>
      </c>
      <c r="F160" s="63">
        <f t="shared" si="82"/>
        <v>7774.7235371007264</v>
      </c>
      <c r="G160" s="28">
        <f t="shared" si="86"/>
        <v>1.9689855686139028E-3</v>
      </c>
      <c r="H160" s="81">
        <f t="shared" si="87"/>
        <v>1</v>
      </c>
      <c r="I160" s="9">
        <f t="shared" si="88"/>
        <v>-49229833</v>
      </c>
      <c r="J160" s="2">
        <f t="shared" si="76"/>
        <v>0</v>
      </c>
      <c r="K160" s="48">
        <f t="shared" si="89"/>
        <v>28175820</v>
      </c>
      <c r="L160" s="87">
        <f t="shared" si="77"/>
        <v>-2622605</v>
      </c>
      <c r="M160" s="2">
        <f t="shared" si="78"/>
        <v>0</v>
      </c>
      <c r="N160" s="48">
        <f t="shared" si="79"/>
        <v>1495571</v>
      </c>
      <c r="P160" s="53">
        <f t="shared" si="90"/>
        <v>1.4257424811012871E-6</v>
      </c>
      <c r="Q160" s="52">
        <f t="shared" si="91"/>
        <v>71.931781369076873</v>
      </c>
      <c r="R160" s="52">
        <f t="shared" si="92"/>
        <v>0</v>
      </c>
      <c r="S160" s="16">
        <f t="shared" si="93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4"/>
        <v>92740</v>
      </c>
      <c r="E161" s="4">
        <f t="shared" si="75"/>
        <v>29755226</v>
      </c>
      <c r="F161" s="64">
        <f t="shared" si="82"/>
        <v>7774.7235371007264</v>
      </c>
      <c r="G161" s="27">
        <f t="shared" si="86"/>
        <v>1.9689855686139028E-3</v>
      </c>
      <c r="H161" s="80">
        <f t="shared" si="87"/>
        <v>1</v>
      </c>
      <c r="I161" s="11">
        <f t="shared" si="88"/>
        <v>-51999449</v>
      </c>
      <c r="J161" s="4">
        <f t="shared" si="76"/>
        <v>0</v>
      </c>
      <c r="K161" s="51">
        <f t="shared" si="89"/>
        <v>29755226</v>
      </c>
      <c r="L161" s="86">
        <f t="shared" si="77"/>
        <v>-2769616</v>
      </c>
      <c r="M161" s="4">
        <f t="shared" si="78"/>
        <v>0</v>
      </c>
      <c r="N161" s="51">
        <f t="shared" si="79"/>
        <v>1579406</v>
      </c>
      <c r="P161" s="54">
        <f t="shared" si="90"/>
        <v>1.4257424811012871E-6</v>
      </c>
      <c r="Q161" s="55">
        <f t="shared" si="91"/>
        <v>75.924502103746576</v>
      </c>
      <c r="R161" s="55">
        <f t="shared" si="92"/>
        <v>0</v>
      </c>
      <c r="S161" s="56">
        <f t="shared" si="93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4">D161+IF(M162&gt;0,M162,0)</f>
        <v>92740</v>
      </c>
      <c r="E162" s="2">
        <f t="shared" ref="E162:E204" si="95">E161+IF(N162&gt;0,N162,0)</f>
        <v>31423166</v>
      </c>
      <c r="F162" s="63">
        <f t="shared" si="82"/>
        <v>7774.7235371007264</v>
      </c>
      <c r="G162" s="28">
        <f t="shared" si="86"/>
        <v>1.9689855686139028E-3</v>
      </c>
      <c r="H162" s="81">
        <f t="shared" si="87"/>
        <v>1</v>
      </c>
      <c r="I162" s="9">
        <f t="shared" si="88"/>
        <v>-54924317</v>
      </c>
      <c r="J162" s="2">
        <f t="shared" ref="J162:J204" si="96">S162</f>
        <v>0</v>
      </c>
      <c r="K162" s="48">
        <f t="shared" si="89"/>
        <v>31423166</v>
      </c>
      <c r="L162" s="87">
        <f t="shared" ref="L162:L204" si="97">I162-I161</f>
        <v>-2924868</v>
      </c>
      <c r="M162" s="2">
        <f t="shared" ref="M162:M204" si="98">J162-J161</f>
        <v>0</v>
      </c>
      <c r="N162" s="48">
        <f t="shared" ref="N162:N204" si="99">K162-K161</f>
        <v>1667940</v>
      </c>
      <c r="P162" s="53">
        <f t="shared" si="90"/>
        <v>1.4257424811012871E-6</v>
      </c>
      <c r="Q162" s="52">
        <f t="shared" si="91"/>
        <v>80.141036171872159</v>
      </c>
      <c r="R162" s="52">
        <f t="shared" si="92"/>
        <v>0</v>
      </c>
      <c r="S162" s="16">
        <f t="shared" si="93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4"/>
        <v>92740</v>
      </c>
      <c r="E163" s="4">
        <f t="shared" si="95"/>
        <v>33184603</v>
      </c>
      <c r="F163" s="64">
        <f t="shared" si="82"/>
        <v>7774.7235371007264</v>
      </c>
      <c r="G163" s="27">
        <f t="shared" si="86"/>
        <v>1.9689855686139028E-3</v>
      </c>
      <c r="H163" s="80">
        <f t="shared" si="87"/>
        <v>1</v>
      </c>
      <c r="I163" s="11">
        <f t="shared" si="88"/>
        <v>-58013139</v>
      </c>
      <c r="J163" s="4">
        <f t="shared" si="96"/>
        <v>0</v>
      </c>
      <c r="K163" s="51">
        <f t="shared" si="89"/>
        <v>33184603</v>
      </c>
      <c r="L163" s="86">
        <f t="shared" si="97"/>
        <v>-3088822</v>
      </c>
      <c r="M163" s="4">
        <f t="shared" si="98"/>
        <v>0</v>
      </c>
      <c r="N163" s="51">
        <f t="shared" si="99"/>
        <v>1761437</v>
      </c>
      <c r="P163" s="54">
        <f t="shared" si="90"/>
        <v>1.4257424811012871E-6</v>
      </c>
      <c r="Q163" s="55">
        <f t="shared" si="91"/>
        <v>84.59392980746847</v>
      </c>
      <c r="R163" s="55">
        <f t="shared" si="92"/>
        <v>0</v>
      </c>
      <c r="S163" s="56">
        <f t="shared" si="93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4"/>
        <v>92740</v>
      </c>
      <c r="E164" s="2">
        <f t="shared" si="95"/>
        <v>35044778</v>
      </c>
      <c r="F164" s="63">
        <f t="shared" si="82"/>
        <v>7774.7235371007264</v>
      </c>
      <c r="G164" s="28">
        <f t="shared" si="86"/>
        <v>1.9689855686139028E-3</v>
      </c>
      <c r="H164" s="81">
        <f t="shared" si="87"/>
        <v>1</v>
      </c>
      <c r="I164" s="9">
        <f t="shared" si="88"/>
        <v>-61275106</v>
      </c>
      <c r="J164" s="2">
        <f t="shared" si="96"/>
        <v>0</v>
      </c>
      <c r="K164" s="48">
        <f t="shared" si="89"/>
        <v>35044778</v>
      </c>
      <c r="L164" s="87">
        <f t="shared" si="97"/>
        <v>-3261967</v>
      </c>
      <c r="M164" s="2">
        <f t="shared" si="98"/>
        <v>0</v>
      </c>
      <c r="N164" s="48">
        <f t="shared" si="99"/>
        <v>1860175</v>
      </c>
      <c r="P164" s="53">
        <f t="shared" si="90"/>
        <v>1.4257424811012871E-6</v>
      </c>
      <c r="Q164" s="52">
        <f t="shared" si="91"/>
        <v>89.29643123991552</v>
      </c>
      <c r="R164" s="52">
        <f t="shared" si="92"/>
        <v>0</v>
      </c>
      <c r="S164" s="16">
        <f t="shared" si="93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4"/>
        <v>92740</v>
      </c>
      <c r="E165" s="4">
        <f t="shared" si="95"/>
        <v>37009226</v>
      </c>
      <c r="F165" s="64">
        <f t="shared" si="82"/>
        <v>7774.7235371007264</v>
      </c>
      <c r="G165" s="27">
        <f t="shared" si="86"/>
        <v>1.9689855686139028E-3</v>
      </c>
      <c r="H165" s="80">
        <f t="shared" si="87"/>
        <v>1</v>
      </c>
      <c r="I165" s="11">
        <f t="shared" ref="I165:I196" si="100">INT((S$17*K165+I164)/(1+R$17*J165))</f>
        <v>-64719924</v>
      </c>
      <c r="J165" s="4">
        <f t="shared" si="96"/>
        <v>0</v>
      </c>
      <c r="K165" s="51">
        <f t="shared" ref="K165:K196" si="101">INT((Q$17*J165+K164)/(1+P$17+S$17))</f>
        <v>37009226</v>
      </c>
      <c r="L165" s="86">
        <f t="shared" si="97"/>
        <v>-3444818</v>
      </c>
      <c r="M165" s="4">
        <f t="shared" si="98"/>
        <v>0</v>
      </c>
      <c r="N165" s="51">
        <f t="shared" si="99"/>
        <v>1964448</v>
      </c>
      <c r="P165" s="54">
        <f t="shared" si="90"/>
        <v>1.4257424811012871E-6</v>
      </c>
      <c r="Q165" s="55">
        <f t="shared" si="91"/>
        <v>94.262533043088069</v>
      </c>
      <c r="R165" s="55">
        <f t="shared" si="92"/>
        <v>0</v>
      </c>
      <c r="S165" s="56">
        <f t="shared" si="93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4"/>
        <v>92740</v>
      </c>
      <c r="E166" s="2">
        <f t="shared" si="95"/>
        <v>39083792</v>
      </c>
      <c r="F166" s="63">
        <f t="shared" si="82"/>
        <v>7774.7235371007264</v>
      </c>
      <c r="G166" s="28">
        <f t="shared" si="86"/>
        <v>1.9689855686139028E-3</v>
      </c>
      <c r="H166" s="81">
        <f t="shared" si="87"/>
        <v>1</v>
      </c>
      <c r="I166" s="9">
        <f t="shared" si="100"/>
        <v>-68357843</v>
      </c>
      <c r="J166" s="2">
        <f t="shared" si="96"/>
        <v>0</v>
      </c>
      <c r="K166" s="48">
        <f t="shared" si="101"/>
        <v>39083792</v>
      </c>
      <c r="L166" s="87">
        <f t="shared" si="97"/>
        <v>-3637919</v>
      </c>
      <c r="M166" s="2">
        <f t="shared" si="98"/>
        <v>0</v>
      </c>
      <c r="N166" s="48">
        <f t="shared" si="99"/>
        <v>2074566</v>
      </c>
      <c r="P166" s="53">
        <f t="shared" si="90"/>
        <v>1.4257424811012871E-6</v>
      </c>
      <c r="Q166" s="52">
        <f t="shared" si="91"/>
        <v>99.507011884669367</v>
      </c>
      <c r="R166" s="52">
        <f t="shared" si="92"/>
        <v>0</v>
      </c>
      <c r="S166" s="16">
        <f t="shared" si="93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4"/>
        <v>92740</v>
      </c>
      <c r="E167" s="4">
        <f t="shared" si="95"/>
        <v>41274648</v>
      </c>
      <c r="F167" s="64">
        <f t="shared" si="82"/>
        <v>7774.7235371007264</v>
      </c>
      <c r="G167" s="27">
        <f t="shared" si="86"/>
        <v>1.9689855686139028E-3</v>
      </c>
      <c r="H167" s="80">
        <f t="shared" si="87"/>
        <v>1</v>
      </c>
      <c r="I167" s="11">
        <f t="shared" si="100"/>
        <v>-72199686</v>
      </c>
      <c r="J167" s="4">
        <f t="shared" si="96"/>
        <v>0</v>
      </c>
      <c r="K167" s="51">
        <f t="shared" si="101"/>
        <v>41274648</v>
      </c>
      <c r="L167" s="86">
        <f t="shared" si="97"/>
        <v>-3841843</v>
      </c>
      <c r="M167" s="4">
        <f t="shared" si="98"/>
        <v>0</v>
      </c>
      <c r="N167" s="51">
        <f t="shared" si="99"/>
        <v>2190856</v>
      </c>
      <c r="P167" s="54">
        <f t="shared" si="90"/>
        <v>1.4257424811012871E-6</v>
      </c>
      <c r="Q167" s="55">
        <f t="shared" si="91"/>
        <v>105.04547260031073</v>
      </c>
      <c r="R167" s="55">
        <f t="shared" si="92"/>
        <v>0</v>
      </c>
      <c r="S167" s="56">
        <f t="shared" si="93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4"/>
        <v>92740</v>
      </c>
      <c r="E168" s="2">
        <f t="shared" si="95"/>
        <v>43588314</v>
      </c>
      <c r="F168" s="63">
        <f t="shared" ref="F168:F204" si="102">D168*F167/D167</f>
        <v>7774.7235371007264</v>
      </c>
      <c r="G168" s="28">
        <f t="shared" si="86"/>
        <v>1.9689855686139028E-3</v>
      </c>
      <c r="H168" s="81">
        <f t="shared" si="87"/>
        <v>1</v>
      </c>
      <c r="I168" s="9">
        <f t="shared" si="100"/>
        <v>-76256885</v>
      </c>
      <c r="J168" s="2">
        <f t="shared" si="96"/>
        <v>0</v>
      </c>
      <c r="K168" s="48">
        <f t="shared" si="101"/>
        <v>43588314</v>
      </c>
      <c r="L168" s="87">
        <f t="shared" si="97"/>
        <v>-4057199</v>
      </c>
      <c r="M168" s="2">
        <f t="shared" si="98"/>
        <v>0</v>
      </c>
      <c r="N168" s="48">
        <f t="shared" si="99"/>
        <v>2313666</v>
      </c>
      <c r="P168" s="53">
        <f t="shared" si="90"/>
        <v>1.4257424811012871E-6</v>
      </c>
      <c r="Q168" s="52">
        <f t="shared" si="91"/>
        <v>110.89439240949834</v>
      </c>
      <c r="R168" s="52">
        <f t="shared" si="92"/>
        <v>0</v>
      </c>
      <c r="S168" s="16">
        <f t="shared" si="93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4"/>
        <v>92740</v>
      </c>
      <c r="E169" s="4">
        <f t="shared" si="95"/>
        <v>46031673</v>
      </c>
      <c r="F169" s="64">
        <f t="shared" si="102"/>
        <v>7774.7235371007264</v>
      </c>
      <c r="G169" s="27">
        <f t="shared" si="86"/>
        <v>1.9689855686139028E-3</v>
      </c>
      <c r="H169" s="80">
        <f t="shared" si="87"/>
        <v>1</v>
      </c>
      <c r="I169" s="11">
        <f t="shared" si="100"/>
        <v>-80541512</v>
      </c>
      <c r="J169" s="4">
        <f t="shared" si="96"/>
        <v>0</v>
      </c>
      <c r="K169" s="51">
        <f t="shared" si="101"/>
        <v>46031673</v>
      </c>
      <c r="L169" s="86">
        <f t="shared" si="97"/>
        <v>-4284627</v>
      </c>
      <c r="M169" s="4">
        <f t="shared" si="98"/>
        <v>0</v>
      </c>
      <c r="N169" s="51">
        <f t="shared" si="99"/>
        <v>2443359</v>
      </c>
      <c r="P169" s="54">
        <f t="shared" si="90"/>
        <v>1.4257424811012871E-6</v>
      </c>
      <c r="Q169" s="55">
        <f t="shared" si="91"/>
        <v>117.07117578955615</v>
      </c>
      <c r="R169" s="55">
        <f t="shared" si="92"/>
        <v>0</v>
      </c>
      <c r="S169" s="56">
        <f t="shared" si="93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4"/>
        <v>92740</v>
      </c>
      <c r="E170" s="2">
        <f t="shared" si="95"/>
        <v>48611996</v>
      </c>
      <c r="F170" s="63">
        <f t="shared" si="102"/>
        <v>7774.7235371007264</v>
      </c>
      <c r="G170" s="28">
        <f t="shared" si="86"/>
        <v>1.9689855686139028E-3</v>
      </c>
      <c r="H170" s="81">
        <f t="shared" si="87"/>
        <v>1</v>
      </c>
      <c r="I170" s="9">
        <f t="shared" si="100"/>
        <v>-85066315</v>
      </c>
      <c r="J170" s="2">
        <f t="shared" si="96"/>
        <v>0</v>
      </c>
      <c r="K170" s="48">
        <f t="shared" si="101"/>
        <v>48611996</v>
      </c>
      <c r="L170" s="87">
        <f t="shared" si="97"/>
        <v>-4524803</v>
      </c>
      <c r="M170" s="2">
        <f t="shared" si="98"/>
        <v>0</v>
      </c>
      <c r="N170" s="48">
        <f t="shared" si="99"/>
        <v>2580323</v>
      </c>
      <c r="P170" s="53">
        <f t="shared" si="90"/>
        <v>1.4257424811012871E-6</v>
      </c>
      <c r="Q170" s="52">
        <f t="shared" si="91"/>
        <v>123.59420129132862</v>
      </c>
      <c r="R170" s="52">
        <f t="shared" si="92"/>
        <v>0</v>
      </c>
      <c r="S170" s="16">
        <f t="shared" si="93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4"/>
        <v>92740</v>
      </c>
      <c r="E171" s="4">
        <f t="shared" si="95"/>
        <v>51336960</v>
      </c>
      <c r="F171" s="64">
        <f t="shared" si="102"/>
        <v>7774.7235371007264</v>
      </c>
      <c r="G171" s="27">
        <f t="shared" si="86"/>
        <v>1.9689855686139028E-3</v>
      </c>
      <c r="H171" s="80">
        <f t="shared" si="87"/>
        <v>1</v>
      </c>
      <c r="I171" s="11">
        <f t="shared" si="100"/>
        <v>-89844758</v>
      </c>
      <c r="J171" s="4">
        <f t="shared" si="96"/>
        <v>0</v>
      </c>
      <c r="K171" s="51">
        <f t="shared" si="101"/>
        <v>51336960</v>
      </c>
      <c r="L171" s="86">
        <f t="shared" si="97"/>
        <v>-4778443</v>
      </c>
      <c r="M171" s="4">
        <f t="shared" si="98"/>
        <v>0</v>
      </c>
      <c r="N171" s="51">
        <f t="shared" si="99"/>
        <v>2724964</v>
      </c>
      <c r="P171" s="54">
        <f t="shared" si="90"/>
        <v>1.4257424811012871E-6</v>
      </c>
      <c r="Q171" s="55">
        <f t="shared" si="91"/>
        <v>130.48287698001289</v>
      </c>
      <c r="R171" s="55">
        <f t="shared" si="92"/>
        <v>0</v>
      </c>
      <c r="S171" s="56">
        <f t="shared" si="93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4"/>
        <v>92740</v>
      </c>
      <c r="E172" s="2">
        <f t="shared" si="95"/>
        <v>54214672</v>
      </c>
      <c r="F172" s="63">
        <f t="shared" si="102"/>
        <v>7774.7235371007264</v>
      </c>
      <c r="G172" s="28">
        <f t="shared" si="86"/>
        <v>1.9689855686139028E-3</v>
      </c>
      <c r="H172" s="81">
        <f t="shared" si="87"/>
        <v>1</v>
      </c>
      <c r="I172" s="9">
        <f t="shared" si="100"/>
        <v>-94891058</v>
      </c>
      <c r="J172" s="2">
        <f t="shared" si="96"/>
        <v>0</v>
      </c>
      <c r="K172" s="48">
        <f t="shared" si="101"/>
        <v>54214672</v>
      </c>
      <c r="L172" s="87">
        <f t="shared" si="97"/>
        <v>-5046300</v>
      </c>
      <c r="M172" s="2">
        <f t="shared" si="98"/>
        <v>0</v>
      </c>
      <c r="N172" s="48">
        <f t="shared" si="99"/>
        <v>2877712</v>
      </c>
      <c r="P172" s="53">
        <f t="shared" si="90"/>
        <v>1.4257424811012871E-6</v>
      </c>
      <c r="Q172" s="52">
        <f t="shared" si="91"/>
        <v>137.75770065050071</v>
      </c>
      <c r="R172" s="52">
        <f t="shared" si="92"/>
        <v>0</v>
      </c>
      <c r="S172" s="16">
        <f t="shared" si="93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4"/>
        <v>92740</v>
      </c>
      <c r="E173" s="4">
        <f t="shared" si="95"/>
        <v>57253696</v>
      </c>
      <c r="F173" s="64">
        <f t="shared" si="102"/>
        <v>7774.7235371007264</v>
      </c>
      <c r="G173" s="27">
        <f t="shared" si="86"/>
        <v>1.9689855686139028E-3</v>
      </c>
      <c r="H173" s="80">
        <f t="shared" si="87"/>
        <v>1</v>
      </c>
      <c r="I173" s="11">
        <f t="shared" si="100"/>
        <v>-100220231</v>
      </c>
      <c r="J173" s="4">
        <f t="shared" si="96"/>
        <v>0</v>
      </c>
      <c r="K173" s="51">
        <f t="shared" si="101"/>
        <v>57253696</v>
      </c>
      <c r="L173" s="86">
        <f t="shared" si="97"/>
        <v>-5329173</v>
      </c>
      <c r="M173" s="4">
        <f t="shared" si="98"/>
        <v>0</v>
      </c>
      <c r="N173" s="51">
        <f t="shared" si="99"/>
        <v>3039024</v>
      </c>
      <c r="P173" s="54">
        <f t="shared" si="90"/>
        <v>1.4257424811012871E-6</v>
      </c>
      <c r="Q173" s="55">
        <f t="shared" si="91"/>
        <v>145.4403165681187</v>
      </c>
      <c r="R173" s="55">
        <f t="shared" si="92"/>
        <v>0</v>
      </c>
      <c r="S173" s="56">
        <f t="shared" si="93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4"/>
        <v>92740</v>
      </c>
      <c r="E174" s="2">
        <f t="shared" si="95"/>
        <v>60463073</v>
      </c>
      <c r="F174" s="63">
        <f t="shared" si="102"/>
        <v>7774.7235371007264</v>
      </c>
      <c r="G174" s="28">
        <f t="shared" si="86"/>
        <v>1.9689855686139028E-3</v>
      </c>
      <c r="H174" s="81">
        <f t="shared" si="87"/>
        <v>1</v>
      </c>
      <c r="I174" s="9">
        <f t="shared" si="100"/>
        <v>-105848132</v>
      </c>
      <c r="J174" s="2">
        <f t="shared" si="96"/>
        <v>0</v>
      </c>
      <c r="K174" s="48">
        <f t="shared" si="101"/>
        <v>60463073</v>
      </c>
      <c r="L174" s="87">
        <f t="shared" si="97"/>
        <v>-5627901</v>
      </c>
      <c r="M174" s="2">
        <f t="shared" si="98"/>
        <v>0</v>
      </c>
      <c r="N174" s="48">
        <f t="shared" si="99"/>
        <v>3209377</v>
      </c>
      <c r="P174" s="53">
        <f t="shared" si="90"/>
        <v>1.4257424811012871E-6</v>
      </c>
      <c r="Q174" s="52">
        <f t="shared" si="91"/>
        <v>153.55358560902755</v>
      </c>
      <c r="R174" s="52">
        <f t="shared" si="92"/>
        <v>0</v>
      </c>
      <c r="S174" s="16">
        <f t="shared" si="93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4"/>
        <v>92740</v>
      </c>
      <c r="E175" s="4">
        <f t="shared" si="95"/>
        <v>63852353</v>
      </c>
      <c r="F175" s="64">
        <f t="shared" si="102"/>
        <v>7774.7235371007264</v>
      </c>
      <c r="G175" s="27">
        <f t="shared" si="86"/>
        <v>1.9689855686139028E-3</v>
      </c>
      <c r="H175" s="80">
        <f t="shared" si="87"/>
        <v>1</v>
      </c>
      <c r="I175" s="11">
        <f t="shared" si="100"/>
        <v>-111791507</v>
      </c>
      <c r="J175" s="4">
        <f t="shared" si="96"/>
        <v>0</v>
      </c>
      <c r="K175" s="51">
        <f t="shared" si="101"/>
        <v>63852353</v>
      </c>
      <c r="L175" s="86">
        <f t="shared" si="97"/>
        <v>-5943375</v>
      </c>
      <c r="M175" s="4">
        <f t="shared" si="98"/>
        <v>0</v>
      </c>
      <c r="N175" s="51">
        <f t="shared" si="99"/>
        <v>3389280</v>
      </c>
      <c r="P175" s="54">
        <f t="shared" si="90"/>
        <v>1.4257424811012871E-6</v>
      </c>
      <c r="Q175" s="55">
        <f t="shared" si="91"/>
        <v>162.1216457589787</v>
      </c>
      <c r="R175" s="55">
        <f t="shared" si="92"/>
        <v>0</v>
      </c>
      <c r="S175" s="56">
        <f t="shared" si="93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4"/>
        <v>92740</v>
      </c>
      <c r="E176" s="2">
        <f t="shared" si="95"/>
        <v>67431621</v>
      </c>
      <c r="F176" s="63">
        <f t="shared" si="102"/>
        <v>7774.7235371007264</v>
      </c>
      <c r="G176" s="28">
        <f t="shared" si="86"/>
        <v>1.9689855686139028E-3</v>
      </c>
      <c r="H176" s="81">
        <f t="shared" si="87"/>
        <v>1</v>
      </c>
      <c r="I176" s="9">
        <f t="shared" si="100"/>
        <v>-118068040</v>
      </c>
      <c r="J176" s="2">
        <f t="shared" si="96"/>
        <v>0</v>
      </c>
      <c r="K176" s="48">
        <f t="shared" si="101"/>
        <v>67431621</v>
      </c>
      <c r="L176" s="87">
        <f t="shared" si="97"/>
        <v>-6276533</v>
      </c>
      <c r="M176" s="2">
        <f t="shared" si="98"/>
        <v>0</v>
      </c>
      <c r="N176" s="48">
        <f t="shared" si="99"/>
        <v>3579268</v>
      </c>
      <c r="P176" s="53">
        <f t="shared" si="90"/>
        <v>1.4257424811012871E-6</v>
      </c>
      <c r="Q176" s="52">
        <f t="shared" si="91"/>
        <v>171.16999161194192</v>
      </c>
      <c r="R176" s="52">
        <f t="shared" si="92"/>
        <v>0</v>
      </c>
      <c r="S176" s="16">
        <f t="shared" si="93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4"/>
        <v>92740</v>
      </c>
      <c r="E177" s="4">
        <f t="shared" si="95"/>
        <v>71211526</v>
      </c>
      <c r="F177" s="64">
        <f t="shared" si="102"/>
        <v>7774.7235371007264</v>
      </c>
      <c r="G177" s="27">
        <f t="shared" si="86"/>
        <v>1.9689855686139028E-3</v>
      </c>
      <c r="H177" s="80">
        <f t="shared" si="87"/>
        <v>1</v>
      </c>
      <c r="I177" s="11">
        <f t="shared" si="100"/>
        <v>-124696407</v>
      </c>
      <c r="J177" s="4">
        <f t="shared" si="96"/>
        <v>0</v>
      </c>
      <c r="K177" s="51">
        <f t="shared" si="101"/>
        <v>71211526</v>
      </c>
      <c r="L177" s="86">
        <f t="shared" si="97"/>
        <v>-6628367</v>
      </c>
      <c r="M177" s="4">
        <f t="shared" si="98"/>
        <v>0</v>
      </c>
      <c r="N177" s="51">
        <f t="shared" si="99"/>
        <v>3779905</v>
      </c>
      <c r="P177" s="54">
        <f t="shared" si="90"/>
        <v>1.4257424811012871E-6</v>
      </c>
      <c r="Q177" s="55">
        <f t="shared" si="91"/>
        <v>180.7255458104126</v>
      </c>
      <c r="R177" s="55">
        <f t="shared" si="92"/>
        <v>0</v>
      </c>
      <c r="S177" s="56">
        <f t="shared" si="93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4"/>
        <v>92740</v>
      </c>
      <c r="E178" s="2">
        <f t="shared" si="95"/>
        <v>75203315</v>
      </c>
      <c r="F178" s="63">
        <f t="shared" si="102"/>
        <v>7774.7235371007264</v>
      </c>
      <c r="G178" s="28">
        <f t="shared" si="86"/>
        <v>1.9689855686139028E-3</v>
      </c>
      <c r="H178" s="81">
        <f t="shared" si="87"/>
        <v>1</v>
      </c>
      <c r="I178" s="9">
        <f t="shared" si="100"/>
        <v>-131696330</v>
      </c>
      <c r="J178" s="2">
        <f t="shared" si="96"/>
        <v>0</v>
      </c>
      <c r="K178" s="48">
        <f t="shared" si="101"/>
        <v>75203315</v>
      </c>
      <c r="L178" s="87">
        <f t="shared" si="97"/>
        <v>-6999923</v>
      </c>
      <c r="M178" s="2">
        <f t="shared" si="98"/>
        <v>0</v>
      </c>
      <c r="N178" s="48">
        <f t="shared" si="99"/>
        <v>3991789</v>
      </c>
      <c r="P178" s="53">
        <f t="shared" si="90"/>
        <v>1.4257424811012871E-6</v>
      </c>
      <c r="Q178" s="52">
        <f t="shared" si="91"/>
        <v>190.81674100214761</v>
      </c>
      <c r="R178" s="52">
        <f t="shared" si="92"/>
        <v>0</v>
      </c>
      <c r="S178" s="16">
        <f t="shared" si="93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4"/>
        <v>92740</v>
      </c>
      <c r="E179" s="4">
        <f t="shared" si="95"/>
        <v>79418865</v>
      </c>
      <c r="F179" s="64">
        <f t="shared" si="102"/>
        <v>7774.7235371007264</v>
      </c>
      <c r="G179" s="27">
        <f t="shared" si="86"/>
        <v>1.9689855686139028E-3</v>
      </c>
      <c r="H179" s="80">
        <f t="shared" si="87"/>
        <v>1</v>
      </c>
      <c r="I179" s="11">
        <f t="shared" si="100"/>
        <v>-139088636</v>
      </c>
      <c r="J179" s="4">
        <f t="shared" si="96"/>
        <v>0</v>
      </c>
      <c r="K179" s="51">
        <f t="shared" si="101"/>
        <v>79418865</v>
      </c>
      <c r="L179" s="86">
        <f t="shared" si="97"/>
        <v>-7392306</v>
      </c>
      <c r="M179" s="4">
        <f t="shared" si="98"/>
        <v>0</v>
      </c>
      <c r="N179" s="51">
        <f t="shared" si="99"/>
        <v>4215550</v>
      </c>
      <c r="P179" s="54">
        <f t="shared" si="90"/>
        <v>1.4257424811012871E-6</v>
      </c>
      <c r="Q179" s="55">
        <f t="shared" si="91"/>
        <v>201.47360250543832</v>
      </c>
      <c r="R179" s="55">
        <f t="shared" si="92"/>
        <v>0</v>
      </c>
      <c r="S179" s="56">
        <f t="shared" si="93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4"/>
        <v>92740</v>
      </c>
      <c r="E180" s="2">
        <f t="shared" si="95"/>
        <v>83870719</v>
      </c>
      <c r="F180" s="63">
        <f t="shared" si="102"/>
        <v>7774.7235371007264</v>
      </c>
      <c r="G180" s="28">
        <f t="shared" si="86"/>
        <v>1.9689855686139028E-3</v>
      </c>
      <c r="H180" s="81">
        <f t="shared" si="87"/>
        <v>1</v>
      </c>
      <c r="I180" s="9">
        <f t="shared" si="100"/>
        <v>-146895320</v>
      </c>
      <c r="J180" s="2">
        <f t="shared" si="96"/>
        <v>0</v>
      </c>
      <c r="K180" s="48">
        <f t="shared" si="101"/>
        <v>83870719</v>
      </c>
      <c r="L180" s="87">
        <f t="shared" si="97"/>
        <v>-7806684</v>
      </c>
      <c r="M180" s="2">
        <f t="shared" si="98"/>
        <v>0</v>
      </c>
      <c r="N180" s="48">
        <f t="shared" si="99"/>
        <v>4451854</v>
      </c>
      <c r="P180" s="53">
        <f t="shared" si="90"/>
        <v>1.4257424811012871E-6</v>
      </c>
      <c r="Q180" s="52">
        <f t="shared" si="91"/>
        <v>212.7278378990446</v>
      </c>
      <c r="R180" s="52">
        <f t="shared" si="92"/>
        <v>0</v>
      </c>
      <c r="S180" s="16">
        <f t="shared" si="93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4"/>
        <v>92740</v>
      </c>
      <c r="E181" s="4">
        <f t="shared" si="95"/>
        <v>88572124</v>
      </c>
      <c r="F181" s="64">
        <f t="shared" si="102"/>
        <v>7774.7235371007264</v>
      </c>
      <c r="G181" s="27">
        <f t="shared" si="86"/>
        <v>1.9689855686139028E-3</v>
      </c>
      <c r="H181" s="80">
        <f t="shared" si="87"/>
        <v>1</v>
      </c>
      <c r="I181" s="11">
        <f t="shared" si="100"/>
        <v>-155139611</v>
      </c>
      <c r="J181" s="4">
        <f t="shared" si="96"/>
        <v>0</v>
      </c>
      <c r="K181" s="51">
        <f t="shared" si="101"/>
        <v>88572124</v>
      </c>
      <c r="L181" s="86">
        <f t="shared" si="97"/>
        <v>-8244291</v>
      </c>
      <c r="M181" s="4">
        <f t="shared" si="98"/>
        <v>0</v>
      </c>
      <c r="N181" s="51">
        <f t="shared" si="99"/>
        <v>4701405</v>
      </c>
      <c r="P181" s="54">
        <f t="shared" si="90"/>
        <v>1.4257424811012871E-6</v>
      </c>
      <c r="Q181" s="55">
        <f t="shared" si="91"/>
        <v>224.6129329454196</v>
      </c>
      <c r="R181" s="55">
        <f t="shared" si="92"/>
        <v>0</v>
      </c>
      <c r="S181" s="56">
        <f t="shared" si="93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4"/>
        <v>92740</v>
      </c>
      <c r="E182" s="2">
        <f t="shared" si="95"/>
        <v>93537068</v>
      </c>
      <c r="F182" s="63">
        <f t="shared" si="102"/>
        <v>7774.7235371007264</v>
      </c>
      <c r="G182" s="28">
        <f t="shared" si="86"/>
        <v>1.9689855686139028E-3</v>
      </c>
      <c r="H182" s="81">
        <f t="shared" si="87"/>
        <v>1</v>
      </c>
      <c r="I182" s="9">
        <f t="shared" si="100"/>
        <v>-163846039</v>
      </c>
      <c r="J182" s="2">
        <f t="shared" si="96"/>
        <v>0</v>
      </c>
      <c r="K182" s="48">
        <f t="shared" si="101"/>
        <v>93537068</v>
      </c>
      <c r="L182" s="87">
        <f t="shared" si="97"/>
        <v>-8706428</v>
      </c>
      <c r="M182" s="2">
        <f t="shared" si="98"/>
        <v>0</v>
      </c>
      <c r="N182" s="48">
        <f t="shared" si="99"/>
        <v>4964944</v>
      </c>
      <c r="P182" s="53">
        <f t="shared" si="90"/>
        <v>1.4257424811012871E-6</v>
      </c>
      <c r="Q182" s="52">
        <f t="shared" si="91"/>
        <v>237.16425212219457</v>
      </c>
      <c r="R182" s="52">
        <f t="shared" si="92"/>
        <v>0</v>
      </c>
      <c r="S182" s="16">
        <f t="shared" si="93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4"/>
        <v>92740</v>
      </c>
      <c r="E183" s="4">
        <f t="shared" si="95"/>
        <v>98780324</v>
      </c>
      <c r="F183" s="64">
        <f t="shared" si="102"/>
        <v>7774.7235371007264</v>
      </c>
      <c r="G183" s="27">
        <f t="shared" si="86"/>
        <v>1.9689855686139028E-3</v>
      </c>
      <c r="H183" s="80">
        <f t="shared" si="87"/>
        <v>1</v>
      </c>
      <c r="I183" s="11">
        <f t="shared" si="100"/>
        <v>-173040509</v>
      </c>
      <c r="J183" s="4">
        <f t="shared" si="96"/>
        <v>0</v>
      </c>
      <c r="K183" s="51">
        <f t="shared" si="101"/>
        <v>98780324</v>
      </c>
      <c r="L183" s="86">
        <f t="shared" si="97"/>
        <v>-9194470</v>
      </c>
      <c r="M183" s="4">
        <f t="shared" si="98"/>
        <v>0</v>
      </c>
      <c r="N183" s="51">
        <f t="shared" si="99"/>
        <v>5243256</v>
      </c>
      <c r="P183" s="54">
        <f t="shared" ref="P183:P204" si="103">R$17*((1+P$17-Q$17)*(1+P$17+S$17)-Q$17)</f>
        <v>1.4257424811012871E-6</v>
      </c>
      <c r="Q183" s="55">
        <f t="shared" ref="Q183:Q204" si="104">(1+P$17-Q$17)*(1+P$17+S$17)-R$17*((S$17*K182)+((I182+J182)*(1+P$17+S$17)))</f>
        <v>250.41914045357197</v>
      </c>
      <c r="R183" s="55">
        <f t="shared" ref="R183:R204" si="105">-J182*(1+P$17+S$17)</f>
        <v>0</v>
      </c>
      <c r="S183" s="56">
        <f t="shared" si="93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4"/>
        <v>92740</v>
      </c>
      <c r="E184" s="2">
        <f t="shared" si="95"/>
        <v>104317492</v>
      </c>
      <c r="F184" s="63">
        <f t="shared" si="102"/>
        <v>7774.7235371007264</v>
      </c>
      <c r="G184" s="28">
        <f t="shared" si="86"/>
        <v>1.9689855686139028E-3</v>
      </c>
      <c r="H184" s="81">
        <f t="shared" si="87"/>
        <v>1</v>
      </c>
      <c r="I184" s="9">
        <f t="shared" si="100"/>
        <v>-182750378</v>
      </c>
      <c r="J184" s="2">
        <f t="shared" si="96"/>
        <v>0</v>
      </c>
      <c r="K184" s="48">
        <f t="shared" si="101"/>
        <v>104317492</v>
      </c>
      <c r="L184" s="87">
        <f t="shared" si="97"/>
        <v>-9709869</v>
      </c>
      <c r="M184" s="2">
        <f t="shared" si="98"/>
        <v>0</v>
      </c>
      <c r="N184" s="48">
        <f t="shared" si="99"/>
        <v>5537168</v>
      </c>
      <c r="P184" s="53">
        <f t="shared" si="103"/>
        <v>1.4257424811012871E-6</v>
      </c>
      <c r="Q184" s="52">
        <f t="shared" si="104"/>
        <v>264.41703642497646</v>
      </c>
      <c r="R184" s="52">
        <f t="shared" si="105"/>
        <v>0</v>
      </c>
      <c r="S184" s="16">
        <f t="shared" si="93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4"/>
        <v>92740</v>
      </c>
      <c r="E185" s="4">
        <f t="shared" si="95"/>
        <v>110165049</v>
      </c>
      <c r="F185" s="64">
        <f t="shared" si="102"/>
        <v>7774.7235371007264</v>
      </c>
      <c r="G185" s="27">
        <f t="shared" si="86"/>
        <v>1.9689855686139028E-3</v>
      </c>
      <c r="H185" s="80">
        <f t="shared" si="87"/>
        <v>1</v>
      </c>
      <c r="I185" s="11">
        <f t="shared" si="100"/>
        <v>-193004538</v>
      </c>
      <c r="J185" s="4">
        <f t="shared" si="96"/>
        <v>0</v>
      </c>
      <c r="K185" s="51">
        <f t="shared" si="101"/>
        <v>110165049</v>
      </c>
      <c r="L185" s="86">
        <f t="shared" si="97"/>
        <v>-10254160</v>
      </c>
      <c r="M185" s="4">
        <f t="shared" si="98"/>
        <v>0</v>
      </c>
      <c r="N185" s="51">
        <f t="shared" si="99"/>
        <v>5847557</v>
      </c>
      <c r="P185" s="54">
        <f t="shared" si="103"/>
        <v>1.4257424811012871E-6</v>
      </c>
      <c r="Q185" s="55">
        <f t="shared" si="104"/>
        <v>279.19958893913667</v>
      </c>
      <c r="R185" s="55">
        <f t="shared" si="105"/>
        <v>0</v>
      </c>
      <c r="S185" s="56">
        <f t="shared" si="93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4"/>
        <v>92740</v>
      </c>
      <c r="E186" s="2">
        <f t="shared" si="95"/>
        <v>116340393</v>
      </c>
      <c r="F186" s="63">
        <f t="shared" si="102"/>
        <v>7774.7235371007264</v>
      </c>
      <c r="G186" s="28">
        <f t="shared" si="86"/>
        <v>1.9689855686139028E-3</v>
      </c>
      <c r="H186" s="81">
        <f t="shared" si="87"/>
        <v>1</v>
      </c>
      <c r="I186" s="9">
        <f t="shared" si="100"/>
        <v>-203833498</v>
      </c>
      <c r="J186" s="2">
        <f t="shared" si="96"/>
        <v>0</v>
      </c>
      <c r="K186" s="48">
        <f t="shared" si="101"/>
        <v>116340393</v>
      </c>
      <c r="L186" s="87">
        <f t="shared" si="97"/>
        <v>-10828960</v>
      </c>
      <c r="M186" s="2">
        <f t="shared" si="98"/>
        <v>0</v>
      </c>
      <c r="N186" s="48">
        <f t="shared" si="99"/>
        <v>6175344</v>
      </c>
      <c r="P186" s="53">
        <f t="shared" si="103"/>
        <v>1.4257424811012871E-6</v>
      </c>
      <c r="Q186" s="52">
        <f t="shared" si="104"/>
        <v>294.81078405551796</v>
      </c>
      <c r="R186" s="52">
        <f t="shared" si="105"/>
        <v>0</v>
      </c>
      <c r="S186" s="16">
        <f t="shared" si="93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4"/>
        <v>92740</v>
      </c>
      <c r="E187" s="4">
        <f t="shared" si="95"/>
        <v>122861898</v>
      </c>
      <c r="F187" s="64">
        <f t="shared" si="102"/>
        <v>7774.7235371007264</v>
      </c>
      <c r="G187" s="27">
        <f t="shared" si="86"/>
        <v>1.9689855686139028E-3</v>
      </c>
      <c r="H187" s="80">
        <f t="shared" si="87"/>
        <v>1</v>
      </c>
      <c r="I187" s="11">
        <f t="shared" si="100"/>
        <v>-215269480</v>
      </c>
      <c r="J187" s="4">
        <f t="shared" si="96"/>
        <v>0</v>
      </c>
      <c r="K187" s="51">
        <f t="shared" si="101"/>
        <v>122861898</v>
      </c>
      <c r="L187" s="86">
        <f t="shared" si="97"/>
        <v>-11435982</v>
      </c>
      <c r="M187" s="4">
        <f t="shared" si="98"/>
        <v>0</v>
      </c>
      <c r="N187" s="51">
        <f t="shared" si="99"/>
        <v>6521505</v>
      </c>
      <c r="P187" s="54">
        <f t="shared" si="103"/>
        <v>1.4257424811012871E-6</v>
      </c>
      <c r="Q187" s="55">
        <f t="shared" si="104"/>
        <v>311.29706943789472</v>
      </c>
      <c r="R187" s="55">
        <f t="shared" si="105"/>
        <v>0</v>
      </c>
      <c r="S187" s="56">
        <f t="shared" si="93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4"/>
        <v>92740</v>
      </c>
      <c r="E188" s="2">
        <f t="shared" si="95"/>
        <v>129748968</v>
      </c>
      <c r="F188" s="63">
        <f t="shared" si="102"/>
        <v>7774.7235371007264</v>
      </c>
      <c r="G188" s="28">
        <f t="shared" si="86"/>
        <v>1.9689855686139028E-3</v>
      </c>
      <c r="H188" s="81">
        <f t="shared" si="87"/>
        <v>1</v>
      </c>
      <c r="I188" s="9">
        <f t="shared" si="100"/>
        <v>-227346510</v>
      </c>
      <c r="J188" s="2">
        <f t="shared" si="96"/>
        <v>0</v>
      </c>
      <c r="K188" s="48">
        <f t="shared" si="101"/>
        <v>129748968</v>
      </c>
      <c r="L188" s="87">
        <f t="shared" si="97"/>
        <v>-12077030</v>
      </c>
      <c r="M188" s="2">
        <f t="shared" si="98"/>
        <v>0</v>
      </c>
      <c r="N188" s="48">
        <f t="shared" si="99"/>
        <v>6887070</v>
      </c>
      <c r="P188" s="53">
        <f t="shared" si="103"/>
        <v>1.4257424811012871E-6</v>
      </c>
      <c r="Q188" s="52">
        <f t="shared" si="104"/>
        <v>328.70750054331813</v>
      </c>
      <c r="R188" s="52">
        <f t="shared" si="105"/>
        <v>0</v>
      </c>
      <c r="S188" s="16">
        <f t="shared" si="93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4"/>
        <v>92740</v>
      </c>
      <c r="E189" s="4">
        <f t="shared" si="95"/>
        <v>137022096</v>
      </c>
      <c r="F189" s="64">
        <f t="shared" si="102"/>
        <v>7774.7235371007264</v>
      </c>
      <c r="G189" s="27">
        <f t="shared" si="86"/>
        <v>1.9689855686139028E-3</v>
      </c>
      <c r="H189" s="80">
        <f t="shared" si="87"/>
        <v>1</v>
      </c>
      <c r="I189" s="11">
        <f t="shared" si="100"/>
        <v>-240100523</v>
      </c>
      <c r="J189" s="4">
        <f t="shared" si="96"/>
        <v>0</v>
      </c>
      <c r="K189" s="51">
        <f t="shared" si="101"/>
        <v>137022096</v>
      </c>
      <c r="L189" s="86">
        <f t="shared" si="97"/>
        <v>-12754013</v>
      </c>
      <c r="M189" s="4">
        <f t="shared" si="98"/>
        <v>0</v>
      </c>
      <c r="N189" s="51">
        <f t="shared" si="99"/>
        <v>7273128</v>
      </c>
      <c r="P189" s="54">
        <f t="shared" si="103"/>
        <v>1.4257424811012871E-6</v>
      </c>
      <c r="Q189" s="55">
        <f t="shared" si="104"/>
        <v>347.09387946129914</v>
      </c>
      <c r="R189" s="55">
        <f t="shared" si="105"/>
        <v>0</v>
      </c>
      <c r="S189" s="56">
        <f t="shared" si="93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4"/>
        <v>92740</v>
      </c>
      <c r="E190" s="2">
        <f t="shared" si="95"/>
        <v>144702922</v>
      </c>
      <c r="F190" s="63">
        <f t="shared" si="102"/>
        <v>7774.7235371007264</v>
      </c>
      <c r="G190" s="28">
        <f t="shared" si="86"/>
        <v>1.9689855686139028E-3</v>
      </c>
      <c r="H190" s="81">
        <f t="shared" si="87"/>
        <v>1</v>
      </c>
      <c r="I190" s="9">
        <f t="shared" si="100"/>
        <v>-253569467</v>
      </c>
      <c r="J190" s="2">
        <f t="shared" si="96"/>
        <v>0</v>
      </c>
      <c r="K190" s="48">
        <f t="shared" si="101"/>
        <v>144702922</v>
      </c>
      <c r="L190" s="87">
        <f t="shared" si="97"/>
        <v>-13468944</v>
      </c>
      <c r="M190" s="2">
        <f t="shared" si="98"/>
        <v>0</v>
      </c>
      <c r="N190" s="48">
        <f t="shared" si="99"/>
        <v>7680826</v>
      </c>
      <c r="P190" s="53">
        <f t="shared" si="103"/>
        <v>1.4257424811012871E-6</v>
      </c>
      <c r="Q190" s="52">
        <f t="shared" si="104"/>
        <v>366.51091464414253</v>
      </c>
      <c r="R190" s="52">
        <f t="shared" si="105"/>
        <v>0</v>
      </c>
      <c r="S190" s="16">
        <f t="shared" si="93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4"/>
        <v>92740</v>
      </c>
      <c r="E191" s="4">
        <f t="shared" si="95"/>
        <v>152814299</v>
      </c>
      <c r="F191" s="64">
        <f t="shared" si="102"/>
        <v>7774.7235371007264</v>
      </c>
      <c r="G191" s="27">
        <f t="shared" si="86"/>
        <v>1.9689855686139028E-3</v>
      </c>
      <c r="H191" s="80">
        <f t="shared" si="87"/>
        <v>1</v>
      </c>
      <c r="I191" s="11">
        <f t="shared" si="100"/>
        <v>-267793417</v>
      </c>
      <c r="J191" s="4">
        <f t="shared" si="96"/>
        <v>0</v>
      </c>
      <c r="K191" s="51">
        <f t="shared" si="101"/>
        <v>152814299</v>
      </c>
      <c r="L191" s="86">
        <f t="shared" si="97"/>
        <v>-14223950</v>
      </c>
      <c r="M191" s="4">
        <f t="shared" si="98"/>
        <v>0</v>
      </c>
      <c r="N191" s="51">
        <f t="shared" si="99"/>
        <v>8111377</v>
      </c>
      <c r="P191" s="54">
        <f t="shared" si="103"/>
        <v>1.4257424811012871E-6</v>
      </c>
      <c r="Q191" s="55">
        <f t="shared" si="104"/>
        <v>387.01637905395785</v>
      </c>
      <c r="R191" s="55">
        <f t="shared" si="105"/>
        <v>0</v>
      </c>
      <c r="S191" s="56">
        <f t="shared" si="93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4"/>
        <v>92740</v>
      </c>
      <c r="E192" s="2">
        <f t="shared" si="95"/>
        <v>161380363</v>
      </c>
      <c r="F192" s="63">
        <f t="shared" si="102"/>
        <v>7774.7235371007264</v>
      </c>
      <c r="G192" s="28">
        <f t="shared" si="86"/>
        <v>1.9689855686139028E-3</v>
      </c>
      <c r="H192" s="81">
        <f t="shared" si="87"/>
        <v>1</v>
      </c>
      <c r="I192" s="9">
        <f t="shared" si="100"/>
        <v>-282814696</v>
      </c>
      <c r="J192" s="2">
        <f t="shared" si="96"/>
        <v>0</v>
      </c>
      <c r="K192" s="48">
        <f t="shared" si="101"/>
        <v>161380363</v>
      </c>
      <c r="L192" s="87">
        <f t="shared" si="97"/>
        <v>-15021279</v>
      </c>
      <c r="M192" s="2">
        <f t="shared" si="98"/>
        <v>0</v>
      </c>
      <c r="N192" s="48">
        <f t="shared" si="99"/>
        <v>8566064</v>
      </c>
      <c r="P192" s="53">
        <f t="shared" si="103"/>
        <v>1.4257424811012871E-6</v>
      </c>
      <c r="Q192" s="52">
        <f t="shared" si="104"/>
        <v>408.67128385948149</v>
      </c>
      <c r="R192" s="52">
        <f t="shared" si="105"/>
        <v>0</v>
      </c>
      <c r="S192" s="16">
        <f t="shared" si="93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4"/>
        <v>92740</v>
      </c>
      <c r="E193" s="4">
        <f t="shared" si="95"/>
        <v>170426601</v>
      </c>
      <c r="F193" s="64">
        <f t="shared" si="102"/>
        <v>7774.7235371007264</v>
      </c>
      <c r="G193" s="27">
        <f t="shared" si="86"/>
        <v>1.9689855686139028E-3</v>
      </c>
      <c r="H193" s="80">
        <f t="shared" si="87"/>
        <v>1</v>
      </c>
      <c r="I193" s="11">
        <f t="shared" si="100"/>
        <v>-298677999</v>
      </c>
      <c r="J193" s="4">
        <f t="shared" si="96"/>
        <v>0</v>
      </c>
      <c r="K193" s="51">
        <f t="shared" si="101"/>
        <v>170426601</v>
      </c>
      <c r="L193" s="86">
        <f t="shared" si="97"/>
        <v>-15863303</v>
      </c>
      <c r="M193" s="4">
        <f t="shared" si="98"/>
        <v>0</v>
      </c>
      <c r="N193" s="51">
        <f t="shared" si="99"/>
        <v>9046238</v>
      </c>
      <c r="P193" s="54">
        <f t="shared" si="103"/>
        <v>1.4257424811012871E-6</v>
      </c>
      <c r="Q193" s="55">
        <f t="shared" si="104"/>
        <v>431.54006279103538</v>
      </c>
      <c r="R193" s="55">
        <f t="shared" si="105"/>
        <v>0</v>
      </c>
      <c r="S193" s="56">
        <f t="shared" si="93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4"/>
        <v>92740</v>
      </c>
      <c r="E194" s="2">
        <f t="shared" si="95"/>
        <v>179979929</v>
      </c>
      <c r="F194" s="63">
        <f t="shared" si="102"/>
        <v>7774.7235371007264</v>
      </c>
      <c r="G194" s="28">
        <f t="shared" si="86"/>
        <v>1.9689855686139028E-3</v>
      </c>
      <c r="H194" s="81">
        <f t="shared" si="87"/>
        <v>1</v>
      </c>
      <c r="I194" s="9">
        <f t="shared" si="100"/>
        <v>-315430525</v>
      </c>
      <c r="J194" s="2">
        <f t="shared" si="96"/>
        <v>0</v>
      </c>
      <c r="K194" s="48">
        <f t="shared" si="101"/>
        <v>179979929</v>
      </c>
      <c r="L194" s="87">
        <f t="shared" si="97"/>
        <v>-16752526</v>
      </c>
      <c r="M194" s="2">
        <f t="shared" si="98"/>
        <v>0</v>
      </c>
      <c r="N194" s="48">
        <f t="shared" si="99"/>
        <v>9553328</v>
      </c>
      <c r="P194" s="53">
        <f t="shared" si="103"/>
        <v>1.4257424811012871E-6</v>
      </c>
      <c r="Q194" s="52">
        <f t="shared" si="104"/>
        <v>455.69076053691577</v>
      </c>
      <c r="R194" s="52">
        <f t="shared" si="105"/>
        <v>0</v>
      </c>
      <c r="S194" s="16">
        <f t="shared" si="93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4"/>
        <v>92740</v>
      </c>
      <c r="E195" s="4">
        <f t="shared" si="95"/>
        <v>190068773</v>
      </c>
      <c r="F195" s="64">
        <f t="shared" si="102"/>
        <v>7774.7235371007264</v>
      </c>
      <c r="G195" s="27">
        <f t="shared" si="86"/>
        <v>1.9689855686139028E-3</v>
      </c>
      <c r="H195" s="80">
        <f t="shared" si="87"/>
        <v>1</v>
      </c>
      <c r="I195" s="11">
        <f t="shared" si="100"/>
        <v>-333122120</v>
      </c>
      <c r="J195" s="4">
        <f t="shared" si="96"/>
        <v>0</v>
      </c>
      <c r="K195" s="51">
        <f t="shared" si="101"/>
        <v>190068773</v>
      </c>
      <c r="L195" s="86">
        <f t="shared" si="97"/>
        <v>-17691595</v>
      </c>
      <c r="M195" s="4">
        <f t="shared" si="98"/>
        <v>0</v>
      </c>
      <c r="N195" s="51">
        <f t="shared" si="99"/>
        <v>10088844</v>
      </c>
      <c r="P195" s="54">
        <f t="shared" si="103"/>
        <v>1.4257424811012871E-6</v>
      </c>
      <c r="Q195" s="55">
        <f t="shared" si="104"/>
        <v>481.19523408977869</v>
      </c>
      <c r="R195" s="55">
        <f t="shared" si="105"/>
        <v>0</v>
      </c>
      <c r="S195" s="56">
        <f t="shared" si="93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4"/>
        <v>92740</v>
      </c>
      <c r="E196" s="2">
        <f t="shared" si="95"/>
        <v>200723151</v>
      </c>
      <c r="F196" s="63">
        <f t="shared" si="102"/>
        <v>7774.7235371007264</v>
      </c>
      <c r="G196" s="28">
        <f t="shared" ref="G196:G204" si="106">D196/U$3</f>
        <v>1.9689855686139028E-3</v>
      </c>
      <c r="H196" s="81">
        <f t="shared" si="87"/>
        <v>1</v>
      </c>
      <c r="I196" s="9">
        <f t="shared" si="100"/>
        <v>-351805425</v>
      </c>
      <c r="J196" s="2">
        <f t="shared" si="96"/>
        <v>0</v>
      </c>
      <c r="K196" s="48">
        <f t="shared" si="101"/>
        <v>200723151</v>
      </c>
      <c r="L196" s="87">
        <f t="shared" si="97"/>
        <v>-18683305</v>
      </c>
      <c r="M196" s="2">
        <f t="shared" si="98"/>
        <v>0</v>
      </c>
      <c r="N196" s="48">
        <f t="shared" si="99"/>
        <v>10654378</v>
      </c>
      <c r="P196" s="53">
        <f t="shared" si="103"/>
        <v>1.4257424811012871E-6</v>
      </c>
      <c r="Q196" s="52">
        <f t="shared" si="104"/>
        <v>508.12937037591342</v>
      </c>
      <c r="R196" s="52">
        <f t="shared" si="105"/>
        <v>0</v>
      </c>
      <c r="S196" s="16">
        <f t="shared" si="93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4"/>
        <v>92740</v>
      </c>
      <c r="E197" s="4">
        <f t="shared" si="95"/>
        <v>211974764</v>
      </c>
      <c r="F197" s="64">
        <f t="shared" si="102"/>
        <v>7774.7235371007264</v>
      </c>
      <c r="G197" s="27">
        <f t="shared" si="106"/>
        <v>1.9689855686139028E-3</v>
      </c>
      <c r="H197" s="80">
        <f t="shared" ref="H197:H204" si="107">D197/D196</f>
        <v>1</v>
      </c>
      <c r="I197" s="11">
        <f t="shared" ref="I197:I204" si="108">INT((S$17*K197+I196)/(1+R$17*J197))</f>
        <v>-371536029</v>
      </c>
      <c r="J197" s="4">
        <f t="shared" si="96"/>
        <v>0</v>
      </c>
      <c r="K197" s="51">
        <f t="shared" ref="K197:K204" si="109">INT((Q$17*J197+K196)/(1+P$17+S$17))</f>
        <v>211974764</v>
      </c>
      <c r="L197" s="86">
        <f t="shared" si="97"/>
        <v>-19730604</v>
      </c>
      <c r="M197" s="4">
        <f t="shared" si="98"/>
        <v>0</v>
      </c>
      <c r="N197" s="51">
        <f t="shared" si="99"/>
        <v>11251613</v>
      </c>
      <c r="P197" s="54">
        <f t="shared" si="103"/>
        <v>1.4257424811012871E-6</v>
      </c>
      <c r="Q197" s="55">
        <f t="shared" si="104"/>
        <v>536.57331123430129</v>
      </c>
      <c r="R197" s="55">
        <f t="shared" si="105"/>
        <v>0</v>
      </c>
      <c r="S197" s="56">
        <f t="shared" si="93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4"/>
        <v>92740</v>
      </c>
      <c r="E198" s="2">
        <f t="shared" si="95"/>
        <v>223857090</v>
      </c>
      <c r="F198" s="63">
        <f t="shared" si="102"/>
        <v>7774.7235371007264</v>
      </c>
      <c r="G198" s="28">
        <f t="shared" si="106"/>
        <v>1.9689855686139028E-3</v>
      </c>
      <c r="H198" s="81">
        <f t="shared" si="107"/>
        <v>1</v>
      </c>
      <c r="I198" s="9">
        <f t="shared" si="108"/>
        <v>-392372640</v>
      </c>
      <c r="J198" s="2">
        <f t="shared" si="96"/>
        <v>0</v>
      </c>
      <c r="K198" s="48">
        <f t="shared" si="109"/>
        <v>223857090</v>
      </c>
      <c r="L198" s="87">
        <f t="shared" si="97"/>
        <v>-20836611</v>
      </c>
      <c r="M198" s="2">
        <f t="shared" si="98"/>
        <v>0</v>
      </c>
      <c r="N198" s="48">
        <f t="shared" si="99"/>
        <v>11882326</v>
      </c>
      <c r="P198" s="53">
        <f t="shared" si="103"/>
        <v>1.4257424811012871E-6</v>
      </c>
      <c r="Q198" s="52">
        <f t="shared" si="104"/>
        <v>566.61168687911572</v>
      </c>
      <c r="R198" s="52">
        <f t="shared" si="105"/>
        <v>0</v>
      </c>
      <c r="S198" s="16">
        <f t="shared" si="93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4"/>
        <v>92740</v>
      </c>
      <c r="E199" s="4">
        <f t="shared" si="95"/>
        <v>236405485</v>
      </c>
      <c r="F199" s="64">
        <f t="shared" si="102"/>
        <v>7774.7235371007264</v>
      </c>
      <c r="G199" s="27">
        <f t="shared" si="106"/>
        <v>1.9689855686139028E-3</v>
      </c>
      <c r="H199" s="80">
        <f t="shared" si="107"/>
        <v>1</v>
      </c>
      <c r="I199" s="11">
        <f t="shared" si="108"/>
        <v>-414377255</v>
      </c>
      <c r="J199" s="4">
        <f t="shared" si="96"/>
        <v>0</v>
      </c>
      <c r="K199" s="51">
        <f t="shared" si="109"/>
        <v>236405485</v>
      </c>
      <c r="L199" s="86">
        <f t="shared" si="97"/>
        <v>-22004615</v>
      </c>
      <c r="M199" s="4">
        <f t="shared" si="98"/>
        <v>0</v>
      </c>
      <c r="N199" s="51">
        <f t="shared" si="99"/>
        <v>12548395</v>
      </c>
      <c r="P199" s="54">
        <f t="shared" si="103"/>
        <v>1.4257424811012871E-6</v>
      </c>
      <c r="Q199" s="55">
        <f t="shared" si="104"/>
        <v>598.33387573641812</v>
      </c>
      <c r="R199" s="55">
        <f t="shared" si="105"/>
        <v>0</v>
      </c>
      <c r="S199" s="56">
        <f t="shared" si="93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4"/>
        <v>92740</v>
      </c>
      <c r="E200" s="2">
        <f t="shared" si="95"/>
        <v>249657285</v>
      </c>
      <c r="F200" s="63">
        <f t="shared" si="102"/>
        <v>7774.7235371007264</v>
      </c>
      <c r="G200" s="28">
        <f t="shared" si="106"/>
        <v>1.9689855686139028E-3</v>
      </c>
      <c r="H200" s="81">
        <f t="shared" si="107"/>
        <v>1</v>
      </c>
      <c r="I200" s="9">
        <f t="shared" si="108"/>
        <v>-437615347</v>
      </c>
      <c r="J200" s="2">
        <f t="shared" si="96"/>
        <v>0</v>
      </c>
      <c r="K200" s="48">
        <f t="shared" si="109"/>
        <v>249657285</v>
      </c>
      <c r="L200" s="87">
        <f t="shared" si="97"/>
        <v>-23238092</v>
      </c>
      <c r="M200" s="2">
        <f t="shared" si="98"/>
        <v>0</v>
      </c>
      <c r="N200" s="48">
        <f t="shared" si="99"/>
        <v>13251800</v>
      </c>
      <c r="P200" s="53">
        <f t="shared" si="103"/>
        <v>1.4257424811012871E-6</v>
      </c>
      <c r="Q200" s="52">
        <f t="shared" si="104"/>
        <v>631.83426383119195</v>
      </c>
      <c r="R200" s="52">
        <f t="shared" si="105"/>
        <v>0</v>
      </c>
      <c r="S200" s="16">
        <f t="shared" si="93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4"/>
        <v>92740</v>
      </c>
      <c r="E201" s="4">
        <f t="shared" si="95"/>
        <v>263651919</v>
      </c>
      <c r="F201" s="64">
        <f t="shared" si="102"/>
        <v>7774.7235371007264</v>
      </c>
      <c r="G201" s="27">
        <f t="shared" si="106"/>
        <v>1.9689855686139028E-3</v>
      </c>
      <c r="H201" s="80">
        <f t="shared" si="107"/>
        <v>1</v>
      </c>
      <c r="I201" s="11">
        <f t="shared" si="108"/>
        <v>-462156059</v>
      </c>
      <c r="J201" s="4">
        <f t="shared" si="96"/>
        <v>0</v>
      </c>
      <c r="K201" s="51">
        <f t="shared" si="109"/>
        <v>263651919</v>
      </c>
      <c r="L201" s="86">
        <f t="shared" si="97"/>
        <v>-24540712</v>
      </c>
      <c r="M201" s="4">
        <f t="shared" si="98"/>
        <v>0</v>
      </c>
      <c r="N201" s="51">
        <f t="shared" si="99"/>
        <v>13994634</v>
      </c>
      <c r="P201" s="54">
        <f t="shared" si="103"/>
        <v>1.4257424811012871E-6</v>
      </c>
      <c r="Q201" s="55">
        <f t="shared" si="104"/>
        <v>667.21252882354099</v>
      </c>
      <c r="R201" s="55">
        <f t="shared" si="105"/>
        <v>0</v>
      </c>
      <c r="S201" s="56">
        <f t="shared" si="93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4"/>
        <v>92740</v>
      </c>
      <c r="E202" s="2">
        <f t="shared" si="95"/>
        <v>278431028</v>
      </c>
      <c r="F202" s="63">
        <f t="shared" si="102"/>
        <v>7774.7235371007264</v>
      </c>
      <c r="G202" s="28">
        <f t="shared" si="106"/>
        <v>1.9689855686139028E-3</v>
      </c>
      <c r="H202" s="81">
        <f t="shared" si="107"/>
        <v>1</v>
      </c>
      <c r="I202" s="9">
        <f t="shared" si="108"/>
        <v>-488072410</v>
      </c>
      <c r="J202" s="2">
        <f t="shared" si="96"/>
        <v>0</v>
      </c>
      <c r="K202" s="48">
        <f t="shared" si="109"/>
        <v>278431028</v>
      </c>
      <c r="L202" s="87">
        <f t="shared" si="97"/>
        <v>-25916351</v>
      </c>
      <c r="M202" s="2">
        <f t="shared" si="98"/>
        <v>0</v>
      </c>
      <c r="N202" s="48">
        <f t="shared" si="99"/>
        <v>14779109</v>
      </c>
      <c r="P202" s="53">
        <f t="shared" si="103"/>
        <v>1.4257424811012871E-6</v>
      </c>
      <c r="Q202" s="52">
        <f t="shared" si="104"/>
        <v>704.57393569497674</v>
      </c>
      <c r="R202" s="52">
        <f t="shared" si="105"/>
        <v>0</v>
      </c>
      <c r="S202" s="16">
        <f t="shared" si="93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4"/>
        <v>92740</v>
      </c>
      <c r="E203" s="4">
        <f t="shared" si="95"/>
        <v>294038586</v>
      </c>
      <c r="F203" s="64">
        <f t="shared" si="102"/>
        <v>7774.7235371007264</v>
      </c>
      <c r="G203" s="27">
        <f t="shared" si="106"/>
        <v>1.9689855686139028E-3</v>
      </c>
      <c r="H203" s="80">
        <f t="shared" si="107"/>
        <v>1</v>
      </c>
      <c r="I203" s="11">
        <f t="shared" si="108"/>
        <v>-515441512</v>
      </c>
      <c r="J203" s="4">
        <f t="shared" si="96"/>
        <v>0</v>
      </c>
      <c r="K203" s="51">
        <f t="shared" si="109"/>
        <v>294038586</v>
      </c>
      <c r="L203" s="86">
        <f t="shared" si="97"/>
        <v>-27369102</v>
      </c>
      <c r="M203" s="4">
        <f t="shared" si="98"/>
        <v>0</v>
      </c>
      <c r="N203" s="51">
        <f t="shared" si="99"/>
        <v>15607558</v>
      </c>
      <c r="P203" s="54">
        <f t="shared" si="103"/>
        <v>1.4257424811012871E-6</v>
      </c>
      <c r="Q203" s="55">
        <f t="shared" si="104"/>
        <v>744.02965058433097</v>
      </c>
      <c r="R203" s="55">
        <f t="shared" si="105"/>
        <v>0</v>
      </c>
      <c r="S203" s="56">
        <f t="shared" si="93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4"/>
        <v>92740</v>
      </c>
      <c r="E204" s="94">
        <f t="shared" si="95"/>
        <v>310521031</v>
      </c>
      <c r="F204" s="75">
        <f t="shared" si="102"/>
        <v>7774.7235371007264</v>
      </c>
      <c r="G204" s="76">
        <f t="shared" si="106"/>
        <v>1.9689855686139028E-3</v>
      </c>
      <c r="H204" s="84">
        <f t="shared" si="107"/>
        <v>1</v>
      </c>
      <c r="I204" s="73">
        <f t="shared" si="108"/>
        <v>-544344799</v>
      </c>
      <c r="J204" s="94">
        <f t="shared" si="96"/>
        <v>0</v>
      </c>
      <c r="K204" s="95">
        <f t="shared" si="109"/>
        <v>310521031</v>
      </c>
      <c r="L204" s="107">
        <f t="shared" si="97"/>
        <v>-28903287</v>
      </c>
      <c r="M204" s="94">
        <f t="shared" si="98"/>
        <v>0</v>
      </c>
      <c r="N204" s="95">
        <f t="shared" si="99"/>
        <v>16482445</v>
      </c>
      <c r="P204" s="77">
        <f t="shared" si="103"/>
        <v>1.4257424811012871E-6</v>
      </c>
      <c r="Q204" s="78">
        <f t="shared" si="104"/>
        <v>785.69707076485372</v>
      </c>
      <c r="R204" s="78">
        <f t="shared" si="105"/>
        <v>0</v>
      </c>
      <c r="S204" s="102">
        <f t="shared" si="93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2020-03-29T16:36:25Z</dcterms:modified>
</cp:coreProperties>
</file>