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403A4511-C17E-4D32-A81D-418BB20DF7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" i="1" l="1"/>
  <c r="W4" i="1" l="1"/>
  <c r="Q13" i="1" l="1"/>
  <c r="R13" i="1"/>
  <c r="S13" i="1"/>
  <c r="T13" i="1"/>
  <c r="U13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90" i="1"/>
  <c r="P58" i="1"/>
  <c r="P73" i="1"/>
  <c r="P155" i="1"/>
  <c r="P188" i="1"/>
  <c r="P163" i="1"/>
  <c r="P78" i="1"/>
  <c r="P26" i="1"/>
  <c r="P66" i="1"/>
  <c r="P115" i="1"/>
  <c r="P196" i="1"/>
  <c r="P177" i="1"/>
  <c r="P38" i="1"/>
  <c r="P80" i="1"/>
  <c r="P166" i="1"/>
  <c r="P104" i="1"/>
  <c r="P63" i="1"/>
  <c r="P170" i="1"/>
  <c r="P89" i="1"/>
  <c r="P147" i="1"/>
  <c r="P74" i="1"/>
  <c r="P17" i="1"/>
  <c r="P81" i="1"/>
  <c r="P126" i="1"/>
  <c r="P139" i="1"/>
  <c r="P39" i="1"/>
  <c r="R24" i="1"/>
  <c r="R21" i="1"/>
  <c r="P158" i="1"/>
  <c r="P46" i="1"/>
  <c r="P161" i="1"/>
  <c r="P195" i="1"/>
  <c r="P162" i="1"/>
  <c r="P87" i="1"/>
  <c r="P106" i="1"/>
  <c r="P30" i="1"/>
  <c r="P190" i="1"/>
  <c r="R18" i="1"/>
  <c r="R26" i="1"/>
  <c r="R25" i="1"/>
  <c r="R20" i="1"/>
  <c r="P71" i="1"/>
  <c r="P37" i="1"/>
  <c r="P25" i="1"/>
  <c r="P143" i="1"/>
  <c r="P124" i="1"/>
  <c r="P29" i="1"/>
  <c r="P117" i="1"/>
  <c r="P61" i="1"/>
  <c r="P62" i="1"/>
  <c r="P85" i="1"/>
  <c r="P23" i="1"/>
  <c r="P72" i="1"/>
  <c r="P49" i="1"/>
  <c r="P176" i="1"/>
  <c r="P18" i="1"/>
  <c r="P100" i="1"/>
  <c r="P101" i="1"/>
  <c r="P65" i="1"/>
  <c r="Q19" i="1"/>
  <c r="Q26" i="1"/>
  <c r="P51" i="1" l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S25" i="1" s="1"/>
  <c r="U25" i="1" s="1"/>
  <c r="V25" i="1" s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0" i="1" l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X17" i="1" s="1"/>
  <c r="X18" i="1" s="1"/>
  <c r="X19" i="1" s="1"/>
  <c r="X20" i="1" l="1"/>
  <c r="X21" i="1" s="1"/>
  <c r="X22" i="1" s="1"/>
  <c r="X23" i="1" s="1"/>
  <c r="X24" i="1" s="1"/>
  <c r="X25" i="1" s="1"/>
  <c r="X26" i="1" s="1"/>
  <c r="X27" i="1" s="1"/>
  <c r="X28" i="1" s="1"/>
  <c r="W17" i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R29" i="1"/>
  <c r="Q29" i="1" l="1"/>
  <c r="S29" i="1" s="1"/>
  <c r="U29" i="1" s="1"/>
  <c r="V29" i="1" s="1"/>
  <c r="X29" i="1" s="1"/>
  <c r="W29" i="1" l="1"/>
  <c r="R30" i="1"/>
  <c r="H29" i="1" l="1"/>
  <c r="G29" i="1"/>
  <c r="Q30" i="1" l="1"/>
  <c r="S30" i="1" s="1"/>
  <c r="U30" i="1" s="1"/>
  <c r="V30" i="1" l="1"/>
  <c r="X30" i="1" s="1"/>
  <c r="W30" i="1"/>
  <c r="R31" i="1"/>
  <c r="Q31" i="1" l="1"/>
  <c r="S31" i="1" s="1"/>
  <c r="U31" i="1" l="1"/>
  <c r="M31" i="1"/>
  <c r="H31" i="1" s="1"/>
  <c r="R32" i="1"/>
  <c r="N31" i="1"/>
  <c r="L31" i="1"/>
  <c r="V31" i="1" l="1"/>
  <c r="X31" i="1" s="1"/>
  <c r="W31" i="1"/>
  <c r="G31" i="1"/>
  <c r="Q32" i="1"/>
  <c r="S32" i="1" s="1"/>
  <c r="J32" i="1" l="1"/>
  <c r="K32" i="1" s="1"/>
  <c r="U32" i="1"/>
  <c r="V32" i="1" s="1"/>
  <c r="X32" i="1" s="1"/>
  <c r="M32" i="1" l="1"/>
  <c r="D32" i="1" s="1"/>
  <c r="H32" i="1" s="1"/>
  <c r="R33" i="1"/>
  <c r="W32" i="1"/>
  <c r="N32" i="1"/>
  <c r="E32" i="1" s="1"/>
  <c r="I32" i="1"/>
  <c r="L32" i="1" s="1"/>
  <c r="G32" i="1" l="1"/>
  <c r="F32" i="1"/>
  <c r="Q33" i="1"/>
  <c r="S33" i="1" s="1"/>
  <c r="J33" i="1" s="1"/>
  <c r="K33" i="1" l="1"/>
  <c r="M33" i="1"/>
  <c r="D33" i="1" s="1"/>
  <c r="F33" i="1" s="1"/>
  <c r="R34" i="1"/>
  <c r="G33" i="1" l="1"/>
  <c r="H33" i="1"/>
  <c r="N33" i="1"/>
  <c r="E33" i="1" s="1"/>
  <c r="I33" i="1"/>
  <c r="L33" i="1" s="1"/>
  <c r="Q34" i="1" l="1"/>
  <c r="S34" i="1" s="1"/>
  <c r="J34" i="1" s="1"/>
  <c r="M34" i="1" l="1"/>
  <c r="D34" i="1" s="1"/>
  <c r="F34" i="1" s="1"/>
  <c r="R35" i="1"/>
  <c r="K34" i="1"/>
  <c r="N34" i="1" l="1"/>
  <c r="E34" i="1" s="1"/>
  <c r="I34" i="1"/>
  <c r="L34" i="1" s="1"/>
  <c r="G34" i="1"/>
  <c r="H34" i="1"/>
  <c r="Q35" i="1" l="1"/>
  <c r="S35" i="1" s="1"/>
  <c r="J35" i="1" s="1"/>
  <c r="K35" i="1" l="1"/>
  <c r="R36" i="1"/>
  <c r="M35" i="1"/>
  <c r="D35" i="1" s="1"/>
  <c r="F35" i="1" s="1"/>
  <c r="G35" i="1" l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s="1"/>
  <c r="H36" i="1" l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F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F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R40" i="1"/>
  <c r="N39" i="1"/>
  <c r="E39" i="1" s="1"/>
  <c r="I39" i="1"/>
  <c r="L39" i="1" s="1"/>
  <c r="H39" i="1" l="1"/>
  <c r="F39" i="1"/>
  <c r="G39" i="1"/>
  <c r="Q40" i="1"/>
  <c r="S40" i="1" s="1"/>
  <c r="J40" i="1" s="1"/>
  <c r="K40" i="1" l="1"/>
  <c r="M40" i="1"/>
  <c r="D40" i="1" s="1"/>
  <c r="F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N41" i="1"/>
  <c r="E41" i="1" s="1"/>
  <c r="I41" i="1"/>
  <c r="L41" i="1" s="1"/>
  <c r="G41" i="1" l="1"/>
  <c r="F41" i="1"/>
  <c r="H41" i="1"/>
  <c r="Q42" i="1"/>
  <c r="S42" i="1" s="1"/>
  <c r="J42" i="1" s="1"/>
  <c r="K42" i="1" s="1"/>
  <c r="M42" i="1" l="1"/>
  <c r="D42" i="1" s="1"/>
  <c r="R43" i="1"/>
  <c r="N42" i="1"/>
  <c r="E42" i="1" s="1"/>
  <c r="I42" i="1"/>
  <c r="L42" i="1" s="1"/>
  <c r="G42" i="1" l="1"/>
  <c r="F42" i="1"/>
  <c r="H42" i="1"/>
  <c r="Q43" i="1"/>
  <c r="S43" i="1" s="1"/>
  <c r="J43" i="1" s="1"/>
  <c r="K43" i="1" s="1"/>
  <c r="M43" i="1" l="1"/>
  <c r="D43" i="1" s="1"/>
  <c r="R44" i="1"/>
  <c r="N43" i="1"/>
  <c r="E43" i="1" s="1"/>
  <c r="I43" i="1"/>
  <c r="L43" i="1" s="1"/>
  <c r="H43" i="1" l="1"/>
  <c r="F43" i="1"/>
  <c r="G43" i="1"/>
  <c r="Q44" i="1"/>
  <c r="S44" i="1" s="1"/>
  <c r="J44" i="1" s="1"/>
  <c r="K44" i="1" l="1"/>
  <c r="M44" i="1"/>
  <c r="D44" i="1" s="1"/>
  <c r="F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F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F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R50" i="1"/>
  <c r="N49" i="1"/>
  <c r="E49" i="1" s="1"/>
  <c r="I49" i="1"/>
  <c r="L49" i="1" s="1"/>
  <c r="G49" i="1" l="1"/>
  <c r="F49" i="1"/>
  <c r="H49" i="1"/>
  <c r="Q50" i="1"/>
  <c r="S50" i="1" s="1"/>
  <c r="J50" i="1" s="1"/>
  <c r="M50" i="1" s="1"/>
  <c r="D50" i="1" s="1"/>
  <c r="F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R52" i="1"/>
  <c r="N51" i="1"/>
  <c r="E51" i="1" s="1"/>
  <c r="I51" i="1"/>
  <c r="L51" i="1" s="1"/>
  <c r="H51" i="1" l="1"/>
  <c r="F51" i="1"/>
  <c r="G51" i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H52" i="1" l="1"/>
  <c r="F52" i="1"/>
  <c r="G52" i="1"/>
  <c r="Q53" i="1"/>
  <c r="S53" i="1" s="1"/>
  <c r="J53" i="1" s="1"/>
  <c r="R54" i="1" s="1"/>
  <c r="M53" i="1" l="1"/>
  <c r="D53" i="1" s="1"/>
  <c r="K53" i="1"/>
  <c r="N53" i="1" s="1"/>
  <c r="E53" i="1" s="1"/>
  <c r="H53" i="1" l="1"/>
  <c r="F53" i="1"/>
  <c r="G53" i="1"/>
  <c r="I53" i="1"/>
  <c r="L53" i="1" s="1"/>
  <c r="Q54" i="1" l="1"/>
  <c r="S54" i="1" s="1"/>
  <c r="J54" i="1" s="1"/>
  <c r="K54" i="1" s="1"/>
  <c r="M54" i="1" l="1"/>
  <c r="D54" i="1" s="1"/>
  <c r="R55" i="1"/>
  <c r="N54" i="1"/>
  <c r="E54" i="1" s="1"/>
  <c r="I54" i="1"/>
  <c r="L54" i="1" s="1"/>
  <c r="H54" i="1" l="1"/>
  <c r="F54" i="1"/>
  <c r="G54" i="1"/>
  <c r="Q55" i="1"/>
  <c r="S55" i="1" s="1"/>
  <c r="J55" i="1" s="1"/>
  <c r="M55" i="1" l="1"/>
  <c r="D55" i="1" s="1"/>
  <c r="F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F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F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F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F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F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F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F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F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F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F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F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F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F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F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F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F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F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F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F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F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F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F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F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F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F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F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I93" i="1"/>
  <c r="L93" i="1" s="1"/>
  <c r="N93" i="1"/>
  <c r="E93" i="1" s="1"/>
  <c r="H93" i="1" l="1"/>
  <c r="F93" i="1"/>
  <c r="G93" i="1"/>
  <c r="Q94" i="1"/>
  <c r="S94" i="1" s="1"/>
  <c r="J94" i="1" s="1"/>
  <c r="K94" i="1" l="1"/>
  <c r="R95" i="1"/>
  <c r="M94" i="1"/>
  <c r="D94" i="1" s="1"/>
  <c r="F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K95" i="1"/>
  <c r="N95" i="1" s="1"/>
  <c r="E95" i="1" s="1"/>
  <c r="G95" i="1" l="1"/>
  <c r="F95" i="1"/>
  <c r="I95" i="1"/>
  <c r="L95" i="1" s="1"/>
  <c r="H95" i="1"/>
  <c r="Q96" i="1" l="1"/>
  <c r="S96" i="1" s="1"/>
  <c r="J96" i="1" s="1"/>
  <c r="M96" i="1" s="1"/>
  <c r="D96" i="1" s="1"/>
  <c r="F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F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F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K101" i="1"/>
  <c r="N101" i="1" s="1"/>
  <c r="E101" i="1" s="1"/>
  <c r="G101" i="1" l="1"/>
  <c r="F101" i="1"/>
  <c r="I101" i="1"/>
  <c r="L101" i="1" s="1"/>
  <c r="H101" i="1"/>
  <c r="Q102" i="1" l="1"/>
  <c r="S102" i="1" s="1"/>
  <c r="J102" i="1" s="1"/>
  <c r="R103" i="1" l="1"/>
  <c r="M102" i="1"/>
  <c r="D102" i="1" s="1"/>
  <c r="F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F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F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F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F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F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F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R115" i="1" l="1"/>
  <c r="M114" i="1"/>
  <c r="D114" i="1" s="1"/>
  <c r="F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l="1"/>
  <c r="F115" i="1"/>
  <c r="N115" i="1"/>
  <c r="E115" i="1" s="1"/>
  <c r="G115" i="1"/>
  <c r="Q116" i="1"/>
  <c r="S116" i="1" s="1"/>
  <c r="J116" i="1" s="1"/>
  <c r="R117" i="1" l="1"/>
  <c r="K116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F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F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F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F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F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F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F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F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K128" i="1"/>
  <c r="N128" i="1" s="1"/>
  <c r="E128" i="1" s="1"/>
  <c r="H128" i="1" l="1"/>
  <c r="F128" i="1"/>
  <c r="I128" i="1"/>
  <c r="L128" i="1" s="1"/>
  <c r="G128" i="1"/>
  <c r="Q129" i="1" l="1"/>
  <c r="S129" i="1" s="1"/>
  <c r="J129" i="1" s="1"/>
  <c r="K129" i="1" s="1"/>
  <c r="R130" i="1" l="1"/>
  <c r="M129" i="1"/>
  <c r="D129" i="1" s="1"/>
  <c r="I129" i="1"/>
  <c r="L129" i="1" s="1"/>
  <c r="N129" i="1"/>
  <c r="E129" i="1" s="1"/>
  <c r="H129" i="1" l="1"/>
  <c r="F129" i="1"/>
  <c r="G129" i="1"/>
  <c r="Q130" i="1"/>
  <c r="S130" i="1" s="1"/>
  <c r="J130" i="1" s="1"/>
  <c r="K130" i="1" l="1"/>
  <c r="M130" i="1"/>
  <c r="D130" i="1" s="1"/>
  <c r="F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F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F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F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F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F136" i="1"/>
  <c r="H136" i="1"/>
  <c r="Q137" i="1"/>
  <c r="S137" i="1" s="1"/>
  <c r="J137" i="1" s="1"/>
  <c r="M137" i="1" s="1"/>
  <c r="D137" i="1" s="1"/>
  <c r="F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F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F141" i="1" s="1"/>
  <c r="Q142" i="1" l="1"/>
  <c r="S142" i="1" s="1"/>
  <c r="J142" i="1" s="1"/>
  <c r="K142" i="1" s="1"/>
  <c r="H141" i="1"/>
  <c r="G141" i="1"/>
  <c r="M142" i="1" l="1"/>
  <c r="D142" i="1" s="1"/>
  <c r="R143" i="1"/>
  <c r="I142" i="1"/>
  <c r="L142" i="1" s="1"/>
  <c r="N142" i="1"/>
  <c r="E142" i="1" s="1"/>
  <c r="G142" i="1" l="1"/>
  <c r="F142" i="1"/>
  <c r="H142" i="1"/>
  <c r="Q143" i="1"/>
  <c r="S143" i="1" s="1"/>
  <c r="J143" i="1" s="1"/>
  <c r="R144" i="1" s="1"/>
  <c r="K143" i="1" l="1"/>
  <c r="N143" i="1" s="1"/>
  <c r="E143" i="1" s="1"/>
  <c r="M143" i="1"/>
  <c r="D143" i="1" s="1"/>
  <c r="G143" i="1" l="1"/>
  <c r="F143" i="1"/>
  <c r="H143" i="1"/>
  <c r="I143" i="1"/>
  <c r="L143" i="1" s="1"/>
  <c r="Q144" i="1" l="1"/>
  <c r="S144" i="1" s="1"/>
  <c r="J144" i="1" s="1"/>
  <c r="M144" i="1" s="1"/>
  <c r="D144" i="1" s="1"/>
  <c r="F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F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F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F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F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F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F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l="1"/>
  <c r="F153" i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F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F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N157" i="1"/>
  <c r="E157" i="1" s="1"/>
  <c r="I157" i="1"/>
  <c r="L157" i="1" s="1"/>
  <c r="H157" i="1" l="1"/>
  <c r="F157" i="1"/>
  <c r="G157" i="1"/>
  <c r="Q158" i="1"/>
  <c r="S158" i="1" s="1"/>
  <c r="J158" i="1" s="1"/>
  <c r="M158" i="1" l="1"/>
  <c r="D158" i="1" s="1"/>
  <c r="F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N159" i="1"/>
  <c r="E159" i="1" s="1"/>
  <c r="I159" i="1"/>
  <c r="L159" i="1" s="1"/>
  <c r="H159" i="1" l="1"/>
  <c r="F159" i="1"/>
  <c r="G159" i="1"/>
  <c r="Q160" i="1"/>
  <c r="S160" i="1" s="1"/>
  <c r="J160" i="1" s="1"/>
  <c r="R161" i="1" l="1"/>
  <c r="M160" i="1"/>
  <c r="D160" i="1" s="1"/>
  <c r="F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F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F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F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l="1"/>
  <c r="F168" i="1"/>
  <c r="Q169" i="1"/>
  <c r="S169" i="1" s="1"/>
  <c r="J169" i="1" s="1"/>
  <c r="M169" i="1" s="1"/>
  <c r="D169" i="1" s="1"/>
  <c r="F169" i="1" s="1"/>
  <c r="G168" i="1"/>
  <c r="N168" i="1"/>
  <c r="E168" i="1" s="1"/>
  <c r="K169" i="1" l="1"/>
  <c r="I169" i="1" s="1"/>
  <c r="L169" i="1" s="1"/>
  <c r="R170" i="1"/>
  <c r="H169" i="1"/>
  <c r="G169" i="1"/>
  <c r="N169" i="1" l="1"/>
  <c r="E169" i="1" s="1"/>
  <c r="Q170" i="1"/>
  <c r="S170" i="1" s="1"/>
  <c r="J170" i="1" s="1"/>
  <c r="K170" i="1" l="1"/>
  <c r="R171" i="1"/>
  <c r="M170" i="1"/>
  <c r="D170" i="1" s="1"/>
  <c r="F170" i="1" s="1"/>
  <c r="G170" i="1" l="1"/>
  <c r="H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F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F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F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F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F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F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F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l="1"/>
  <c r="F181" i="1"/>
  <c r="H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I182" i="1"/>
  <c r="Q183" i="1" s="1"/>
  <c r="R183" i="1"/>
  <c r="H182" i="1" l="1"/>
  <c r="F182" i="1"/>
  <c r="S183" i="1"/>
  <c r="J183" i="1" s="1"/>
  <c r="M183" i="1" s="1"/>
  <c r="D183" i="1" s="1"/>
  <c r="F183" i="1" s="1"/>
  <c r="L182" i="1"/>
  <c r="G182" i="1"/>
  <c r="K183" i="1" l="1"/>
  <c r="I183" i="1" s="1"/>
  <c r="R184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F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F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F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l="1"/>
  <c r="F187" i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l="1"/>
  <c r="F188" i="1"/>
  <c r="R189" i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F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F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R192" i="1"/>
  <c r="N191" i="1"/>
  <c r="E191" i="1" s="1"/>
  <c r="I191" i="1"/>
  <c r="G191" i="1" l="1"/>
  <c r="F191" i="1"/>
  <c r="H191" i="1"/>
  <c r="L191" i="1"/>
  <c r="Q192" i="1"/>
  <c r="S192" i="1" s="1"/>
  <c r="J192" i="1" s="1"/>
  <c r="K192" i="1" l="1"/>
  <c r="M192" i="1"/>
  <c r="D192" i="1" s="1"/>
  <c r="F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N193" i="1"/>
  <c r="E193" i="1" s="1"/>
  <c r="I193" i="1"/>
  <c r="L193" i="1" s="1"/>
  <c r="H193" i="1" l="1"/>
  <c r="F193" i="1"/>
  <c r="G193" i="1"/>
  <c r="Q194" i="1"/>
  <c r="S194" i="1" s="1"/>
  <c r="J194" i="1" s="1"/>
  <c r="M194" i="1" l="1"/>
  <c r="D194" i="1" s="1"/>
  <c r="F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F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F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R199" i="1" s="1"/>
  <c r="M198" i="1" l="1"/>
  <c r="D198" i="1" s="1"/>
  <c r="F198" i="1" s="1"/>
  <c r="K198" i="1"/>
  <c r="I198" i="1" l="1"/>
  <c r="L198" i="1" s="1"/>
  <c r="N198" i="1"/>
  <c r="E198" i="1" s="1"/>
  <c r="G198" i="1"/>
  <c r="H198" i="1"/>
  <c r="Q199" i="1" l="1"/>
  <c r="S199" i="1" s="1"/>
  <c r="J199" i="1" s="1"/>
  <c r="R200" i="1" s="1"/>
  <c r="K199" i="1" l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R201" i="1" s="1"/>
  <c r="M200" i="1" l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s="1"/>
  <c r="K201" i="1" l="1"/>
  <c r="M201" i="1"/>
  <c r="D201" i="1" s="1"/>
  <c r="F201" i="1" s="1"/>
  <c r="I201" i="1" l="1"/>
  <c r="L201" i="1" s="1"/>
  <c r="N201" i="1"/>
  <c r="E201" i="1" s="1"/>
  <c r="G201" i="1"/>
  <c r="H201" i="1"/>
  <c r="Q202" i="1" l="1"/>
  <c r="S202" i="1" s="1"/>
  <c r="J202" i="1" s="1"/>
  <c r="R203" i="1" s="1"/>
  <c r="K202" i="1" l="1"/>
  <c r="M202" i="1"/>
  <c r="D202" i="1" s="1"/>
  <c r="F202" i="1" s="1"/>
  <c r="G202" i="1" l="1"/>
  <c r="H202" i="1"/>
  <c r="N202" i="1"/>
  <c r="E202" i="1" s="1"/>
  <c r="I202" i="1"/>
  <c r="L202" i="1" s="1"/>
  <c r="Q203" i="1" l="1"/>
  <c r="S203" i="1" s="1"/>
  <c r="J203" i="1" s="1"/>
  <c r="R204" i="1" s="1"/>
  <c r="M203" i="1" l="1"/>
  <c r="D203" i="1" s="1"/>
  <c r="F203" i="1" s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N204" i="1"/>
  <c r="E204" i="1" s="1"/>
  <c r="I204" i="1"/>
  <c r="L204" i="1" s="1"/>
  <c r="G204" i="1" l="1"/>
  <c r="F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<sst xmlns="http://schemas.openxmlformats.org/spreadsheetml/2006/main" count="44" uniqueCount="40">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</sst>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3095</c:v>
                </c:pt>
                <c:pt idx="29" formatCode="0">
                  <c:v>3417</c:v>
                </c:pt>
                <c:pt idx="30" formatCode="0">
                  <c:v>3729</c:v>
                </c:pt>
                <c:pt idx="31" formatCode="0">
                  <c:v>4023</c:v>
                </c:pt>
                <c:pt idx="32" formatCode="0">
                  <c:v>4290</c:v>
                </c:pt>
                <c:pt idx="33" formatCode="0">
                  <c:v>4522</c:v>
                </c:pt>
                <c:pt idx="34" formatCode="0">
                  <c:v>4712</c:v>
                </c:pt>
                <c:pt idx="35" formatCode="0">
                  <c:v>4852</c:v>
                </c:pt>
                <c:pt idx="36" formatCode="0">
                  <c:v>4934</c:v>
                </c:pt>
                <c:pt idx="37" formatCode="0">
                  <c:v>4950</c:v>
                </c:pt>
                <c:pt idx="38" formatCode="0">
                  <c:v>4950</c:v>
                </c:pt>
                <c:pt idx="39" formatCode="0">
                  <c:v>4950</c:v>
                </c:pt>
                <c:pt idx="40" formatCode="0">
                  <c:v>4950</c:v>
                </c:pt>
                <c:pt idx="41" formatCode="0">
                  <c:v>4950</c:v>
                </c:pt>
                <c:pt idx="42" formatCode="0">
                  <c:v>4950</c:v>
                </c:pt>
                <c:pt idx="43" formatCode="0">
                  <c:v>4950</c:v>
                </c:pt>
                <c:pt idx="44" formatCode="0">
                  <c:v>4950</c:v>
                </c:pt>
                <c:pt idx="45" formatCode="0">
                  <c:v>4950</c:v>
                </c:pt>
                <c:pt idx="46" formatCode="0">
                  <c:v>4950</c:v>
                </c:pt>
                <c:pt idx="47" formatCode="0">
                  <c:v>4950</c:v>
                </c:pt>
                <c:pt idx="48" formatCode="0">
                  <c:v>4950</c:v>
                </c:pt>
                <c:pt idx="49">
                  <c:v>4950</c:v>
                </c:pt>
                <c:pt idx="50">
                  <c:v>4950</c:v>
                </c:pt>
                <c:pt idx="51">
                  <c:v>4950</c:v>
                </c:pt>
                <c:pt idx="52">
                  <c:v>4950</c:v>
                </c:pt>
                <c:pt idx="53">
                  <c:v>4950</c:v>
                </c:pt>
                <c:pt idx="54">
                  <c:v>4950</c:v>
                </c:pt>
                <c:pt idx="55">
                  <c:v>4950</c:v>
                </c:pt>
                <c:pt idx="56">
                  <c:v>4950</c:v>
                </c:pt>
                <c:pt idx="57">
                  <c:v>4950</c:v>
                </c:pt>
                <c:pt idx="58">
                  <c:v>4950</c:v>
                </c:pt>
                <c:pt idx="59">
                  <c:v>4950</c:v>
                </c:pt>
                <c:pt idx="60">
                  <c:v>4950</c:v>
                </c:pt>
                <c:pt idx="61">
                  <c:v>4950</c:v>
                </c:pt>
                <c:pt idx="62">
                  <c:v>4950</c:v>
                </c:pt>
                <c:pt idx="63">
                  <c:v>4950</c:v>
                </c:pt>
                <c:pt idx="64">
                  <c:v>4950</c:v>
                </c:pt>
                <c:pt idx="65">
                  <c:v>4950</c:v>
                </c:pt>
                <c:pt idx="66">
                  <c:v>4950</c:v>
                </c:pt>
                <c:pt idx="67">
                  <c:v>4950</c:v>
                </c:pt>
                <c:pt idx="68">
                  <c:v>4950</c:v>
                </c:pt>
                <c:pt idx="69">
                  <c:v>4950</c:v>
                </c:pt>
                <c:pt idx="70">
                  <c:v>4950</c:v>
                </c:pt>
                <c:pt idx="71">
                  <c:v>4950</c:v>
                </c:pt>
                <c:pt idx="72">
                  <c:v>4950</c:v>
                </c:pt>
                <c:pt idx="73">
                  <c:v>4950</c:v>
                </c:pt>
                <c:pt idx="74">
                  <c:v>4950</c:v>
                </c:pt>
                <c:pt idx="75">
                  <c:v>4950</c:v>
                </c:pt>
                <c:pt idx="76">
                  <c:v>4950</c:v>
                </c:pt>
                <c:pt idx="77">
                  <c:v>4950</c:v>
                </c:pt>
                <c:pt idx="78">
                  <c:v>4950</c:v>
                </c:pt>
                <c:pt idx="79">
                  <c:v>4950</c:v>
                </c:pt>
                <c:pt idx="80">
                  <c:v>4950</c:v>
                </c:pt>
                <c:pt idx="81">
                  <c:v>4950</c:v>
                </c:pt>
                <c:pt idx="82">
                  <c:v>4950</c:v>
                </c:pt>
                <c:pt idx="83">
                  <c:v>4950</c:v>
                </c:pt>
                <c:pt idx="84">
                  <c:v>4950</c:v>
                </c:pt>
                <c:pt idx="85">
                  <c:v>4950</c:v>
                </c:pt>
                <c:pt idx="86">
                  <c:v>4950</c:v>
                </c:pt>
                <c:pt idx="87">
                  <c:v>4950</c:v>
                </c:pt>
                <c:pt idx="88">
                  <c:v>4950</c:v>
                </c:pt>
                <c:pt idx="89">
                  <c:v>4950</c:v>
                </c:pt>
                <c:pt idx="90">
                  <c:v>4950</c:v>
                </c:pt>
                <c:pt idx="91">
                  <c:v>4950</c:v>
                </c:pt>
                <c:pt idx="92">
                  <c:v>4950</c:v>
                </c:pt>
                <c:pt idx="93">
                  <c:v>4950</c:v>
                </c:pt>
                <c:pt idx="94">
                  <c:v>4950</c:v>
                </c:pt>
                <c:pt idx="95">
                  <c:v>4950</c:v>
                </c:pt>
                <c:pt idx="96">
                  <c:v>4950</c:v>
                </c:pt>
                <c:pt idx="97">
                  <c:v>4950</c:v>
                </c:pt>
                <c:pt idx="98">
                  <c:v>4950</c:v>
                </c:pt>
                <c:pt idx="99">
                  <c:v>4950</c:v>
                </c:pt>
                <c:pt idx="100">
                  <c:v>4950</c:v>
                </c:pt>
                <c:pt idx="101">
                  <c:v>4950</c:v>
                </c:pt>
                <c:pt idx="102">
                  <c:v>4950</c:v>
                </c:pt>
                <c:pt idx="103">
                  <c:v>4950</c:v>
                </c:pt>
                <c:pt idx="104">
                  <c:v>4950</c:v>
                </c:pt>
                <c:pt idx="105">
                  <c:v>4950</c:v>
                </c:pt>
                <c:pt idx="106">
                  <c:v>4950</c:v>
                </c:pt>
                <c:pt idx="107">
                  <c:v>4950</c:v>
                </c:pt>
                <c:pt idx="108">
                  <c:v>4950</c:v>
                </c:pt>
                <c:pt idx="109">
                  <c:v>4950</c:v>
                </c:pt>
                <c:pt idx="110">
                  <c:v>4950</c:v>
                </c:pt>
                <c:pt idx="111">
                  <c:v>4950</c:v>
                </c:pt>
                <c:pt idx="112">
                  <c:v>4950</c:v>
                </c:pt>
                <c:pt idx="113">
                  <c:v>4950</c:v>
                </c:pt>
                <c:pt idx="114">
                  <c:v>4950</c:v>
                </c:pt>
                <c:pt idx="115">
                  <c:v>4950</c:v>
                </c:pt>
                <c:pt idx="116">
                  <c:v>4950</c:v>
                </c:pt>
                <c:pt idx="117">
                  <c:v>4950</c:v>
                </c:pt>
                <c:pt idx="118">
                  <c:v>4950</c:v>
                </c:pt>
                <c:pt idx="119">
                  <c:v>4950</c:v>
                </c:pt>
                <c:pt idx="120">
                  <c:v>4950</c:v>
                </c:pt>
                <c:pt idx="121">
                  <c:v>4950</c:v>
                </c:pt>
                <c:pt idx="122">
                  <c:v>4950</c:v>
                </c:pt>
                <c:pt idx="123">
                  <c:v>4950</c:v>
                </c:pt>
                <c:pt idx="124">
                  <c:v>4950</c:v>
                </c:pt>
                <c:pt idx="125">
                  <c:v>4950</c:v>
                </c:pt>
                <c:pt idx="126">
                  <c:v>4950</c:v>
                </c:pt>
                <c:pt idx="127">
                  <c:v>4950</c:v>
                </c:pt>
                <c:pt idx="128">
                  <c:v>4950</c:v>
                </c:pt>
                <c:pt idx="129">
                  <c:v>4950</c:v>
                </c:pt>
                <c:pt idx="130">
                  <c:v>4950</c:v>
                </c:pt>
                <c:pt idx="131">
                  <c:v>4950</c:v>
                </c:pt>
                <c:pt idx="132">
                  <c:v>4950</c:v>
                </c:pt>
                <c:pt idx="133">
                  <c:v>4950</c:v>
                </c:pt>
                <c:pt idx="134">
                  <c:v>4950</c:v>
                </c:pt>
                <c:pt idx="135">
                  <c:v>4950</c:v>
                </c:pt>
                <c:pt idx="136">
                  <c:v>4950</c:v>
                </c:pt>
                <c:pt idx="137">
                  <c:v>4950</c:v>
                </c:pt>
                <c:pt idx="138">
                  <c:v>4950</c:v>
                </c:pt>
                <c:pt idx="139">
                  <c:v>4950</c:v>
                </c:pt>
                <c:pt idx="140">
                  <c:v>4950</c:v>
                </c:pt>
                <c:pt idx="141">
                  <c:v>4950</c:v>
                </c:pt>
                <c:pt idx="142">
                  <c:v>4950</c:v>
                </c:pt>
                <c:pt idx="143">
                  <c:v>4950</c:v>
                </c:pt>
                <c:pt idx="144">
                  <c:v>4950</c:v>
                </c:pt>
                <c:pt idx="145">
                  <c:v>4950</c:v>
                </c:pt>
                <c:pt idx="146">
                  <c:v>4950</c:v>
                </c:pt>
                <c:pt idx="147">
                  <c:v>4950</c:v>
                </c:pt>
                <c:pt idx="148">
                  <c:v>4950</c:v>
                </c:pt>
                <c:pt idx="149">
                  <c:v>4950</c:v>
                </c:pt>
                <c:pt idx="150">
                  <c:v>4950</c:v>
                </c:pt>
                <c:pt idx="151">
                  <c:v>4950</c:v>
                </c:pt>
                <c:pt idx="152">
                  <c:v>4950</c:v>
                </c:pt>
                <c:pt idx="153">
                  <c:v>4950</c:v>
                </c:pt>
                <c:pt idx="154">
                  <c:v>4950</c:v>
                </c:pt>
                <c:pt idx="155">
                  <c:v>4950</c:v>
                </c:pt>
                <c:pt idx="156">
                  <c:v>4950</c:v>
                </c:pt>
                <c:pt idx="157">
                  <c:v>4950</c:v>
                </c:pt>
                <c:pt idx="158">
                  <c:v>4950</c:v>
                </c:pt>
                <c:pt idx="159">
                  <c:v>4950</c:v>
                </c:pt>
                <c:pt idx="160">
                  <c:v>4950</c:v>
                </c:pt>
                <c:pt idx="161">
                  <c:v>4950</c:v>
                </c:pt>
                <c:pt idx="162">
                  <c:v>4950</c:v>
                </c:pt>
                <c:pt idx="163">
                  <c:v>4950</c:v>
                </c:pt>
                <c:pt idx="164">
                  <c:v>4950</c:v>
                </c:pt>
                <c:pt idx="165">
                  <c:v>4950</c:v>
                </c:pt>
                <c:pt idx="166">
                  <c:v>4950</c:v>
                </c:pt>
                <c:pt idx="167">
                  <c:v>4950</c:v>
                </c:pt>
                <c:pt idx="168">
                  <c:v>4950</c:v>
                </c:pt>
                <c:pt idx="169">
                  <c:v>4950</c:v>
                </c:pt>
                <c:pt idx="170">
                  <c:v>4950</c:v>
                </c:pt>
                <c:pt idx="171">
                  <c:v>4950</c:v>
                </c:pt>
                <c:pt idx="172">
                  <c:v>4950</c:v>
                </c:pt>
                <c:pt idx="173">
                  <c:v>4950</c:v>
                </c:pt>
                <c:pt idx="174">
                  <c:v>4950</c:v>
                </c:pt>
                <c:pt idx="175">
                  <c:v>4950</c:v>
                </c:pt>
                <c:pt idx="176">
                  <c:v>4950</c:v>
                </c:pt>
                <c:pt idx="177">
                  <c:v>4950</c:v>
                </c:pt>
                <c:pt idx="178">
                  <c:v>4950</c:v>
                </c:pt>
                <c:pt idx="179">
                  <c:v>4950</c:v>
                </c:pt>
                <c:pt idx="180">
                  <c:v>4950</c:v>
                </c:pt>
                <c:pt idx="181">
                  <c:v>4950</c:v>
                </c:pt>
                <c:pt idx="182">
                  <c:v>4950</c:v>
                </c:pt>
                <c:pt idx="183">
                  <c:v>4950</c:v>
                </c:pt>
                <c:pt idx="184">
                  <c:v>4950</c:v>
                </c:pt>
                <c:pt idx="185">
                  <c:v>4950</c:v>
                </c:pt>
                <c:pt idx="186">
                  <c:v>4950</c:v>
                </c:pt>
                <c:pt idx="187">
                  <c:v>4950</c:v>
                </c:pt>
                <c:pt idx="188">
                  <c:v>4950</c:v>
                </c:pt>
                <c:pt idx="189">
                  <c:v>4950</c:v>
                </c:pt>
                <c:pt idx="190">
                  <c:v>4950</c:v>
                </c:pt>
                <c:pt idx="191">
                  <c:v>4950</c:v>
                </c:pt>
                <c:pt idx="192">
                  <c:v>4950</c:v>
                </c:pt>
                <c:pt idx="193">
                  <c:v>4950</c:v>
                </c:pt>
                <c:pt idx="194">
                  <c:v>4950</c:v>
                </c:pt>
                <c:pt idx="195">
                  <c:v>4950</c:v>
                </c:pt>
                <c:pt idx="196">
                  <c:v>4950</c:v>
                </c:pt>
                <c:pt idx="197">
                  <c:v>4950</c:v>
                </c:pt>
                <c:pt idx="198">
                  <c:v>4950</c:v>
                </c:pt>
                <c:pt idx="199">
                  <c:v>4950</c:v>
                </c:pt>
                <c:pt idx="200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2950</c:v>
                </c:pt>
                <c:pt idx="29" formatCode="0">
                  <c:v>3272</c:v>
                </c:pt>
                <c:pt idx="30" formatCode="0">
                  <c:v>3584</c:v>
                </c:pt>
                <c:pt idx="31" formatCode="0">
                  <c:v>3878</c:v>
                </c:pt>
                <c:pt idx="32" formatCode="0">
                  <c:v>4145</c:v>
                </c:pt>
                <c:pt idx="33" formatCode="0">
                  <c:v>4377</c:v>
                </c:pt>
                <c:pt idx="34" formatCode="0">
                  <c:v>4567</c:v>
                </c:pt>
                <c:pt idx="35" formatCode="0">
                  <c:v>4707</c:v>
                </c:pt>
                <c:pt idx="36" formatCode="0">
                  <c:v>4789</c:v>
                </c:pt>
                <c:pt idx="37" formatCode="0">
                  <c:v>4805</c:v>
                </c:pt>
                <c:pt idx="38" formatCode="0">
                  <c:v>4746</c:v>
                </c:pt>
                <c:pt idx="39" formatCode="0">
                  <c:v>4602</c:v>
                </c:pt>
                <c:pt idx="40" formatCode="0">
                  <c:v>4362</c:v>
                </c:pt>
                <c:pt idx="41" formatCode="0">
                  <c:v>4019</c:v>
                </c:pt>
                <c:pt idx="42" formatCode="0">
                  <c:v>3570</c:v>
                </c:pt>
                <c:pt idx="43" formatCode="0">
                  <c:v>3023</c:v>
                </c:pt>
                <c:pt idx="44" formatCode="0">
                  <c:v>2405</c:v>
                </c:pt>
                <c:pt idx="45" formatCode="0">
                  <c:v>1765</c:v>
                </c:pt>
                <c:pt idx="46" formatCode="0">
                  <c:v>1168</c:v>
                </c:pt>
                <c:pt idx="47" formatCode="0">
                  <c:v>681</c:v>
                </c:pt>
                <c:pt idx="48" formatCode="0">
                  <c:v>341</c:v>
                </c:pt>
                <c:pt idx="49">
                  <c:v>143</c:v>
                </c:pt>
                <c:pt idx="50">
                  <c:v>49</c:v>
                </c:pt>
                <c:pt idx="51">
                  <c:v>13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168</c:v>
                </c:pt>
                <c:pt idx="2">
                  <c:v>234</c:v>
                </c:pt>
                <c:pt idx="3">
                  <c:v>296</c:v>
                </c:pt>
                <c:pt idx="4">
                  <c:v>352</c:v>
                </c:pt>
                <c:pt idx="5">
                  <c:v>411</c:v>
                </c:pt>
                <c:pt idx="6">
                  <c:v>545</c:v>
                </c:pt>
                <c:pt idx="7">
                  <c:v>692</c:v>
                </c:pt>
                <c:pt idx="8">
                  <c:v>874</c:v>
                </c:pt>
                <c:pt idx="9">
                  <c:v>1065</c:v>
                </c:pt>
                <c:pt idx="10" formatCode="0">
                  <c:v>1391</c:v>
                </c:pt>
                <c:pt idx="11">
                  <c:v>1620</c:v>
                </c:pt>
                <c:pt idx="12">
                  <c:v>1867</c:v>
                </c:pt>
                <c:pt idx="13">
                  <c:v>2120</c:v>
                </c:pt>
                <c:pt idx="14">
                  <c:v>2521</c:v>
                </c:pt>
                <c:pt idx="15">
                  <c:v>2950</c:v>
                </c:pt>
                <c:pt idx="16">
                  <c:v>3272</c:v>
                </c:pt>
                <c:pt idx="17">
                  <c:v>3584</c:v>
                </c:pt>
                <c:pt idx="18">
                  <c:v>3878</c:v>
                </c:pt>
                <c:pt idx="19">
                  <c:v>4145</c:v>
                </c:pt>
                <c:pt idx="20">
                  <c:v>4377</c:v>
                </c:pt>
                <c:pt idx="21">
                  <c:v>4567</c:v>
                </c:pt>
                <c:pt idx="22">
                  <c:v>4707</c:v>
                </c:pt>
                <c:pt idx="23">
                  <c:v>4789</c:v>
                </c:pt>
                <c:pt idx="24">
                  <c:v>4805</c:v>
                </c:pt>
                <c:pt idx="25">
                  <c:v>4746</c:v>
                </c:pt>
                <c:pt idx="26">
                  <c:v>4602</c:v>
                </c:pt>
                <c:pt idx="27">
                  <c:v>4362</c:v>
                </c:pt>
                <c:pt idx="28">
                  <c:v>4019</c:v>
                </c:pt>
                <c:pt idx="29">
                  <c:v>3570</c:v>
                </c:pt>
                <c:pt idx="30">
                  <c:v>3023</c:v>
                </c:pt>
                <c:pt idx="31">
                  <c:v>2405</c:v>
                </c:pt>
                <c:pt idx="32">
                  <c:v>1765</c:v>
                </c:pt>
                <c:pt idx="33">
                  <c:v>1168</c:v>
                </c:pt>
                <c:pt idx="34">
                  <c:v>681</c:v>
                </c:pt>
                <c:pt idx="35">
                  <c:v>341</c:v>
                </c:pt>
                <c:pt idx="36">
                  <c:v>143</c:v>
                </c:pt>
                <c:pt idx="37">
                  <c:v>49</c:v>
                </c:pt>
                <c:pt idx="38">
                  <c:v>13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0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7" zoomScale="85" zoomScaleNormal="85" workbookViewId="0">
      <selection activeCell="P13" sqref="P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32</v>
      </c>
      <c r="C2" s="163"/>
      <c r="D2" s="163"/>
      <c r="E2" s="163"/>
      <c r="F2" s="163"/>
      <c r="G2" s="164"/>
      <c r="H2" s="165" t="s">
        <v>33</v>
      </c>
      <c r="I2" s="166"/>
      <c r="J2" s="166"/>
      <c r="K2" s="166"/>
      <c r="L2" s="166"/>
      <c r="M2" s="166"/>
      <c r="N2" s="167"/>
      <c r="P2" s="165" t="s">
        <v>30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1" t="s">
        <v>26</v>
      </c>
      <c r="Q3" s="172"/>
      <c r="R3" s="172"/>
      <c r="S3" s="172"/>
      <c r="T3" s="173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4" t="s">
        <v>27</v>
      </c>
      <c r="Q4" s="175"/>
      <c r="R4" s="175"/>
      <c r="S4" s="175"/>
      <c r="T4" s="176"/>
      <c r="U4" s="65">
        <f>1084.3*1000</f>
        <v>1084300</v>
      </c>
      <c r="W4" s="41">
        <f>(4/100)/17.45</f>
        <v>2.2922636103151865E-3</v>
      </c>
      <c r="X4" s="42">
        <f>(S13+T13+U13+W4*(Q13+R13))/(2*Q13)</f>
        <v>8.9760712625688171E-4</v>
      </c>
      <c r="Y4" s="42">
        <f>(T13+Q13*(W4-X4))/(P13*Q13)</f>
        <v>3.0125166314170417E-5</v>
      </c>
      <c r="Z4" s="43">
        <f>(S13 + Y4*P13*Q13)/R13</f>
        <v>-0.24727971667052334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1" t="s">
        <v>28</v>
      </c>
      <c r="Q5" s="172"/>
      <c r="R5" s="172"/>
      <c r="S5" s="172"/>
      <c r="T5" s="173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1" t="s">
        <v>34</v>
      </c>
      <c r="Q6" s="172"/>
      <c r="R6" s="172"/>
      <c r="S6" s="172"/>
      <c r="T6" s="173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1" t="s">
        <v>35</v>
      </c>
      <c r="Q7" s="172"/>
      <c r="R7" s="172"/>
      <c r="S7" s="172"/>
      <c r="T7" s="173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1" t="s">
        <v>36</v>
      </c>
      <c r="Q8" s="172"/>
      <c r="R8" s="172"/>
      <c r="S8" s="172"/>
      <c r="T8" s="173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7" t="s">
        <v>29</v>
      </c>
      <c r="Q9" s="178"/>
      <c r="R9" s="178"/>
      <c r="S9" s="178"/>
      <c r="T9" s="179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5" t="s">
        <v>25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SUM(I17:I31)/15</f>
        <v>5760.5333333333338</v>
      </c>
      <c r="Q13" s="21">
        <f t="shared" ref="Q13:U13" si="8">SUM(J17:J31)/15</f>
        <v>974</v>
      </c>
      <c r="R13" s="21">
        <f t="shared" si="8"/>
        <v>21.466666666666665</v>
      </c>
      <c r="S13" s="21">
        <f t="shared" si="8"/>
        <v>-174.33333333333334</v>
      </c>
      <c r="T13" s="21">
        <f t="shared" si="8"/>
        <v>167.66666666666666</v>
      </c>
      <c r="U13" s="29">
        <f t="shared" si="8"/>
        <v>6.1333333333333337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2.274955927422643E-5</v>
      </c>
      <c r="Q17" s="67">
        <f t="shared" ref="Q17:Q31" si="10">(1+W$4-X$4)*(1+W$4+Z$4)-Y$4*((Z$4*K16)+((I16+J16)*(1+W$4+Z$4)))</f>
        <v>0.60215054011340907</v>
      </c>
      <c r="R17" s="67">
        <f t="shared" ref="R17:R31" si="11">-J16*(1+W$4+Z$4)</f>
        <v>-84.561405257256666</v>
      </c>
      <c r="S17" s="143">
        <f t="shared" ref="S17:S26" si="12">INT((-Q17+SQRT((Q17^2)-(4*P17*R17)))/(2*P17))</f>
        <v>139</v>
      </c>
      <c r="T17" s="32">
        <f t="shared" ref="T17:T26" si="13">J17</f>
        <v>135</v>
      </c>
      <c r="U17" s="50">
        <f t="shared" ref="U17:U31" si="14">S17-T17</f>
        <v>4</v>
      </c>
      <c r="V17" s="99">
        <f t="shared" ref="V17:V31" si="15">U17/T17</f>
        <v>2.9629629629629631E-2</v>
      </c>
      <c r="W17" s="33">
        <f>U17</f>
        <v>4</v>
      </c>
      <c r="X17" s="72">
        <f>V17</f>
        <v>2.9629629629629631E-2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2.274955927422643E-5</v>
      </c>
      <c r="Q18" s="38">
        <f t="shared" si="10"/>
        <v>0.60219602987050069</v>
      </c>
      <c r="R18" s="38">
        <f t="shared" si="11"/>
        <v>-101.92669383687188</v>
      </c>
      <c r="S18" s="144">
        <f t="shared" si="12"/>
        <v>168</v>
      </c>
      <c r="T18" s="7">
        <f t="shared" si="13"/>
        <v>189</v>
      </c>
      <c r="U18" s="2">
        <f t="shared" si="14"/>
        <v>-21</v>
      </c>
      <c r="V18" s="100">
        <f t="shared" si="15"/>
        <v>-0.1111111111111111</v>
      </c>
      <c r="W18" s="25">
        <f t="shared" ref="W18:W31" si="16">W17+U18</f>
        <v>-17</v>
      </c>
      <c r="X18" s="73">
        <f t="shared" ref="X18:X31" si="17">V18+X17</f>
        <v>-8.1481481481481474E-2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2.274955927422643E-5</v>
      </c>
      <c r="Q19" s="70">
        <f t="shared" si="10"/>
        <v>0.60224896897018332</v>
      </c>
      <c r="R19" s="70">
        <f t="shared" si="11"/>
        <v>-142.69737137162062</v>
      </c>
      <c r="S19" s="145">
        <f t="shared" si="12"/>
        <v>234</v>
      </c>
      <c r="T19" s="8">
        <f t="shared" si="13"/>
        <v>239</v>
      </c>
      <c r="U19" s="3">
        <f t="shared" si="14"/>
        <v>-5</v>
      </c>
      <c r="V19" s="101">
        <f t="shared" si="15"/>
        <v>-2.0920502092050208E-2</v>
      </c>
      <c r="W19" s="13">
        <f t="shared" si="16"/>
        <v>-22</v>
      </c>
      <c r="X19" s="74">
        <f t="shared" si="17"/>
        <v>-0.10240198357353168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2.274955927422643E-5</v>
      </c>
      <c r="Q20" s="38">
        <f t="shared" si="10"/>
        <v>0.60229445872727494</v>
      </c>
      <c r="R20" s="38">
        <f t="shared" si="11"/>
        <v>-180.44799871861022</v>
      </c>
      <c r="S20" s="144">
        <f t="shared" si="12"/>
        <v>296</v>
      </c>
      <c r="T20" s="7">
        <f t="shared" si="13"/>
        <v>285</v>
      </c>
      <c r="U20" s="2">
        <f t="shared" si="14"/>
        <v>11</v>
      </c>
      <c r="V20" s="100">
        <f t="shared" si="15"/>
        <v>3.8596491228070177E-2</v>
      </c>
      <c r="W20" s="25">
        <f t="shared" si="16"/>
        <v>-11</v>
      </c>
      <c r="X20" s="73">
        <f t="shared" si="17"/>
        <v>-6.3805492345461512E-2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2.274955927422643E-5</v>
      </c>
      <c r="Q21" s="70">
        <f t="shared" si="10"/>
        <v>0.60229445872727494</v>
      </c>
      <c r="R21" s="70">
        <f t="shared" si="11"/>
        <v>-215.17857587784064</v>
      </c>
      <c r="S21" s="145">
        <f t="shared" si="12"/>
        <v>352</v>
      </c>
      <c r="T21" s="8">
        <f t="shared" si="13"/>
        <v>333</v>
      </c>
      <c r="U21" s="3">
        <f t="shared" si="14"/>
        <v>19</v>
      </c>
      <c r="V21" s="101">
        <f t="shared" si="15"/>
        <v>5.7057057057057055E-2</v>
      </c>
      <c r="W21" s="13">
        <f t="shared" si="16"/>
        <v>8</v>
      </c>
      <c r="X21" s="74">
        <f t="shared" si="17"/>
        <v>-6.7484352884044571E-3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2.274955927422643E-5</v>
      </c>
      <c r="Q22" s="38">
        <f t="shared" si="10"/>
        <v>0.60233994848436667</v>
      </c>
      <c r="R22" s="38">
        <f t="shared" si="11"/>
        <v>-251.41917813095063</v>
      </c>
      <c r="S22" s="144">
        <f t="shared" si="12"/>
        <v>411</v>
      </c>
      <c r="T22" s="7">
        <f t="shared" si="13"/>
        <v>444</v>
      </c>
      <c r="U22" s="2">
        <f t="shared" si="14"/>
        <v>-33</v>
      </c>
      <c r="V22" s="100">
        <f t="shared" si="15"/>
        <v>-7.4324324324324328E-2</v>
      </c>
      <c r="W22" s="25">
        <f t="shared" si="16"/>
        <v>-25</v>
      </c>
      <c r="X22" s="73">
        <f t="shared" si="17"/>
        <v>-8.1072759612728779E-2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2.274955927422643E-5</v>
      </c>
      <c r="Q23" s="70">
        <f t="shared" si="10"/>
        <v>0.60238543824145829</v>
      </c>
      <c r="R23" s="70">
        <f t="shared" si="11"/>
        <v>-335.22557084126754</v>
      </c>
      <c r="S23" s="145">
        <f t="shared" si="12"/>
        <v>545</v>
      </c>
      <c r="T23" s="8">
        <f t="shared" si="13"/>
        <v>567</v>
      </c>
      <c r="U23" s="3">
        <f t="shared" si="14"/>
        <v>-22</v>
      </c>
      <c r="V23" s="101">
        <f t="shared" si="15"/>
        <v>-3.8800705467372132E-2</v>
      </c>
      <c r="W23" s="13">
        <f t="shared" si="16"/>
        <v>-47</v>
      </c>
      <c r="X23" s="74">
        <f t="shared" si="17"/>
        <v>-0.11987346508010091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2.274955927422643E-5</v>
      </c>
      <c r="Q24" s="38">
        <f t="shared" si="10"/>
        <v>0.60243837734114081</v>
      </c>
      <c r="R24" s="38">
        <f t="shared" si="11"/>
        <v>-428.09211411486189</v>
      </c>
      <c r="S24" s="144">
        <f t="shared" si="12"/>
        <v>692</v>
      </c>
      <c r="T24" s="7">
        <f t="shared" si="13"/>
        <v>721</v>
      </c>
      <c r="U24" s="2">
        <f t="shared" si="14"/>
        <v>-29</v>
      </c>
      <c r="V24" s="100">
        <f t="shared" si="15"/>
        <v>-4.0221914008321778E-2</v>
      </c>
      <c r="W24" s="25">
        <f t="shared" si="16"/>
        <v>-76</v>
      </c>
      <c r="X24" s="73">
        <f t="shared" si="17"/>
        <v>-0.1600953790884227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2.274955927422643E-5</v>
      </c>
      <c r="Q25" s="70">
        <f t="shared" si="10"/>
        <v>0.60271876522628176</v>
      </c>
      <c r="R25" s="70">
        <f t="shared" si="11"/>
        <v>-544.36404634358985</v>
      </c>
      <c r="S25" s="145">
        <f t="shared" si="12"/>
        <v>874</v>
      </c>
      <c r="T25" s="8">
        <f t="shared" si="13"/>
        <v>885</v>
      </c>
      <c r="U25" s="3">
        <f t="shared" si="14"/>
        <v>-11</v>
      </c>
      <c r="V25" s="101">
        <f t="shared" si="15"/>
        <v>-1.2429378531073447E-2</v>
      </c>
      <c r="W25" s="13">
        <f t="shared" si="16"/>
        <v>-87</v>
      </c>
      <c r="X25" s="74">
        <f t="shared" si="17"/>
        <v>-0.17252475761949615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2.274955927422643E-5</v>
      </c>
      <c r="Q26" s="38">
        <f t="shared" si="10"/>
        <v>0.60288423816637338</v>
      </c>
      <c r="R26" s="38">
        <f t="shared" si="11"/>
        <v>-668.18610404171568</v>
      </c>
      <c r="S26" s="144">
        <f t="shared" si="12"/>
        <v>1065</v>
      </c>
      <c r="T26" s="7">
        <f t="shared" si="13"/>
        <v>1170</v>
      </c>
      <c r="U26" s="2">
        <f t="shared" si="14"/>
        <v>-105</v>
      </c>
      <c r="V26" s="100">
        <f t="shared" si="15"/>
        <v>-8.9743589743589744E-2</v>
      </c>
      <c r="W26" s="25">
        <f t="shared" si="16"/>
        <v>-192</v>
      </c>
      <c r="X26" s="73">
        <f t="shared" si="17"/>
        <v>-0.26226834736308591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2.274955927422643E-5</v>
      </c>
      <c r="Q27" s="70">
        <f t="shared" si="10"/>
        <v>0.60313403497960438</v>
      </c>
      <c r="R27" s="70">
        <f t="shared" si="11"/>
        <v>-883.36467991955624</v>
      </c>
      <c r="S27" s="146">
        <f>INT(((-Q27+SQRT((Q27^2)-(4*P27*R27)))/(2*P27)))</f>
        <v>1391</v>
      </c>
      <c r="T27" s="8">
        <v>1374</v>
      </c>
      <c r="U27" s="3">
        <f t="shared" si="14"/>
        <v>17</v>
      </c>
      <c r="V27" s="101">
        <f t="shared" si="15"/>
        <v>1.2372634643377001E-2</v>
      </c>
      <c r="W27" s="3">
        <f t="shared" si="16"/>
        <v>-175</v>
      </c>
      <c r="X27" s="74">
        <f t="shared" si="17"/>
        <v>-0.2498957127197089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2.274955927422643E-5</v>
      </c>
      <c r="Q28" s="38">
        <f t="shared" si="10"/>
        <v>0.60327050425087947</v>
      </c>
      <c r="R28" s="38">
        <f t="shared" si="11"/>
        <v>-1037.3872394952739</v>
      </c>
      <c r="S28" s="144">
        <f>INT(((-Q28+SQRT((Q28^2)-(4*P28*R28)))/(2*P28)))</f>
        <v>1620</v>
      </c>
      <c r="T28" s="119">
        <v>1598</v>
      </c>
      <c r="U28" s="116">
        <f t="shared" si="14"/>
        <v>22</v>
      </c>
      <c r="V28" s="117">
        <f t="shared" si="15"/>
        <v>1.3767209011264081E-2</v>
      </c>
      <c r="W28" s="116">
        <f t="shared" si="16"/>
        <v>-153</v>
      </c>
      <c r="X28" s="118">
        <f t="shared" si="17"/>
        <v>-0.23612850370844482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2.274955927422643E-5</v>
      </c>
      <c r="Q29" s="70">
        <f t="shared" si="10"/>
        <v>0.60367911836315791</v>
      </c>
      <c r="R29" s="70">
        <f t="shared" si="11"/>
        <v>-1206.5100500097872</v>
      </c>
      <c r="S29" s="145">
        <f>INT(((-Q29+SQRT((Q29^2)-(4*P29*R29)))/(2*P29)))</f>
        <v>1867</v>
      </c>
      <c r="T29" s="128">
        <v>1832</v>
      </c>
      <c r="U29" s="14">
        <f t="shared" si="14"/>
        <v>35</v>
      </c>
      <c r="V29" s="101">
        <f t="shared" si="15"/>
        <v>1.9104803493449781E-2</v>
      </c>
      <c r="W29" s="14">
        <f t="shared" si="16"/>
        <v>-118</v>
      </c>
      <c r="X29" s="74">
        <f t="shared" si="17"/>
        <v>-0.21702370021499504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2.274955927422643E-5</v>
      </c>
      <c r="Q30" s="38">
        <f t="shared" si="10"/>
        <v>0.60411594244270606</v>
      </c>
      <c r="R30" s="38">
        <f t="shared" si="11"/>
        <v>-1383.1829859936984</v>
      </c>
      <c r="S30" s="144">
        <f>INT(((-Q30+SQRT((Q30^2)-(4*P30*R30)))/(2*P30)))</f>
        <v>2120</v>
      </c>
      <c r="T30" s="131">
        <f>J30</f>
        <v>2211</v>
      </c>
      <c r="U30" s="102">
        <f t="shared" si="14"/>
        <v>-91</v>
      </c>
      <c r="V30" s="100">
        <f t="shared" si="15"/>
        <v>-4.1157847127996382E-2</v>
      </c>
      <c r="W30" s="102">
        <f t="shared" si="16"/>
        <v>-209</v>
      </c>
      <c r="X30" s="73">
        <f t="shared" si="17"/>
        <v>-0.25818154734299142</v>
      </c>
    </row>
    <row r="31" spans="2:24" ht="15.75" thickBot="1" x14ac:dyDescent="0.3">
      <c r="B31" s="153">
        <v>27</v>
      </c>
      <c r="C31" s="156">
        <v>43918</v>
      </c>
      <c r="D31" s="160">
        <f>J31+F31+E31</f>
        <v>2772</v>
      </c>
      <c r="E31" s="154">
        <v>95</v>
      </c>
      <c r="F31" s="155">
        <v>50</v>
      </c>
      <c r="G31" s="158">
        <f t="shared" si="2"/>
        <v>1.0268572057259514E-3</v>
      </c>
      <c r="H31" s="157">
        <f t="shared" si="7"/>
        <v>1.193798449612403</v>
      </c>
      <c r="I31" s="161">
        <f t="shared" si="42"/>
        <v>4041</v>
      </c>
      <c r="J31" s="154">
        <v>2627</v>
      </c>
      <c r="K31" s="155">
        <f t="shared" si="43"/>
        <v>95</v>
      </c>
      <c r="L31" s="159">
        <f t="shared" ref="L31:L58" si="47">I31-I30</f>
        <v>-428</v>
      </c>
      <c r="M31" s="154">
        <f t="shared" si="19"/>
        <v>416</v>
      </c>
      <c r="N31" s="155">
        <f t="shared" ref="N31:N58" si="48">K31-K30</f>
        <v>28</v>
      </c>
      <c r="P31" s="138">
        <f t="shared" si="9"/>
        <v>2.274955927422643E-5</v>
      </c>
      <c r="Q31" s="139">
        <f t="shared" si="10"/>
        <v>0.60462884735125599</v>
      </c>
      <c r="R31" s="139">
        <f t="shared" si="11"/>
        <v>-1669.3327412838794</v>
      </c>
      <c r="S31" s="147">
        <f>INT(((-Q31+SQRT((Q31^2)-(4*P31*R31)))/(2*P31)))</f>
        <v>2521</v>
      </c>
      <c r="T31" s="148">
        <v>2627</v>
      </c>
      <c r="U31" s="140">
        <f t="shared" si="14"/>
        <v>-106</v>
      </c>
      <c r="V31" s="141">
        <f t="shared" si="15"/>
        <v>-4.0350209364293871E-2</v>
      </c>
      <c r="W31" s="140">
        <f t="shared" si="16"/>
        <v>-315</v>
      </c>
      <c r="X31" s="142">
        <f t="shared" si="17"/>
        <v>-0.29853175670728527</v>
      </c>
    </row>
    <row r="32" spans="2:24" x14ac:dyDescent="0.25">
      <c r="B32" s="76">
        <v>28</v>
      </c>
      <c r="C32" s="77">
        <v>43919</v>
      </c>
      <c r="D32" s="149">
        <f t="shared" ref="D32:D58" si="49">D31+IF(M32&gt;0,M32,0)</f>
        <v>3095</v>
      </c>
      <c r="E32" s="150">
        <f t="shared" ref="E32:E58" si="50">E31+IF(N32&gt;0,N32,0)</f>
        <v>129</v>
      </c>
      <c r="F32" s="151">
        <f>D32*(F$31/D$31)</f>
        <v>55.826118326118319</v>
      </c>
      <c r="G32" s="90">
        <f t="shared" si="2"/>
        <v>1.1465090374176837E-3</v>
      </c>
      <c r="H32" s="79">
        <f t="shared" si="7"/>
        <v>1.1165223665223665</v>
      </c>
      <c r="I32" s="149">
        <f t="shared" ref="I32:I58" si="51">INT((Z$4*K32+I31)/(1+Y$4*J32))</f>
        <v>3681</v>
      </c>
      <c r="J32" s="152">
        <f t="shared" ref="J32:J58" si="52">S32</f>
        <v>2950</v>
      </c>
      <c r="K32" s="151">
        <f t="shared" ref="K32:K58" si="53">INT((X$4*J32+K31)/(1+W$4+Z$4))</f>
        <v>129</v>
      </c>
      <c r="L32" s="149">
        <f t="shared" si="47"/>
        <v>-360</v>
      </c>
      <c r="M32" s="152">
        <f t="shared" si="19"/>
        <v>323</v>
      </c>
      <c r="N32" s="151">
        <f t="shared" si="48"/>
        <v>34</v>
      </c>
      <c r="P32" s="132">
        <f t="shared" ref="P32:P48" si="54">Y$4*((1+W$4-X$4)*(1+W$4+Z$4)-X$4)</f>
        <v>2.274955927422643E-5</v>
      </c>
      <c r="Q32" s="133">
        <f t="shared" ref="Q32:Q48" si="55">(1+W$4-X$4)*(1+W$4+Z$4)-Y$4*((Z$4*K31)+((I31+J31)*(1+W$4+Z$4)))</f>
        <v>0.60511036748634917</v>
      </c>
      <c r="R32" s="133">
        <f t="shared" ref="R32:R48" si="56">-J31*(1+W$4+Z$4)</f>
        <v>-1983.4179608108327</v>
      </c>
      <c r="S32" s="87">
        <f t="shared" ref="S32:S91" si="57">INT(((-Q32+SQRT((Q32^2)-(4*P32*R32)))/(2*P32)))</f>
        <v>2950</v>
      </c>
      <c r="T32" s="134">
        <v>2925</v>
      </c>
      <c r="U32" s="135">
        <f t="shared" ref="U32" si="58">S32-T32</f>
        <v>25</v>
      </c>
      <c r="V32" s="136">
        <f t="shared" ref="V32" si="59">U32/T32</f>
        <v>8.5470085470085479E-3</v>
      </c>
      <c r="W32" s="135">
        <f t="shared" ref="W32" si="60">W31+U32</f>
        <v>-290</v>
      </c>
      <c r="X32" s="137">
        <f t="shared" ref="X32" si="61">V32+X31</f>
        <v>-0.2899847481602767</v>
      </c>
    </row>
    <row r="33" spans="2:30" x14ac:dyDescent="0.25">
      <c r="B33" s="8">
        <v>29</v>
      </c>
      <c r="C33" s="16">
        <v>43920</v>
      </c>
      <c r="D33" s="36">
        <f t="shared" si="49"/>
        <v>3417</v>
      </c>
      <c r="E33" s="22">
        <f t="shared" si="50"/>
        <v>174</v>
      </c>
      <c r="F33" s="26">
        <f t="shared" ref="F33:F96" si="62">D33*(F$31/D$31)</f>
        <v>61.634199134199129</v>
      </c>
      <c r="G33" s="91">
        <f t="shared" si="2"/>
        <v>1.2657904300020116E-3</v>
      </c>
      <c r="H33" s="58">
        <f t="shared" si="7"/>
        <v>1.1040387722132472</v>
      </c>
      <c r="I33" s="18">
        <f t="shared" si="51"/>
        <v>3311</v>
      </c>
      <c r="J33" s="22">
        <f t="shared" si="52"/>
        <v>3272</v>
      </c>
      <c r="K33" s="26">
        <f t="shared" si="53"/>
        <v>174</v>
      </c>
      <c r="L33" s="18">
        <f t="shared" si="47"/>
        <v>-370</v>
      </c>
      <c r="M33" s="22">
        <f t="shared" si="19"/>
        <v>322</v>
      </c>
      <c r="N33" s="26">
        <f t="shared" si="48"/>
        <v>45</v>
      </c>
      <c r="P33" s="71">
        <f t="shared" si="54"/>
        <v>2.274955927422643E-5</v>
      </c>
      <c r="Q33" s="70">
        <f t="shared" si="55"/>
        <v>0.6062052056406334</v>
      </c>
      <c r="R33" s="70">
        <f t="shared" si="56"/>
        <v>-2227.2870134723853</v>
      </c>
      <c r="S33" s="11">
        <f t="shared" si="57"/>
        <v>3272</v>
      </c>
      <c r="T33" s="128"/>
      <c r="U33" s="14"/>
      <c r="V33" s="101"/>
      <c r="W33" s="14"/>
      <c r="X33" s="74"/>
    </row>
    <row r="34" spans="2:30" x14ac:dyDescent="0.25">
      <c r="B34" s="7">
        <v>30</v>
      </c>
      <c r="C34" s="17">
        <v>43921</v>
      </c>
      <c r="D34" s="35">
        <f t="shared" si="49"/>
        <v>3729</v>
      </c>
      <c r="E34" s="4">
        <f t="shared" si="50"/>
        <v>234</v>
      </c>
      <c r="F34" s="24">
        <f t="shared" si="62"/>
        <v>67.261904761904759</v>
      </c>
      <c r="G34" s="92">
        <f t="shared" si="2"/>
        <v>1.3813674315122917E-3</v>
      </c>
      <c r="H34" s="56">
        <f t="shared" si="7"/>
        <v>1.0913081650570675</v>
      </c>
      <c r="I34" s="35">
        <f t="shared" si="51"/>
        <v>2936</v>
      </c>
      <c r="J34" s="4">
        <f t="shared" si="52"/>
        <v>3584</v>
      </c>
      <c r="K34" s="24">
        <f t="shared" si="53"/>
        <v>234</v>
      </c>
      <c r="L34" s="35">
        <f t="shared" si="47"/>
        <v>-375</v>
      </c>
      <c r="M34" s="4">
        <f t="shared" si="19"/>
        <v>312</v>
      </c>
      <c r="N34" s="24">
        <f t="shared" si="48"/>
        <v>60</v>
      </c>
      <c r="P34" s="39">
        <f t="shared" si="54"/>
        <v>2.274955927422643E-5</v>
      </c>
      <c r="Q34" s="38">
        <f t="shared" si="55"/>
        <v>0.60763218022742094</v>
      </c>
      <c r="R34" s="38">
        <f t="shared" si="56"/>
        <v>-2470.4010535869984</v>
      </c>
      <c r="S34" s="12">
        <f t="shared" si="57"/>
        <v>3584</v>
      </c>
      <c r="T34" s="131"/>
      <c r="U34" s="102"/>
      <c r="V34" s="100"/>
      <c r="W34" s="102"/>
      <c r="X34" s="73"/>
    </row>
    <row r="35" spans="2:30" x14ac:dyDescent="0.25">
      <c r="B35" s="8">
        <v>31</v>
      </c>
      <c r="C35" s="16">
        <v>43922</v>
      </c>
      <c r="D35" s="36">
        <f t="shared" si="49"/>
        <v>4023</v>
      </c>
      <c r="E35" s="22">
        <f t="shared" si="50"/>
        <v>314</v>
      </c>
      <c r="F35" s="26">
        <f t="shared" si="62"/>
        <v>72.564935064935057</v>
      </c>
      <c r="G35" s="91">
        <f t="shared" si="2"/>
        <v>1.4902765290892865E-3</v>
      </c>
      <c r="H35" s="58">
        <f t="shared" si="7"/>
        <v>1.078841512469831</v>
      </c>
      <c r="I35" s="36">
        <f t="shared" si="51"/>
        <v>2559</v>
      </c>
      <c r="J35" s="13">
        <f t="shared" si="52"/>
        <v>3878</v>
      </c>
      <c r="K35" s="23">
        <f t="shared" si="53"/>
        <v>314</v>
      </c>
      <c r="L35" s="36">
        <f t="shared" si="47"/>
        <v>-377</v>
      </c>
      <c r="M35" s="13">
        <f t="shared" si="19"/>
        <v>294</v>
      </c>
      <c r="N35" s="23">
        <f t="shared" si="48"/>
        <v>80</v>
      </c>
      <c r="P35" s="71">
        <f t="shared" si="54"/>
        <v>2.274955927422643E-5</v>
      </c>
      <c r="Q35" s="70">
        <f t="shared" si="55"/>
        <v>0.60951206813125847</v>
      </c>
      <c r="R35" s="70">
        <f t="shared" si="56"/>
        <v>-2705.9649682322133</v>
      </c>
      <c r="S35" s="11">
        <f t="shared" si="57"/>
        <v>3878</v>
      </c>
      <c r="T35" s="128"/>
      <c r="U35" s="14"/>
      <c r="V35" s="101"/>
      <c r="W35" s="14"/>
      <c r="X35" s="74"/>
    </row>
    <row r="36" spans="2:30" x14ac:dyDescent="0.25">
      <c r="B36" s="7">
        <v>32</v>
      </c>
      <c r="C36" s="17">
        <v>43923</v>
      </c>
      <c r="D36" s="35">
        <f t="shared" si="49"/>
        <v>4290</v>
      </c>
      <c r="E36" s="4">
        <f t="shared" si="50"/>
        <v>420</v>
      </c>
      <c r="F36" s="24">
        <f t="shared" si="62"/>
        <v>77.38095238095238</v>
      </c>
      <c r="G36" s="92">
        <f t="shared" ref="G36:G67" si="63">D36/U$3</f>
        <v>1.5891837707663534E-3</v>
      </c>
      <c r="H36" s="56">
        <f t="shared" si="7"/>
        <v>1.0663683818046235</v>
      </c>
      <c r="I36" s="35">
        <f t="shared" si="51"/>
        <v>2182</v>
      </c>
      <c r="J36" s="25">
        <f t="shared" si="52"/>
        <v>4145</v>
      </c>
      <c r="K36" s="24">
        <f t="shared" si="53"/>
        <v>420</v>
      </c>
      <c r="L36" s="35">
        <f t="shared" si="47"/>
        <v>-377</v>
      </c>
      <c r="M36" s="25">
        <f t="shared" si="19"/>
        <v>267</v>
      </c>
      <c r="N36" s="24">
        <f t="shared" si="48"/>
        <v>106</v>
      </c>
      <c r="P36" s="39">
        <f t="shared" si="54"/>
        <v>2.274955927422643E-5</v>
      </c>
      <c r="Q36" s="38">
        <f t="shared" si="55"/>
        <v>0.6119958404578294</v>
      </c>
      <c r="R36" s="38">
        <f t="shared" si="56"/>
        <v>-2927.9386570325123</v>
      </c>
      <c r="S36" s="12">
        <f t="shared" si="57"/>
        <v>4145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49"/>
        <v>4522</v>
      </c>
      <c r="E37" s="22">
        <f t="shared" si="50"/>
        <v>561</v>
      </c>
      <c r="F37" s="26">
        <f t="shared" si="62"/>
        <v>81.565656565656553</v>
      </c>
      <c r="G37" s="91">
        <f t="shared" si="63"/>
        <v>1.6751256436842541E-3</v>
      </c>
      <c r="H37" s="58">
        <f t="shared" si="7"/>
        <v>1.0540792540792541</v>
      </c>
      <c r="I37" s="36">
        <f t="shared" si="51"/>
        <v>1805</v>
      </c>
      <c r="J37" s="13">
        <f t="shared" si="52"/>
        <v>4377</v>
      </c>
      <c r="K37" s="23">
        <f t="shared" si="53"/>
        <v>561</v>
      </c>
      <c r="L37" s="36">
        <f t="shared" si="47"/>
        <v>-377</v>
      </c>
      <c r="M37" s="13">
        <f t="shared" si="19"/>
        <v>232</v>
      </c>
      <c r="N37" s="23">
        <f t="shared" si="48"/>
        <v>141</v>
      </c>
      <c r="P37" s="71">
        <f t="shared" si="54"/>
        <v>2.274955927422643E-5</v>
      </c>
      <c r="Q37" s="70">
        <f t="shared" si="55"/>
        <v>0.61528740741249954</v>
      </c>
      <c r="R37" s="70">
        <f t="shared" si="56"/>
        <v>-3129.5270070654365</v>
      </c>
      <c r="S37" s="11">
        <f t="shared" si="57"/>
        <v>4377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49"/>
        <v>4712</v>
      </c>
      <c r="E38" s="4">
        <f t="shared" si="50"/>
        <v>748</v>
      </c>
      <c r="F38" s="24">
        <f t="shared" si="62"/>
        <v>84.992784992784991</v>
      </c>
      <c r="G38" s="92">
        <f t="shared" si="63"/>
        <v>1.7455090740911554E-3</v>
      </c>
      <c r="H38" s="56">
        <f t="shared" si="7"/>
        <v>1.0420168067226891</v>
      </c>
      <c r="I38" s="35">
        <f t="shared" si="51"/>
        <v>1424</v>
      </c>
      <c r="J38" s="25">
        <f t="shared" si="52"/>
        <v>4567</v>
      </c>
      <c r="K38" s="24">
        <f t="shared" si="53"/>
        <v>748</v>
      </c>
      <c r="L38" s="35">
        <f t="shared" si="47"/>
        <v>-381</v>
      </c>
      <c r="M38" s="25">
        <f t="shared" si="19"/>
        <v>190</v>
      </c>
      <c r="N38" s="24">
        <f t="shared" si="48"/>
        <v>187</v>
      </c>
      <c r="P38" s="39">
        <f t="shared" si="54"/>
        <v>2.274955927422643E-5</v>
      </c>
      <c r="Q38" s="38">
        <f t="shared" si="55"/>
        <v>0.61963577210695298</v>
      </c>
      <c r="R38" s="38">
        <f t="shared" si="56"/>
        <v>-3304.6899179554684</v>
      </c>
      <c r="S38" s="12">
        <f t="shared" si="57"/>
        <v>4567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49"/>
        <v>4852</v>
      </c>
      <c r="E39" s="22">
        <f t="shared" si="50"/>
        <v>996</v>
      </c>
      <c r="F39" s="26">
        <f t="shared" si="62"/>
        <v>87.518037518037517</v>
      </c>
      <c r="G39" s="91">
        <f t="shared" si="63"/>
        <v>1.7973705491278196E-3</v>
      </c>
      <c r="H39" s="58">
        <f t="shared" si="7"/>
        <v>1.029711375212224</v>
      </c>
      <c r="I39" s="18">
        <f t="shared" si="51"/>
        <v>1031</v>
      </c>
      <c r="J39" s="22">
        <f t="shared" si="52"/>
        <v>4707</v>
      </c>
      <c r="K39" s="26">
        <f t="shared" si="53"/>
        <v>996</v>
      </c>
      <c r="L39" s="18">
        <f t="shared" si="47"/>
        <v>-393</v>
      </c>
      <c r="M39" s="22">
        <f t="shared" si="19"/>
        <v>140</v>
      </c>
      <c r="N39" s="26">
        <f t="shared" si="48"/>
        <v>248</v>
      </c>
      <c r="P39" s="71">
        <f t="shared" si="54"/>
        <v>2.274955927422643E-5</v>
      </c>
      <c r="Q39" s="70">
        <f t="shared" si="55"/>
        <v>0.6253730709736931</v>
      </c>
      <c r="R39" s="70">
        <f t="shared" si="56"/>
        <v>-3448.1423018740288</v>
      </c>
      <c r="S39" s="11">
        <f t="shared" si="57"/>
        <v>4707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49"/>
        <v>4934</v>
      </c>
      <c r="E40" s="4">
        <f t="shared" si="50"/>
        <v>1324</v>
      </c>
      <c r="F40" s="24">
        <f t="shared" si="62"/>
        <v>88.997113997113985</v>
      </c>
      <c r="G40" s="92">
        <f t="shared" si="63"/>
        <v>1.8277465559350086E-3</v>
      </c>
      <c r="H40" s="56">
        <f t="shared" ref="H40:H71" si="64">D40/D39</f>
        <v>1.0169002473206925</v>
      </c>
      <c r="I40" s="35">
        <f t="shared" si="51"/>
        <v>614</v>
      </c>
      <c r="J40" s="25">
        <f t="shared" si="52"/>
        <v>4789</v>
      </c>
      <c r="K40" s="24">
        <f t="shared" si="53"/>
        <v>1324</v>
      </c>
      <c r="L40" s="35">
        <f t="shared" si="47"/>
        <v>-417</v>
      </c>
      <c r="M40" s="25">
        <f t="shared" si="19"/>
        <v>82</v>
      </c>
      <c r="N40" s="24">
        <f t="shared" si="48"/>
        <v>328</v>
      </c>
      <c r="P40" s="39">
        <f t="shared" si="54"/>
        <v>2.274955927422643E-5</v>
      </c>
      <c r="Q40" s="38">
        <f t="shared" si="55"/>
        <v>0.63297496220831573</v>
      </c>
      <c r="R40" s="38">
        <f t="shared" si="56"/>
        <v>-3553.8440584455993</v>
      </c>
      <c r="S40" s="12">
        <f t="shared" si="57"/>
        <v>4789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49"/>
        <v>4950</v>
      </c>
      <c r="E41" s="22">
        <f t="shared" si="50"/>
        <v>1759</v>
      </c>
      <c r="F41" s="26">
        <f t="shared" si="62"/>
        <v>89.285714285714278</v>
      </c>
      <c r="G41" s="91">
        <f t="shared" si="63"/>
        <v>1.8336735816534846E-3</v>
      </c>
      <c r="H41" s="58">
        <f t="shared" si="64"/>
        <v>1.0032428050263478</v>
      </c>
      <c r="I41" s="18">
        <f t="shared" si="51"/>
        <v>156</v>
      </c>
      <c r="J41" s="22">
        <f t="shared" si="52"/>
        <v>4805</v>
      </c>
      <c r="K41" s="26">
        <f t="shared" si="53"/>
        <v>1759</v>
      </c>
      <c r="L41" s="18">
        <f t="shared" si="47"/>
        <v>-458</v>
      </c>
      <c r="M41" s="22">
        <f t="shared" si="19"/>
        <v>16</v>
      </c>
      <c r="N41" s="26">
        <f t="shared" si="48"/>
        <v>435</v>
      </c>
      <c r="P41" s="71">
        <f t="shared" si="54"/>
        <v>2.274955927422643E-5</v>
      </c>
      <c r="Q41" s="70">
        <f t="shared" si="55"/>
        <v>0.64303788089096348</v>
      </c>
      <c r="R41" s="70">
        <f t="shared" si="56"/>
        <v>-3615.7550872946626</v>
      </c>
      <c r="S41" s="11">
        <f t="shared" si="57"/>
        <v>4805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49"/>
        <v>4950</v>
      </c>
      <c r="E42" s="4">
        <f t="shared" si="50"/>
        <v>2335</v>
      </c>
      <c r="F42" s="24">
        <f t="shared" si="62"/>
        <v>89.285714285714278</v>
      </c>
      <c r="G42" s="92">
        <f t="shared" si="63"/>
        <v>1.8336735816534846E-3</v>
      </c>
      <c r="H42" s="56">
        <f t="shared" si="64"/>
        <v>1</v>
      </c>
      <c r="I42" s="35">
        <f t="shared" si="51"/>
        <v>-369</v>
      </c>
      <c r="J42" s="25">
        <f t="shared" si="52"/>
        <v>4746</v>
      </c>
      <c r="K42" s="24">
        <f t="shared" si="53"/>
        <v>2335</v>
      </c>
      <c r="L42" s="35">
        <f t="shared" si="47"/>
        <v>-525</v>
      </c>
      <c r="M42" s="25">
        <f t="shared" si="19"/>
        <v>-59</v>
      </c>
      <c r="N42" s="24">
        <f t="shared" si="48"/>
        <v>576</v>
      </c>
      <c r="P42" s="39">
        <f t="shared" si="54"/>
        <v>2.274955927422643E-5</v>
      </c>
      <c r="Q42" s="38">
        <f t="shared" si="55"/>
        <v>0.65633158123523461</v>
      </c>
      <c r="R42" s="38">
        <f t="shared" si="56"/>
        <v>-3627.8352880456991</v>
      </c>
      <c r="S42" s="12">
        <f t="shared" si="57"/>
        <v>4746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49"/>
        <v>4950</v>
      </c>
      <c r="E43" s="22">
        <f t="shared" si="50"/>
        <v>3098</v>
      </c>
      <c r="F43" s="26">
        <f t="shared" si="62"/>
        <v>89.285714285714278</v>
      </c>
      <c r="G43" s="91">
        <f t="shared" si="63"/>
        <v>1.8336735816534846E-3</v>
      </c>
      <c r="H43" s="58">
        <f t="shared" si="64"/>
        <v>1</v>
      </c>
      <c r="I43" s="18">
        <f t="shared" si="51"/>
        <v>-997</v>
      </c>
      <c r="J43" s="22">
        <f t="shared" si="52"/>
        <v>4602</v>
      </c>
      <c r="K43" s="26">
        <f t="shared" si="53"/>
        <v>3098</v>
      </c>
      <c r="L43" s="18">
        <f t="shared" si="47"/>
        <v>-628</v>
      </c>
      <c r="M43" s="22">
        <f t="shared" si="19"/>
        <v>-144</v>
      </c>
      <c r="N43" s="26">
        <f t="shared" si="48"/>
        <v>763</v>
      </c>
      <c r="P43" s="71">
        <f t="shared" si="54"/>
        <v>2.274955927422643E-5</v>
      </c>
      <c r="Q43" s="70">
        <f t="shared" si="55"/>
        <v>0.67390541163832163</v>
      </c>
      <c r="R43" s="70">
        <f t="shared" si="56"/>
        <v>-3583.2895477762513</v>
      </c>
      <c r="S43" s="11">
        <f t="shared" si="57"/>
        <v>4602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49"/>
        <v>4950</v>
      </c>
      <c r="E44" s="4">
        <f t="shared" si="50"/>
        <v>4108</v>
      </c>
      <c r="F44" s="24">
        <f t="shared" si="62"/>
        <v>89.285714285714278</v>
      </c>
      <c r="G44" s="92">
        <f t="shared" si="63"/>
        <v>1.8336735816534846E-3</v>
      </c>
      <c r="H44" s="56">
        <f t="shared" si="64"/>
        <v>1</v>
      </c>
      <c r="I44" s="35">
        <f t="shared" si="51"/>
        <v>-1780</v>
      </c>
      <c r="J44" s="25">
        <f t="shared" si="52"/>
        <v>4362</v>
      </c>
      <c r="K44" s="24">
        <f t="shared" si="53"/>
        <v>4108</v>
      </c>
      <c r="L44" s="35">
        <f t="shared" si="47"/>
        <v>-783</v>
      </c>
      <c r="M44" s="25">
        <f t="shared" si="19"/>
        <v>-240</v>
      </c>
      <c r="N44" s="24">
        <f t="shared" si="48"/>
        <v>1010</v>
      </c>
      <c r="P44" s="39">
        <f t="shared" si="54"/>
        <v>2.274955927422643E-5</v>
      </c>
      <c r="Q44" s="38">
        <f t="shared" si="55"/>
        <v>0.69714830627251123</v>
      </c>
      <c r="R44" s="38">
        <f t="shared" si="56"/>
        <v>-3474.5677410169214</v>
      </c>
      <c r="S44" s="12">
        <f t="shared" si="57"/>
        <v>4362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49"/>
        <v>4950</v>
      </c>
      <c r="E45" s="22">
        <f t="shared" si="50"/>
        <v>5445</v>
      </c>
      <c r="F45" s="26">
        <f t="shared" si="62"/>
        <v>89.285714285714278</v>
      </c>
      <c r="G45" s="91">
        <f t="shared" si="63"/>
        <v>1.8336735816534846E-3</v>
      </c>
      <c r="H45" s="58">
        <f t="shared" si="64"/>
        <v>1</v>
      </c>
      <c r="I45" s="36">
        <f t="shared" si="51"/>
        <v>-2789</v>
      </c>
      <c r="J45" s="13">
        <f t="shared" si="52"/>
        <v>4019</v>
      </c>
      <c r="K45" s="23">
        <f t="shared" si="53"/>
        <v>5445</v>
      </c>
      <c r="L45" s="36">
        <f t="shared" si="47"/>
        <v>-1009</v>
      </c>
      <c r="M45" s="13">
        <f t="shared" si="19"/>
        <v>-343</v>
      </c>
      <c r="N45" s="23">
        <f t="shared" si="48"/>
        <v>1337</v>
      </c>
      <c r="P45" s="71">
        <f t="shared" si="54"/>
        <v>2.274955927422643E-5</v>
      </c>
      <c r="Q45" s="70">
        <f t="shared" si="55"/>
        <v>0.72794015304164095</v>
      </c>
      <c r="R45" s="70">
        <f t="shared" si="56"/>
        <v>-3293.3647297513712</v>
      </c>
      <c r="S45" s="11">
        <f t="shared" si="57"/>
        <v>4019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49"/>
        <v>4950</v>
      </c>
      <c r="E46" s="4">
        <f t="shared" si="50"/>
        <v>7216</v>
      </c>
      <c r="F46" s="24">
        <f t="shared" si="62"/>
        <v>89.285714285714278</v>
      </c>
      <c r="G46" s="92">
        <f t="shared" si="63"/>
        <v>1.8336735816534846E-3</v>
      </c>
      <c r="H46" s="56">
        <f t="shared" si="64"/>
        <v>1</v>
      </c>
      <c r="I46" s="35">
        <f t="shared" si="51"/>
        <v>-4130</v>
      </c>
      <c r="J46" s="25">
        <f t="shared" si="52"/>
        <v>3570</v>
      </c>
      <c r="K46" s="24">
        <f t="shared" si="53"/>
        <v>7216</v>
      </c>
      <c r="L46" s="35">
        <f t="shared" si="47"/>
        <v>-1341</v>
      </c>
      <c r="M46" s="25">
        <f t="shared" si="19"/>
        <v>-449</v>
      </c>
      <c r="N46" s="24">
        <f t="shared" si="48"/>
        <v>1771</v>
      </c>
      <c r="P46" s="39">
        <f t="shared" si="54"/>
        <v>2.274955927422643E-5</v>
      </c>
      <c r="Q46" s="38">
        <f t="shared" si="55"/>
        <v>0.76865099987955254</v>
      </c>
      <c r="R46" s="38">
        <f t="shared" si="56"/>
        <v>-3034.395426151023</v>
      </c>
      <c r="S46" s="12">
        <f t="shared" si="57"/>
        <v>3570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49"/>
        <v>4950</v>
      </c>
      <c r="E47" s="22">
        <f t="shared" si="50"/>
        <v>9561</v>
      </c>
      <c r="F47" s="26">
        <f t="shared" si="62"/>
        <v>89.285714285714278</v>
      </c>
      <c r="G47" s="91">
        <f t="shared" si="63"/>
        <v>1.8336735816534846E-3</v>
      </c>
      <c r="H47" s="58">
        <f t="shared" si="64"/>
        <v>1</v>
      </c>
      <c r="I47" s="36">
        <f t="shared" si="51"/>
        <v>-5953</v>
      </c>
      <c r="J47" s="13">
        <f t="shared" si="52"/>
        <v>3023</v>
      </c>
      <c r="K47" s="23">
        <f t="shared" si="53"/>
        <v>9561</v>
      </c>
      <c r="L47" s="36">
        <f t="shared" si="47"/>
        <v>-1823</v>
      </c>
      <c r="M47" s="13">
        <f t="shared" si="19"/>
        <v>-547</v>
      </c>
      <c r="N47" s="23">
        <f t="shared" si="48"/>
        <v>2345</v>
      </c>
      <c r="P47" s="71">
        <f t="shared" si="54"/>
        <v>2.274955927422643E-5</v>
      </c>
      <c r="Q47" s="70">
        <f t="shared" si="55"/>
        <v>0.82255711820496102</v>
      </c>
      <c r="R47" s="70">
        <f t="shared" si="56"/>
        <v>-2695.3947925750563</v>
      </c>
      <c r="S47" s="11">
        <f t="shared" si="57"/>
        <v>3023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49"/>
        <v>4950</v>
      </c>
      <c r="E48" s="4">
        <f t="shared" si="50"/>
        <v>12666</v>
      </c>
      <c r="F48" s="24">
        <f t="shared" si="62"/>
        <v>89.285714285714278</v>
      </c>
      <c r="G48" s="92">
        <f t="shared" si="63"/>
        <v>1.8336735816534846E-3</v>
      </c>
      <c r="H48" s="56">
        <f t="shared" si="64"/>
        <v>1</v>
      </c>
      <c r="I48" s="35">
        <f t="shared" si="51"/>
        <v>-8472</v>
      </c>
      <c r="J48" s="25">
        <f t="shared" si="52"/>
        <v>2405</v>
      </c>
      <c r="K48" s="24">
        <f t="shared" si="53"/>
        <v>12666</v>
      </c>
      <c r="L48" s="35">
        <f t="shared" si="47"/>
        <v>-2519</v>
      </c>
      <c r="M48" s="25">
        <f t="shared" si="19"/>
        <v>-618</v>
      </c>
      <c r="N48" s="24">
        <f t="shared" si="48"/>
        <v>3105</v>
      </c>
      <c r="P48" s="39">
        <f t="shared" si="54"/>
        <v>2.274955927422643E-5</v>
      </c>
      <c r="Q48" s="38">
        <f t="shared" si="55"/>
        <v>0.8939311887340915</v>
      </c>
      <c r="R48" s="38">
        <f t="shared" si="56"/>
        <v>-2282.4029293989902</v>
      </c>
      <c r="S48" s="12">
        <f t="shared" si="57"/>
        <v>2405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49"/>
        <v>4950</v>
      </c>
      <c r="E49" s="22">
        <f t="shared" si="50"/>
        <v>16777</v>
      </c>
      <c r="F49" s="26">
        <f t="shared" si="62"/>
        <v>89.285714285714278</v>
      </c>
      <c r="G49" s="91">
        <f t="shared" si="63"/>
        <v>1.8336735816534846E-3</v>
      </c>
      <c r="H49" s="58">
        <f t="shared" si="64"/>
        <v>1</v>
      </c>
      <c r="I49" s="18">
        <f t="shared" si="51"/>
        <v>-11984</v>
      </c>
      <c r="J49" s="22">
        <f t="shared" si="52"/>
        <v>1765</v>
      </c>
      <c r="K49" s="26">
        <f t="shared" si="53"/>
        <v>16777</v>
      </c>
      <c r="L49" s="18">
        <f t="shared" si="47"/>
        <v>-3512</v>
      </c>
      <c r="M49" s="22">
        <f t="shared" si="19"/>
        <v>-640</v>
      </c>
      <c r="N49" s="26">
        <f t="shared" si="48"/>
        <v>4111</v>
      </c>
      <c r="P49" s="71">
        <f t="shared" ref="P49:P80" si="65">Y$4*((1+W$4-X$4)*(1+W$4+Z$4)-X$4)</f>
        <v>2.274955927422643E-5</v>
      </c>
      <c r="Q49" s="70">
        <f t="shared" ref="Q49:Q80" si="66">(1+W$4-X$4)*(1+W$4+Z$4)-Y$4*((Z$4*K48)+((I48+J48)*(1+W$4+Z$4)))</f>
        <v>0.98841208147690984</v>
      </c>
      <c r="R49" s="70">
        <f t="shared" ref="R49:R80" si="67">-J48*(1+W$4+Z$4)</f>
        <v>-1815.8051753901991</v>
      </c>
      <c r="S49" s="11">
        <f t="shared" si="57"/>
        <v>1765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49"/>
        <v>4950</v>
      </c>
      <c r="E50" s="4">
        <f t="shared" si="50"/>
        <v>22222</v>
      </c>
      <c r="F50" s="24">
        <f t="shared" si="62"/>
        <v>89.285714285714278</v>
      </c>
      <c r="G50" s="92">
        <f t="shared" si="63"/>
        <v>1.8336735816534846E-3</v>
      </c>
      <c r="H50" s="56">
        <f t="shared" si="64"/>
        <v>1</v>
      </c>
      <c r="I50" s="35">
        <f t="shared" si="51"/>
        <v>-16885</v>
      </c>
      <c r="J50" s="25">
        <f t="shared" si="52"/>
        <v>1168</v>
      </c>
      <c r="K50" s="24">
        <f t="shared" si="53"/>
        <v>22222</v>
      </c>
      <c r="L50" s="35">
        <f t="shared" si="47"/>
        <v>-4901</v>
      </c>
      <c r="M50" s="25">
        <f t="shared" si="19"/>
        <v>-597</v>
      </c>
      <c r="N50" s="24">
        <f t="shared" si="48"/>
        <v>5445</v>
      </c>
      <c r="P50" s="39">
        <f t="shared" si="65"/>
        <v>2.274955927422643E-5</v>
      </c>
      <c r="Q50" s="38">
        <f t="shared" si="66"/>
        <v>1.1134730645901278</v>
      </c>
      <c r="R50" s="38">
        <f t="shared" si="67"/>
        <v>-1332.5971453487323</v>
      </c>
      <c r="S50" s="12">
        <f t="shared" si="57"/>
        <v>1168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49"/>
        <v>4950</v>
      </c>
      <c r="E51" s="22">
        <f t="shared" si="50"/>
        <v>29433</v>
      </c>
      <c r="F51" s="26">
        <f t="shared" si="62"/>
        <v>89.285714285714278</v>
      </c>
      <c r="G51" s="91">
        <f t="shared" si="63"/>
        <v>1.8336735816534846E-3</v>
      </c>
      <c r="H51" s="58">
        <f t="shared" si="64"/>
        <v>1</v>
      </c>
      <c r="I51" s="18">
        <f t="shared" si="51"/>
        <v>-23678</v>
      </c>
      <c r="J51" s="22">
        <f t="shared" si="52"/>
        <v>681</v>
      </c>
      <c r="K51" s="26">
        <f t="shared" si="53"/>
        <v>29433</v>
      </c>
      <c r="L51" s="18">
        <f t="shared" si="47"/>
        <v>-6793</v>
      </c>
      <c r="M51" s="22">
        <f t="shared" si="19"/>
        <v>-487</v>
      </c>
      <c r="N51" s="26">
        <f t="shared" si="48"/>
        <v>7211</v>
      </c>
      <c r="P51" s="71">
        <f t="shared" si="65"/>
        <v>2.274955927422643E-5</v>
      </c>
      <c r="Q51" s="70">
        <f t="shared" si="66"/>
        <v>1.2790860772422099</v>
      </c>
      <c r="R51" s="70">
        <f t="shared" si="67"/>
        <v>-881.85465482567668</v>
      </c>
      <c r="S51" s="11">
        <f t="shared" si="57"/>
        <v>681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49"/>
        <v>4950</v>
      </c>
      <c r="E52" s="4">
        <f t="shared" si="50"/>
        <v>38983</v>
      </c>
      <c r="F52" s="24">
        <f t="shared" si="62"/>
        <v>89.285714285714278</v>
      </c>
      <c r="G52" s="92">
        <f t="shared" si="63"/>
        <v>1.8336735816534846E-3</v>
      </c>
      <c r="H52" s="56">
        <f t="shared" si="64"/>
        <v>1</v>
      </c>
      <c r="I52" s="35">
        <f t="shared" si="51"/>
        <v>-32979</v>
      </c>
      <c r="J52" s="4">
        <f t="shared" si="52"/>
        <v>341</v>
      </c>
      <c r="K52" s="24">
        <f t="shared" si="53"/>
        <v>38983</v>
      </c>
      <c r="L52" s="35">
        <f t="shared" si="47"/>
        <v>-9301</v>
      </c>
      <c r="M52" s="4">
        <f t="shared" si="19"/>
        <v>-340</v>
      </c>
      <c r="N52" s="24">
        <f t="shared" si="48"/>
        <v>9550</v>
      </c>
      <c r="P52" s="39">
        <f t="shared" si="65"/>
        <v>2.274955927422643E-5</v>
      </c>
      <c r="Q52" s="38">
        <f t="shared" si="66"/>
        <v>1.4983860024783797</v>
      </c>
      <c r="R52" s="38">
        <f t="shared" si="67"/>
        <v>-514.16354446599814</v>
      </c>
      <c r="S52" s="12">
        <f t="shared" si="57"/>
        <v>341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49"/>
        <v>4950</v>
      </c>
      <c r="E53" s="3">
        <f t="shared" si="50"/>
        <v>51632</v>
      </c>
      <c r="F53" s="23">
        <f t="shared" si="62"/>
        <v>89.285714285714278</v>
      </c>
      <c r="G53" s="91">
        <f t="shared" si="63"/>
        <v>1.8336735816534846E-3</v>
      </c>
      <c r="H53" s="55">
        <f t="shared" si="64"/>
        <v>1</v>
      </c>
      <c r="I53" s="8">
        <f t="shared" si="51"/>
        <v>-45551</v>
      </c>
      <c r="J53" s="3">
        <f t="shared" si="52"/>
        <v>143</v>
      </c>
      <c r="K53" s="37">
        <f t="shared" si="53"/>
        <v>51632</v>
      </c>
      <c r="L53" s="8">
        <f t="shared" si="47"/>
        <v>-12572</v>
      </c>
      <c r="M53" s="3">
        <f t="shared" si="19"/>
        <v>-198</v>
      </c>
      <c r="N53" s="37">
        <f t="shared" si="48"/>
        <v>12649</v>
      </c>
      <c r="P53" s="71">
        <f t="shared" si="65"/>
        <v>2.274955927422643E-5</v>
      </c>
      <c r="Q53" s="70">
        <f t="shared" si="66"/>
        <v>1.7888105982812224</v>
      </c>
      <c r="R53" s="70">
        <f t="shared" si="67"/>
        <v>-257.45927850646899</v>
      </c>
      <c r="S53" s="11">
        <f t="shared" si="57"/>
        <v>143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49"/>
        <v>4950</v>
      </c>
      <c r="E54" s="2">
        <f t="shared" si="50"/>
        <v>68385</v>
      </c>
      <c r="F54" s="24">
        <f t="shared" si="62"/>
        <v>89.285714285714278</v>
      </c>
      <c r="G54" s="92">
        <f t="shared" si="63"/>
        <v>1.8336735816534846E-3</v>
      </c>
      <c r="H54" s="56">
        <f t="shared" si="64"/>
        <v>1</v>
      </c>
      <c r="I54" s="7">
        <f t="shared" si="51"/>
        <v>-62370</v>
      </c>
      <c r="J54" s="2">
        <f t="shared" si="52"/>
        <v>49</v>
      </c>
      <c r="K54" s="34">
        <f t="shared" si="53"/>
        <v>68385</v>
      </c>
      <c r="L54" s="7">
        <f t="shared" si="47"/>
        <v>-16819</v>
      </c>
      <c r="M54" s="2">
        <f t="shared" si="19"/>
        <v>-94</v>
      </c>
      <c r="N54" s="34">
        <f t="shared" si="48"/>
        <v>16753</v>
      </c>
      <c r="P54" s="39">
        <f t="shared" si="65"/>
        <v>2.274955927422643E-5</v>
      </c>
      <c r="Q54" s="38">
        <f t="shared" si="66"/>
        <v>2.173489431742972</v>
      </c>
      <c r="R54" s="38">
        <f t="shared" si="67"/>
        <v>-107.96679421239021</v>
      </c>
      <c r="S54" s="12">
        <f t="shared" si="57"/>
        <v>49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49"/>
        <v>4950</v>
      </c>
      <c r="E55" s="3">
        <f t="shared" si="50"/>
        <v>90574</v>
      </c>
      <c r="F55" s="23">
        <f t="shared" si="62"/>
        <v>89.285714285714278</v>
      </c>
      <c r="G55" s="91">
        <f t="shared" si="63"/>
        <v>1.8336735816534846E-3</v>
      </c>
      <c r="H55" s="55">
        <f t="shared" si="64"/>
        <v>1</v>
      </c>
      <c r="I55" s="8">
        <f t="shared" si="51"/>
        <v>-84734</v>
      </c>
      <c r="J55" s="3">
        <f t="shared" si="52"/>
        <v>13</v>
      </c>
      <c r="K55" s="37">
        <f t="shared" si="53"/>
        <v>90574</v>
      </c>
      <c r="L55" s="8">
        <f t="shared" si="47"/>
        <v>-22364</v>
      </c>
      <c r="M55" s="3">
        <f t="shared" si="19"/>
        <v>-36</v>
      </c>
      <c r="N55" s="37">
        <f t="shared" si="48"/>
        <v>22189</v>
      </c>
      <c r="P55" s="71">
        <f t="shared" si="65"/>
        <v>2.274955927422643E-5</v>
      </c>
      <c r="Q55" s="70">
        <f t="shared" si="66"/>
        <v>2.6829723990128906</v>
      </c>
      <c r="R55" s="70">
        <f t="shared" si="67"/>
        <v>-36.995614800049793</v>
      </c>
      <c r="S55" s="11">
        <f t="shared" si="57"/>
        <v>13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49"/>
        <v>4950</v>
      </c>
      <c r="E56" s="2">
        <f t="shared" si="50"/>
        <v>119963</v>
      </c>
      <c r="F56" s="24">
        <f t="shared" si="62"/>
        <v>89.285714285714278</v>
      </c>
      <c r="G56" s="92">
        <f t="shared" si="63"/>
        <v>1.8336735816534846E-3</v>
      </c>
      <c r="H56" s="56">
        <f t="shared" si="64"/>
        <v>1</v>
      </c>
      <c r="I56" s="7">
        <f t="shared" si="51"/>
        <v>-114392</v>
      </c>
      <c r="J56" s="2">
        <f t="shared" si="52"/>
        <v>2</v>
      </c>
      <c r="K56" s="34">
        <f t="shared" si="53"/>
        <v>119963</v>
      </c>
      <c r="L56" s="7">
        <f t="shared" si="47"/>
        <v>-29658</v>
      </c>
      <c r="M56" s="2">
        <f t="shared" si="19"/>
        <v>-11</v>
      </c>
      <c r="N56" s="34">
        <f t="shared" si="48"/>
        <v>29389</v>
      </c>
      <c r="P56" s="39">
        <f t="shared" si="65"/>
        <v>2.274955927422643E-5</v>
      </c>
      <c r="Q56" s="38">
        <f t="shared" si="66"/>
        <v>3.3577511411875705</v>
      </c>
      <c r="R56" s="38">
        <f t="shared" si="67"/>
        <v>-9.8151631102172914</v>
      </c>
      <c r="S56" s="12">
        <f t="shared" si="57"/>
        <v>2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49"/>
        <v>4950</v>
      </c>
      <c r="E57" s="3">
        <f t="shared" si="50"/>
        <v>158888</v>
      </c>
      <c r="F57" s="23">
        <f t="shared" si="62"/>
        <v>89.285714285714278</v>
      </c>
      <c r="G57" s="91">
        <f t="shared" si="63"/>
        <v>1.8336735816534846E-3</v>
      </c>
      <c r="H57" s="55">
        <f t="shared" si="64"/>
        <v>1</v>
      </c>
      <c r="I57" s="8">
        <f t="shared" si="51"/>
        <v>-153682</v>
      </c>
      <c r="J57" s="3">
        <f t="shared" si="52"/>
        <v>0</v>
      </c>
      <c r="K57" s="37">
        <f t="shared" si="53"/>
        <v>158888</v>
      </c>
      <c r="L57" s="8">
        <f t="shared" si="47"/>
        <v>-39290</v>
      </c>
      <c r="M57" s="3">
        <f t="shared" ref="M57:M88" si="68">J57-J56</f>
        <v>-2</v>
      </c>
      <c r="N57" s="37">
        <f t="shared" si="48"/>
        <v>38925</v>
      </c>
      <c r="P57" s="71">
        <f t="shared" si="65"/>
        <v>2.274955927422643E-5</v>
      </c>
      <c r="Q57" s="70">
        <f t="shared" si="66"/>
        <v>4.2514976721659163</v>
      </c>
      <c r="R57" s="70">
        <f t="shared" si="67"/>
        <v>-1.5100250938795834</v>
      </c>
      <c r="S57" s="11">
        <f t="shared" si="57"/>
        <v>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49"/>
        <v>4950</v>
      </c>
      <c r="E58" s="2">
        <f t="shared" si="50"/>
        <v>210444</v>
      </c>
      <c r="F58" s="24">
        <f t="shared" si="62"/>
        <v>89.285714285714278</v>
      </c>
      <c r="G58" s="92">
        <f t="shared" si="63"/>
        <v>1.8336735816534846E-3</v>
      </c>
      <c r="H58" s="56">
        <f t="shared" si="64"/>
        <v>1</v>
      </c>
      <c r="I58" s="7">
        <f t="shared" si="51"/>
        <v>-205721</v>
      </c>
      <c r="J58" s="2">
        <f t="shared" si="52"/>
        <v>0</v>
      </c>
      <c r="K58" s="34">
        <f t="shared" si="53"/>
        <v>210444</v>
      </c>
      <c r="L58" s="7">
        <f t="shared" si="47"/>
        <v>-52039</v>
      </c>
      <c r="M58" s="2">
        <f t="shared" si="68"/>
        <v>0</v>
      </c>
      <c r="N58" s="34">
        <f t="shared" si="48"/>
        <v>51556</v>
      </c>
      <c r="P58" s="39">
        <f t="shared" si="65"/>
        <v>2.274955927422643E-5</v>
      </c>
      <c r="Q58" s="38">
        <f t="shared" si="66"/>
        <v>5.435155100337008</v>
      </c>
      <c r="R58" s="38">
        <f t="shared" si="67"/>
        <v>0</v>
      </c>
      <c r="S58" s="12">
        <f t="shared" si="57"/>
        <v>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69">D58+IF(M59&gt;0,M59,0)</f>
        <v>4950</v>
      </c>
      <c r="E59" s="3">
        <f t="shared" ref="E59:E90" si="70">E58+IF(N59&gt;0,N59,0)</f>
        <v>278729</v>
      </c>
      <c r="F59" s="23">
        <f t="shared" si="62"/>
        <v>89.285714285714278</v>
      </c>
      <c r="G59" s="91">
        <f t="shared" si="63"/>
        <v>1.8336735816534846E-3</v>
      </c>
      <c r="H59" s="55">
        <f t="shared" si="64"/>
        <v>1</v>
      </c>
      <c r="I59" s="8">
        <f t="shared" ref="I59:I90" si="71">INT((Z$4*K59+I58)/(1+Y$4*J59))</f>
        <v>-274646</v>
      </c>
      <c r="J59" s="3">
        <f t="shared" ref="J59:J90" si="72">S59</f>
        <v>0</v>
      </c>
      <c r="K59" s="37">
        <f t="shared" ref="K59:K90" si="73">INT((X$4*J59+K58)/(1+W$4+Z$4))</f>
        <v>278729</v>
      </c>
      <c r="L59" s="8">
        <f t="shared" ref="L59:L90" si="74">I59-I58</f>
        <v>-68925</v>
      </c>
      <c r="M59" s="3">
        <f t="shared" si="68"/>
        <v>0</v>
      </c>
      <c r="N59" s="37">
        <f t="shared" ref="N59:N90" si="75">K59-K58</f>
        <v>68285</v>
      </c>
      <c r="P59" s="71">
        <f t="shared" si="65"/>
        <v>2.274955927422643E-5</v>
      </c>
      <c r="Q59" s="70">
        <f t="shared" si="66"/>
        <v>7.0028341415966597</v>
      </c>
      <c r="R59" s="70">
        <f t="shared" si="67"/>
        <v>0</v>
      </c>
      <c r="S59" s="11">
        <f t="shared" si="57"/>
        <v>0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69"/>
        <v>4950</v>
      </c>
      <c r="E60" s="2">
        <f t="shared" si="70"/>
        <v>369171</v>
      </c>
      <c r="F60" s="24">
        <f t="shared" si="62"/>
        <v>89.285714285714278</v>
      </c>
      <c r="G60" s="92">
        <f t="shared" si="63"/>
        <v>1.8336735816534846E-3</v>
      </c>
      <c r="H60" s="56">
        <f t="shared" si="64"/>
        <v>1</v>
      </c>
      <c r="I60" s="7">
        <f t="shared" si="71"/>
        <v>-365935</v>
      </c>
      <c r="J60" s="2">
        <f t="shared" si="72"/>
        <v>0</v>
      </c>
      <c r="K60" s="34">
        <f t="shared" si="73"/>
        <v>369171</v>
      </c>
      <c r="L60" s="7">
        <f t="shared" si="74"/>
        <v>-91289</v>
      </c>
      <c r="M60" s="2">
        <f t="shared" si="68"/>
        <v>0</v>
      </c>
      <c r="N60" s="34">
        <f t="shared" si="75"/>
        <v>90442</v>
      </c>
      <c r="P60" s="39">
        <f t="shared" si="65"/>
        <v>2.274955927422643E-5</v>
      </c>
      <c r="Q60" s="38">
        <f t="shared" si="66"/>
        <v>9.0792032541833141</v>
      </c>
      <c r="R60" s="38">
        <f t="shared" si="67"/>
        <v>0</v>
      </c>
      <c r="S60" s="12">
        <f t="shared" si="57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69"/>
        <v>4950</v>
      </c>
      <c r="E61" s="3">
        <f t="shared" si="70"/>
        <v>488960</v>
      </c>
      <c r="F61" s="23">
        <f t="shared" si="62"/>
        <v>89.285714285714278</v>
      </c>
      <c r="G61" s="91">
        <f t="shared" si="63"/>
        <v>1.8336735816534846E-3</v>
      </c>
      <c r="H61" s="55">
        <f t="shared" si="64"/>
        <v>1</v>
      </c>
      <c r="I61" s="8">
        <f t="shared" si="71"/>
        <v>-486845</v>
      </c>
      <c r="J61" s="3">
        <f t="shared" si="72"/>
        <v>0</v>
      </c>
      <c r="K61" s="37">
        <f t="shared" si="73"/>
        <v>488960</v>
      </c>
      <c r="L61" s="8">
        <f t="shared" si="74"/>
        <v>-120910</v>
      </c>
      <c r="M61" s="3">
        <f t="shared" si="68"/>
        <v>0</v>
      </c>
      <c r="N61" s="37">
        <f t="shared" si="75"/>
        <v>119789</v>
      </c>
      <c r="P61" s="71">
        <f t="shared" si="65"/>
        <v>2.274955927422643E-5</v>
      </c>
      <c r="Q61" s="70">
        <f t="shared" si="66"/>
        <v>11.829293914354089</v>
      </c>
      <c r="R61" s="70">
        <f t="shared" si="67"/>
        <v>0</v>
      </c>
      <c r="S61" s="11">
        <f t="shared" si="57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69"/>
        <v>4950</v>
      </c>
      <c r="E62" s="2">
        <f t="shared" si="70"/>
        <v>647618</v>
      </c>
      <c r="F62" s="24">
        <f t="shared" si="62"/>
        <v>89.285714285714278</v>
      </c>
      <c r="G62" s="92">
        <f t="shared" si="63"/>
        <v>1.8336735816534846E-3</v>
      </c>
      <c r="H62" s="56">
        <f t="shared" si="64"/>
        <v>1</v>
      </c>
      <c r="I62" s="7">
        <f t="shared" si="71"/>
        <v>-646988</v>
      </c>
      <c r="J62" s="2">
        <f t="shared" si="72"/>
        <v>0</v>
      </c>
      <c r="K62" s="34">
        <f t="shared" si="73"/>
        <v>647618</v>
      </c>
      <c r="L62" s="7">
        <f t="shared" si="74"/>
        <v>-160143</v>
      </c>
      <c r="M62" s="2">
        <f t="shared" si="68"/>
        <v>0</v>
      </c>
      <c r="N62" s="34">
        <f t="shared" si="75"/>
        <v>158658</v>
      </c>
      <c r="P62" s="39">
        <f t="shared" si="65"/>
        <v>2.274955927422643E-5</v>
      </c>
      <c r="Q62" s="38">
        <f t="shared" si="66"/>
        <v>15.471726478944195</v>
      </c>
      <c r="R62" s="38">
        <f t="shared" si="67"/>
        <v>0</v>
      </c>
      <c r="S62" s="12">
        <f t="shared" si="57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69"/>
        <v>4950</v>
      </c>
      <c r="E63" s="3">
        <f t="shared" si="70"/>
        <v>857757</v>
      </c>
      <c r="F63" s="23">
        <f t="shared" si="62"/>
        <v>89.285714285714278</v>
      </c>
      <c r="G63" s="91">
        <f t="shared" si="63"/>
        <v>1.8336735816534846E-3</v>
      </c>
      <c r="H63" s="55">
        <f t="shared" si="64"/>
        <v>1</v>
      </c>
      <c r="I63" s="8">
        <f t="shared" si="71"/>
        <v>-859094</v>
      </c>
      <c r="J63" s="3">
        <f t="shared" si="72"/>
        <v>0</v>
      </c>
      <c r="K63" s="37">
        <f t="shared" si="73"/>
        <v>857757</v>
      </c>
      <c r="L63" s="8">
        <f t="shared" si="74"/>
        <v>-212106</v>
      </c>
      <c r="M63" s="3">
        <f t="shared" si="68"/>
        <v>0</v>
      </c>
      <c r="N63" s="37">
        <f t="shared" si="75"/>
        <v>210139</v>
      </c>
      <c r="P63" s="71">
        <f t="shared" si="65"/>
        <v>2.274955927422643E-5</v>
      </c>
      <c r="Q63" s="70">
        <f t="shared" si="66"/>
        <v>20.296057360686103</v>
      </c>
      <c r="R63" s="70">
        <f t="shared" si="67"/>
        <v>0</v>
      </c>
      <c r="S63" s="11">
        <f t="shared" si="57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69"/>
        <v>4950</v>
      </c>
      <c r="E64" s="2">
        <f t="shared" si="70"/>
        <v>1136083</v>
      </c>
      <c r="F64" s="24">
        <f t="shared" si="62"/>
        <v>89.285714285714278</v>
      </c>
      <c r="G64" s="92">
        <f t="shared" si="63"/>
        <v>1.8336735816534846E-3</v>
      </c>
      <c r="H64" s="56">
        <f t="shared" si="64"/>
        <v>1</v>
      </c>
      <c r="I64" s="7">
        <f t="shared" si="71"/>
        <v>-1140025</v>
      </c>
      <c r="J64" s="2">
        <f t="shared" si="72"/>
        <v>0</v>
      </c>
      <c r="K64" s="34">
        <f t="shared" si="73"/>
        <v>1136083</v>
      </c>
      <c r="L64" s="7">
        <f t="shared" si="74"/>
        <v>-280931</v>
      </c>
      <c r="M64" s="2">
        <f t="shared" si="68"/>
        <v>0</v>
      </c>
      <c r="N64" s="34">
        <f t="shared" si="75"/>
        <v>278326</v>
      </c>
      <c r="P64" s="39">
        <f t="shared" si="65"/>
        <v>2.274955927422643E-5</v>
      </c>
      <c r="Q64" s="38">
        <f t="shared" si="66"/>
        <v>26.685779972223866</v>
      </c>
      <c r="R64" s="38">
        <f t="shared" si="67"/>
        <v>0</v>
      </c>
      <c r="S64" s="12">
        <f t="shared" si="57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69"/>
        <v>4950</v>
      </c>
      <c r="E65" s="3">
        <f t="shared" si="70"/>
        <v>1504720</v>
      </c>
      <c r="F65" s="23">
        <f t="shared" si="62"/>
        <v>89.285714285714278</v>
      </c>
      <c r="G65" s="91">
        <f t="shared" si="63"/>
        <v>1.8336735816534846E-3</v>
      </c>
      <c r="H65" s="55">
        <f t="shared" si="64"/>
        <v>1</v>
      </c>
      <c r="I65" s="8">
        <f t="shared" si="71"/>
        <v>-1512112</v>
      </c>
      <c r="J65" s="3">
        <f t="shared" si="72"/>
        <v>0</v>
      </c>
      <c r="K65" s="37">
        <f t="shared" si="73"/>
        <v>1504720</v>
      </c>
      <c r="L65" s="8">
        <f t="shared" si="74"/>
        <v>-372087</v>
      </c>
      <c r="M65" s="3">
        <f t="shared" si="68"/>
        <v>0</v>
      </c>
      <c r="N65" s="37">
        <f t="shared" si="75"/>
        <v>368637</v>
      </c>
      <c r="P65" s="71">
        <f t="shared" si="65"/>
        <v>2.274955927422643E-5</v>
      </c>
      <c r="Q65" s="70">
        <f t="shared" si="66"/>
        <v>35.148867172919793</v>
      </c>
      <c r="R65" s="70">
        <f t="shared" si="67"/>
        <v>0</v>
      </c>
      <c r="S65" s="11">
        <f t="shared" si="57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69"/>
        <v>4950</v>
      </c>
      <c r="E66" s="2">
        <f t="shared" si="70"/>
        <v>1992973</v>
      </c>
      <c r="F66" s="24">
        <f t="shared" si="62"/>
        <v>89.285714285714278</v>
      </c>
      <c r="G66" s="92">
        <f t="shared" si="63"/>
        <v>1.8336735816534846E-3</v>
      </c>
      <c r="H66" s="56">
        <f t="shared" si="64"/>
        <v>1</v>
      </c>
      <c r="I66" s="7">
        <f t="shared" si="71"/>
        <v>-2004934</v>
      </c>
      <c r="J66" s="2">
        <f t="shared" si="72"/>
        <v>0</v>
      </c>
      <c r="K66" s="34">
        <f t="shared" si="73"/>
        <v>1992973</v>
      </c>
      <c r="L66" s="7">
        <f t="shared" si="74"/>
        <v>-492822</v>
      </c>
      <c r="M66" s="2">
        <f t="shared" si="68"/>
        <v>0</v>
      </c>
      <c r="N66" s="34">
        <f t="shared" si="75"/>
        <v>488253</v>
      </c>
      <c r="P66" s="39">
        <f t="shared" si="65"/>
        <v>2.274955927422643E-5</v>
      </c>
      <c r="Q66" s="38">
        <f t="shared" si="66"/>
        <v>46.358044101060514</v>
      </c>
      <c r="R66" s="38">
        <f t="shared" si="67"/>
        <v>0</v>
      </c>
      <c r="S66" s="12">
        <f t="shared" si="57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69"/>
        <v>4950</v>
      </c>
      <c r="E67" s="3">
        <f t="shared" si="70"/>
        <v>2639655</v>
      </c>
      <c r="F67" s="23">
        <f t="shared" si="62"/>
        <v>89.285714285714278</v>
      </c>
      <c r="G67" s="91">
        <f t="shared" si="63"/>
        <v>1.8336735816534846E-3</v>
      </c>
      <c r="H67" s="55">
        <f t="shared" si="64"/>
        <v>1</v>
      </c>
      <c r="I67" s="8">
        <f t="shared" si="71"/>
        <v>-2657668</v>
      </c>
      <c r="J67" s="3">
        <f t="shared" si="72"/>
        <v>0</v>
      </c>
      <c r="K67" s="37">
        <f t="shared" si="73"/>
        <v>2639655</v>
      </c>
      <c r="L67" s="8">
        <f t="shared" si="74"/>
        <v>-652734</v>
      </c>
      <c r="M67" s="3">
        <f t="shared" si="68"/>
        <v>0</v>
      </c>
      <c r="N67" s="37">
        <f t="shared" si="75"/>
        <v>646682</v>
      </c>
      <c r="P67" s="71">
        <f t="shared" si="65"/>
        <v>2.274955927422643E-5</v>
      </c>
      <c r="Q67" s="70">
        <f t="shared" si="66"/>
        <v>61.20438450377759</v>
      </c>
      <c r="R67" s="70">
        <f t="shared" si="67"/>
        <v>0</v>
      </c>
      <c r="S67" s="11">
        <f t="shared" si="57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69"/>
        <v>4950</v>
      </c>
      <c r="E68" s="2">
        <f t="shared" si="70"/>
        <v>3496173</v>
      </c>
      <c r="F68" s="24">
        <f t="shared" si="62"/>
        <v>89.285714285714278</v>
      </c>
      <c r="G68" s="92">
        <f t="shared" ref="G68:G99" si="76">D68/U$3</f>
        <v>1.8336735816534846E-3</v>
      </c>
      <c r="H68" s="56">
        <f t="shared" si="64"/>
        <v>1</v>
      </c>
      <c r="I68" s="7">
        <f t="shared" si="71"/>
        <v>-3522201</v>
      </c>
      <c r="J68" s="2">
        <f t="shared" si="72"/>
        <v>0</v>
      </c>
      <c r="K68" s="34">
        <f t="shared" si="73"/>
        <v>3496173</v>
      </c>
      <c r="L68" s="7">
        <f t="shared" si="74"/>
        <v>-864533</v>
      </c>
      <c r="M68" s="2">
        <f t="shared" si="68"/>
        <v>0</v>
      </c>
      <c r="N68" s="34">
        <f t="shared" si="75"/>
        <v>856518</v>
      </c>
      <c r="P68" s="39">
        <f t="shared" si="65"/>
        <v>2.274955927422643E-5</v>
      </c>
      <c r="Q68" s="38">
        <f t="shared" si="66"/>
        <v>80.868095821839205</v>
      </c>
      <c r="R68" s="38">
        <f t="shared" si="67"/>
        <v>0</v>
      </c>
      <c r="S68" s="12">
        <f t="shared" si="57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69"/>
        <v>4950</v>
      </c>
      <c r="E69" s="3">
        <f t="shared" si="70"/>
        <v>4630615</v>
      </c>
      <c r="F69" s="23">
        <f t="shared" si="62"/>
        <v>89.285714285714278</v>
      </c>
      <c r="G69" s="91">
        <f t="shared" si="76"/>
        <v>1.8336735816534846E-3</v>
      </c>
      <c r="H69" s="55">
        <f t="shared" si="64"/>
        <v>1</v>
      </c>
      <c r="I69" s="8">
        <f t="shared" si="71"/>
        <v>-4667259</v>
      </c>
      <c r="J69" s="3">
        <f t="shared" si="72"/>
        <v>0</v>
      </c>
      <c r="K69" s="37">
        <f t="shared" si="73"/>
        <v>4630615</v>
      </c>
      <c r="L69" s="8">
        <f t="shared" si="74"/>
        <v>-1145058</v>
      </c>
      <c r="M69" s="3">
        <f t="shared" si="68"/>
        <v>0</v>
      </c>
      <c r="N69" s="37">
        <f t="shared" si="75"/>
        <v>1134442</v>
      </c>
      <c r="P69" s="71">
        <f t="shared" si="65"/>
        <v>2.274955927422643E-5</v>
      </c>
      <c r="Q69" s="70">
        <f t="shared" si="66"/>
        <v>106.91228992291998</v>
      </c>
      <c r="R69" s="70">
        <f t="shared" si="67"/>
        <v>0</v>
      </c>
      <c r="S69" s="11">
        <f t="shared" si="57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69"/>
        <v>4950</v>
      </c>
      <c r="E70" s="2">
        <f t="shared" si="70"/>
        <v>6133162</v>
      </c>
      <c r="F70" s="24">
        <f t="shared" si="62"/>
        <v>89.285714285714278</v>
      </c>
      <c r="G70" s="92">
        <f t="shared" si="76"/>
        <v>1.8336735816534846E-3</v>
      </c>
      <c r="H70" s="56">
        <f t="shared" si="64"/>
        <v>1</v>
      </c>
      <c r="I70" s="7">
        <f t="shared" si="71"/>
        <v>-6183866</v>
      </c>
      <c r="J70" s="2">
        <f t="shared" si="72"/>
        <v>0</v>
      </c>
      <c r="K70" s="34">
        <f t="shared" si="73"/>
        <v>6133162</v>
      </c>
      <c r="L70" s="7">
        <f t="shared" si="74"/>
        <v>-1516607</v>
      </c>
      <c r="M70" s="2">
        <f t="shared" si="68"/>
        <v>0</v>
      </c>
      <c r="N70" s="34">
        <f t="shared" si="75"/>
        <v>1502547</v>
      </c>
      <c r="P70" s="39">
        <f t="shared" si="65"/>
        <v>2.274955927422643E-5</v>
      </c>
      <c r="Q70" s="38">
        <f t="shared" si="66"/>
        <v>141.40734216828557</v>
      </c>
      <c r="R70" s="38">
        <f t="shared" si="67"/>
        <v>0</v>
      </c>
      <c r="S70" s="12">
        <f t="shared" si="57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69"/>
        <v>4950</v>
      </c>
      <c r="E71" s="3">
        <f t="shared" si="70"/>
        <v>8123258</v>
      </c>
      <c r="F71" s="23">
        <f t="shared" si="62"/>
        <v>89.285714285714278</v>
      </c>
      <c r="G71" s="91">
        <f t="shared" si="76"/>
        <v>1.8336735816534846E-3</v>
      </c>
      <c r="H71" s="55">
        <f t="shared" si="64"/>
        <v>1</v>
      </c>
      <c r="I71" s="8">
        <f t="shared" si="71"/>
        <v>-8192583</v>
      </c>
      <c r="J71" s="3">
        <f t="shared" si="72"/>
        <v>0</v>
      </c>
      <c r="K71" s="37">
        <f t="shared" si="73"/>
        <v>8123258</v>
      </c>
      <c r="L71" s="8">
        <f t="shared" si="74"/>
        <v>-2008717</v>
      </c>
      <c r="M71" s="3">
        <f t="shared" si="68"/>
        <v>0</v>
      </c>
      <c r="N71" s="37">
        <f t="shared" si="75"/>
        <v>1990096</v>
      </c>
      <c r="P71" s="71">
        <f t="shared" si="65"/>
        <v>2.274955927422643E-5</v>
      </c>
      <c r="Q71" s="70">
        <f t="shared" si="66"/>
        <v>187.09537154687587</v>
      </c>
      <c r="R71" s="70">
        <f t="shared" si="67"/>
        <v>0</v>
      </c>
      <c r="S71" s="11">
        <f t="shared" si="57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69"/>
        <v>4950</v>
      </c>
      <c r="E72" s="2">
        <f t="shared" si="70"/>
        <v>10759103</v>
      </c>
      <c r="F72" s="24">
        <f t="shared" si="62"/>
        <v>89.285714285714278</v>
      </c>
      <c r="G72" s="92">
        <f t="shared" si="76"/>
        <v>1.8336735816534846E-3</v>
      </c>
      <c r="H72" s="56">
        <f t="shared" ref="H72:H103" si="77">D72/D71</f>
        <v>1</v>
      </c>
      <c r="I72" s="7">
        <f t="shared" si="71"/>
        <v>-10853091</v>
      </c>
      <c r="J72" s="2">
        <f t="shared" si="72"/>
        <v>0</v>
      </c>
      <c r="K72" s="34">
        <f t="shared" si="73"/>
        <v>10759103</v>
      </c>
      <c r="L72" s="7">
        <f t="shared" si="74"/>
        <v>-2660508</v>
      </c>
      <c r="M72" s="2">
        <f t="shared" si="68"/>
        <v>0</v>
      </c>
      <c r="N72" s="34">
        <f t="shared" si="75"/>
        <v>2635845</v>
      </c>
      <c r="P72" s="39">
        <f t="shared" si="65"/>
        <v>2.274955927422643E-5</v>
      </c>
      <c r="Q72" s="38">
        <f t="shared" si="66"/>
        <v>247.60830263747468</v>
      </c>
      <c r="R72" s="38">
        <f t="shared" si="67"/>
        <v>0</v>
      </c>
      <c r="S72" s="12">
        <f t="shared" si="57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69"/>
        <v>4950</v>
      </c>
      <c r="E73" s="3">
        <f t="shared" si="70"/>
        <v>14250230</v>
      </c>
      <c r="F73" s="23">
        <f t="shared" si="62"/>
        <v>89.285714285714278</v>
      </c>
      <c r="G73" s="91">
        <f t="shared" si="76"/>
        <v>1.8336735816534846E-3</v>
      </c>
      <c r="H73" s="55">
        <f t="shared" si="77"/>
        <v>1</v>
      </c>
      <c r="I73" s="8">
        <f t="shared" si="71"/>
        <v>-14376884</v>
      </c>
      <c r="J73" s="3">
        <f t="shared" si="72"/>
        <v>0</v>
      </c>
      <c r="K73" s="37">
        <f t="shared" si="73"/>
        <v>14250230</v>
      </c>
      <c r="L73" s="8">
        <f t="shared" si="74"/>
        <v>-3523793</v>
      </c>
      <c r="M73" s="3">
        <f t="shared" si="68"/>
        <v>0</v>
      </c>
      <c r="N73" s="37">
        <f t="shared" si="75"/>
        <v>3491127</v>
      </c>
      <c r="P73" s="71">
        <f t="shared" si="65"/>
        <v>2.274955927422643E-5</v>
      </c>
      <c r="Q73" s="70">
        <f t="shared" si="66"/>
        <v>327.7565463890291</v>
      </c>
      <c r="R73" s="70">
        <f t="shared" si="67"/>
        <v>0</v>
      </c>
      <c r="S73" s="11">
        <f t="shared" si="57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69"/>
        <v>4950</v>
      </c>
      <c r="E74" s="2">
        <f t="shared" si="70"/>
        <v>18874163</v>
      </c>
      <c r="F74" s="24">
        <f t="shared" si="62"/>
        <v>89.285714285714278</v>
      </c>
      <c r="G74" s="92">
        <f t="shared" si="76"/>
        <v>1.8336735816534846E-3</v>
      </c>
      <c r="H74" s="56">
        <f t="shared" si="77"/>
        <v>1</v>
      </c>
      <c r="I74" s="7">
        <f t="shared" si="71"/>
        <v>-19044082</v>
      </c>
      <c r="J74" s="2">
        <f t="shared" si="72"/>
        <v>0</v>
      </c>
      <c r="K74" s="34">
        <f t="shared" si="73"/>
        <v>18874163</v>
      </c>
      <c r="L74" s="7">
        <f t="shared" si="74"/>
        <v>-4667198</v>
      </c>
      <c r="M74" s="2">
        <f t="shared" si="68"/>
        <v>0</v>
      </c>
      <c r="N74" s="34">
        <f t="shared" si="75"/>
        <v>4623933</v>
      </c>
      <c r="P74" s="39">
        <f t="shared" si="65"/>
        <v>2.274955927422643E-5</v>
      </c>
      <c r="Q74" s="38">
        <f t="shared" si="66"/>
        <v>433.91139124579684</v>
      </c>
      <c r="R74" s="38">
        <f t="shared" si="67"/>
        <v>0</v>
      </c>
      <c r="S74" s="12">
        <f t="shared" si="57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69"/>
        <v>4950</v>
      </c>
      <c r="E75" s="3">
        <f t="shared" si="70"/>
        <v>24998475</v>
      </c>
      <c r="F75" s="23">
        <f t="shared" si="62"/>
        <v>89.285714285714278</v>
      </c>
      <c r="G75" s="91">
        <f t="shared" si="76"/>
        <v>1.8336735816534846E-3</v>
      </c>
      <c r="H75" s="55">
        <f t="shared" si="77"/>
        <v>1</v>
      </c>
      <c r="I75" s="8">
        <f t="shared" si="71"/>
        <v>-25225698</v>
      </c>
      <c r="J75" s="3">
        <f t="shared" si="72"/>
        <v>0</v>
      </c>
      <c r="K75" s="37">
        <f t="shared" si="73"/>
        <v>24998475</v>
      </c>
      <c r="L75" s="8">
        <f t="shared" si="74"/>
        <v>-6181616</v>
      </c>
      <c r="M75" s="3">
        <f t="shared" si="68"/>
        <v>0</v>
      </c>
      <c r="N75" s="37">
        <f t="shared" si="75"/>
        <v>6124312</v>
      </c>
      <c r="P75" s="71">
        <f t="shared" si="65"/>
        <v>2.274955927422643E-5</v>
      </c>
      <c r="Q75" s="70">
        <f t="shared" si="66"/>
        <v>574.51150393921534</v>
      </c>
      <c r="R75" s="70">
        <f t="shared" si="67"/>
        <v>0</v>
      </c>
      <c r="S75" s="11">
        <f t="shared" si="57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69"/>
        <v>4950</v>
      </c>
      <c r="E76" s="2">
        <f t="shared" si="70"/>
        <v>33110012</v>
      </c>
      <c r="F76" s="24">
        <f t="shared" si="62"/>
        <v>89.285714285714278</v>
      </c>
      <c r="G76" s="92">
        <f t="shared" si="76"/>
        <v>1.8336735816534846E-3</v>
      </c>
      <c r="H76" s="56">
        <f t="shared" si="77"/>
        <v>1</v>
      </c>
      <c r="I76" s="7">
        <f t="shared" si="71"/>
        <v>-33413133</v>
      </c>
      <c r="J76" s="2">
        <f t="shared" si="72"/>
        <v>0</v>
      </c>
      <c r="K76" s="34">
        <f t="shared" si="73"/>
        <v>33110012</v>
      </c>
      <c r="L76" s="7">
        <f t="shared" si="74"/>
        <v>-8187435</v>
      </c>
      <c r="M76" s="2">
        <f t="shared" si="68"/>
        <v>0</v>
      </c>
      <c r="N76" s="34">
        <f t="shared" si="75"/>
        <v>8111537</v>
      </c>
      <c r="P76" s="39">
        <f t="shared" si="65"/>
        <v>2.274955927422643E-5</v>
      </c>
      <c r="Q76" s="38">
        <f t="shared" si="66"/>
        <v>760.73370729735041</v>
      </c>
      <c r="R76" s="38">
        <f t="shared" si="67"/>
        <v>0</v>
      </c>
      <c r="S76" s="12">
        <f t="shared" si="57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69"/>
        <v>4950</v>
      </c>
      <c r="E77" s="3">
        <f t="shared" si="70"/>
        <v>43853591</v>
      </c>
      <c r="F77" s="23">
        <f t="shared" si="62"/>
        <v>89.285714285714278</v>
      </c>
      <c r="G77" s="91">
        <f t="shared" si="76"/>
        <v>1.8336735816534846E-3</v>
      </c>
      <c r="H77" s="55">
        <f t="shared" si="77"/>
        <v>1</v>
      </c>
      <c r="I77" s="8">
        <f t="shared" si="71"/>
        <v>-44257237</v>
      </c>
      <c r="J77" s="3">
        <f t="shared" si="72"/>
        <v>0</v>
      </c>
      <c r="K77" s="37">
        <f t="shared" si="73"/>
        <v>43853591</v>
      </c>
      <c r="L77" s="8">
        <f t="shared" si="74"/>
        <v>-10844104</v>
      </c>
      <c r="M77" s="3">
        <f t="shared" si="68"/>
        <v>0</v>
      </c>
      <c r="N77" s="37">
        <f t="shared" si="75"/>
        <v>10743579</v>
      </c>
      <c r="P77" s="71">
        <f t="shared" si="65"/>
        <v>2.274955927422643E-5</v>
      </c>
      <c r="Q77" s="70">
        <f t="shared" si="66"/>
        <v>1007.38154002548</v>
      </c>
      <c r="R77" s="70">
        <f t="shared" si="67"/>
        <v>0</v>
      </c>
      <c r="S77" s="11">
        <f t="shared" si="57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69"/>
        <v>4950</v>
      </c>
      <c r="E78" s="2">
        <f t="shared" si="70"/>
        <v>58083261</v>
      </c>
      <c r="F78" s="24">
        <f t="shared" si="62"/>
        <v>89.285714285714278</v>
      </c>
      <c r="G78" s="92">
        <f t="shared" si="76"/>
        <v>1.8336735816534846E-3</v>
      </c>
      <c r="H78" s="56">
        <f t="shared" si="77"/>
        <v>1</v>
      </c>
      <c r="I78" s="7">
        <f t="shared" si="71"/>
        <v>-58620050</v>
      </c>
      <c r="J78" s="2">
        <f t="shared" si="72"/>
        <v>0</v>
      </c>
      <c r="K78" s="34">
        <f t="shared" si="73"/>
        <v>58083261</v>
      </c>
      <c r="L78" s="7">
        <f t="shared" si="74"/>
        <v>-14362813</v>
      </c>
      <c r="M78" s="2">
        <f t="shared" si="68"/>
        <v>0</v>
      </c>
      <c r="N78" s="34">
        <f t="shared" si="75"/>
        <v>14229670</v>
      </c>
      <c r="P78" s="39">
        <f t="shared" si="65"/>
        <v>2.274955927422643E-5</v>
      </c>
      <c r="Q78" s="38">
        <f t="shared" si="66"/>
        <v>1334.061969066554</v>
      </c>
      <c r="R78" s="38">
        <f t="shared" si="67"/>
        <v>0</v>
      </c>
      <c r="S78" s="12">
        <f t="shared" si="57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69"/>
        <v>4950</v>
      </c>
      <c r="E79" s="3">
        <f t="shared" si="70"/>
        <v>76930193</v>
      </c>
      <c r="F79" s="23">
        <f t="shared" si="62"/>
        <v>89.285714285714278</v>
      </c>
      <c r="G79" s="91">
        <f t="shared" si="76"/>
        <v>1.8336735816534846E-3</v>
      </c>
      <c r="H79" s="55">
        <f t="shared" si="77"/>
        <v>1</v>
      </c>
      <c r="I79" s="8">
        <f t="shared" si="71"/>
        <v>-77643327</v>
      </c>
      <c r="J79" s="3">
        <f t="shared" si="72"/>
        <v>0</v>
      </c>
      <c r="K79" s="37">
        <f t="shared" si="73"/>
        <v>76930193</v>
      </c>
      <c r="L79" s="8">
        <f t="shared" si="74"/>
        <v>-19023277</v>
      </c>
      <c r="M79" s="3">
        <f t="shared" si="68"/>
        <v>0</v>
      </c>
      <c r="N79" s="37">
        <f t="shared" si="75"/>
        <v>18846932</v>
      </c>
      <c r="P79" s="71">
        <f t="shared" si="65"/>
        <v>2.274955927422643E-5</v>
      </c>
      <c r="Q79" s="70">
        <f t="shared" si="66"/>
        <v>1766.7440931125811</v>
      </c>
      <c r="R79" s="70">
        <f t="shared" si="67"/>
        <v>0</v>
      </c>
      <c r="S79" s="11">
        <f t="shared" si="57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69"/>
        <v>4950</v>
      </c>
      <c r="E80" s="2">
        <f t="shared" si="70"/>
        <v>101892602</v>
      </c>
      <c r="F80" s="24">
        <f t="shared" si="62"/>
        <v>89.285714285714278</v>
      </c>
      <c r="G80" s="92">
        <f t="shared" si="76"/>
        <v>1.8336735816534846E-3</v>
      </c>
      <c r="H80" s="56">
        <f t="shared" si="77"/>
        <v>1</v>
      </c>
      <c r="I80" s="7">
        <f t="shared" si="71"/>
        <v>-102839301</v>
      </c>
      <c r="J80" s="2">
        <f t="shared" si="72"/>
        <v>0</v>
      </c>
      <c r="K80" s="34">
        <f t="shared" si="73"/>
        <v>101892602</v>
      </c>
      <c r="L80" s="7">
        <f t="shared" si="74"/>
        <v>-25195974</v>
      </c>
      <c r="M80" s="2">
        <f t="shared" si="68"/>
        <v>0</v>
      </c>
      <c r="N80" s="34">
        <f t="shared" si="75"/>
        <v>24962409</v>
      </c>
      <c r="P80" s="39">
        <f t="shared" si="65"/>
        <v>2.274955927422643E-5</v>
      </c>
      <c r="Q80" s="38">
        <f t="shared" si="66"/>
        <v>2339.8234712754756</v>
      </c>
      <c r="R80" s="38">
        <f t="shared" si="67"/>
        <v>0</v>
      </c>
      <c r="S80" s="12">
        <f t="shared" si="57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69"/>
        <v>4950</v>
      </c>
      <c r="E81" s="3">
        <f t="shared" si="70"/>
        <v>134954845</v>
      </c>
      <c r="F81" s="23">
        <f t="shared" si="62"/>
        <v>89.285714285714278</v>
      </c>
      <c r="G81" s="91">
        <f t="shared" si="76"/>
        <v>1.8336735816534846E-3</v>
      </c>
      <c r="H81" s="55">
        <f t="shared" si="77"/>
        <v>1</v>
      </c>
      <c r="I81" s="8">
        <f t="shared" si="71"/>
        <v>-136210897</v>
      </c>
      <c r="J81" s="3">
        <f t="shared" si="72"/>
        <v>0</v>
      </c>
      <c r="K81" s="37">
        <f t="shared" si="73"/>
        <v>134954845</v>
      </c>
      <c r="L81" s="8">
        <f t="shared" si="74"/>
        <v>-33371596</v>
      </c>
      <c r="M81" s="3">
        <f t="shared" si="68"/>
        <v>0</v>
      </c>
      <c r="N81" s="37">
        <f t="shared" si="75"/>
        <v>33062243</v>
      </c>
      <c r="P81" s="71">
        <f t="shared" ref="P81:P112" si="78">Y$4*((1+W$4-X$4)*(1+W$4+Z$4)-X$4)</f>
        <v>2.274955927422643E-5</v>
      </c>
      <c r="Q81" s="70">
        <f t="shared" ref="Q81:Q112" si="79">(1+W$4-X$4)*(1+W$4+Z$4)-Y$4*((Z$4*K80)+((I80+J80)*(1+W$4+Z$4)))</f>
        <v>3098.8563762829649</v>
      </c>
      <c r="R81" s="70">
        <f t="shared" ref="R81:R112" si="80">-J80*(1+W$4+Z$4)</f>
        <v>0</v>
      </c>
      <c r="S81" s="11">
        <f t="shared" si="57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69"/>
        <v>4950</v>
      </c>
      <c r="E82" s="2">
        <f t="shared" si="70"/>
        <v>178745168</v>
      </c>
      <c r="F82" s="24">
        <f t="shared" si="62"/>
        <v>89.285714285714278</v>
      </c>
      <c r="G82" s="92">
        <f t="shared" si="76"/>
        <v>1.8336735816534846E-3</v>
      </c>
      <c r="H82" s="56">
        <f t="shared" si="77"/>
        <v>1</v>
      </c>
      <c r="I82" s="7">
        <f t="shared" si="71"/>
        <v>-180410952</v>
      </c>
      <c r="J82" s="2">
        <f t="shared" si="72"/>
        <v>0</v>
      </c>
      <c r="K82" s="34">
        <f t="shared" si="73"/>
        <v>178745168</v>
      </c>
      <c r="L82" s="7">
        <f t="shared" si="74"/>
        <v>-44200055</v>
      </c>
      <c r="M82" s="2">
        <f t="shared" si="68"/>
        <v>0</v>
      </c>
      <c r="N82" s="34">
        <f t="shared" si="75"/>
        <v>43790323</v>
      </c>
      <c r="P82" s="39">
        <f t="shared" si="78"/>
        <v>2.274955927422643E-5</v>
      </c>
      <c r="Q82" s="38">
        <f t="shared" si="79"/>
        <v>4104.1812491119808</v>
      </c>
      <c r="R82" s="38">
        <f t="shared" si="80"/>
        <v>0</v>
      </c>
      <c r="S82" s="12">
        <f t="shared" si="57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69"/>
        <v>4950</v>
      </c>
      <c r="E83" s="3">
        <f t="shared" si="70"/>
        <v>236744632</v>
      </c>
      <c r="F83" s="23">
        <f t="shared" si="62"/>
        <v>89.285714285714278</v>
      </c>
      <c r="G83" s="91">
        <f t="shared" si="76"/>
        <v>1.8336735816534846E-3</v>
      </c>
      <c r="H83" s="55">
        <f t="shared" si="77"/>
        <v>1</v>
      </c>
      <c r="I83" s="8">
        <f t="shared" si="71"/>
        <v>-238953098</v>
      </c>
      <c r="J83" s="3">
        <f t="shared" si="72"/>
        <v>0</v>
      </c>
      <c r="K83" s="37">
        <f t="shared" si="73"/>
        <v>236744632</v>
      </c>
      <c r="L83" s="8">
        <f t="shared" si="74"/>
        <v>-58542146</v>
      </c>
      <c r="M83" s="3">
        <f t="shared" si="68"/>
        <v>0</v>
      </c>
      <c r="N83" s="37">
        <f t="shared" si="75"/>
        <v>57999464</v>
      </c>
      <c r="P83" s="71">
        <f t="shared" si="78"/>
        <v>2.274955927422643E-5</v>
      </c>
      <c r="Q83" s="70">
        <f t="shared" si="79"/>
        <v>5435.7152499964068</v>
      </c>
      <c r="R83" s="70">
        <f t="shared" si="80"/>
        <v>0</v>
      </c>
      <c r="S83" s="11">
        <f t="shared" si="57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69"/>
        <v>4950</v>
      </c>
      <c r="E84" s="2">
        <f t="shared" si="70"/>
        <v>313563838</v>
      </c>
      <c r="F84" s="24">
        <f t="shared" si="62"/>
        <v>89.285714285714278</v>
      </c>
      <c r="G84" s="92">
        <f t="shared" si="76"/>
        <v>1.8336735816534846E-3</v>
      </c>
      <c r="H84" s="56">
        <f t="shared" si="77"/>
        <v>1</v>
      </c>
      <c r="I84" s="7">
        <f t="shared" si="71"/>
        <v>-316491076</v>
      </c>
      <c r="J84" s="2">
        <f t="shared" si="72"/>
        <v>0</v>
      </c>
      <c r="K84" s="34">
        <f t="shared" si="73"/>
        <v>313563838</v>
      </c>
      <c r="L84" s="7">
        <f t="shared" si="74"/>
        <v>-77537978</v>
      </c>
      <c r="M84" s="2">
        <f t="shared" si="68"/>
        <v>0</v>
      </c>
      <c r="N84" s="34">
        <f t="shared" si="75"/>
        <v>76819206</v>
      </c>
      <c r="P84" s="39">
        <f t="shared" si="78"/>
        <v>2.274955927422643E-5</v>
      </c>
      <c r="Q84" s="38">
        <f t="shared" si="79"/>
        <v>7199.3071279995847</v>
      </c>
      <c r="R84" s="38">
        <f t="shared" si="80"/>
        <v>0</v>
      </c>
      <c r="S84" s="12">
        <f t="shared" si="57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69"/>
        <v>4950</v>
      </c>
      <c r="E85" s="3">
        <f t="shared" si="70"/>
        <v>415309439</v>
      </c>
      <c r="F85" s="23">
        <f t="shared" si="62"/>
        <v>89.285714285714278</v>
      </c>
      <c r="G85" s="91">
        <f t="shared" si="76"/>
        <v>1.8336735816534846E-3</v>
      </c>
      <c r="H85" s="55">
        <f t="shared" si="77"/>
        <v>1</v>
      </c>
      <c r="I85" s="8">
        <f t="shared" si="71"/>
        <v>-419188677</v>
      </c>
      <c r="J85" s="3">
        <f t="shared" si="72"/>
        <v>0</v>
      </c>
      <c r="K85" s="37">
        <f t="shared" si="73"/>
        <v>415309439</v>
      </c>
      <c r="L85" s="8">
        <f t="shared" si="74"/>
        <v>-102697601</v>
      </c>
      <c r="M85" s="3">
        <f t="shared" si="68"/>
        <v>0</v>
      </c>
      <c r="N85" s="37">
        <f t="shared" si="75"/>
        <v>101745601</v>
      </c>
      <c r="P85" s="71">
        <f t="shared" si="78"/>
        <v>2.274955927422643E-5</v>
      </c>
      <c r="Q85" s="70">
        <f t="shared" si="79"/>
        <v>9535.1516033489224</v>
      </c>
      <c r="R85" s="70">
        <f t="shared" si="80"/>
        <v>0</v>
      </c>
      <c r="S85" s="11">
        <f t="shared" si="57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69"/>
        <v>4950</v>
      </c>
      <c r="E86" s="2">
        <f t="shared" si="70"/>
        <v>550069585</v>
      </c>
      <c r="F86" s="24">
        <f t="shared" si="62"/>
        <v>89.285714285714278</v>
      </c>
      <c r="G86" s="92">
        <f t="shared" si="76"/>
        <v>1.8336735816534846E-3</v>
      </c>
      <c r="H86" s="56">
        <f t="shared" si="77"/>
        <v>1</v>
      </c>
      <c r="I86" s="7">
        <f t="shared" si="71"/>
        <v>-555209729</v>
      </c>
      <c r="J86" s="2">
        <f t="shared" si="72"/>
        <v>0</v>
      </c>
      <c r="K86" s="34">
        <f t="shared" si="73"/>
        <v>550069585</v>
      </c>
      <c r="L86" s="7">
        <f t="shared" si="74"/>
        <v>-136021052</v>
      </c>
      <c r="M86" s="2">
        <f t="shared" si="68"/>
        <v>0</v>
      </c>
      <c r="N86" s="34">
        <f t="shared" si="75"/>
        <v>134760146</v>
      </c>
      <c r="P86" s="39">
        <f t="shared" si="78"/>
        <v>2.274955927422643E-5</v>
      </c>
      <c r="Q86" s="38">
        <f t="shared" si="79"/>
        <v>12628.933904001664</v>
      </c>
      <c r="R86" s="38">
        <f t="shared" si="80"/>
        <v>0</v>
      </c>
      <c r="S86" s="12">
        <f t="shared" si="57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69"/>
        <v>4950</v>
      </c>
      <c r="E87" s="3">
        <f t="shared" si="70"/>
        <v>728556879</v>
      </c>
      <c r="F87" s="23">
        <f t="shared" si="62"/>
        <v>89.285714285714278</v>
      </c>
      <c r="G87" s="91">
        <f t="shared" si="76"/>
        <v>1.8336735816534846E-3</v>
      </c>
      <c r="H87" s="55">
        <f t="shared" si="77"/>
        <v>1</v>
      </c>
      <c r="I87" s="8">
        <f t="shared" si="71"/>
        <v>-735367068</v>
      </c>
      <c r="J87" s="3">
        <f t="shared" si="72"/>
        <v>0</v>
      </c>
      <c r="K87" s="37">
        <f t="shared" si="73"/>
        <v>728556879</v>
      </c>
      <c r="L87" s="8">
        <f t="shared" si="74"/>
        <v>-180157339</v>
      </c>
      <c r="M87" s="3">
        <f t="shared" si="68"/>
        <v>0</v>
      </c>
      <c r="N87" s="37">
        <f t="shared" si="75"/>
        <v>178487294</v>
      </c>
      <c r="P87" s="71">
        <f t="shared" si="78"/>
        <v>2.274955927422643E-5</v>
      </c>
      <c r="Q87" s="70">
        <f t="shared" si="79"/>
        <v>16726.590706562936</v>
      </c>
      <c r="R87" s="70">
        <f t="shared" si="80"/>
        <v>0</v>
      </c>
      <c r="S87" s="11">
        <f t="shared" si="57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69"/>
        <v>4950</v>
      </c>
      <c r="E88" s="2">
        <f t="shared" si="70"/>
        <v>964959962</v>
      </c>
      <c r="F88" s="24">
        <f t="shared" si="62"/>
        <v>89.285714285714278</v>
      </c>
      <c r="G88" s="92">
        <f t="shared" si="76"/>
        <v>1.8336735816534846E-3</v>
      </c>
      <c r="H88" s="56">
        <f t="shared" si="77"/>
        <v>1</v>
      </c>
      <c r="I88" s="7">
        <f t="shared" si="71"/>
        <v>-973982095</v>
      </c>
      <c r="J88" s="2">
        <f t="shared" si="72"/>
        <v>0</v>
      </c>
      <c r="K88" s="34">
        <f t="shared" si="73"/>
        <v>964959962</v>
      </c>
      <c r="L88" s="7">
        <f t="shared" si="74"/>
        <v>-238615027</v>
      </c>
      <c r="M88" s="2">
        <f t="shared" si="68"/>
        <v>0</v>
      </c>
      <c r="N88" s="34">
        <f t="shared" si="75"/>
        <v>236403083</v>
      </c>
      <c r="P88" s="39">
        <f t="shared" si="78"/>
        <v>2.274955927422643E-5</v>
      </c>
      <c r="Q88" s="38">
        <f t="shared" si="79"/>
        <v>22153.860502375344</v>
      </c>
      <c r="R88" s="38">
        <f t="shared" si="80"/>
        <v>0</v>
      </c>
      <c r="S88" s="12">
        <f t="shared" si="57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69"/>
        <v>4950</v>
      </c>
      <c r="E89" s="3">
        <f t="shared" si="70"/>
        <v>1278071425</v>
      </c>
      <c r="F89" s="23">
        <f t="shared" si="62"/>
        <v>89.285714285714278</v>
      </c>
      <c r="G89" s="91">
        <f t="shared" si="76"/>
        <v>1.8336735816534846E-3</v>
      </c>
      <c r="H89" s="55">
        <f t="shared" si="77"/>
        <v>1</v>
      </c>
      <c r="I89" s="8">
        <f t="shared" si="71"/>
        <v>-1290023235</v>
      </c>
      <c r="J89" s="3">
        <f t="shared" si="72"/>
        <v>0</v>
      </c>
      <c r="K89" s="37">
        <f t="shared" si="73"/>
        <v>1278071425</v>
      </c>
      <c r="L89" s="8">
        <f t="shared" si="74"/>
        <v>-316041140</v>
      </c>
      <c r="M89" s="3">
        <f t="shared" ref="M89:M120" si="81">J89-J88</f>
        <v>0</v>
      </c>
      <c r="N89" s="37">
        <f t="shared" si="75"/>
        <v>313111463</v>
      </c>
      <c r="P89" s="71">
        <f t="shared" si="78"/>
        <v>2.274955927422643E-5</v>
      </c>
      <c r="Q89" s="70">
        <f t="shared" si="79"/>
        <v>29342.177865497419</v>
      </c>
      <c r="R89" s="70">
        <f t="shared" si="80"/>
        <v>0</v>
      </c>
      <c r="S89" s="11">
        <f t="shared" si="57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69"/>
        <v>4950</v>
      </c>
      <c r="E90" s="2">
        <f t="shared" si="70"/>
        <v>1692781703</v>
      </c>
      <c r="F90" s="24">
        <f t="shared" si="62"/>
        <v>89.285714285714278</v>
      </c>
      <c r="G90" s="92">
        <f t="shared" si="76"/>
        <v>1.8336735816534846E-3</v>
      </c>
      <c r="H90" s="56">
        <f t="shared" si="77"/>
        <v>1</v>
      </c>
      <c r="I90" s="7">
        <f t="shared" si="71"/>
        <v>-1708613815</v>
      </c>
      <c r="J90" s="2">
        <f t="shared" si="72"/>
        <v>0</v>
      </c>
      <c r="K90" s="34">
        <f t="shared" si="73"/>
        <v>1692781703</v>
      </c>
      <c r="L90" s="7">
        <f t="shared" si="74"/>
        <v>-418590580</v>
      </c>
      <c r="M90" s="2">
        <f t="shared" si="81"/>
        <v>0</v>
      </c>
      <c r="N90" s="34">
        <f t="shared" si="75"/>
        <v>414710278</v>
      </c>
      <c r="P90" s="39">
        <f t="shared" si="78"/>
        <v>2.274955927422643E-5</v>
      </c>
      <c r="Q90" s="38">
        <f t="shared" si="79"/>
        <v>38862.969767288334</v>
      </c>
      <c r="R90" s="38">
        <f t="shared" si="80"/>
        <v>0</v>
      </c>
      <c r="S90" s="12">
        <f t="shared" si="57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2">D90+IF(M91&gt;0,M91,0)</f>
        <v>4950</v>
      </c>
      <c r="E91" s="3">
        <f t="shared" ref="E91:E122" si="83">E90+IF(N91&gt;0,N91,0)</f>
        <v>2242057711</v>
      </c>
      <c r="F91" s="23">
        <f t="shared" si="62"/>
        <v>89.285714285714278</v>
      </c>
      <c r="G91" s="91">
        <f t="shared" si="76"/>
        <v>1.8336735816534846E-3</v>
      </c>
      <c r="H91" s="55">
        <f t="shared" si="77"/>
        <v>1</v>
      </c>
      <c r="I91" s="8">
        <f t="shared" ref="I91:I122" si="84">INT((Z$4*K91+I90)/(1+Y$4*J91))</f>
        <v>-2263029211</v>
      </c>
      <c r="J91" s="3">
        <f t="shared" ref="J91:J122" si="85">S91</f>
        <v>0</v>
      </c>
      <c r="K91" s="37">
        <f t="shared" ref="K91:K122" si="86">INT((X$4*J91+K90)/(1+W$4+Z$4))</f>
        <v>2242057711</v>
      </c>
      <c r="L91" s="8">
        <f t="shared" ref="L91:L122" si="87">I91-I90</f>
        <v>-554415396</v>
      </c>
      <c r="M91" s="3">
        <f t="shared" si="81"/>
        <v>0</v>
      </c>
      <c r="N91" s="37">
        <f t="shared" ref="N91:N122" si="88">K91-K90</f>
        <v>549276008</v>
      </c>
      <c r="P91" s="71">
        <f t="shared" si="78"/>
        <v>2.274955927422643E-5</v>
      </c>
      <c r="Q91" s="70">
        <f t="shared" si="79"/>
        <v>51473.080606580217</v>
      </c>
      <c r="R91" s="70">
        <f t="shared" si="80"/>
        <v>0</v>
      </c>
      <c r="S91" s="11">
        <f t="shared" si="57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2"/>
        <v>4950</v>
      </c>
      <c r="E92" s="2">
        <f t="shared" si="83"/>
        <v>2969563512</v>
      </c>
      <c r="F92" s="24">
        <f t="shared" si="62"/>
        <v>89.285714285714278</v>
      </c>
      <c r="G92" s="92">
        <f t="shared" si="76"/>
        <v>1.8336735816534846E-3</v>
      </c>
      <c r="H92" s="56">
        <f t="shared" si="77"/>
        <v>1</v>
      </c>
      <c r="I92" s="7">
        <f t="shared" si="84"/>
        <v>-2997342035</v>
      </c>
      <c r="J92" s="2">
        <f t="shared" si="85"/>
        <v>0</v>
      </c>
      <c r="K92" s="34">
        <f t="shared" si="86"/>
        <v>2969563512</v>
      </c>
      <c r="L92" s="7">
        <f t="shared" si="87"/>
        <v>-734312824</v>
      </c>
      <c r="M92" s="2">
        <f t="shared" si="81"/>
        <v>0</v>
      </c>
      <c r="N92" s="34">
        <f t="shared" si="88"/>
        <v>727505801</v>
      </c>
      <c r="P92" s="39">
        <f t="shared" si="78"/>
        <v>2.274955927422643E-5</v>
      </c>
      <c r="Q92" s="38">
        <f t="shared" si="79"/>
        <v>68174.9366130579</v>
      </c>
      <c r="R92" s="38">
        <f t="shared" si="80"/>
        <v>0</v>
      </c>
      <c r="S92" s="12">
        <f t="shared" ref="S92:S155" si="89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2"/>
        <v>4950</v>
      </c>
      <c r="E93" s="3">
        <f t="shared" si="83"/>
        <v>3933131342</v>
      </c>
      <c r="F93" s="23">
        <f t="shared" si="62"/>
        <v>89.285714285714278</v>
      </c>
      <c r="G93" s="91">
        <f t="shared" si="76"/>
        <v>1.8336735816534846E-3</v>
      </c>
      <c r="H93" s="55">
        <f t="shared" si="77"/>
        <v>1</v>
      </c>
      <c r="I93" s="8">
        <f t="shared" si="84"/>
        <v>-3969925639</v>
      </c>
      <c r="J93" s="3">
        <f t="shared" si="85"/>
        <v>0</v>
      </c>
      <c r="K93" s="37">
        <f t="shared" si="86"/>
        <v>3933131342</v>
      </c>
      <c r="L93" s="8">
        <f t="shared" si="87"/>
        <v>-972583604</v>
      </c>
      <c r="M93" s="3">
        <f t="shared" si="81"/>
        <v>0</v>
      </c>
      <c r="N93" s="37">
        <f t="shared" si="88"/>
        <v>963567830</v>
      </c>
      <c r="P93" s="71">
        <f t="shared" si="78"/>
        <v>2.274955927422643E-5</v>
      </c>
      <c r="Q93" s="70">
        <f t="shared" si="79"/>
        <v>90296.232558053802</v>
      </c>
      <c r="R93" s="70">
        <f t="shared" si="80"/>
        <v>0</v>
      </c>
      <c r="S93" s="11">
        <f t="shared" si="89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2"/>
        <v>4950</v>
      </c>
      <c r="E94" s="2">
        <f t="shared" si="83"/>
        <v>5209358914</v>
      </c>
      <c r="F94" s="24">
        <f t="shared" si="62"/>
        <v>89.285714285714278</v>
      </c>
      <c r="G94" s="92">
        <f t="shared" si="76"/>
        <v>1.8336735816534846E-3</v>
      </c>
      <c r="H94" s="56">
        <f t="shared" si="77"/>
        <v>1</v>
      </c>
      <c r="I94" s="7">
        <f t="shared" si="84"/>
        <v>-5258094436</v>
      </c>
      <c r="J94" s="2">
        <f t="shared" si="85"/>
        <v>0</v>
      </c>
      <c r="K94" s="34">
        <f t="shared" si="86"/>
        <v>5209358914</v>
      </c>
      <c r="L94" s="7">
        <f t="shared" si="87"/>
        <v>-1288168797</v>
      </c>
      <c r="M94" s="2">
        <f t="shared" si="81"/>
        <v>0</v>
      </c>
      <c r="N94" s="34">
        <f t="shared" si="88"/>
        <v>1276227572</v>
      </c>
      <c r="P94" s="39">
        <f t="shared" si="78"/>
        <v>2.274955927422643E-5</v>
      </c>
      <c r="Q94" s="38">
        <f t="shared" si="79"/>
        <v>119595.47538187902</v>
      </c>
      <c r="R94" s="38">
        <f t="shared" si="80"/>
        <v>0</v>
      </c>
      <c r="S94" s="12">
        <f t="shared" si="89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2"/>
        <v>4950</v>
      </c>
      <c r="E95" s="3">
        <f t="shared" si="83"/>
        <v>6899698468</v>
      </c>
      <c r="F95" s="23">
        <f t="shared" si="62"/>
        <v>89.285714285714278</v>
      </c>
      <c r="G95" s="91">
        <f t="shared" si="76"/>
        <v>1.8336735816534846E-3</v>
      </c>
      <c r="H95" s="55">
        <f t="shared" si="77"/>
        <v>1</v>
      </c>
      <c r="I95" s="8">
        <f t="shared" si="84"/>
        <v>-6964249919</v>
      </c>
      <c r="J95" s="3">
        <f t="shared" si="85"/>
        <v>0</v>
      </c>
      <c r="K95" s="37">
        <f t="shared" si="86"/>
        <v>6899698468</v>
      </c>
      <c r="L95" s="8">
        <f t="shared" si="87"/>
        <v>-1706155483</v>
      </c>
      <c r="M95" s="3">
        <f t="shared" si="81"/>
        <v>0</v>
      </c>
      <c r="N95" s="37">
        <f t="shared" si="88"/>
        <v>1690339554</v>
      </c>
      <c r="P95" s="71">
        <f t="shared" si="78"/>
        <v>2.274955927422643E-5</v>
      </c>
      <c r="Q95" s="70">
        <f t="shared" si="79"/>
        <v>158401.77462387239</v>
      </c>
      <c r="R95" s="70">
        <f t="shared" si="80"/>
        <v>0</v>
      </c>
      <c r="S95" s="11">
        <f t="shared" si="89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2"/>
        <v>4950</v>
      </c>
      <c r="E96" s="2">
        <f t="shared" si="83"/>
        <v>9138521599</v>
      </c>
      <c r="F96" s="24">
        <f t="shared" si="62"/>
        <v>89.285714285714278</v>
      </c>
      <c r="G96" s="92">
        <f t="shared" si="76"/>
        <v>1.8336735816534846E-3</v>
      </c>
      <c r="H96" s="56">
        <f t="shared" si="77"/>
        <v>1</v>
      </c>
      <c r="I96" s="7">
        <f t="shared" si="84"/>
        <v>-9224020951</v>
      </c>
      <c r="J96" s="2">
        <f t="shared" si="85"/>
        <v>0</v>
      </c>
      <c r="K96" s="34">
        <f t="shared" si="86"/>
        <v>9138521599</v>
      </c>
      <c r="L96" s="7">
        <f t="shared" si="87"/>
        <v>-2259771032</v>
      </c>
      <c r="M96" s="2">
        <f t="shared" si="81"/>
        <v>0</v>
      </c>
      <c r="N96" s="34">
        <f t="shared" si="88"/>
        <v>2238823131</v>
      </c>
      <c r="P96" s="39">
        <f t="shared" si="78"/>
        <v>2.274955927422643E-5</v>
      </c>
      <c r="Q96" s="38">
        <f t="shared" si="79"/>
        <v>209799.99229759831</v>
      </c>
      <c r="R96" s="38">
        <f t="shared" si="80"/>
        <v>0</v>
      </c>
      <c r="S96" s="12">
        <f t="shared" si="89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2"/>
        <v>4950</v>
      </c>
      <c r="E97" s="3">
        <f t="shared" si="83"/>
        <v>12103800971</v>
      </c>
      <c r="F97" s="23">
        <f t="shared" ref="F97:F160" si="90">D97*(F$31/D$31)</f>
        <v>89.285714285714278</v>
      </c>
      <c r="G97" s="91">
        <f t="shared" si="76"/>
        <v>1.8336735816534846E-3</v>
      </c>
      <c r="H97" s="55">
        <f t="shared" si="77"/>
        <v>1</v>
      </c>
      <c r="I97" s="8">
        <f t="shared" si="84"/>
        <v>-12217045426</v>
      </c>
      <c r="J97" s="3">
        <f t="shared" si="85"/>
        <v>0</v>
      </c>
      <c r="K97" s="37">
        <f t="shared" si="86"/>
        <v>12103800971</v>
      </c>
      <c r="L97" s="8">
        <f t="shared" si="87"/>
        <v>-2993024475</v>
      </c>
      <c r="M97" s="3">
        <f t="shared" si="81"/>
        <v>0</v>
      </c>
      <c r="N97" s="37">
        <f t="shared" si="88"/>
        <v>2965279372</v>
      </c>
      <c r="P97" s="71">
        <f t="shared" si="78"/>
        <v>2.274955927422643E-5</v>
      </c>
      <c r="Q97" s="70">
        <f t="shared" si="79"/>
        <v>277875.97046493308</v>
      </c>
      <c r="R97" s="70">
        <f t="shared" si="80"/>
        <v>0</v>
      </c>
      <c r="S97" s="11">
        <f t="shared" si="89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2"/>
        <v>4950</v>
      </c>
      <c r="E98" s="2">
        <f t="shared" si="83"/>
        <v>16031258050</v>
      </c>
      <c r="F98" s="24">
        <f t="shared" si="90"/>
        <v>89.285714285714278</v>
      </c>
      <c r="G98" s="92">
        <f t="shared" si="76"/>
        <v>1.8336735816534846E-3</v>
      </c>
      <c r="H98" s="56">
        <f t="shared" si="77"/>
        <v>1</v>
      </c>
      <c r="I98" s="7">
        <f t="shared" si="84"/>
        <v>-16181250375</v>
      </c>
      <c r="J98" s="2">
        <f t="shared" si="85"/>
        <v>0</v>
      </c>
      <c r="K98" s="34">
        <f t="shared" si="86"/>
        <v>16031258050</v>
      </c>
      <c r="L98" s="7">
        <f t="shared" si="87"/>
        <v>-3964204949</v>
      </c>
      <c r="M98" s="2">
        <f t="shared" si="81"/>
        <v>0</v>
      </c>
      <c r="N98" s="34">
        <f t="shared" si="88"/>
        <v>3927457079</v>
      </c>
      <c r="P98" s="39">
        <f t="shared" si="78"/>
        <v>2.274955927422643E-5</v>
      </c>
      <c r="Q98" s="38">
        <f t="shared" si="79"/>
        <v>368041.33055307536</v>
      </c>
      <c r="R98" s="38">
        <f t="shared" si="80"/>
        <v>0</v>
      </c>
      <c r="S98" s="12">
        <f t="shared" si="89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2"/>
        <v>4950</v>
      </c>
      <c r="E99" s="3">
        <f t="shared" si="83"/>
        <v>21233101509</v>
      </c>
      <c r="F99" s="23">
        <f t="shared" si="90"/>
        <v>89.285714285714278</v>
      </c>
      <c r="G99" s="91">
        <f t="shared" si="76"/>
        <v>1.8336735816534846E-3</v>
      </c>
      <c r="H99" s="55">
        <f t="shared" si="77"/>
        <v>1</v>
      </c>
      <c r="I99" s="8">
        <f t="shared" si="84"/>
        <v>-21431765701</v>
      </c>
      <c r="J99" s="3">
        <f t="shared" si="85"/>
        <v>0</v>
      </c>
      <c r="K99" s="37">
        <f t="shared" si="86"/>
        <v>21233101509</v>
      </c>
      <c r="L99" s="8">
        <f t="shared" si="87"/>
        <v>-5250515326</v>
      </c>
      <c r="M99" s="3">
        <f t="shared" si="81"/>
        <v>0</v>
      </c>
      <c r="N99" s="37">
        <f t="shared" si="88"/>
        <v>5201843459</v>
      </c>
      <c r="P99" s="71">
        <f t="shared" si="78"/>
        <v>2.274955927422643E-5</v>
      </c>
      <c r="Q99" s="70">
        <f t="shared" si="79"/>
        <v>487463.66394113848</v>
      </c>
      <c r="R99" s="70">
        <f t="shared" si="80"/>
        <v>0</v>
      </c>
      <c r="S99" s="11">
        <f t="shared" si="89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2"/>
        <v>4950</v>
      </c>
      <c r="E100" s="2">
        <f t="shared" si="83"/>
        <v>28122845898</v>
      </c>
      <c r="F100" s="24">
        <f t="shared" si="90"/>
        <v>89.285714285714278</v>
      </c>
      <c r="G100" s="92">
        <f t="shared" ref="G100:G131" si="91">D100/U$3</f>
        <v>1.8336735816534846E-3</v>
      </c>
      <c r="H100" s="56">
        <f t="shared" si="77"/>
        <v>1</v>
      </c>
      <c r="I100" s="7">
        <f t="shared" si="84"/>
        <v>-28385975067</v>
      </c>
      <c r="J100" s="2">
        <f t="shared" si="85"/>
        <v>0</v>
      </c>
      <c r="K100" s="34">
        <f t="shared" si="86"/>
        <v>28122845898</v>
      </c>
      <c r="L100" s="7">
        <f t="shared" si="87"/>
        <v>-6954209366</v>
      </c>
      <c r="M100" s="2">
        <f t="shared" si="81"/>
        <v>0</v>
      </c>
      <c r="N100" s="34">
        <f t="shared" si="88"/>
        <v>6889744389</v>
      </c>
      <c r="P100" s="39">
        <f t="shared" si="78"/>
        <v>2.274955927422643E-5</v>
      </c>
      <c r="Q100" s="38">
        <f t="shared" si="79"/>
        <v>645636.31136402441</v>
      </c>
      <c r="R100" s="38">
        <f t="shared" si="80"/>
        <v>0</v>
      </c>
      <c r="S100" s="12">
        <f t="shared" si="89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2"/>
        <v>4950</v>
      </c>
      <c r="E101" s="3">
        <f t="shared" si="83"/>
        <v>37248183506</v>
      </c>
      <c r="F101" s="23">
        <f t="shared" si="90"/>
        <v>89.285714285714278</v>
      </c>
      <c r="G101" s="91">
        <f t="shared" si="91"/>
        <v>1.8336735816534846E-3</v>
      </c>
      <c r="H101" s="55">
        <f t="shared" si="77"/>
        <v>1</v>
      </c>
      <c r="I101" s="8">
        <f t="shared" si="84"/>
        <v>-37596695331</v>
      </c>
      <c r="J101" s="3">
        <f t="shared" si="85"/>
        <v>0</v>
      </c>
      <c r="K101" s="37">
        <f t="shared" si="86"/>
        <v>37248183506</v>
      </c>
      <c r="L101" s="8">
        <f t="shared" si="87"/>
        <v>-9210720264</v>
      </c>
      <c r="M101" s="3">
        <f t="shared" si="81"/>
        <v>0</v>
      </c>
      <c r="N101" s="37">
        <f t="shared" si="88"/>
        <v>9125337608</v>
      </c>
      <c r="P101" s="71">
        <f t="shared" si="78"/>
        <v>2.274955927422643E-5</v>
      </c>
      <c r="Q101" s="70">
        <f t="shared" si="79"/>
        <v>855133.02509292727</v>
      </c>
      <c r="R101" s="70">
        <f t="shared" si="80"/>
        <v>0</v>
      </c>
      <c r="S101" s="11">
        <f t="shared" si="89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2"/>
        <v>4950</v>
      </c>
      <c r="E102" s="2">
        <f t="shared" si="83"/>
        <v>49334522528</v>
      </c>
      <c r="F102" s="24">
        <f t="shared" si="90"/>
        <v>89.285714285714278</v>
      </c>
      <c r="G102" s="92">
        <f t="shared" si="91"/>
        <v>1.8336735816534846E-3</v>
      </c>
      <c r="H102" s="56">
        <f t="shared" si="77"/>
        <v>1</v>
      </c>
      <c r="I102" s="7">
        <f t="shared" si="84"/>
        <v>-49796122084</v>
      </c>
      <c r="J102" s="2">
        <f t="shared" si="85"/>
        <v>0</v>
      </c>
      <c r="K102" s="34">
        <f t="shared" si="86"/>
        <v>49334522528</v>
      </c>
      <c r="L102" s="7">
        <f t="shared" si="87"/>
        <v>-12199426753</v>
      </c>
      <c r="M102" s="2">
        <f t="shared" si="81"/>
        <v>0</v>
      </c>
      <c r="N102" s="34">
        <f t="shared" si="88"/>
        <v>12086339022</v>
      </c>
      <c r="P102" s="39">
        <f t="shared" si="78"/>
        <v>2.274955927422643E-5</v>
      </c>
      <c r="Q102" s="38">
        <f t="shared" si="79"/>
        <v>1132607.5049162656</v>
      </c>
      <c r="R102" s="38">
        <f t="shared" si="80"/>
        <v>0</v>
      </c>
      <c r="S102" s="12">
        <f t="shared" si="89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2"/>
        <v>4950</v>
      </c>
      <c r="E103" s="3">
        <f t="shared" si="83"/>
        <v>65342652553</v>
      </c>
      <c r="F103" s="23">
        <f t="shared" si="90"/>
        <v>89.285714285714278</v>
      </c>
      <c r="G103" s="91">
        <f t="shared" si="91"/>
        <v>1.8336735816534846E-3</v>
      </c>
      <c r="H103" s="55">
        <f t="shared" si="77"/>
        <v>1</v>
      </c>
      <c r="I103" s="8">
        <f t="shared" si="84"/>
        <v>-65954034694</v>
      </c>
      <c r="J103" s="3">
        <f t="shared" si="85"/>
        <v>0</v>
      </c>
      <c r="K103" s="37">
        <f t="shared" si="86"/>
        <v>65342652553</v>
      </c>
      <c r="L103" s="8">
        <f t="shared" si="87"/>
        <v>-16157912610</v>
      </c>
      <c r="M103" s="3">
        <f t="shared" si="81"/>
        <v>0</v>
      </c>
      <c r="N103" s="37">
        <f t="shared" si="88"/>
        <v>16008130025</v>
      </c>
      <c r="P103" s="71">
        <f t="shared" si="78"/>
        <v>2.274955927422643E-5</v>
      </c>
      <c r="Q103" s="70">
        <f t="shared" si="79"/>
        <v>1500117.2647858826</v>
      </c>
      <c r="R103" s="70">
        <f t="shared" si="80"/>
        <v>0</v>
      </c>
      <c r="S103" s="11">
        <f t="shared" si="89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2"/>
        <v>4950</v>
      </c>
      <c r="E104" s="2">
        <f t="shared" si="83"/>
        <v>86545121425</v>
      </c>
      <c r="F104" s="24">
        <f t="shared" si="90"/>
        <v>89.285714285714278</v>
      </c>
      <c r="G104" s="92">
        <f t="shared" si="91"/>
        <v>1.8336735816534846E-3</v>
      </c>
      <c r="H104" s="56">
        <f t="shared" ref="H104:H135" si="92">D104/D103</f>
        <v>1</v>
      </c>
      <c r="I104" s="7">
        <f t="shared" si="84"/>
        <v>-87354887800</v>
      </c>
      <c r="J104" s="2">
        <f t="shared" si="85"/>
        <v>0</v>
      </c>
      <c r="K104" s="34">
        <f t="shared" si="86"/>
        <v>86545121425</v>
      </c>
      <c r="L104" s="7">
        <f t="shared" si="87"/>
        <v>-21400853106</v>
      </c>
      <c r="M104" s="2">
        <f t="shared" si="81"/>
        <v>0</v>
      </c>
      <c r="N104" s="34">
        <f t="shared" si="88"/>
        <v>21202468872</v>
      </c>
      <c r="P104" s="39">
        <f t="shared" si="78"/>
        <v>2.274955927422643E-5</v>
      </c>
      <c r="Q104" s="38">
        <f t="shared" si="79"/>
        <v>1986877.0694493602</v>
      </c>
      <c r="R104" s="38">
        <f t="shared" si="80"/>
        <v>0</v>
      </c>
      <c r="S104" s="12">
        <f t="shared" si="89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2"/>
        <v>4950</v>
      </c>
      <c r="E105" s="3">
        <f t="shared" si="83"/>
        <v>114627394969</v>
      </c>
      <c r="F105" s="23">
        <f t="shared" si="90"/>
        <v>89.285714285714278</v>
      </c>
      <c r="G105" s="91">
        <f t="shared" si="91"/>
        <v>1.8336735816534846E-3</v>
      </c>
      <c r="H105" s="55">
        <f t="shared" si="92"/>
        <v>1</v>
      </c>
      <c r="I105" s="8">
        <f t="shared" si="84"/>
        <v>-115699917551</v>
      </c>
      <c r="J105" s="3">
        <f t="shared" si="85"/>
        <v>0</v>
      </c>
      <c r="K105" s="37">
        <f t="shared" si="86"/>
        <v>114627394969</v>
      </c>
      <c r="L105" s="8">
        <f t="shared" si="87"/>
        <v>-28345029751</v>
      </c>
      <c r="M105" s="3">
        <f t="shared" si="81"/>
        <v>0</v>
      </c>
      <c r="N105" s="37">
        <f t="shared" si="88"/>
        <v>28082273544</v>
      </c>
      <c r="P105" s="71">
        <f t="shared" si="78"/>
        <v>2.274955927422643E-5</v>
      </c>
      <c r="Q105" s="70">
        <f t="shared" si="79"/>
        <v>2631581.3285215697</v>
      </c>
      <c r="R105" s="70">
        <f t="shared" si="80"/>
        <v>0</v>
      </c>
      <c r="S105" s="11">
        <f t="shared" si="89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2"/>
        <v>4950</v>
      </c>
      <c r="E106" s="2">
        <f t="shared" si="83"/>
        <v>151821841151</v>
      </c>
      <c r="F106" s="24">
        <f t="shared" si="90"/>
        <v>89.285714285714278</v>
      </c>
      <c r="G106" s="92">
        <f t="shared" si="91"/>
        <v>1.8336735816534846E-3</v>
      </c>
      <c r="H106" s="56">
        <f t="shared" si="92"/>
        <v>1</v>
      </c>
      <c r="I106" s="7">
        <f t="shared" si="84"/>
        <v>-153242379416</v>
      </c>
      <c r="J106" s="2">
        <f t="shared" si="85"/>
        <v>0</v>
      </c>
      <c r="K106" s="34">
        <f t="shared" si="86"/>
        <v>151821841151</v>
      </c>
      <c r="L106" s="7">
        <f t="shared" si="87"/>
        <v>-37542461865</v>
      </c>
      <c r="M106" s="2">
        <f t="shared" si="81"/>
        <v>0</v>
      </c>
      <c r="N106" s="34">
        <f t="shared" si="88"/>
        <v>37194446182</v>
      </c>
      <c r="P106" s="39">
        <f t="shared" si="78"/>
        <v>2.274955927422643E-5</v>
      </c>
      <c r="Q106" s="38">
        <f t="shared" si="79"/>
        <v>3485480.0639448636</v>
      </c>
      <c r="R106" s="38">
        <f t="shared" si="80"/>
        <v>0</v>
      </c>
      <c r="S106" s="12">
        <f t="shared" si="89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2"/>
        <v>4950</v>
      </c>
      <c r="E107" s="3">
        <f t="shared" si="83"/>
        <v>201085189598</v>
      </c>
      <c r="F107" s="23">
        <f t="shared" si="90"/>
        <v>89.285714285714278</v>
      </c>
      <c r="G107" s="91">
        <f t="shared" si="91"/>
        <v>1.8336735816534846E-3</v>
      </c>
      <c r="H107" s="55">
        <f t="shared" si="92"/>
        <v>1</v>
      </c>
      <c r="I107" s="8">
        <f t="shared" si="84"/>
        <v>-202966668127</v>
      </c>
      <c r="J107" s="3">
        <f t="shared" si="85"/>
        <v>0</v>
      </c>
      <c r="K107" s="37">
        <f t="shared" si="86"/>
        <v>201085189598</v>
      </c>
      <c r="L107" s="8">
        <f t="shared" si="87"/>
        <v>-49724288711</v>
      </c>
      <c r="M107" s="3">
        <f t="shared" si="81"/>
        <v>0</v>
      </c>
      <c r="N107" s="37">
        <f t="shared" si="88"/>
        <v>49263348447</v>
      </c>
      <c r="P107" s="71">
        <f t="shared" si="78"/>
        <v>2.274955927422643E-5</v>
      </c>
      <c r="Q107" s="70">
        <f t="shared" si="79"/>
        <v>4616452.9714619182</v>
      </c>
      <c r="R107" s="70">
        <f t="shared" si="80"/>
        <v>0</v>
      </c>
      <c r="S107" s="11">
        <f t="shared" si="89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2"/>
        <v>4950</v>
      </c>
      <c r="E108" s="2">
        <f t="shared" si="83"/>
        <v>266333573412</v>
      </c>
      <c r="F108" s="24">
        <f t="shared" si="90"/>
        <v>89.285714285714278</v>
      </c>
      <c r="G108" s="92">
        <f t="shared" si="91"/>
        <v>1.8336735816534846E-3</v>
      </c>
      <c r="H108" s="56">
        <f t="shared" si="92"/>
        <v>1</v>
      </c>
      <c r="I108" s="7">
        <f t="shared" si="84"/>
        <v>-268825558701</v>
      </c>
      <c r="J108" s="2">
        <f t="shared" si="85"/>
        <v>0</v>
      </c>
      <c r="K108" s="34">
        <f t="shared" si="86"/>
        <v>266333573412</v>
      </c>
      <c r="L108" s="7">
        <f t="shared" si="87"/>
        <v>-65858890574</v>
      </c>
      <c r="M108" s="2">
        <f t="shared" si="81"/>
        <v>0</v>
      </c>
      <c r="N108" s="34">
        <f t="shared" si="88"/>
        <v>65248383814</v>
      </c>
      <c r="P108" s="39">
        <f t="shared" si="78"/>
        <v>2.274955927422643E-5</v>
      </c>
      <c r="Q108" s="38">
        <f t="shared" si="79"/>
        <v>6114405.4387248913</v>
      </c>
      <c r="R108" s="38">
        <f t="shared" si="80"/>
        <v>0</v>
      </c>
      <c r="S108" s="12">
        <f t="shared" si="89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2"/>
        <v>4950</v>
      </c>
      <c r="E109" s="3">
        <f t="shared" si="83"/>
        <v>352753837656</v>
      </c>
      <c r="F109" s="23">
        <f t="shared" si="90"/>
        <v>89.285714285714278</v>
      </c>
      <c r="G109" s="91">
        <f t="shared" si="91"/>
        <v>1.8336735816534846E-3</v>
      </c>
      <c r="H109" s="55">
        <f t="shared" si="92"/>
        <v>1</v>
      </c>
      <c r="I109" s="8">
        <f t="shared" si="84"/>
        <v>-356054427732</v>
      </c>
      <c r="J109" s="3">
        <f t="shared" si="85"/>
        <v>0</v>
      </c>
      <c r="K109" s="37">
        <f t="shared" si="86"/>
        <v>352753837656</v>
      </c>
      <c r="L109" s="8">
        <f t="shared" si="87"/>
        <v>-87228869031</v>
      </c>
      <c r="M109" s="3">
        <f t="shared" si="81"/>
        <v>0</v>
      </c>
      <c r="N109" s="37">
        <f t="shared" si="88"/>
        <v>86420264244</v>
      </c>
      <c r="P109" s="71">
        <f t="shared" si="78"/>
        <v>2.274955927422643E-5</v>
      </c>
      <c r="Q109" s="70">
        <f t="shared" si="79"/>
        <v>8098415.4705225546</v>
      </c>
      <c r="R109" s="70">
        <f t="shared" si="80"/>
        <v>0</v>
      </c>
      <c r="S109" s="11">
        <f t="shared" si="89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2"/>
        <v>4950</v>
      </c>
      <c r="E110" s="2">
        <f t="shared" si="83"/>
        <v>467215861624</v>
      </c>
      <c r="F110" s="24">
        <f t="shared" si="90"/>
        <v>89.285714285714278</v>
      </c>
      <c r="G110" s="92">
        <f t="shared" si="91"/>
        <v>1.8336735816534846E-3</v>
      </c>
      <c r="H110" s="56">
        <f t="shared" si="92"/>
        <v>1</v>
      </c>
      <c r="I110" s="7">
        <f t="shared" si="84"/>
        <v>-471587433619</v>
      </c>
      <c r="J110" s="2">
        <f t="shared" si="85"/>
        <v>0</v>
      </c>
      <c r="K110" s="34">
        <f t="shared" si="86"/>
        <v>467215861624</v>
      </c>
      <c r="L110" s="7">
        <f t="shared" si="87"/>
        <v>-115533005887</v>
      </c>
      <c r="M110" s="2">
        <f t="shared" si="81"/>
        <v>0</v>
      </c>
      <c r="N110" s="34">
        <f t="shared" si="88"/>
        <v>114462023968</v>
      </c>
      <c r="P110" s="39">
        <f t="shared" si="78"/>
        <v>2.274955927422643E-5</v>
      </c>
      <c r="Q110" s="38">
        <f t="shared" si="79"/>
        <v>10726199.657467</v>
      </c>
      <c r="R110" s="38">
        <f t="shared" si="80"/>
        <v>0</v>
      </c>
      <c r="S110" s="12">
        <f t="shared" si="89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2"/>
        <v>4950</v>
      </c>
      <c r="E111" s="3">
        <f t="shared" si="83"/>
        <v>618818671977</v>
      </c>
      <c r="F111" s="23">
        <f t="shared" si="90"/>
        <v>89.285714285714278</v>
      </c>
      <c r="G111" s="91">
        <f t="shared" si="91"/>
        <v>1.8336735816534846E-3</v>
      </c>
      <c r="H111" s="55">
        <f t="shared" si="92"/>
        <v>1</v>
      </c>
      <c r="I111" s="8">
        <f t="shared" si="84"/>
        <v>-624608739496</v>
      </c>
      <c r="J111" s="3">
        <f t="shared" si="85"/>
        <v>0</v>
      </c>
      <c r="K111" s="37">
        <f t="shared" si="86"/>
        <v>618818671977</v>
      </c>
      <c r="L111" s="8">
        <f t="shared" si="87"/>
        <v>-153021305877</v>
      </c>
      <c r="M111" s="3">
        <f t="shared" si="81"/>
        <v>0</v>
      </c>
      <c r="N111" s="37">
        <f t="shared" si="88"/>
        <v>151602810353</v>
      </c>
      <c r="P111" s="71">
        <f t="shared" si="78"/>
        <v>2.274955927422643E-5</v>
      </c>
      <c r="Q111" s="70">
        <f t="shared" si="79"/>
        <v>14206650.674579732</v>
      </c>
      <c r="R111" s="70">
        <f t="shared" si="80"/>
        <v>0</v>
      </c>
      <c r="S111" s="11">
        <f t="shared" si="89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2"/>
        <v>4950</v>
      </c>
      <c r="E112" s="2">
        <f t="shared" si="83"/>
        <v>819613759380</v>
      </c>
      <c r="F112" s="24">
        <f t="shared" si="90"/>
        <v>89.285714285714278</v>
      </c>
      <c r="G112" s="92">
        <f t="shared" si="91"/>
        <v>1.8336735816534846E-3</v>
      </c>
      <c r="H112" s="56">
        <f t="shared" si="92"/>
        <v>1</v>
      </c>
      <c r="I112" s="7">
        <f t="shared" si="84"/>
        <v>-827282597695</v>
      </c>
      <c r="J112" s="2">
        <f t="shared" si="85"/>
        <v>0</v>
      </c>
      <c r="K112" s="34">
        <f t="shared" si="86"/>
        <v>819613759380</v>
      </c>
      <c r="L112" s="7">
        <f t="shared" si="87"/>
        <v>-202673858199</v>
      </c>
      <c r="M112" s="2">
        <f t="shared" si="81"/>
        <v>0</v>
      </c>
      <c r="N112" s="34">
        <f t="shared" si="88"/>
        <v>200795087403</v>
      </c>
      <c r="P112" s="39">
        <f t="shared" si="78"/>
        <v>2.274955927422643E-5</v>
      </c>
      <c r="Q112" s="38">
        <f t="shared" si="79"/>
        <v>18816442.96372962</v>
      </c>
      <c r="R112" s="38">
        <f t="shared" si="80"/>
        <v>0</v>
      </c>
      <c r="S112" s="12">
        <f t="shared" si="89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2"/>
        <v>4950</v>
      </c>
      <c r="E113" s="3">
        <f t="shared" si="83"/>
        <v>1085563097861</v>
      </c>
      <c r="F113" s="23">
        <f t="shared" si="90"/>
        <v>89.285714285714278</v>
      </c>
      <c r="G113" s="91">
        <f t="shared" si="91"/>
        <v>1.8336735816534846E-3</v>
      </c>
      <c r="H113" s="55">
        <f t="shared" si="92"/>
        <v>1</v>
      </c>
      <c r="I113" s="8">
        <f t="shared" si="84"/>
        <v>-1095720332963</v>
      </c>
      <c r="J113" s="3">
        <f t="shared" si="85"/>
        <v>0</v>
      </c>
      <c r="K113" s="37">
        <f t="shared" si="86"/>
        <v>1085563097861</v>
      </c>
      <c r="L113" s="8">
        <f t="shared" si="87"/>
        <v>-268437735268</v>
      </c>
      <c r="M113" s="3">
        <f t="shared" si="81"/>
        <v>0</v>
      </c>
      <c r="N113" s="37">
        <f t="shared" si="88"/>
        <v>265949338481</v>
      </c>
      <c r="P113" s="71">
        <f t="shared" ref="P113:P144" si="93">Y$4*((1+W$4-X$4)*(1+W$4+Z$4)-X$4)</f>
        <v>2.274955927422643E-5</v>
      </c>
      <c r="Q113" s="70">
        <f t="shared" ref="Q113:Q144" si="94">(1+W$4-X$4)*(1+W$4+Z$4)-Y$4*((Z$4*K112)+((I112+J112)*(1+W$4+Z$4)))</f>
        <v>24922026.649502698</v>
      </c>
      <c r="R113" s="70">
        <f t="shared" ref="R113:R144" si="95">-J112*(1+W$4+Z$4)</f>
        <v>0</v>
      </c>
      <c r="S113" s="11">
        <f t="shared" si="89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2"/>
        <v>4950</v>
      </c>
      <c r="E114" s="2">
        <f t="shared" si="83"/>
        <v>1437808023536</v>
      </c>
      <c r="F114" s="24">
        <f t="shared" si="90"/>
        <v>89.285714285714278</v>
      </c>
      <c r="G114" s="92">
        <f t="shared" si="91"/>
        <v>1.8336735816534846E-3</v>
      </c>
      <c r="H114" s="56">
        <f t="shared" si="92"/>
        <v>1</v>
      </c>
      <c r="I114" s="7">
        <f t="shared" si="84"/>
        <v>-1451261093650</v>
      </c>
      <c r="J114" s="2">
        <f t="shared" si="85"/>
        <v>0</v>
      </c>
      <c r="K114" s="34">
        <f t="shared" si="86"/>
        <v>1437808023536</v>
      </c>
      <c r="L114" s="7">
        <f t="shared" si="87"/>
        <v>-355540760687</v>
      </c>
      <c r="M114" s="2">
        <f t="shared" si="81"/>
        <v>0</v>
      </c>
      <c r="N114" s="34">
        <f t="shared" si="88"/>
        <v>352244925675</v>
      </c>
      <c r="P114" s="39">
        <f t="shared" si="93"/>
        <v>2.274955927422643E-5</v>
      </c>
      <c r="Q114" s="38">
        <f t="shared" si="94"/>
        <v>33008758.069442526</v>
      </c>
      <c r="R114" s="38">
        <f t="shared" si="95"/>
        <v>0</v>
      </c>
      <c r="S114" s="12">
        <f t="shared" si="89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2"/>
        <v>4950</v>
      </c>
      <c r="E115" s="3">
        <f t="shared" si="83"/>
        <v>1904349840759</v>
      </c>
      <c r="F115" s="23">
        <f t="shared" si="90"/>
        <v>89.285714285714278</v>
      </c>
      <c r="G115" s="91">
        <f t="shared" si="91"/>
        <v>1.8336735816534846E-3</v>
      </c>
      <c r="H115" s="55">
        <f t="shared" si="92"/>
        <v>1</v>
      </c>
      <c r="I115" s="8">
        <f t="shared" si="84"/>
        <v>-1922168182715</v>
      </c>
      <c r="J115" s="3">
        <f t="shared" si="85"/>
        <v>0</v>
      </c>
      <c r="K115" s="37">
        <f t="shared" si="86"/>
        <v>1904349840759</v>
      </c>
      <c r="L115" s="8">
        <f t="shared" si="87"/>
        <v>-470907089065</v>
      </c>
      <c r="M115" s="3">
        <f t="shared" si="81"/>
        <v>0</v>
      </c>
      <c r="N115" s="37">
        <f t="shared" si="88"/>
        <v>466541817223</v>
      </c>
      <c r="P115" s="71">
        <f t="shared" si="93"/>
        <v>2.274955927422643E-5</v>
      </c>
      <c r="Q115" s="70">
        <f t="shared" si="94"/>
        <v>43719482.616597429</v>
      </c>
      <c r="R115" s="70">
        <f t="shared" si="95"/>
        <v>0</v>
      </c>
      <c r="S115" s="11">
        <f t="shared" si="89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2"/>
        <v>4950</v>
      </c>
      <c r="E116" s="2">
        <f t="shared" si="83"/>
        <v>2522275753532</v>
      </c>
      <c r="F116" s="24">
        <f t="shared" si="90"/>
        <v>89.285714285714278</v>
      </c>
      <c r="G116" s="92">
        <f t="shared" si="91"/>
        <v>1.8336735816534846E-3</v>
      </c>
      <c r="H116" s="56">
        <f t="shared" si="92"/>
        <v>1</v>
      </c>
      <c r="I116" s="7">
        <f t="shared" si="84"/>
        <v>-2545875816414</v>
      </c>
      <c r="J116" s="2">
        <f t="shared" si="85"/>
        <v>0</v>
      </c>
      <c r="K116" s="34">
        <f t="shared" si="86"/>
        <v>2522275753532</v>
      </c>
      <c r="L116" s="7">
        <f t="shared" si="87"/>
        <v>-623707633699</v>
      </c>
      <c r="M116" s="2">
        <f t="shared" si="81"/>
        <v>0</v>
      </c>
      <c r="N116" s="34">
        <f t="shared" si="88"/>
        <v>617925912773</v>
      </c>
      <c r="P116" s="39">
        <f t="shared" si="93"/>
        <v>2.274955927422643E-5</v>
      </c>
      <c r="Q116" s="38">
        <f t="shared" si="94"/>
        <v>57905636.993197091</v>
      </c>
      <c r="R116" s="38">
        <f t="shared" si="95"/>
        <v>0</v>
      </c>
      <c r="S116" s="12">
        <f t="shared" si="89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2"/>
        <v>4950</v>
      </c>
      <c r="E117" s="3">
        <f t="shared" si="83"/>
        <v>3340707070041</v>
      </c>
      <c r="F117" s="23">
        <f t="shared" si="90"/>
        <v>89.285714285714278</v>
      </c>
      <c r="G117" s="91">
        <f t="shared" si="91"/>
        <v>1.8336735816534846E-3</v>
      </c>
      <c r="H117" s="55">
        <f t="shared" si="92"/>
        <v>1</v>
      </c>
      <c r="I117" s="8">
        <f t="shared" si="84"/>
        <v>-3371964914173</v>
      </c>
      <c r="J117" s="3">
        <f t="shared" si="85"/>
        <v>0</v>
      </c>
      <c r="K117" s="37">
        <f t="shared" si="86"/>
        <v>3340707070041</v>
      </c>
      <c r="L117" s="8">
        <f t="shared" si="87"/>
        <v>-826089097759</v>
      </c>
      <c r="M117" s="3">
        <f t="shared" si="81"/>
        <v>0</v>
      </c>
      <c r="N117" s="37">
        <f t="shared" si="88"/>
        <v>818431316509</v>
      </c>
      <c r="P117" s="71">
        <f t="shared" si="93"/>
        <v>2.274955927422643E-5</v>
      </c>
      <c r="Q117" s="70">
        <f t="shared" si="94"/>
        <v>76694933.189789757</v>
      </c>
      <c r="R117" s="70">
        <f t="shared" si="95"/>
        <v>0</v>
      </c>
      <c r="S117" s="11">
        <f t="shared" si="89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2"/>
        <v>4950</v>
      </c>
      <c r="E118" s="2">
        <f t="shared" si="83"/>
        <v>4424704044431</v>
      </c>
      <c r="F118" s="24">
        <f t="shared" si="90"/>
        <v>89.285714285714278</v>
      </c>
      <c r="G118" s="92">
        <f t="shared" si="91"/>
        <v>1.8336735816534846E-3</v>
      </c>
      <c r="H118" s="56">
        <f t="shared" si="92"/>
        <v>1</v>
      </c>
      <c r="I118" s="7">
        <f t="shared" si="84"/>
        <v>-4466104476631</v>
      </c>
      <c r="J118" s="2">
        <f t="shared" si="85"/>
        <v>0</v>
      </c>
      <c r="K118" s="34">
        <f t="shared" si="86"/>
        <v>4424704044431</v>
      </c>
      <c r="L118" s="7">
        <f t="shared" si="87"/>
        <v>-1094139562458</v>
      </c>
      <c r="M118" s="2">
        <f t="shared" si="81"/>
        <v>0</v>
      </c>
      <c r="N118" s="34">
        <f t="shared" si="88"/>
        <v>1083996974390</v>
      </c>
      <c r="P118" s="39">
        <f t="shared" si="93"/>
        <v>2.274955927422643E-5</v>
      </c>
      <c r="Q118" s="38">
        <f t="shared" si="94"/>
        <v>101581004.650098</v>
      </c>
      <c r="R118" s="38">
        <f t="shared" si="95"/>
        <v>0</v>
      </c>
      <c r="S118" s="12">
        <f t="shared" si="89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2"/>
        <v>4950</v>
      </c>
      <c r="E119" s="3">
        <f t="shared" si="83"/>
        <v>5860437766716</v>
      </c>
      <c r="F119" s="23">
        <f t="shared" si="90"/>
        <v>89.285714285714278</v>
      </c>
      <c r="G119" s="91">
        <f t="shared" si="91"/>
        <v>1.8336735816534846E-3</v>
      </c>
      <c r="H119" s="55">
        <f t="shared" si="92"/>
        <v>1</v>
      </c>
      <c r="I119" s="8">
        <f t="shared" si="84"/>
        <v>-5915271867150</v>
      </c>
      <c r="J119" s="3">
        <f t="shared" si="85"/>
        <v>0</v>
      </c>
      <c r="K119" s="37">
        <f t="shared" si="86"/>
        <v>5860437766716</v>
      </c>
      <c r="L119" s="8">
        <f t="shared" si="87"/>
        <v>-1449167390519</v>
      </c>
      <c r="M119" s="3">
        <f t="shared" si="81"/>
        <v>0</v>
      </c>
      <c r="N119" s="37">
        <f t="shared" si="88"/>
        <v>1435733722285</v>
      </c>
      <c r="P119" s="71">
        <f t="shared" si="93"/>
        <v>2.274955927422643E-5</v>
      </c>
      <c r="Q119" s="70">
        <f t="shared" si="94"/>
        <v>134542140.94005489</v>
      </c>
      <c r="R119" s="70">
        <f t="shared" si="95"/>
        <v>0</v>
      </c>
      <c r="S119" s="11">
        <f t="shared" si="89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2"/>
        <v>4950</v>
      </c>
      <c r="E120" s="2">
        <f t="shared" si="83"/>
        <v>7762040234257</v>
      </c>
      <c r="F120" s="24">
        <f t="shared" si="90"/>
        <v>89.285714285714278</v>
      </c>
      <c r="G120" s="92">
        <f t="shared" si="91"/>
        <v>1.8336735816534846E-3</v>
      </c>
      <c r="H120" s="56">
        <f t="shared" si="92"/>
        <v>1</v>
      </c>
      <c r="I120" s="7">
        <f t="shared" si="84"/>
        <v>-7834666977063</v>
      </c>
      <c r="J120" s="2">
        <f t="shared" si="85"/>
        <v>0</v>
      </c>
      <c r="K120" s="34">
        <f t="shared" si="86"/>
        <v>7762040234257</v>
      </c>
      <c r="L120" s="7">
        <f t="shared" si="87"/>
        <v>-1919395109913</v>
      </c>
      <c r="M120" s="2">
        <f t="shared" si="81"/>
        <v>0</v>
      </c>
      <c r="N120" s="34">
        <f t="shared" si="88"/>
        <v>1901602467541</v>
      </c>
      <c r="P120" s="39">
        <f t="shared" si="93"/>
        <v>2.274955927422643E-5</v>
      </c>
      <c r="Q120" s="38">
        <f t="shared" si="94"/>
        <v>178198549.59650588</v>
      </c>
      <c r="R120" s="38">
        <f t="shared" si="95"/>
        <v>0</v>
      </c>
      <c r="S120" s="12">
        <f t="shared" si="89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2"/>
        <v>4950</v>
      </c>
      <c r="E121" s="3">
        <f t="shared" si="83"/>
        <v>10280677143337</v>
      </c>
      <c r="F121" s="23">
        <f t="shared" si="90"/>
        <v>89.285714285714278</v>
      </c>
      <c r="G121" s="91">
        <f t="shared" si="91"/>
        <v>1.8336735816534846E-3</v>
      </c>
      <c r="H121" s="55">
        <f t="shared" si="92"/>
        <v>1</v>
      </c>
      <c r="I121" s="8">
        <f t="shared" si="84"/>
        <v>-10376869908249</v>
      </c>
      <c r="J121" s="3">
        <f t="shared" si="85"/>
        <v>0</v>
      </c>
      <c r="K121" s="37">
        <f t="shared" si="86"/>
        <v>10280677143337</v>
      </c>
      <c r="L121" s="8">
        <f t="shared" si="87"/>
        <v>-2542202931186</v>
      </c>
      <c r="M121" s="3">
        <f t="shared" ref="M121:M152" si="96">J121-J120</f>
        <v>0</v>
      </c>
      <c r="N121" s="37">
        <f t="shared" si="88"/>
        <v>2518636909080</v>
      </c>
      <c r="P121" s="71">
        <f t="shared" si="93"/>
        <v>2.274955927422643E-5</v>
      </c>
      <c r="Q121" s="70">
        <f t="shared" si="94"/>
        <v>236020646.50523141</v>
      </c>
      <c r="R121" s="70">
        <f t="shared" si="95"/>
        <v>0</v>
      </c>
      <c r="S121" s="11">
        <f t="shared" si="89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2"/>
        <v>4950</v>
      </c>
      <c r="E122" s="2">
        <f t="shared" si="83"/>
        <v>13616564631947</v>
      </c>
      <c r="F122" s="24">
        <f t="shared" si="90"/>
        <v>89.285714285714278</v>
      </c>
      <c r="G122" s="92">
        <f t="shared" si="91"/>
        <v>1.8336735816534846E-3</v>
      </c>
      <c r="H122" s="56">
        <f t="shared" si="92"/>
        <v>1</v>
      </c>
      <c r="I122" s="7">
        <f t="shared" si="84"/>
        <v>-13743970152463</v>
      </c>
      <c r="J122" s="2">
        <f t="shared" si="85"/>
        <v>0</v>
      </c>
      <c r="K122" s="34">
        <f t="shared" si="86"/>
        <v>13616564631947</v>
      </c>
      <c r="L122" s="7">
        <f t="shared" si="87"/>
        <v>-3367100244214</v>
      </c>
      <c r="M122" s="2">
        <f t="shared" si="96"/>
        <v>0</v>
      </c>
      <c r="N122" s="34">
        <f t="shared" si="88"/>
        <v>3335887488610</v>
      </c>
      <c r="P122" s="39">
        <f t="shared" si="93"/>
        <v>2.274955927422643E-5</v>
      </c>
      <c r="Q122" s="38">
        <f t="shared" si="94"/>
        <v>312604932.61157435</v>
      </c>
      <c r="R122" s="38">
        <f t="shared" si="95"/>
        <v>0</v>
      </c>
      <c r="S122" s="12">
        <f t="shared" si="89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97">D122+IF(M123&gt;0,M123,0)</f>
        <v>4950</v>
      </c>
      <c r="E123" s="3">
        <f t="shared" ref="E123:E154" si="98">E122+IF(N123&gt;0,N123,0)</f>
        <v>18034885230897</v>
      </c>
      <c r="F123" s="23">
        <f t="shared" si="90"/>
        <v>89.285714285714278</v>
      </c>
      <c r="G123" s="91">
        <f t="shared" si="91"/>
        <v>1.8336735816534846E-3</v>
      </c>
      <c r="H123" s="55">
        <f t="shared" si="92"/>
        <v>1</v>
      </c>
      <c r="I123" s="8">
        <f t="shared" ref="I123:I154" si="99">INT((Z$4*K123+I122)/(1+Y$4*J123))</f>
        <v>-18203631462545</v>
      </c>
      <c r="J123" s="3">
        <f t="shared" ref="J123:J154" si="100">S123</f>
        <v>0</v>
      </c>
      <c r="K123" s="37">
        <f t="shared" ref="K123:K154" si="101">INT((X$4*J123+K122)/(1+W$4+Z$4))</f>
        <v>18034885230897</v>
      </c>
      <c r="L123" s="8">
        <f t="shared" ref="L123:L154" si="102">I123-I122</f>
        <v>-4459661310082</v>
      </c>
      <c r="M123" s="3">
        <f t="shared" si="96"/>
        <v>0</v>
      </c>
      <c r="N123" s="37">
        <f t="shared" ref="N123:N154" si="103">K123-K122</f>
        <v>4418320598950</v>
      </c>
      <c r="P123" s="71">
        <f t="shared" si="93"/>
        <v>2.274955927422643E-5</v>
      </c>
      <c r="Q123" s="70">
        <f t="shared" si="94"/>
        <v>414039387.46499979</v>
      </c>
      <c r="R123" s="70">
        <f t="shared" si="95"/>
        <v>0</v>
      </c>
      <c r="S123" s="11">
        <f t="shared" si="89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97"/>
        <v>4950</v>
      </c>
      <c r="E124" s="2">
        <f t="shared" si="98"/>
        <v>23886868243442</v>
      </c>
      <c r="F124" s="24">
        <f t="shared" si="90"/>
        <v>89.285714285714278</v>
      </c>
      <c r="G124" s="92">
        <f t="shared" si="91"/>
        <v>1.8336735816534846E-3</v>
      </c>
      <c r="H124" s="56">
        <f t="shared" si="92"/>
        <v>1</v>
      </c>
      <c r="I124" s="7">
        <f t="shared" si="99"/>
        <v>-24110369473930</v>
      </c>
      <c r="J124" s="2">
        <f t="shared" si="100"/>
        <v>0</v>
      </c>
      <c r="K124" s="34">
        <f t="shared" si="101"/>
        <v>23886868243442</v>
      </c>
      <c r="L124" s="7">
        <f t="shared" si="102"/>
        <v>-5906738011385</v>
      </c>
      <c r="M124" s="2">
        <f t="shared" si="96"/>
        <v>0</v>
      </c>
      <c r="N124" s="34">
        <f t="shared" si="103"/>
        <v>5851983012545</v>
      </c>
      <c r="P124" s="39">
        <f t="shared" si="93"/>
        <v>2.274955927422643E-5</v>
      </c>
      <c r="Q124" s="38">
        <f t="shared" si="94"/>
        <v>548387426.13608372</v>
      </c>
      <c r="R124" s="38">
        <f t="shared" si="95"/>
        <v>0</v>
      </c>
      <c r="S124" s="12">
        <f t="shared" si="89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97"/>
        <v>4950</v>
      </c>
      <c r="E125" s="3">
        <f t="shared" si="98"/>
        <v>31637710313901</v>
      </c>
      <c r="F125" s="23">
        <f t="shared" si="90"/>
        <v>89.285714285714278</v>
      </c>
      <c r="G125" s="91">
        <f t="shared" si="91"/>
        <v>1.8336735816534846E-3</v>
      </c>
      <c r="H125" s="55">
        <f t="shared" si="92"/>
        <v>1</v>
      </c>
      <c r="I125" s="8">
        <f t="shared" si="99"/>
        <v>-31933733516456</v>
      </c>
      <c r="J125" s="3">
        <f t="shared" si="100"/>
        <v>0</v>
      </c>
      <c r="K125" s="37">
        <f t="shared" si="101"/>
        <v>31637710313901</v>
      </c>
      <c r="L125" s="8">
        <f t="shared" si="102"/>
        <v>-7823364042526</v>
      </c>
      <c r="M125" s="3">
        <f t="shared" si="96"/>
        <v>0</v>
      </c>
      <c r="N125" s="37">
        <f t="shared" si="103"/>
        <v>7750842070459</v>
      </c>
      <c r="P125" s="71">
        <f t="shared" si="93"/>
        <v>2.274955927422643E-5</v>
      </c>
      <c r="Q125" s="70">
        <f t="shared" si="94"/>
        <v>726328891.10328043</v>
      </c>
      <c r="R125" s="70">
        <f t="shared" si="95"/>
        <v>0</v>
      </c>
      <c r="S125" s="11">
        <f t="shared" si="89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97"/>
        <v>4950</v>
      </c>
      <c r="E126" s="2">
        <f t="shared" si="98"/>
        <v>41903555698689</v>
      </c>
      <c r="F126" s="24">
        <f t="shared" si="90"/>
        <v>89.285714285714278</v>
      </c>
      <c r="G126" s="92">
        <f t="shared" si="91"/>
        <v>1.8336735816534846E-3</v>
      </c>
      <c r="H126" s="56">
        <f t="shared" si="92"/>
        <v>1</v>
      </c>
      <c r="I126" s="7">
        <f t="shared" si="99"/>
        <v>-42295632897116</v>
      </c>
      <c r="J126" s="2">
        <f t="shared" si="100"/>
        <v>0</v>
      </c>
      <c r="K126" s="34">
        <f t="shared" si="101"/>
        <v>41903555698689</v>
      </c>
      <c r="L126" s="7">
        <f t="shared" si="102"/>
        <v>-10361899380660</v>
      </c>
      <c r="M126" s="2">
        <f t="shared" si="96"/>
        <v>0</v>
      </c>
      <c r="N126" s="34">
        <f t="shared" si="103"/>
        <v>10265845384788</v>
      </c>
      <c r="P126" s="39">
        <f t="shared" si="93"/>
        <v>2.274955927422643E-5</v>
      </c>
      <c r="Q126" s="38">
        <f t="shared" si="94"/>
        <v>962009034.02067113</v>
      </c>
      <c r="R126" s="38">
        <f t="shared" si="95"/>
        <v>0</v>
      </c>
      <c r="S126" s="12">
        <f t="shared" si="89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97"/>
        <v>4950</v>
      </c>
      <c r="E127" s="3">
        <f t="shared" si="98"/>
        <v>55500475943786</v>
      </c>
      <c r="F127" s="23">
        <f t="shared" si="90"/>
        <v>89.285714285714278</v>
      </c>
      <c r="G127" s="91">
        <f t="shared" si="91"/>
        <v>1.8336735816534846E-3</v>
      </c>
      <c r="H127" s="55">
        <f t="shared" si="92"/>
        <v>1</v>
      </c>
      <c r="I127" s="8">
        <f t="shared" si="99"/>
        <v>-56019774863575</v>
      </c>
      <c r="J127" s="3">
        <f t="shared" si="100"/>
        <v>0</v>
      </c>
      <c r="K127" s="37">
        <f t="shared" si="101"/>
        <v>55500475943786</v>
      </c>
      <c r="L127" s="8">
        <f t="shared" si="102"/>
        <v>-13724141966459</v>
      </c>
      <c r="M127" s="3">
        <f t="shared" si="96"/>
        <v>0</v>
      </c>
      <c r="N127" s="37">
        <f t="shared" si="103"/>
        <v>13596920245097</v>
      </c>
      <c r="P127" s="71">
        <f t="shared" si="93"/>
        <v>2.274955927422643E-5</v>
      </c>
      <c r="Q127" s="70">
        <f t="shared" si="94"/>
        <v>1274162976.1937451</v>
      </c>
      <c r="R127" s="70">
        <f t="shared" si="95"/>
        <v>0</v>
      </c>
      <c r="S127" s="11">
        <f t="shared" si="89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97"/>
        <v>4950</v>
      </c>
      <c r="E128" s="2">
        <f t="shared" si="98"/>
        <v>73509342551643</v>
      </c>
      <c r="F128" s="24">
        <f t="shared" si="90"/>
        <v>89.285714285714278</v>
      </c>
      <c r="G128" s="92">
        <f t="shared" si="91"/>
        <v>1.8336735816534846E-3</v>
      </c>
      <c r="H128" s="56">
        <f t="shared" si="92"/>
        <v>1</v>
      </c>
      <c r="I128" s="7">
        <f t="shared" si="99"/>
        <v>-74197144262382</v>
      </c>
      <c r="J128" s="2">
        <f t="shared" si="100"/>
        <v>0</v>
      </c>
      <c r="K128" s="34">
        <f t="shared" si="101"/>
        <v>73509342551643</v>
      </c>
      <c r="L128" s="7">
        <f t="shared" si="102"/>
        <v>-18177369398807</v>
      </c>
      <c r="M128" s="2">
        <f t="shared" si="96"/>
        <v>0</v>
      </c>
      <c r="N128" s="34">
        <f t="shared" si="103"/>
        <v>18008866607857</v>
      </c>
      <c r="P128" s="39">
        <f t="shared" si="93"/>
        <v>2.274955927422643E-5</v>
      </c>
      <c r="Q128" s="38">
        <f t="shared" si="94"/>
        <v>1687605035.4526019</v>
      </c>
      <c r="R128" s="38">
        <f t="shared" si="95"/>
        <v>0</v>
      </c>
      <c r="S128" s="12">
        <f t="shared" si="89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97"/>
        <v>4950</v>
      </c>
      <c r="E129" s="3">
        <f t="shared" si="98"/>
        <v>97361749615407</v>
      </c>
      <c r="F129" s="23">
        <f t="shared" si="90"/>
        <v>89.285714285714278</v>
      </c>
      <c r="G129" s="91">
        <f t="shared" si="91"/>
        <v>1.8336735816534846E-3</v>
      </c>
      <c r="H129" s="55">
        <f t="shared" si="92"/>
        <v>1</v>
      </c>
      <c r="I129" s="8">
        <f t="shared" si="99"/>
        <v>-98272730121827</v>
      </c>
      <c r="J129" s="3">
        <f t="shared" si="100"/>
        <v>0</v>
      </c>
      <c r="K129" s="37">
        <f t="shared" si="101"/>
        <v>97361749615407</v>
      </c>
      <c r="L129" s="8">
        <f t="shared" si="102"/>
        <v>-24075585859445</v>
      </c>
      <c r="M129" s="3">
        <f t="shared" si="96"/>
        <v>0</v>
      </c>
      <c r="N129" s="37">
        <f t="shared" si="103"/>
        <v>23852407063764</v>
      </c>
      <c r="P129" s="71">
        <f t="shared" si="93"/>
        <v>2.274955927422643E-5</v>
      </c>
      <c r="Q129" s="70">
        <f t="shared" si="94"/>
        <v>2235201311.745769</v>
      </c>
      <c r="R129" s="70">
        <f t="shared" si="95"/>
        <v>0</v>
      </c>
      <c r="S129" s="11">
        <f t="shared" si="89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97"/>
        <v>4950</v>
      </c>
      <c r="E130" s="2">
        <f t="shared" si="98"/>
        <v>128953816741235</v>
      </c>
      <c r="F130" s="24">
        <f t="shared" si="90"/>
        <v>89.285714285714278</v>
      </c>
      <c r="G130" s="92">
        <f t="shared" si="91"/>
        <v>1.8336735816534846E-3</v>
      </c>
      <c r="H130" s="56">
        <f t="shared" si="92"/>
        <v>1</v>
      </c>
      <c r="I130" s="7">
        <f t="shared" si="99"/>
        <v>-130160393389182</v>
      </c>
      <c r="J130" s="2">
        <f t="shared" si="100"/>
        <v>0</v>
      </c>
      <c r="K130" s="34">
        <f t="shared" si="101"/>
        <v>128953816741235</v>
      </c>
      <c r="L130" s="7">
        <f t="shared" si="102"/>
        <v>-31887663267355</v>
      </c>
      <c r="M130" s="2">
        <f t="shared" si="96"/>
        <v>0</v>
      </c>
      <c r="N130" s="34">
        <f t="shared" si="103"/>
        <v>31592067125828</v>
      </c>
      <c r="P130" s="39">
        <f t="shared" si="93"/>
        <v>2.274955927422643E-5</v>
      </c>
      <c r="Q130" s="38">
        <f t="shared" si="94"/>
        <v>2960482339.872632</v>
      </c>
      <c r="R130" s="38">
        <f t="shared" si="95"/>
        <v>0</v>
      </c>
      <c r="S130" s="12">
        <f t="shared" si="89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97"/>
        <v>4950</v>
      </c>
      <c r="E131" s="3">
        <f t="shared" si="98"/>
        <v>170796918890831</v>
      </c>
      <c r="F131" s="23">
        <f t="shared" si="90"/>
        <v>89.285714285714278</v>
      </c>
      <c r="G131" s="91">
        <f t="shared" si="91"/>
        <v>1.8336735816534846E-3</v>
      </c>
      <c r="H131" s="55">
        <f t="shared" si="92"/>
        <v>1</v>
      </c>
      <c r="I131" s="8">
        <f t="shared" si="99"/>
        <v>-172395007100705</v>
      </c>
      <c r="J131" s="3">
        <f t="shared" si="100"/>
        <v>0</v>
      </c>
      <c r="K131" s="37">
        <f t="shared" si="101"/>
        <v>170796918890831</v>
      </c>
      <c r="L131" s="8">
        <f t="shared" si="102"/>
        <v>-42234613711523</v>
      </c>
      <c r="M131" s="3">
        <f t="shared" si="96"/>
        <v>0</v>
      </c>
      <c r="N131" s="37">
        <f t="shared" si="103"/>
        <v>41843102149596</v>
      </c>
      <c r="P131" s="71">
        <f t="shared" si="93"/>
        <v>2.274955927422643E-5</v>
      </c>
      <c r="Q131" s="70">
        <f t="shared" si="94"/>
        <v>3921103499.1719656</v>
      </c>
      <c r="R131" s="70">
        <f t="shared" si="95"/>
        <v>0</v>
      </c>
      <c r="S131" s="11">
        <f t="shared" si="89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97"/>
        <v>4950</v>
      </c>
      <c r="E132" s="2">
        <f t="shared" si="98"/>
        <v>226217325239300</v>
      </c>
      <c r="F132" s="24">
        <f t="shared" si="90"/>
        <v>89.285714285714278</v>
      </c>
      <c r="G132" s="92">
        <f t="shared" ref="G132:G163" si="104">D132/U$3</f>
        <v>1.8336735816534846E-3</v>
      </c>
      <c r="H132" s="56">
        <f t="shared" si="92"/>
        <v>1</v>
      </c>
      <c r="I132" s="7">
        <f t="shared" si="99"/>
        <v>-228333963191843</v>
      </c>
      <c r="J132" s="2">
        <f t="shared" si="100"/>
        <v>0</v>
      </c>
      <c r="K132" s="34">
        <f t="shared" si="101"/>
        <v>226217325239300</v>
      </c>
      <c r="L132" s="7">
        <f t="shared" si="102"/>
        <v>-55938956091138</v>
      </c>
      <c r="M132" s="2">
        <f t="shared" si="96"/>
        <v>0</v>
      </c>
      <c r="N132" s="34">
        <f t="shared" si="103"/>
        <v>55420406348469</v>
      </c>
      <c r="P132" s="39">
        <f t="shared" si="93"/>
        <v>2.274955927422643E-5</v>
      </c>
      <c r="Q132" s="38">
        <f t="shared" si="94"/>
        <v>5193428261.4463415</v>
      </c>
      <c r="R132" s="38">
        <f t="shared" si="95"/>
        <v>0</v>
      </c>
      <c r="S132" s="12">
        <f t="shared" si="89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97"/>
        <v>4950</v>
      </c>
      <c r="E133" s="3">
        <f t="shared" si="98"/>
        <v>299620617109214</v>
      </c>
      <c r="F133" s="23">
        <f t="shared" si="90"/>
        <v>89.285714285714278</v>
      </c>
      <c r="G133" s="91">
        <f t="shared" si="104"/>
        <v>1.8336735816534846E-3</v>
      </c>
      <c r="H133" s="55">
        <f t="shared" si="92"/>
        <v>1</v>
      </c>
      <c r="I133" s="8">
        <f t="shared" si="99"/>
        <v>-302424064499257</v>
      </c>
      <c r="J133" s="3">
        <f t="shared" si="100"/>
        <v>0</v>
      </c>
      <c r="K133" s="37">
        <f t="shared" si="101"/>
        <v>299620617109214</v>
      </c>
      <c r="L133" s="8">
        <f t="shared" si="102"/>
        <v>-74090101307414</v>
      </c>
      <c r="M133" s="3">
        <f t="shared" si="96"/>
        <v>0</v>
      </c>
      <c r="N133" s="37">
        <f t="shared" si="103"/>
        <v>73403291869914</v>
      </c>
      <c r="P133" s="71">
        <f t="shared" si="93"/>
        <v>2.274955927422643E-5</v>
      </c>
      <c r="Q133" s="70">
        <f t="shared" si="94"/>
        <v>6878598617.1329479</v>
      </c>
      <c r="R133" s="70">
        <f t="shared" si="95"/>
        <v>0</v>
      </c>
      <c r="S133" s="11">
        <f t="shared" si="89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97"/>
        <v>4950</v>
      </c>
      <c r="E134" s="2">
        <f t="shared" si="98"/>
        <v>396841904579775</v>
      </c>
      <c r="F134" s="24">
        <f t="shared" si="90"/>
        <v>89.285714285714278</v>
      </c>
      <c r="G134" s="92">
        <f t="shared" si="104"/>
        <v>1.8336735816534846E-3</v>
      </c>
      <c r="H134" s="56">
        <f t="shared" si="92"/>
        <v>1</v>
      </c>
      <c r="I134" s="7">
        <f t="shared" si="99"/>
        <v>-400555018226735</v>
      </c>
      <c r="J134" s="2">
        <f t="shared" si="100"/>
        <v>0</v>
      </c>
      <c r="K134" s="34">
        <f t="shared" si="101"/>
        <v>396841904579775</v>
      </c>
      <c r="L134" s="7">
        <f t="shared" si="102"/>
        <v>-98130953727478</v>
      </c>
      <c r="M134" s="2">
        <f t="shared" si="96"/>
        <v>0</v>
      </c>
      <c r="N134" s="34">
        <f t="shared" si="103"/>
        <v>97221287470561</v>
      </c>
      <c r="P134" s="39">
        <f t="shared" si="93"/>
        <v>2.274955927422643E-5</v>
      </c>
      <c r="Q134" s="38">
        <f t="shared" si="94"/>
        <v>9110575241.2525272</v>
      </c>
      <c r="R134" s="38">
        <f t="shared" si="95"/>
        <v>0</v>
      </c>
      <c r="S134" s="12">
        <f t="shared" si="89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97"/>
        <v>4950</v>
      </c>
      <c r="E135" s="3">
        <f t="shared" si="98"/>
        <v>525609681836746</v>
      </c>
      <c r="F135" s="23">
        <f t="shared" si="90"/>
        <v>89.285714285714278</v>
      </c>
      <c r="G135" s="91">
        <f t="shared" si="104"/>
        <v>1.8336735816534846E-3</v>
      </c>
      <c r="H135" s="55">
        <f t="shared" si="92"/>
        <v>1</v>
      </c>
      <c r="I135" s="8">
        <f t="shared" si="99"/>
        <v>-530527631430610</v>
      </c>
      <c r="J135" s="3">
        <f t="shared" si="100"/>
        <v>0</v>
      </c>
      <c r="K135" s="37">
        <f t="shared" si="101"/>
        <v>525609681836746</v>
      </c>
      <c r="L135" s="8">
        <f t="shared" si="102"/>
        <v>-129972613203875</v>
      </c>
      <c r="M135" s="3">
        <f t="shared" si="96"/>
        <v>0</v>
      </c>
      <c r="N135" s="37">
        <f t="shared" si="103"/>
        <v>128767777256971</v>
      </c>
      <c r="P135" s="71">
        <f t="shared" si="93"/>
        <v>2.274955927422643E-5</v>
      </c>
      <c r="Q135" s="70">
        <f t="shared" si="94"/>
        <v>12066786542.860958</v>
      </c>
      <c r="R135" s="70">
        <f t="shared" si="95"/>
        <v>0</v>
      </c>
      <c r="S135" s="11">
        <f t="shared" si="89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97"/>
        <v>4950</v>
      </c>
      <c r="E136" s="2">
        <f t="shared" si="98"/>
        <v>696160194909530</v>
      </c>
      <c r="F136" s="24">
        <f t="shared" si="90"/>
        <v>89.285714285714278</v>
      </c>
      <c r="G136" s="92">
        <f t="shared" si="104"/>
        <v>1.8336735816534846E-3</v>
      </c>
      <c r="H136" s="56">
        <f t="shared" ref="H136:H167" si="105">D136/D135</f>
        <v>1</v>
      </c>
      <c r="I136" s="7">
        <f t="shared" si="99"/>
        <v>-702673927185135</v>
      </c>
      <c r="J136" s="2">
        <f t="shared" si="100"/>
        <v>0</v>
      </c>
      <c r="K136" s="34">
        <f t="shared" si="101"/>
        <v>696160194909530</v>
      </c>
      <c r="L136" s="7">
        <f t="shared" si="102"/>
        <v>-172146295754525</v>
      </c>
      <c r="M136" s="2">
        <f t="shared" si="96"/>
        <v>0</v>
      </c>
      <c r="N136" s="34">
        <f t="shared" si="103"/>
        <v>170550513072784</v>
      </c>
      <c r="P136" s="39">
        <f t="shared" si="93"/>
        <v>2.274955927422643E-5</v>
      </c>
      <c r="Q136" s="38">
        <f t="shared" si="94"/>
        <v>15982233131.915031</v>
      </c>
      <c r="R136" s="38">
        <f t="shared" si="95"/>
        <v>0</v>
      </c>
      <c r="S136" s="12">
        <f t="shared" si="89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97"/>
        <v>4950</v>
      </c>
      <c r="E137" s="3">
        <f t="shared" si="98"/>
        <v>922051160250513</v>
      </c>
      <c r="F137" s="23">
        <f t="shared" si="90"/>
        <v>89.285714285714278</v>
      </c>
      <c r="G137" s="91">
        <f t="shared" si="104"/>
        <v>1.8336735816534846E-3</v>
      </c>
      <c r="H137" s="55">
        <f t="shared" si="105"/>
        <v>1</v>
      </c>
      <c r="I137" s="8">
        <f t="shared" si="99"/>
        <v>-930678476847609</v>
      </c>
      <c r="J137" s="3">
        <f t="shared" si="100"/>
        <v>0</v>
      </c>
      <c r="K137" s="37">
        <f t="shared" si="101"/>
        <v>922051160250513</v>
      </c>
      <c r="L137" s="8">
        <f t="shared" si="102"/>
        <v>-228004549662474</v>
      </c>
      <c r="M137" s="3">
        <f t="shared" si="96"/>
        <v>0</v>
      </c>
      <c r="N137" s="37">
        <f t="shared" si="103"/>
        <v>225890965340983</v>
      </c>
      <c r="P137" s="71">
        <f t="shared" si="93"/>
        <v>2.274955927422643E-5</v>
      </c>
      <c r="Q137" s="70">
        <f t="shared" si="94"/>
        <v>21168168921.888466</v>
      </c>
      <c r="R137" s="70">
        <f t="shared" si="95"/>
        <v>0</v>
      </c>
      <c r="S137" s="11">
        <f t="shared" si="89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97"/>
        <v>4950</v>
      </c>
      <c r="E138" s="2">
        <f t="shared" si="98"/>
        <v>1221239519777201</v>
      </c>
      <c r="F138" s="24">
        <f t="shared" si="90"/>
        <v>89.285714285714278</v>
      </c>
      <c r="G138" s="92">
        <f t="shared" si="104"/>
        <v>1.8336735816534846E-3</v>
      </c>
      <c r="H138" s="56">
        <f t="shared" si="105"/>
        <v>1</v>
      </c>
      <c r="I138" s="7">
        <f t="shared" si="99"/>
        <v>-1232666239284962</v>
      </c>
      <c r="J138" s="2">
        <f t="shared" si="100"/>
        <v>0</v>
      </c>
      <c r="K138" s="34">
        <f t="shared" si="101"/>
        <v>1221239519777201</v>
      </c>
      <c r="L138" s="7">
        <f t="shared" si="102"/>
        <v>-301987762437353</v>
      </c>
      <c r="M138" s="2">
        <f t="shared" si="96"/>
        <v>0</v>
      </c>
      <c r="N138" s="34">
        <f t="shared" si="103"/>
        <v>299188359526688</v>
      </c>
      <c r="P138" s="39">
        <f t="shared" si="93"/>
        <v>2.274955927422643E-5</v>
      </c>
      <c r="Q138" s="38">
        <f t="shared" si="94"/>
        <v>28036843900.858021</v>
      </c>
      <c r="R138" s="38">
        <f t="shared" si="95"/>
        <v>0</v>
      </c>
      <c r="S138" s="12">
        <f t="shared" si="89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97"/>
        <v>4950</v>
      </c>
      <c r="E139" s="3">
        <f t="shared" si="98"/>
        <v>1617508907271958</v>
      </c>
      <c r="F139" s="23">
        <f t="shared" si="90"/>
        <v>89.285714285714278</v>
      </c>
      <c r="G139" s="91">
        <f t="shared" si="104"/>
        <v>1.8336735816534846E-3</v>
      </c>
      <c r="H139" s="55">
        <f t="shared" si="105"/>
        <v>1</v>
      </c>
      <c r="I139" s="8">
        <f t="shared" si="99"/>
        <v>-1632643383587220</v>
      </c>
      <c r="J139" s="3">
        <f t="shared" si="100"/>
        <v>0</v>
      </c>
      <c r="K139" s="37">
        <f t="shared" si="101"/>
        <v>1617508907271958</v>
      </c>
      <c r="L139" s="8">
        <f t="shared" si="102"/>
        <v>-399977144302258</v>
      </c>
      <c r="M139" s="3">
        <f t="shared" si="96"/>
        <v>0</v>
      </c>
      <c r="N139" s="37">
        <f t="shared" si="103"/>
        <v>396269387494757</v>
      </c>
      <c r="P139" s="71">
        <f t="shared" si="93"/>
        <v>2.274955927422643E-5</v>
      </c>
      <c r="Q139" s="70">
        <f t="shared" si="94"/>
        <v>37134275469.127457</v>
      </c>
      <c r="R139" s="70">
        <f t="shared" si="95"/>
        <v>0</v>
      </c>
      <c r="S139" s="11">
        <f t="shared" si="89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97"/>
        <v>4950</v>
      </c>
      <c r="E140" s="2">
        <f t="shared" si="98"/>
        <v>2142360300935430</v>
      </c>
      <c r="F140" s="24">
        <f t="shared" si="90"/>
        <v>89.285714285714278</v>
      </c>
      <c r="G140" s="92">
        <f t="shared" si="104"/>
        <v>1.8336735816534846E-3</v>
      </c>
      <c r="H140" s="56">
        <f t="shared" si="105"/>
        <v>1</v>
      </c>
      <c r="I140" s="7">
        <f t="shared" si="99"/>
        <v>-2162405631808711</v>
      </c>
      <c r="J140" s="2">
        <f t="shared" si="100"/>
        <v>0</v>
      </c>
      <c r="K140" s="34">
        <f t="shared" si="101"/>
        <v>2142360300935430</v>
      </c>
      <c r="L140" s="7">
        <f t="shared" si="102"/>
        <v>-529762248221491</v>
      </c>
      <c r="M140" s="2">
        <f t="shared" si="96"/>
        <v>0</v>
      </c>
      <c r="N140" s="34">
        <f t="shared" si="103"/>
        <v>524851393663472</v>
      </c>
      <c r="P140" s="39">
        <f t="shared" si="93"/>
        <v>2.274955927422643E-5</v>
      </c>
      <c r="Q140" s="38">
        <f t="shared" si="94"/>
        <v>49183653463.099915</v>
      </c>
      <c r="R140" s="38">
        <f t="shared" si="95"/>
        <v>0</v>
      </c>
      <c r="S140" s="12">
        <f t="shared" si="89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97"/>
        <v>4950</v>
      </c>
      <c r="E141" s="3">
        <f t="shared" si="98"/>
        <v>2837516157339133</v>
      </c>
      <c r="F141" s="23">
        <f t="shared" si="90"/>
        <v>89.285714285714278</v>
      </c>
      <c r="G141" s="91">
        <f t="shared" si="104"/>
        <v>1.8336735816534846E-3</v>
      </c>
      <c r="H141" s="55">
        <f t="shared" si="105"/>
        <v>1</v>
      </c>
      <c r="I141" s="8">
        <f t="shared" si="99"/>
        <v>-2864065823243564</v>
      </c>
      <c r="J141" s="3">
        <f t="shared" si="100"/>
        <v>0</v>
      </c>
      <c r="K141" s="37">
        <f t="shared" si="101"/>
        <v>2837516157339133</v>
      </c>
      <c r="L141" s="8">
        <f t="shared" si="102"/>
        <v>-701660191434853</v>
      </c>
      <c r="M141" s="3">
        <f t="shared" si="96"/>
        <v>0</v>
      </c>
      <c r="N141" s="37">
        <f t="shared" si="103"/>
        <v>695155856403703</v>
      </c>
      <c r="P141" s="71">
        <f t="shared" si="93"/>
        <v>2.274955927422643E-5</v>
      </c>
      <c r="Q141" s="70">
        <f t="shared" si="94"/>
        <v>65142829297.74115</v>
      </c>
      <c r="R141" s="70">
        <f t="shared" si="95"/>
        <v>0</v>
      </c>
      <c r="S141" s="11">
        <f t="shared" si="89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97"/>
        <v>4950</v>
      </c>
      <c r="E142" s="2">
        <f t="shared" si="98"/>
        <v>3758237090019393</v>
      </c>
      <c r="F142" s="24">
        <f t="shared" si="90"/>
        <v>89.285714285714278</v>
      </c>
      <c r="G142" s="92">
        <f t="shared" si="104"/>
        <v>1.8336735816534846E-3</v>
      </c>
      <c r="H142" s="56">
        <f t="shared" si="105"/>
        <v>1</v>
      </c>
      <c r="I142" s="7">
        <f t="shared" si="99"/>
        <v>-3793401626044212</v>
      </c>
      <c r="J142" s="2">
        <f t="shared" si="100"/>
        <v>0</v>
      </c>
      <c r="K142" s="34">
        <f t="shared" si="101"/>
        <v>3758237090019393</v>
      </c>
      <c r="L142" s="7">
        <f t="shared" si="102"/>
        <v>-929335802800648</v>
      </c>
      <c r="M142" s="2">
        <f t="shared" si="96"/>
        <v>0</v>
      </c>
      <c r="N142" s="34">
        <f t="shared" si="103"/>
        <v>920720932680260</v>
      </c>
      <c r="P142" s="39">
        <f t="shared" si="93"/>
        <v>2.274955927422643E-5</v>
      </c>
      <c r="Q142" s="38">
        <f t="shared" si="94"/>
        <v>86280459260.748764</v>
      </c>
      <c r="R142" s="38">
        <f t="shared" si="95"/>
        <v>0</v>
      </c>
      <c r="S142" s="12">
        <f t="shared" si="89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97"/>
        <v>4950</v>
      </c>
      <c r="E143" s="3">
        <f t="shared" si="98"/>
        <v>4977714748254499</v>
      </c>
      <c r="F143" s="23">
        <f t="shared" si="90"/>
        <v>89.285714285714278</v>
      </c>
      <c r="G143" s="91">
        <f t="shared" si="104"/>
        <v>1.8336735816534846E-3</v>
      </c>
      <c r="H143" s="55">
        <f t="shared" si="105"/>
        <v>1</v>
      </c>
      <c r="I143" s="8">
        <f t="shared" si="99"/>
        <v>-5024289518659270</v>
      </c>
      <c r="J143" s="3">
        <f t="shared" si="100"/>
        <v>0</v>
      </c>
      <c r="K143" s="37">
        <f t="shared" si="101"/>
        <v>4977714748254499</v>
      </c>
      <c r="L143" s="8">
        <f t="shared" si="102"/>
        <v>-1230887892615058</v>
      </c>
      <c r="M143" s="3">
        <f t="shared" si="96"/>
        <v>0</v>
      </c>
      <c r="N143" s="37">
        <f t="shared" si="103"/>
        <v>1219477658235106</v>
      </c>
      <c r="P143" s="71">
        <f t="shared" si="93"/>
        <v>2.274955927422643E-5</v>
      </c>
      <c r="Q143" s="70">
        <f t="shared" si="94"/>
        <v>114276854881.83136</v>
      </c>
      <c r="R143" s="70">
        <f t="shared" si="95"/>
        <v>0</v>
      </c>
      <c r="S143" s="11">
        <f t="shared" si="89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97"/>
        <v>4950</v>
      </c>
      <c r="E144" s="2">
        <f t="shared" si="98"/>
        <v>6592890102860033</v>
      </c>
      <c r="F144" s="24">
        <f t="shared" si="90"/>
        <v>89.285714285714278</v>
      </c>
      <c r="G144" s="92">
        <f t="shared" si="104"/>
        <v>1.8336735816534846E-3</v>
      </c>
      <c r="H144" s="56">
        <f t="shared" si="105"/>
        <v>1</v>
      </c>
      <c r="I144" s="7">
        <f t="shared" si="99"/>
        <v>-6654577515334396</v>
      </c>
      <c r="J144" s="2">
        <f t="shared" si="100"/>
        <v>0</v>
      </c>
      <c r="K144" s="34">
        <f t="shared" si="101"/>
        <v>6592890102860033</v>
      </c>
      <c r="L144" s="7">
        <f t="shared" si="102"/>
        <v>-1630287996675126</v>
      </c>
      <c r="M144" s="2">
        <f t="shared" si="96"/>
        <v>0</v>
      </c>
      <c r="N144" s="34">
        <f t="shared" si="103"/>
        <v>1615175354605534</v>
      </c>
      <c r="P144" s="39">
        <f t="shared" si="93"/>
        <v>2.274955927422643E-5</v>
      </c>
      <c r="Q144" s="38">
        <f t="shared" si="94"/>
        <v>151357557360.95874</v>
      </c>
      <c r="R144" s="38">
        <f t="shared" si="95"/>
        <v>0</v>
      </c>
      <c r="S144" s="12">
        <f t="shared" si="89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97"/>
        <v>4950</v>
      </c>
      <c r="E145" s="3">
        <f t="shared" si="98"/>
        <v>8732159656925253</v>
      </c>
      <c r="F145" s="23">
        <f t="shared" si="90"/>
        <v>89.285714285714278</v>
      </c>
      <c r="G145" s="91">
        <f t="shared" si="104"/>
        <v>1.8336735816534846E-3</v>
      </c>
      <c r="H145" s="55">
        <f t="shared" si="105"/>
        <v>1</v>
      </c>
      <c r="I145" s="8">
        <f t="shared" si="99"/>
        <v>-8813863481220647</v>
      </c>
      <c r="J145" s="3">
        <f t="shared" si="100"/>
        <v>0</v>
      </c>
      <c r="K145" s="37">
        <f t="shared" si="101"/>
        <v>8732159656925253</v>
      </c>
      <c r="L145" s="8">
        <f t="shared" si="102"/>
        <v>-2159285965886251</v>
      </c>
      <c r="M145" s="3">
        <f t="shared" si="96"/>
        <v>0</v>
      </c>
      <c r="N145" s="37">
        <f t="shared" si="103"/>
        <v>2139269554065220</v>
      </c>
      <c r="P145" s="71">
        <f t="shared" ref="P145:P176" si="106">Y$4*((1+W$4-X$4)*(1+W$4+Z$4)-X$4)</f>
        <v>2.274955927422643E-5</v>
      </c>
      <c r="Q145" s="70">
        <f t="shared" ref="Q145:Q176" si="107">(1+W$4-X$4)*(1+W$4+Z$4)-Y$4*((Z$4*K144)+((I144+J144)*(1+W$4+Z$4)))</f>
        <v>200470254400.7926</v>
      </c>
      <c r="R145" s="70">
        <f t="shared" ref="R145:R176" si="108">-J144*(1+W$4+Z$4)</f>
        <v>0</v>
      </c>
      <c r="S145" s="11">
        <f t="shared" si="89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97"/>
        <v>4950</v>
      </c>
      <c r="E146" s="2">
        <f t="shared" si="98"/>
        <v>1.156558217783048E+16</v>
      </c>
      <c r="F146" s="24">
        <f t="shared" si="90"/>
        <v>89.285714285714278</v>
      </c>
      <c r="G146" s="92">
        <f t="shared" si="104"/>
        <v>1.8336735816534846E-3</v>
      </c>
      <c r="H146" s="56">
        <f t="shared" si="105"/>
        <v>1</v>
      </c>
      <c r="I146" s="7">
        <f t="shared" si="99"/>
        <v>-1.1673797365284222E+16</v>
      </c>
      <c r="J146" s="2">
        <f t="shared" si="100"/>
        <v>0</v>
      </c>
      <c r="K146" s="34">
        <f t="shared" si="101"/>
        <v>1.156558217783048E+16</v>
      </c>
      <c r="L146" s="7">
        <f t="shared" si="102"/>
        <v>-2859933884063575</v>
      </c>
      <c r="M146" s="2">
        <f t="shared" si="96"/>
        <v>0</v>
      </c>
      <c r="N146" s="34">
        <f t="shared" si="103"/>
        <v>2833422520905227</v>
      </c>
      <c r="P146" s="39">
        <f t="shared" si="106"/>
        <v>2.274955927422643E-5</v>
      </c>
      <c r="Q146" s="38">
        <f t="shared" si="107"/>
        <v>265519103242.97003</v>
      </c>
      <c r="R146" s="38">
        <f t="shared" si="108"/>
        <v>0</v>
      </c>
      <c r="S146" s="12">
        <f t="shared" si="89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97"/>
        <v>4950</v>
      </c>
      <c r="E147" s="3">
        <f t="shared" si="98"/>
        <v>1.5318397322942468E+16</v>
      </c>
      <c r="F147" s="23">
        <f t="shared" si="90"/>
        <v>89.285714285714278</v>
      </c>
      <c r="G147" s="91">
        <f t="shared" si="104"/>
        <v>1.8336735816534846E-3</v>
      </c>
      <c r="H147" s="55">
        <f t="shared" si="105"/>
        <v>1</v>
      </c>
      <c r="I147" s="8">
        <f t="shared" si="99"/>
        <v>-1.5461726315147938E+16</v>
      </c>
      <c r="J147" s="3">
        <f t="shared" si="100"/>
        <v>0</v>
      </c>
      <c r="K147" s="37">
        <f t="shared" si="101"/>
        <v>1.5318397322942468E+16</v>
      </c>
      <c r="L147" s="8">
        <f t="shared" si="102"/>
        <v>-3787928949863716</v>
      </c>
      <c r="M147" s="3">
        <f t="shared" si="96"/>
        <v>0</v>
      </c>
      <c r="N147" s="37">
        <f t="shared" si="103"/>
        <v>3752815145111988</v>
      </c>
      <c r="P147" s="71">
        <f t="shared" si="106"/>
        <v>2.274955927422643E-5</v>
      </c>
      <c r="Q147" s="70">
        <f t="shared" si="107"/>
        <v>351675087147.91656</v>
      </c>
      <c r="R147" s="70">
        <f t="shared" si="108"/>
        <v>0</v>
      </c>
      <c r="S147" s="11">
        <f t="shared" si="89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97"/>
        <v>4950</v>
      </c>
      <c r="E148" s="2">
        <f t="shared" si="98"/>
        <v>2.0288930806555232E+16</v>
      </c>
      <c r="F148" s="24">
        <f t="shared" si="90"/>
        <v>89.285714285714278</v>
      </c>
      <c r="G148" s="92">
        <f t="shared" si="104"/>
        <v>1.8336735816534846E-3</v>
      </c>
      <c r="H148" s="56">
        <f t="shared" si="105"/>
        <v>1</v>
      </c>
      <c r="I148" s="7">
        <f t="shared" si="99"/>
        <v>-2.0478767376540768E+16</v>
      </c>
      <c r="J148" s="2">
        <f t="shared" si="100"/>
        <v>0</v>
      </c>
      <c r="K148" s="34">
        <f t="shared" si="101"/>
        <v>2.0288930806555232E+16</v>
      </c>
      <c r="L148" s="7">
        <f t="shared" si="102"/>
        <v>-5017041061392830</v>
      </c>
      <c r="M148" s="2">
        <f t="shared" si="96"/>
        <v>0</v>
      </c>
      <c r="N148" s="34">
        <f t="shared" si="103"/>
        <v>4970533483612764</v>
      </c>
      <c r="P148" s="39">
        <f t="shared" si="106"/>
        <v>2.274955927422643E-5</v>
      </c>
      <c r="Q148" s="38">
        <f t="shared" si="107"/>
        <v>465787076748.8219</v>
      </c>
      <c r="R148" s="38">
        <f t="shared" si="108"/>
        <v>0</v>
      </c>
      <c r="S148" s="12">
        <f t="shared" si="89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97"/>
        <v>4950</v>
      </c>
      <c r="E149" s="3">
        <f t="shared" si="98"/>
        <v>2.687230945868396E+16</v>
      </c>
      <c r="F149" s="23">
        <f t="shared" si="90"/>
        <v>89.285714285714278</v>
      </c>
      <c r="G149" s="91">
        <f t="shared" si="104"/>
        <v>1.8336735816534846E-3</v>
      </c>
      <c r="H149" s="55">
        <f t="shared" si="105"/>
        <v>1</v>
      </c>
      <c r="I149" s="8">
        <f t="shared" si="99"/>
        <v>-2.712374444576676E+16</v>
      </c>
      <c r="J149" s="3">
        <f t="shared" si="100"/>
        <v>0</v>
      </c>
      <c r="K149" s="37">
        <f t="shared" si="101"/>
        <v>2.687230945868396E+16</v>
      </c>
      <c r="L149" s="8">
        <f t="shared" si="102"/>
        <v>-6644977069225992</v>
      </c>
      <c r="M149" s="3">
        <f t="shared" si="96"/>
        <v>0</v>
      </c>
      <c r="N149" s="37">
        <f t="shared" si="103"/>
        <v>6583378652128728</v>
      </c>
      <c r="P149" s="71">
        <f t="shared" si="106"/>
        <v>2.274955927422643E-5</v>
      </c>
      <c r="Q149" s="70">
        <f t="shared" si="107"/>
        <v>616926273128.3031</v>
      </c>
      <c r="R149" s="70">
        <f t="shared" si="108"/>
        <v>0</v>
      </c>
      <c r="S149" s="11">
        <f t="shared" si="89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97"/>
        <v>4950</v>
      </c>
      <c r="E150" s="2">
        <f t="shared" si="98"/>
        <v>3.5591871376975788E+16</v>
      </c>
      <c r="F150" s="24">
        <f t="shared" si="90"/>
        <v>89.285714285714278</v>
      </c>
      <c r="G150" s="92">
        <f t="shared" si="104"/>
        <v>1.8336735816534846E-3</v>
      </c>
      <c r="H150" s="56">
        <f t="shared" si="105"/>
        <v>1</v>
      </c>
      <c r="I150" s="7">
        <f t="shared" si="99"/>
        <v>-3.592489231563904E+16</v>
      </c>
      <c r="J150" s="2">
        <f t="shared" si="100"/>
        <v>0</v>
      </c>
      <c r="K150" s="34">
        <f t="shared" si="101"/>
        <v>3.5591871376975788E+16</v>
      </c>
      <c r="L150" s="7">
        <f t="shared" si="102"/>
        <v>-8801147869872280</v>
      </c>
      <c r="M150" s="2">
        <f t="shared" si="96"/>
        <v>0</v>
      </c>
      <c r="N150" s="34">
        <f t="shared" si="103"/>
        <v>8719561918291828</v>
      </c>
      <c r="P150" s="39">
        <f t="shared" si="106"/>
        <v>2.274955927422643E-5</v>
      </c>
      <c r="Q150" s="38">
        <f t="shared" si="107"/>
        <v>817107312492.58472</v>
      </c>
      <c r="R150" s="38">
        <f t="shared" si="108"/>
        <v>0</v>
      </c>
      <c r="S150" s="12">
        <f t="shared" si="89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97"/>
        <v>4950</v>
      </c>
      <c r="E151" s="3">
        <f t="shared" si="98"/>
        <v>4.7140768085558784E+16</v>
      </c>
      <c r="F151" s="23">
        <f t="shared" si="90"/>
        <v>89.285714285714278</v>
      </c>
      <c r="G151" s="91">
        <f t="shared" si="104"/>
        <v>1.8336735816534846E-3</v>
      </c>
      <c r="H151" s="55">
        <f t="shared" si="105"/>
        <v>1</v>
      </c>
      <c r="I151" s="8">
        <f t="shared" si="99"/>
        <v>-4.7581848091466864E+16</v>
      </c>
      <c r="J151" s="3">
        <f t="shared" si="100"/>
        <v>0</v>
      </c>
      <c r="K151" s="37">
        <f t="shared" si="101"/>
        <v>4.7140768085558784E+16</v>
      </c>
      <c r="L151" s="8">
        <f t="shared" si="102"/>
        <v>-1.1656955775827824E+16</v>
      </c>
      <c r="M151" s="3">
        <f t="shared" si="96"/>
        <v>0</v>
      </c>
      <c r="N151" s="37">
        <f t="shared" si="103"/>
        <v>1.1548896708582996E+16</v>
      </c>
      <c r="P151" s="71">
        <f t="shared" si="106"/>
        <v>2.274955927422643E-5</v>
      </c>
      <c r="Q151" s="70">
        <f t="shared" si="107"/>
        <v>1082243355828.0939</v>
      </c>
      <c r="R151" s="70">
        <f t="shared" si="108"/>
        <v>0</v>
      </c>
      <c r="S151" s="11">
        <f t="shared" si="89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97"/>
        <v>4950</v>
      </c>
      <c r="E152" s="2">
        <f t="shared" si="98"/>
        <v>6.243706581649432E+16</v>
      </c>
      <c r="F152" s="24">
        <f t="shared" si="90"/>
        <v>89.285714285714278</v>
      </c>
      <c r="G152" s="92">
        <f t="shared" si="104"/>
        <v>1.8336735816534846E-3</v>
      </c>
      <c r="H152" s="56">
        <f t="shared" si="105"/>
        <v>1</v>
      </c>
      <c r="I152" s="7">
        <f t="shared" si="99"/>
        <v>-6.30212680363084E+16</v>
      </c>
      <c r="J152" s="2">
        <f t="shared" si="100"/>
        <v>0</v>
      </c>
      <c r="K152" s="34">
        <f t="shared" si="101"/>
        <v>6.243706581649432E+16</v>
      </c>
      <c r="L152" s="7">
        <f t="shared" si="102"/>
        <v>-1.5439419944841536E+16</v>
      </c>
      <c r="M152" s="2">
        <f t="shared" si="96"/>
        <v>0</v>
      </c>
      <c r="N152" s="34">
        <f t="shared" si="103"/>
        <v>1.5296297730935536E+16</v>
      </c>
      <c r="P152" s="39">
        <f t="shared" si="106"/>
        <v>2.274955927422643E-5</v>
      </c>
      <c r="Q152" s="38">
        <f t="shared" si="107"/>
        <v>1433411087291.8364</v>
      </c>
      <c r="R152" s="38">
        <f t="shared" si="108"/>
        <v>0</v>
      </c>
      <c r="S152" s="12">
        <f t="shared" si="89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97"/>
        <v>4950</v>
      </c>
      <c r="E153" s="3">
        <f t="shared" si="98"/>
        <v>8.2696726126689584E+16</v>
      </c>
      <c r="F153" s="23">
        <f t="shared" si="90"/>
        <v>89.285714285714278</v>
      </c>
      <c r="G153" s="91">
        <f t="shared" si="104"/>
        <v>1.8336735816534846E-3</v>
      </c>
      <c r="H153" s="55">
        <f t="shared" si="105"/>
        <v>1</v>
      </c>
      <c r="I153" s="8">
        <f t="shared" si="99"/>
        <v>-8.3470491042496064E+16</v>
      </c>
      <c r="J153" s="3">
        <f t="shared" si="100"/>
        <v>0</v>
      </c>
      <c r="K153" s="37">
        <f t="shared" si="101"/>
        <v>8.2696726126689584E+16</v>
      </c>
      <c r="L153" s="8">
        <f t="shared" si="102"/>
        <v>-2.0449223006187664E+16</v>
      </c>
      <c r="M153" s="3">
        <f t="shared" ref="M153:M184" si="109">J153-J152</f>
        <v>0</v>
      </c>
      <c r="N153" s="37">
        <f t="shared" si="103"/>
        <v>2.0259660310195264E+16</v>
      </c>
      <c r="P153" s="71">
        <f t="shared" si="106"/>
        <v>2.274955927422643E-5</v>
      </c>
      <c r="Q153" s="70">
        <f t="shared" si="107"/>
        <v>1898526180924.5076</v>
      </c>
      <c r="R153" s="70">
        <f t="shared" si="108"/>
        <v>0</v>
      </c>
      <c r="S153" s="11">
        <f t="shared" si="89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97"/>
        <v>4950</v>
      </c>
      <c r="E154" s="2">
        <f t="shared" si="98"/>
        <v>1.0953026736029093E+17</v>
      </c>
      <c r="F154" s="24">
        <f t="shared" si="90"/>
        <v>89.285714285714278</v>
      </c>
      <c r="G154" s="92">
        <f t="shared" si="104"/>
        <v>1.8336735816534846E-3</v>
      </c>
      <c r="H154" s="56">
        <f t="shared" si="105"/>
        <v>1</v>
      </c>
      <c r="I154" s="7">
        <f t="shared" si="99"/>
        <v>-1.1055510452219547E+17</v>
      </c>
      <c r="J154" s="2">
        <f t="shared" si="100"/>
        <v>0</v>
      </c>
      <c r="K154" s="34">
        <f t="shared" si="101"/>
        <v>1.0953026736029093E+17</v>
      </c>
      <c r="L154" s="7">
        <f t="shared" si="102"/>
        <v>-2.7084613479699408E+16</v>
      </c>
      <c r="M154" s="2">
        <f t="shared" si="109"/>
        <v>0</v>
      </c>
      <c r="N154" s="34">
        <f t="shared" si="103"/>
        <v>2.6833541233601344E+16</v>
      </c>
      <c r="P154" s="39">
        <f t="shared" si="106"/>
        <v>2.274955927422643E-5</v>
      </c>
      <c r="Q154" s="38">
        <f t="shared" si="107"/>
        <v>2514562424981.4712</v>
      </c>
      <c r="R154" s="38">
        <f t="shared" si="108"/>
        <v>0</v>
      </c>
      <c r="S154" s="12">
        <f t="shared" si="89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0">D154+IF(M155&gt;0,M155,0)</f>
        <v>4950</v>
      </c>
      <c r="E155" s="3">
        <f t="shared" ref="E155:E186" si="111">E154+IF(N155&gt;0,N155,0)</f>
        <v>1.4507079094809453E+17</v>
      </c>
      <c r="F155" s="23">
        <f t="shared" si="90"/>
        <v>89.285714285714278</v>
      </c>
      <c r="G155" s="91">
        <f t="shared" si="104"/>
        <v>1.8336735816534846E-3</v>
      </c>
      <c r="H155" s="55">
        <f t="shared" si="105"/>
        <v>1</v>
      </c>
      <c r="I155" s="8">
        <f t="shared" ref="I155:I186" si="112">INT((Z$4*K155+I154)/(1+Y$4*J155))</f>
        <v>-1.4642816860500902E+17</v>
      </c>
      <c r="J155" s="3">
        <f t="shared" ref="J155:J186" si="113">S155</f>
        <v>0</v>
      </c>
      <c r="K155" s="37">
        <f t="shared" ref="K155:K186" si="114">INT((X$4*J155+K154)/(1+W$4+Z$4))</f>
        <v>1.4507079094809453E+17</v>
      </c>
      <c r="L155" s="8">
        <f t="shared" ref="L155:L186" si="115">I155-I154</f>
        <v>-3.5873064082813552E+16</v>
      </c>
      <c r="M155" s="3">
        <f t="shared" si="109"/>
        <v>0</v>
      </c>
      <c r="N155" s="37">
        <f t="shared" ref="N155:N186" si="116">K155-K154</f>
        <v>3.55405235878036E+16</v>
      </c>
      <c r="P155" s="71">
        <f t="shared" si="106"/>
        <v>2.274955927422643E-5</v>
      </c>
      <c r="Q155" s="70">
        <f t="shared" si="107"/>
        <v>3330490910612.437</v>
      </c>
      <c r="R155" s="70">
        <f t="shared" si="108"/>
        <v>0</v>
      </c>
      <c r="S155" s="11">
        <f t="shared" si="89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0"/>
        <v>4950</v>
      </c>
      <c r="E156" s="2">
        <f t="shared" si="111"/>
        <v>1.9214354984707712E+17</v>
      </c>
      <c r="F156" s="24">
        <f t="shared" si="90"/>
        <v>89.285714285714278</v>
      </c>
      <c r="G156" s="92">
        <f t="shared" si="104"/>
        <v>1.8336735816534846E-3</v>
      </c>
      <c r="H156" s="56">
        <f t="shared" si="105"/>
        <v>1</v>
      </c>
      <c r="I156" s="7">
        <f t="shared" si="112"/>
        <v>-1.9394137117126285E+17</v>
      </c>
      <c r="J156" s="2">
        <f t="shared" si="113"/>
        <v>0</v>
      </c>
      <c r="K156" s="34">
        <f t="shared" si="114"/>
        <v>1.9214354984707712E+17</v>
      </c>
      <c r="L156" s="7">
        <f t="shared" si="115"/>
        <v>-4.7513202566253824E+16</v>
      </c>
      <c r="M156" s="2">
        <f t="shared" si="109"/>
        <v>0</v>
      </c>
      <c r="N156" s="34">
        <f t="shared" si="116"/>
        <v>4.7072758898982592E+16</v>
      </c>
      <c r="P156" s="39">
        <f t="shared" si="106"/>
        <v>2.274955927422643E-5</v>
      </c>
      <c r="Q156" s="38">
        <f t="shared" si="107"/>
        <v>4411172932306.0879</v>
      </c>
      <c r="R156" s="38">
        <f t="shared" si="108"/>
        <v>0</v>
      </c>
      <c r="S156" s="12">
        <f t="shared" ref="S156:S198" si="117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0"/>
        <v>4950</v>
      </c>
      <c r="E157" s="3">
        <f t="shared" si="111"/>
        <v>2.5449053876769488E+17</v>
      </c>
      <c r="F157" s="23">
        <f t="shared" si="90"/>
        <v>89.285714285714278</v>
      </c>
      <c r="G157" s="91">
        <f t="shared" si="104"/>
        <v>1.8336735816534846E-3</v>
      </c>
      <c r="H157" s="55">
        <f t="shared" si="105"/>
        <v>1</v>
      </c>
      <c r="I157" s="8">
        <f t="shared" si="112"/>
        <v>-2.5687171949306726E+17</v>
      </c>
      <c r="J157" s="3">
        <f t="shared" si="113"/>
        <v>0</v>
      </c>
      <c r="K157" s="37">
        <f t="shared" si="114"/>
        <v>2.5449053876769488E+17</v>
      </c>
      <c r="L157" s="8">
        <f t="shared" si="115"/>
        <v>-6.2930348321804416E+16</v>
      </c>
      <c r="M157" s="3">
        <f t="shared" si="109"/>
        <v>0</v>
      </c>
      <c r="N157" s="37">
        <f t="shared" si="116"/>
        <v>6.234698892061776E+16</v>
      </c>
      <c r="P157" s="71">
        <f t="shared" si="106"/>
        <v>2.274955927422643E-5</v>
      </c>
      <c r="Q157" s="70">
        <f t="shared" si="107"/>
        <v>5842516061733.3535</v>
      </c>
      <c r="R157" s="70">
        <f t="shared" si="108"/>
        <v>0</v>
      </c>
      <c r="S157" s="11">
        <f t="shared" si="117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0"/>
        <v>4950</v>
      </c>
      <c r="E158" s="2">
        <f t="shared" si="111"/>
        <v>3.3706795973019661E+17</v>
      </c>
      <c r="F158" s="24">
        <f t="shared" si="90"/>
        <v>89.285714285714278</v>
      </c>
      <c r="G158" s="92">
        <f t="shared" si="104"/>
        <v>1.8336735816534846E-3</v>
      </c>
      <c r="H158" s="56">
        <f t="shared" si="105"/>
        <v>1</v>
      </c>
      <c r="I158" s="7">
        <f t="shared" si="112"/>
        <v>-3.4022178907386163E+17</v>
      </c>
      <c r="J158" s="2">
        <f t="shared" si="113"/>
        <v>0</v>
      </c>
      <c r="K158" s="34">
        <f t="shared" si="114"/>
        <v>3.3706795973019661E+17</v>
      </c>
      <c r="L158" s="7">
        <f t="shared" si="115"/>
        <v>-8.3350069580794368E+16</v>
      </c>
      <c r="M158" s="2">
        <f t="shared" si="109"/>
        <v>0</v>
      </c>
      <c r="N158" s="34">
        <f t="shared" si="116"/>
        <v>8.2577420962501728E+16</v>
      </c>
      <c r="P158" s="39">
        <f t="shared" si="106"/>
        <v>2.274955927422643E-5</v>
      </c>
      <c r="Q158" s="38">
        <f t="shared" si="107"/>
        <v>7738303271136.3867</v>
      </c>
      <c r="R158" s="38">
        <f t="shared" si="108"/>
        <v>0</v>
      </c>
      <c r="S158" s="12">
        <f t="shared" si="117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0"/>
        <v>4950</v>
      </c>
      <c r="E159" s="3">
        <f t="shared" si="111"/>
        <v>4.4644020963147782E+17</v>
      </c>
      <c r="F159" s="23">
        <f t="shared" si="90"/>
        <v>89.285714285714278</v>
      </c>
      <c r="G159" s="91">
        <f t="shared" si="104"/>
        <v>1.8336735816534846E-3</v>
      </c>
      <c r="H159" s="55">
        <f t="shared" si="105"/>
        <v>1</v>
      </c>
      <c r="I159" s="8">
        <f t="shared" si="112"/>
        <v>-4.5061739762186253E+17</v>
      </c>
      <c r="J159" s="3">
        <f t="shared" si="113"/>
        <v>0</v>
      </c>
      <c r="K159" s="37">
        <f t="shared" si="114"/>
        <v>4.4644020963147782E+17</v>
      </c>
      <c r="L159" s="8">
        <f t="shared" si="115"/>
        <v>-1.103956085480009E+17</v>
      </c>
      <c r="M159" s="3">
        <f t="shared" si="109"/>
        <v>0</v>
      </c>
      <c r="N159" s="37">
        <f t="shared" si="116"/>
        <v>1.0937224990128122E+17</v>
      </c>
      <c r="P159" s="71">
        <f t="shared" si="106"/>
        <v>2.274955927422643E-5</v>
      </c>
      <c r="Q159" s="70">
        <f t="shared" si="107"/>
        <v>10249237979555.494</v>
      </c>
      <c r="R159" s="70">
        <f t="shared" si="108"/>
        <v>0</v>
      </c>
      <c r="S159" s="11">
        <f t="shared" si="117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0"/>
        <v>4950</v>
      </c>
      <c r="E160" s="2">
        <f t="shared" si="111"/>
        <v>5.9130170940997504E+17</v>
      </c>
      <c r="F160" s="24">
        <f t="shared" si="90"/>
        <v>89.285714285714278</v>
      </c>
      <c r="G160" s="92">
        <f t="shared" si="104"/>
        <v>1.8336735816534846E-3</v>
      </c>
      <c r="H160" s="56">
        <f t="shared" si="105"/>
        <v>1</v>
      </c>
      <c r="I160" s="7">
        <f t="shared" si="112"/>
        <v>-5.9683431679155725E+17</v>
      </c>
      <c r="J160" s="2">
        <f t="shared" si="113"/>
        <v>0</v>
      </c>
      <c r="K160" s="34">
        <f t="shared" si="114"/>
        <v>5.9130170940997504E+17</v>
      </c>
      <c r="L160" s="7">
        <f t="shared" si="115"/>
        <v>-1.4621691916969472E+17</v>
      </c>
      <c r="M160" s="2">
        <f t="shared" si="109"/>
        <v>0</v>
      </c>
      <c r="N160" s="34">
        <f t="shared" si="116"/>
        <v>1.4486149977849722E+17</v>
      </c>
      <c r="P160" s="39">
        <f t="shared" si="106"/>
        <v>2.274955927422643E-5</v>
      </c>
      <c r="Q160" s="38">
        <f t="shared" si="107"/>
        <v>13574924047418.074</v>
      </c>
      <c r="R160" s="38">
        <f t="shared" si="108"/>
        <v>0</v>
      </c>
      <c r="S160" s="12">
        <f t="shared" si="117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0"/>
        <v>4950</v>
      </c>
      <c r="E161" s="3">
        <f t="shared" si="111"/>
        <v>7.8316805701657869E+17</v>
      </c>
      <c r="F161" s="23">
        <f t="shared" ref="F161:F204" si="118">D161*(F$31/D$31)</f>
        <v>89.285714285714278</v>
      </c>
      <c r="G161" s="91">
        <f t="shared" si="104"/>
        <v>1.8336735816534846E-3</v>
      </c>
      <c r="H161" s="55">
        <f t="shared" si="105"/>
        <v>1</v>
      </c>
      <c r="I161" s="8">
        <f t="shared" si="112"/>
        <v>-7.9049589203602112E+17</v>
      </c>
      <c r="J161" s="3">
        <f t="shared" si="113"/>
        <v>0</v>
      </c>
      <c r="K161" s="37">
        <f t="shared" si="114"/>
        <v>7.8316805701657869E+17</v>
      </c>
      <c r="L161" s="8">
        <f t="shared" si="115"/>
        <v>-1.9366157524446387E+17</v>
      </c>
      <c r="M161" s="3">
        <f t="shared" si="109"/>
        <v>0</v>
      </c>
      <c r="N161" s="37">
        <f t="shared" si="116"/>
        <v>1.9186634760660365E+17</v>
      </c>
      <c r="P161" s="71">
        <f t="shared" si="106"/>
        <v>2.274955927422643E-5</v>
      </c>
      <c r="Q161" s="70">
        <f t="shared" si="107"/>
        <v>17979733055350.742</v>
      </c>
      <c r="R161" s="70">
        <f t="shared" si="108"/>
        <v>0</v>
      </c>
      <c r="S161" s="11">
        <f t="shared" si="117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0"/>
        <v>4950</v>
      </c>
      <c r="E162" s="2">
        <f t="shared" si="111"/>
        <v>1.0372914466003334E+18</v>
      </c>
      <c r="F162" s="24">
        <f t="shared" si="118"/>
        <v>89.285714285714278</v>
      </c>
      <c r="G162" s="92">
        <f t="shared" si="104"/>
        <v>1.8336735816534846E-3</v>
      </c>
      <c r="H162" s="56">
        <f t="shared" si="105"/>
        <v>1</v>
      </c>
      <c r="I162" s="7">
        <f t="shared" si="112"/>
        <v>-1.0469970270561088E+18</v>
      </c>
      <c r="J162" s="2">
        <f t="shared" si="113"/>
        <v>0</v>
      </c>
      <c r="K162" s="34">
        <f t="shared" si="114"/>
        <v>1.0372914466003334E+18</v>
      </c>
      <c r="L162" s="7">
        <f t="shared" si="115"/>
        <v>-2.5650113502008768E+17</v>
      </c>
      <c r="M162" s="2">
        <f t="shared" si="109"/>
        <v>0</v>
      </c>
      <c r="N162" s="34">
        <f t="shared" si="116"/>
        <v>2.5412338958375475E+17</v>
      </c>
      <c r="P162" s="39">
        <f t="shared" si="106"/>
        <v>2.274955927422643E-5</v>
      </c>
      <c r="Q162" s="38">
        <f t="shared" si="107"/>
        <v>23813820218254.445</v>
      </c>
      <c r="R162" s="38">
        <f t="shared" si="108"/>
        <v>0</v>
      </c>
      <c r="S162" s="12">
        <f t="shared" si="117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0"/>
        <v>4950</v>
      </c>
      <c r="E163" s="3">
        <f t="shared" si="111"/>
        <v>1.3738731241019389E+18</v>
      </c>
      <c r="F163" s="23">
        <f t="shared" si="118"/>
        <v>89.285714285714278</v>
      </c>
      <c r="G163" s="91">
        <f t="shared" si="104"/>
        <v>1.8336735816534846E-3</v>
      </c>
      <c r="H163" s="55">
        <f t="shared" si="105"/>
        <v>1</v>
      </c>
      <c r="I163" s="8">
        <f t="shared" si="112"/>
        <v>-1.3867279839252831E+18</v>
      </c>
      <c r="J163" s="3">
        <f t="shared" si="113"/>
        <v>0</v>
      </c>
      <c r="K163" s="37">
        <f t="shared" si="114"/>
        <v>1.3738731241019389E+18</v>
      </c>
      <c r="L163" s="8">
        <f t="shared" si="115"/>
        <v>-3.3973095686917427E+17</v>
      </c>
      <c r="M163" s="3">
        <f t="shared" si="109"/>
        <v>0</v>
      </c>
      <c r="N163" s="37">
        <f t="shared" si="116"/>
        <v>3.365816775016055E+17</v>
      </c>
      <c r="P163" s="71">
        <f t="shared" si="106"/>
        <v>2.274955927422643E-5</v>
      </c>
      <c r="Q163" s="70">
        <f t="shared" si="107"/>
        <v>31540959570508.066</v>
      </c>
      <c r="R163" s="70">
        <f t="shared" si="108"/>
        <v>0</v>
      </c>
      <c r="S163" s="11">
        <f t="shared" si="117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0"/>
        <v>4950</v>
      </c>
      <c r="E164" s="2">
        <f t="shared" si="111"/>
        <v>1.819669262014924E+18</v>
      </c>
      <c r="F164" s="24">
        <f t="shared" si="118"/>
        <v>89.285714285714278</v>
      </c>
      <c r="G164" s="92">
        <f t="shared" ref="G164:G198" si="119">D164/U$3</f>
        <v>1.8336735816534846E-3</v>
      </c>
      <c r="H164" s="56">
        <f t="shared" si="105"/>
        <v>1</v>
      </c>
      <c r="I164" s="7">
        <f t="shared" si="112"/>
        <v>-1.8366952834703939E+18</v>
      </c>
      <c r="J164" s="2">
        <f t="shared" si="113"/>
        <v>0</v>
      </c>
      <c r="K164" s="34">
        <f t="shared" si="114"/>
        <v>1.819669262014924E+18</v>
      </c>
      <c r="L164" s="7">
        <f t="shared" si="115"/>
        <v>-4.4996729954511078E+17</v>
      </c>
      <c r="M164" s="2">
        <f t="shared" si="109"/>
        <v>0</v>
      </c>
      <c r="N164" s="34">
        <f t="shared" si="116"/>
        <v>4.4579613791298509E+17</v>
      </c>
      <c r="P164" s="39">
        <f t="shared" si="106"/>
        <v>2.274955927422643E-5</v>
      </c>
      <c r="Q164" s="38">
        <f t="shared" si="107"/>
        <v>41775411148264.195</v>
      </c>
      <c r="R164" s="38">
        <f t="shared" si="108"/>
        <v>0</v>
      </c>
      <c r="S164" s="12">
        <f t="shared" si="117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0"/>
        <v>4950</v>
      </c>
      <c r="E165" s="3">
        <f t="shared" si="111"/>
        <v>2.4101179104776294E+18</v>
      </c>
      <c r="F165" s="23">
        <f t="shared" si="118"/>
        <v>89.285714285714278</v>
      </c>
      <c r="G165" s="91">
        <f t="shared" si="119"/>
        <v>1.8336735816534846E-3</v>
      </c>
      <c r="H165" s="55">
        <f t="shared" si="105"/>
        <v>1</v>
      </c>
      <c r="I165" s="8">
        <f t="shared" si="112"/>
        <v>-2.4326685575158559E+18</v>
      </c>
      <c r="J165" s="3">
        <f t="shared" si="113"/>
        <v>0</v>
      </c>
      <c r="K165" s="37">
        <f t="shared" si="114"/>
        <v>2.4101179104776294E+18</v>
      </c>
      <c r="L165" s="8">
        <f t="shared" si="115"/>
        <v>-5.9597327404546202E+17</v>
      </c>
      <c r="M165" s="3">
        <f t="shared" si="109"/>
        <v>0</v>
      </c>
      <c r="N165" s="37">
        <f t="shared" si="116"/>
        <v>5.9044864846270541E+17</v>
      </c>
      <c r="P165" s="71">
        <f t="shared" si="106"/>
        <v>2.274955927422643E-5</v>
      </c>
      <c r="Q165" s="70">
        <f t="shared" si="107"/>
        <v>55330750882998.805</v>
      </c>
      <c r="R165" s="70">
        <f t="shared" si="108"/>
        <v>0</v>
      </c>
      <c r="S165" s="11">
        <f t="shared" si="117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0"/>
        <v>4950</v>
      </c>
      <c r="E166" s="2">
        <f t="shared" si="111"/>
        <v>3.1921561042214359E+18</v>
      </c>
      <c r="F166" s="24">
        <f t="shared" si="118"/>
        <v>89.285714285714278</v>
      </c>
      <c r="G166" s="92">
        <f t="shared" si="119"/>
        <v>1.8336735816534846E-3</v>
      </c>
      <c r="H166" s="56">
        <f t="shared" si="105"/>
        <v>1</v>
      </c>
      <c r="I166" s="7">
        <f t="shared" si="112"/>
        <v>-3.2220240145358141E+18</v>
      </c>
      <c r="J166" s="2">
        <f t="shared" si="113"/>
        <v>0</v>
      </c>
      <c r="K166" s="34">
        <f t="shared" si="114"/>
        <v>3.1921561042214359E+18</v>
      </c>
      <c r="L166" s="7">
        <f t="shared" si="115"/>
        <v>-7.8935545701995827E+17</v>
      </c>
      <c r="M166" s="2">
        <f t="shared" si="109"/>
        <v>0</v>
      </c>
      <c r="N166" s="34">
        <f t="shared" si="116"/>
        <v>7.8203819374380646E+17</v>
      </c>
      <c r="P166" s="39">
        <f t="shared" si="106"/>
        <v>2.274955927422643E-5</v>
      </c>
      <c r="Q166" s="38">
        <f t="shared" si="107"/>
        <v>73284544882419</v>
      </c>
      <c r="R166" s="38">
        <f t="shared" si="108"/>
        <v>0</v>
      </c>
      <c r="S166" s="12">
        <f t="shared" si="117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0"/>
        <v>4950</v>
      </c>
      <c r="E167" s="3">
        <f t="shared" si="111"/>
        <v>4.2279510680449577E+18</v>
      </c>
      <c r="F167" s="23">
        <f t="shared" si="118"/>
        <v>89.285714285714278</v>
      </c>
      <c r="G167" s="91">
        <f t="shared" si="119"/>
        <v>1.8336735816534846E-3</v>
      </c>
      <c r="H167" s="55">
        <f t="shared" si="105"/>
        <v>1</v>
      </c>
      <c r="I167" s="8">
        <f t="shared" si="112"/>
        <v>-4.2675105567388078E+18</v>
      </c>
      <c r="J167" s="3">
        <f t="shared" si="113"/>
        <v>0</v>
      </c>
      <c r="K167" s="37">
        <f t="shared" si="114"/>
        <v>4.2279510680449577E+18</v>
      </c>
      <c r="L167" s="8">
        <f t="shared" si="115"/>
        <v>-1.0454865422029937E+18</v>
      </c>
      <c r="M167" s="3">
        <f t="shared" si="109"/>
        <v>0</v>
      </c>
      <c r="N167" s="37">
        <f t="shared" si="116"/>
        <v>1.0357949638235218E+18</v>
      </c>
      <c r="P167" s="71">
        <f t="shared" si="106"/>
        <v>2.274955927422643E-5</v>
      </c>
      <c r="Q167" s="70">
        <f t="shared" si="107"/>
        <v>97064009306143.234</v>
      </c>
      <c r="R167" s="70">
        <f t="shared" si="108"/>
        <v>0</v>
      </c>
      <c r="S167" s="11">
        <f t="shared" si="117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0"/>
        <v>4950</v>
      </c>
      <c r="E168" s="2">
        <f t="shared" si="111"/>
        <v>5.5998421286926172E+18</v>
      </c>
      <c r="F168" s="24">
        <f t="shared" si="118"/>
        <v>89.285714285714278</v>
      </c>
      <c r="G168" s="92">
        <f t="shared" si="119"/>
        <v>1.8336735816534846E-3</v>
      </c>
      <c r="H168" s="56">
        <f t="shared" ref="H168:H190" si="120">D168/D167</f>
        <v>1</v>
      </c>
      <c r="I168" s="7">
        <f t="shared" si="112"/>
        <v>-5.6522379317215785E+18</v>
      </c>
      <c r="J168" s="2">
        <f t="shared" si="113"/>
        <v>0</v>
      </c>
      <c r="K168" s="34">
        <f t="shared" si="114"/>
        <v>5.5998421286926172E+18</v>
      </c>
      <c r="L168" s="7">
        <f t="shared" si="115"/>
        <v>-1.3847273749827707E+18</v>
      </c>
      <c r="M168" s="2">
        <f t="shared" si="109"/>
        <v>0</v>
      </c>
      <c r="N168" s="34">
        <f t="shared" si="116"/>
        <v>1.3718910606476595E+18</v>
      </c>
      <c r="P168" s="39">
        <f t="shared" si="106"/>
        <v>2.274955927422643E-5</v>
      </c>
      <c r="Q168" s="38">
        <f t="shared" si="107"/>
        <v>128559465269235.38</v>
      </c>
      <c r="R168" s="38">
        <f t="shared" si="108"/>
        <v>0</v>
      </c>
      <c r="S168" s="12">
        <f t="shared" si="117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0"/>
        <v>4950</v>
      </c>
      <c r="E169" s="3">
        <f t="shared" si="111"/>
        <v>7.4168861847261133E+18</v>
      </c>
      <c r="F169" s="23">
        <f t="shared" si="118"/>
        <v>89.285714285714278</v>
      </c>
      <c r="G169" s="91">
        <f t="shared" si="119"/>
        <v>1.8336735816534846E-3</v>
      </c>
      <c r="H169" s="55">
        <f t="shared" si="120"/>
        <v>1</v>
      </c>
      <c r="I169" s="8">
        <f t="shared" si="112"/>
        <v>-7.4862834460581704E+18</v>
      </c>
      <c r="J169" s="3">
        <f t="shared" si="113"/>
        <v>0</v>
      </c>
      <c r="K169" s="37">
        <f t="shared" si="114"/>
        <v>7.4168861847261133E+18</v>
      </c>
      <c r="L169" s="8">
        <f t="shared" si="115"/>
        <v>-1.8340455143365919E+18</v>
      </c>
      <c r="M169" s="3">
        <f t="shared" si="109"/>
        <v>0</v>
      </c>
      <c r="N169" s="37">
        <f t="shared" si="116"/>
        <v>1.8170440560334961E+18</v>
      </c>
      <c r="P169" s="71">
        <f t="shared" si="106"/>
        <v>2.274955927422643E-5</v>
      </c>
      <c r="Q169" s="70">
        <f t="shared" si="107"/>
        <v>170274607740375.97</v>
      </c>
      <c r="R169" s="70">
        <f t="shared" si="108"/>
        <v>0</v>
      </c>
      <c r="S169" s="11">
        <f t="shared" si="117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0"/>
        <v>4950</v>
      </c>
      <c r="E170" s="2">
        <f t="shared" si="111"/>
        <v>9.823527058971605E+18</v>
      </c>
      <c r="F170" s="24">
        <f t="shared" si="118"/>
        <v>89.285714285714278</v>
      </c>
      <c r="G170" s="92">
        <f t="shared" si="119"/>
        <v>1.8336735816534846E-3</v>
      </c>
      <c r="H170" s="56">
        <f t="shared" si="120"/>
        <v>1</v>
      </c>
      <c r="I170" s="7">
        <f t="shared" si="112"/>
        <v>-9.9154424339058893E+18</v>
      </c>
      <c r="J170" s="2">
        <f t="shared" si="113"/>
        <v>0</v>
      </c>
      <c r="K170" s="34">
        <f t="shared" si="114"/>
        <v>9.823527058971605E+18</v>
      </c>
      <c r="L170" s="7">
        <f t="shared" si="115"/>
        <v>-2.4291589878477189E+18</v>
      </c>
      <c r="M170" s="2">
        <f t="shared" si="109"/>
        <v>0</v>
      </c>
      <c r="N170" s="34">
        <f t="shared" si="116"/>
        <v>2.4066408742454917E+18</v>
      </c>
      <c r="P170" s="39">
        <f t="shared" si="106"/>
        <v>2.274955927422643E-5</v>
      </c>
      <c r="Q170" s="38">
        <f t="shared" si="107"/>
        <v>225525533887524</v>
      </c>
      <c r="R170" s="38">
        <f t="shared" si="108"/>
        <v>0</v>
      </c>
      <c r="S170" s="12">
        <f t="shared" si="117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0"/>
        <v>4950</v>
      </c>
      <c r="E171" s="3">
        <f t="shared" si="111"/>
        <v>1.3011077893722712E+19</v>
      </c>
      <c r="F171" s="23">
        <f t="shared" si="118"/>
        <v>89.285714285714278</v>
      </c>
      <c r="G171" s="91">
        <f t="shared" si="119"/>
        <v>1.8336735816534846E-3</v>
      </c>
      <c r="H171" s="55">
        <f t="shared" si="120"/>
        <v>1</v>
      </c>
      <c r="I171" s="8">
        <f t="shared" si="112"/>
        <v>-1.3132818089043751E+19</v>
      </c>
      <c r="J171" s="3">
        <f t="shared" si="113"/>
        <v>0</v>
      </c>
      <c r="K171" s="37">
        <f t="shared" si="114"/>
        <v>1.3011077893722712E+19</v>
      </c>
      <c r="L171" s="8">
        <f t="shared" si="115"/>
        <v>-3.2173756551378616E+18</v>
      </c>
      <c r="M171" s="3">
        <f t="shared" si="109"/>
        <v>0</v>
      </c>
      <c r="N171" s="37">
        <f t="shared" si="116"/>
        <v>3.1875508347511071E+18</v>
      </c>
      <c r="P171" s="71">
        <f t="shared" si="106"/>
        <v>2.274955927422643E-5</v>
      </c>
      <c r="Q171" s="70">
        <f t="shared" si="107"/>
        <v>298704352399998.38</v>
      </c>
      <c r="R171" s="70">
        <f t="shared" si="108"/>
        <v>0</v>
      </c>
      <c r="S171" s="11">
        <f t="shared" si="117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0"/>
        <v>4950</v>
      </c>
      <c r="E172" s="2">
        <f t="shared" si="111"/>
        <v>1.723292936847085E+19</v>
      </c>
      <c r="F172" s="24">
        <f t="shared" si="118"/>
        <v>89.285714285714278</v>
      </c>
      <c r="G172" s="92">
        <f t="shared" si="119"/>
        <v>1.8336735816534846E-3</v>
      </c>
      <c r="H172" s="56">
        <f t="shared" si="120"/>
        <v>1</v>
      </c>
      <c r="I172" s="7">
        <f t="shared" si="112"/>
        <v>-1.7394171980682363E+19</v>
      </c>
      <c r="J172" s="2">
        <f t="shared" si="113"/>
        <v>0</v>
      </c>
      <c r="K172" s="34">
        <f t="shared" si="114"/>
        <v>1.723292936847085E+19</v>
      </c>
      <c r="L172" s="7">
        <f t="shared" si="115"/>
        <v>-4.261353891638612E+18</v>
      </c>
      <c r="M172" s="2">
        <f t="shared" si="109"/>
        <v>0</v>
      </c>
      <c r="N172" s="34">
        <f t="shared" si="116"/>
        <v>4.2218514747481375E+18</v>
      </c>
      <c r="P172" s="39">
        <f t="shared" si="106"/>
        <v>2.274955927422643E-5</v>
      </c>
      <c r="Q172" s="38">
        <f t="shared" si="107"/>
        <v>395628329106189.5</v>
      </c>
      <c r="R172" s="38">
        <f t="shared" si="108"/>
        <v>0</v>
      </c>
      <c r="S172" s="12">
        <f t="shared" si="117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0"/>
        <v>4950</v>
      </c>
      <c r="E173" s="3">
        <f t="shared" si="111"/>
        <v>2.2824692699901694E+19</v>
      </c>
      <c r="F173" s="23">
        <f t="shared" si="118"/>
        <v>89.285714285714278</v>
      </c>
      <c r="G173" s="91">
        <f t="shared" si="119"/>
        <v>1.8336735816534846E-3</v>
      </c>
      <c r="H173" s="55">
        <f t="shared" si="120"/>
        <v>1</v>
      </c>
      <c r="I173" s="8">
        <f t="shared" si="112"/>
        <v>-2.3038255524605817E+19</v>
      </c>
      <c r="J173" s="3">
        <f t="shared" si="113"/>
        <v>0</v>
      </c>
      <c r="K173" s="37">
        <f t="shared" si="114"/>
        <v>2.2824692699901694E+19</v>
      </c>
      <c r="L173" s="8">
        <f t="shared" si="115"/>
        <v>-5.644083543923454E+18</v>
      </c>
      <c r="M173" s="3">
        <f t="shared" si="109"/>
        <v>0</v>
      </c>
      <c r="N173" s="37">
        <f t="shared" si="116"/>
        <v>5.5917633314308444E+18</v>
      </c>
      <c r="P173" s="71">
        <f t="shared" si="106"/>
        <v>2.274955927422643E-5</v>
      </c>
      <c r="Q173" s="70">
        <f t="shared" si="107"/>
        <v>524002323815340.06</v>
      </c>
      <c r="R173" s="70">
        <f t="shared" si="108"/>
        <v>0</v>
      </c>
      <c r="S173" s="11">
        <f t="shared" si="117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0"/>
        <v>4950</v>
      </c>
      <c r="E174" s="2">
        <f t="shared" si="111"/>
        <v>3.0230878668724752E+19</v>
      </c>
      <c r="F174" s="24">
        <f t="shared" si="118"/>
        <v>89.285714285714278</v>
      </c>
      <c r="G174" s="92">
        <f t="shared" si="119"/>
        <v>1.8336735816534846E-3</v>
      </c>
      <c r="H174" s="56">
        <f t="shared" si="120"/>
        <v>1</v>
      </c>
      <c r="I174" s="7">
        <f t="shared" si="112"/>
        <v>-3.0513738636509041E+19</v>
      </c>
      <c r="J174" s="2">
        <f t="shared" si="113"/>
        <v>0</v>
      </c>
      <c r="K174" s="34">
        <f t="shared" si="114"/>
        <v>3.0230878668724752E+19</v>
      </c>
      <c r="L174" s="7">
        <f t="shared" si="115"/>
        <v>-7.4754831119032238E+18</v>
      </c>
      <c r="M174" s="2">
        <f t="shared" si="109"/>
        <v>0</v>
      </c>
      <c r="N174" s="34">
        <f t="shared" si="116"/>
        <v>7.4061859688230584E+18</v>
      </c>
      <c r="P174" s="39">
        <f t="shared" si="106"/>
        <v>2.274955927422643E-5</v>
      </c>
      <c r="Q174" s="38">
        <f t="shared" si="107"/>
        <v>694031279267106.38</v>
      </c>
      <c r="R174" s="38">
        <f t="shared" si="108"/>
        <v>0</v>
      </c>
      <c r="S174" s="12">
        <f t="shared" si="117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0"/>
        <v>4950</v>
      </c>
      <c r="E175" s="3">
        <f t="shared" si="111"/>
        <v>4.0040233491822363E+19</v>
      </c>
      <c r="F175" s="23">
        <f t="shared" si="118"/>
        <v>89.285714285714278</v>
      </c>
      <c r="G175" s="91">
        <f t="shared" si="119"/>
        <v>1.8336735816534846E-3</v>
      </c>
      <c r="H175" s="55">
        <f t="shared" si="120"/>
        <v>1</v>
      </c>
      <c r="I175" s="8">
        <f t="shared" si="112"/>
        <v>-4.0414876229788475E+19</v>
      </c>
      <c r="J175" s="3">
        <f t="shared" si="113"/>
        <v>0</v>
      </c>
      <c r="K175" s="37">
        <f t="shared" si="114"/>
        <v>4.0040233491822363E+19</v>
      </c>
      <c r="L175" s="8">
        <f t="shared" si="115"/>
        <v>-9.9011375932794348E+18</v>
      </c>
      <c r="M175" s="3">
        <f t="shared" si="109"/>
        <v>0</v>
      </c>
      <c r="N175" s="37">
        <f t="shared" si="116"/>
        <v>9.8093548230976102E+18</v>
      </c>
      <c r="P175" s="71">
        <f t="shared" si="106"/>
        <v>2.274955927422643E-5</v>
      </c>
      <c r="Q175" s="70">
        <f t="shared" si="107"/>
        <v>919231451291963.25</v>
      </c>
      <c r="R175" s="70">
        <f t="shared" si="108"/>
        <v>0</v>
      </c>
      <c r="S175" s="11">
        <f t="shared" si="117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0"/>
        <v>4950</v>
      </c>
      <c r="E176" s="2">
        <f t="shared" si="111"/>
        <v>5.303254052414491E+19</v>
      </c>
      <c r="F176" s="24">
        <f t="shared" si="118"/>
        <v>89.285714285714278</v>
      </c>
      <c r="G176" s="92">
        <f t="shared" si="119"/>
        <v>1.8336735816534846E-3</v>
      </c>
      <c r="H176" s="56">
        <f t="shared" si="120"/>
        <v>1</v>
      </c>
      <c r="I176" s="7">
        <f t="shared" si="112"/>
        <v>-5.3528747824917078E+19</v>
      </c>
      <c r="J176" s="2">
        <f t="shared" si="113"/>
        <v>0</v>
      </c>
      <c r="K176" s="34">
        <f t="shared" si="114"/>
        <v>5.303254052414491E+19</v>
      </c>
      <c r="L176" s="7">
        <f t="shared" si="115"/>
        <v>-1.3113871595128603E+19</v>
      </c>
      <c r="M176" s="2">
        <f t="shared" si="109"/>
        <v>0</v>
      </c>
      <c r="N176" s="34">
        <f t="shared" si="116"/>
        <v>1.2992307032322548E+19</v>
      </c>
      <c r="P176" s="39">
        <f t="shared" si="106"/>
        <v>2.274955927422643E-5</v>
      </c>
      <c r="Q176" s="38">
        <f t="shared" si="107"/>
        <v>1217504867988991.3</v>
      </c>
      <c r="R176" s="38">
        <f t="shared" si="108"/>
        <v>0</v>
      </c>
      <c r="S176" s="12">
        <f t="shared" si="117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0"/>
        <v>4950</v>
      </c>
      <c r="E177" s="3">
        <f t="shared" si="111"/>
        <v>7.0240608237698572E+19</v>
      </c>
      <c r="F177" s="23">
        <f t="shared" si="118"/>
        <v>89.285714285714278</v>
      </c>
      <c r="G177" s="91">
        <f t="shared" si="119"/>
        <v>1.8336735816534846E-3</v>
      </c>
      <c r="H177" s="55">
        <f t="shared" si="120"/>
        <v>1</v>
      </c>
      <c r="I177" s="8">
        <f t="shared" si="112"/>
        <v>-7.0897825528700404E+19</v>
      </c>
      <c r="J177" s="3">
        <f t="shared" si="113"/>
        <v>0</v>
      </c>
      <c r="K177" s="37">
        <f t="shared" si="114"/>
        <v>7.0240608237698572E+19</v>
      </c>
      <c r="L177" s="8">
        <f t="shared" si="115"/>
        <v>-1.7369077703783326E+19</v>
      </c>
      <c r="M177" s="3">
        <f t="shared" si="109"/>
        <v>0</v>
      </c>
      <c r="N177" s="37">
        <f t="shared" si="116"/>
        <v>1.7208067713553662E+19</v>
      </c>
      <c r="P177" s="71">
        <f t="shared" ref="P177:P204" si="121">Y$4*((1+W$4-X$4)*(1+W$4+Z$4)-X$4)</f>
        <v>2.274955927422643E-5</v>
      </c>
      <c r="Q177" s="70">
        <f t="shared" ref="Q177:Q204" si="122">(1+W$4-X$4)*(1+W$4+Z$4)-Y$4*((Z$4*K176)+((I176+J176)*(1+W$4+Z$4)))</f>
        <v>1612562430814915.8</v>
      </c>
      <c r="R177" s="70">
        <f t="shared" ref="R177:R204" si="123">-J176*(1+W$4+Z$4)</f>
        <v>0</v>
      </c>
      <c r="S177" s="11">
        <f t="shared" si="117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0"/>
        <v>4950</v>
      </c>
      <c r="E178" s="2">
        <f t="shared" si="111"/>
        <v>9.3032372140565086E+19</v>
      </c>
      <c r="F178" s="24">
        <f t="shared" si="118"/>
        <v>89.285714285714278</v>
      </c>
      <c r="G178" s="92">
        <f t="shared" si="119"/>
        <v>1.8336735816534846E-3</v>
      </c>
      <c r="H178" s="56">
        <f t="shared" si="120"/>
        <v>1</v>
      </c>
      <c r="I178" s="7">
        <f t="shared" si="112"/>
        <v>-9.3902844152806031E+19</v>
      </c>
      <c r="J178" s="2">
        <f t="shared" si="113"/>
        <v>0</v>
      </c>
      <c r="K178" s="34">
        <f t="shared" si="114"/>
        <v>9.3032372140565086E+19</v>
      </c>
      <c r="L178" s="7">
        <f t="shared" si="115"/>
        <v>-2.3005018624105628E+19</v>
      </c>
      <c r="M178" s="2">
        <f t="shared" si="109"/>
        <v>0</v>
      </c>
      <c r="N178" s="34">
        <f t="shared" si="116"/>
        <v>2.2791763902866514E+19</v>
      </c>
      <c r="P178" s="39">
        <f t="shared" si="121"/>
        <v>2.274955927422643E-5</v>
      </c>
      <c r="Q178" s="38">
        <f t="shared" si="122"/>
        <v>2135808785365137.5</v>
      </c>
      <c r="R178" s="38">
        <f t="shared" si="123"/>
        <v>0</v>
      </c>
      <c r="S178" s="12">
        <f t="shared" si="117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0"/>
        <v>4950</v>
      </c>
      <c r="E179" s="3">
        <f t="shared" si="111"/>
        <v>1.2321963723337161E+20</v>
      </c>
      <c r="F179" s="23">
        <f t="shared" si="118"/>
        <v>89.285714285714278</v>
      </c>
      <c r="G179" s="91">
        <f t="shared" si="119"/>
        <v>1.8336735816534846E-3</v>
      </c>
      <c r="H179" s="55">
        <f t="shared" si="120"/>
        <v>1</v>
      </c>
      <c r="I179" s="8">
        <f t="shared" si="112"/>
        <v>-1.2437256113611882E+20</v>
      </c>
      <c r="J179" s="3">
        <f t="shared" si="113"/>
        <v>0</v>
      </c>
      <c r="K179" s="37">
        <f t="shared" si="114"/>
        <v>1.2321963723337161E+20</v>
      </c>
      <c r="L179" s="8">
        <f t="shared" si="115"/>
        <v>-3.0469716983312794E+19</v>
      </c>
      <c r="M179" s="3">
        <f t="shared" si="109"/>
        <v>0</v>
      </c>
      <c r="N179" s="37">
        <f t="shared" si="116"/>
        <v>3.0187265092806525E+19</v>
      </c>
      <c r="P179" s="71">
        <f t="shared" si="121"/>
        <v>2.274955927422643E-5</v>
      </c>
      <c r="Q179" s="70">
        <f t="shared" si="122"/>
        <v>2828838797476907.5</v>
      </c>
      <c r="R179" s="70">
        <f t="shared" si="123"/>
        <v>0</v>
      </c>
      <c r="S179" s="11">
        <f t="shared" si="117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0"/>
        <v>4950</v>
      </c>
      <c r="E180" s="2">
        <f t="shared" si="111"/>
        <v>1.6320210535944608E+20</v>
      </c>
      <c r="F180" s="24">
        <f t="shared" si="118"/>
        <v>89.285714285714278</v>
      </c>
      <c r="G180" s="92">
        <f t="shared" si="119"/>
        <v>1.8336735816534846E-3</v>
      </c>
      <c r="H180" s="56">
        <f t="shared" si="120"/>
        <v>1</v>
      </c>
      <c r="I180" s="7">
        <f t="shared" si="112"/>
        <v>-1.6472913150943553E+20</v>
      </c>
      <c r="J180" s="2">
        <f t="shared" si="113"/>
        <v>0</v>
      </c>
      <c r="K180" s="34">
        <f t="shared" si="114"/>
        <v>1.6320210535944608E+20</v>
      </c>
      <c r="L180" s="7">
        <f t="shared" si="115"/>
        <v>-4.0356570373316706E+19</v>
      </c>
      <c r="M180" s="2">
        <f t="shared" si="109"/>
        <v>0</v>
      </c>
      <c r="N180" s="34">
        <f t="shared" si="116"/>
        <v>3.998246812607447E+19</v>
      </c>
      <c r="P180" s="39">
        <f t="shared" si="121"/>
        <v>2.274955927422643E-5</v>
      </c>
      <c r="Q180" s="38">
        <f t="shared" si="122"/>
        <v>3746744089144908.5</v>
      </c>
      <c r="R180" s="38">
        <f t="shared" si="123"/>
        <v>0</v>
      </c>
      <c r="S180" s="12">
        <f t="shared" si="117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0"/>
        <v>4950</v>
      </c>
      <c r="E181" s="3">
        <f t="shared" si="111"/>
        <v>2.1615813673684632E+20</v>
      </c>
      <c r="F181" s="23">
        <f t="shared" si="118"/>
        <v>89.285714285714278</v>
      </c>
      <c r="G181" s="91">
        <f t="shared" si="119"/>
        <v>1.8336735816534846E-3</v>
      </c>
      <c r="H181" s="55">
        <f t="shared" si="120"/>
        <v>1</v>
      </c>
      <c r="I181" s="8">
        <f t="shared" si="112"/>
        <v>-2.1818065431775114E+20</v>
      </c>
      <c r="J181" s="3">
        <f t="shared" si="113"/>
        <v>0</v>
      </c>
      <c r="K181" s="37">
        <f t="shared" si="114"/>
        <v>2.1615813673684632E+20</v>
      </c>
      <c r="L181" s="8">
        <f t="shared" si="115"/>
        <v>-5.3451522808315609E+19</v>
      </c>
      <c r="M181" s="3">
        <f t="shared" si="109"/>
        <v>0</v>
      </c>
      <c r="N181" s="37">
        <f t="shared" si="116"/>
        <v>5.2956031377400234E+19</v>
      </c>
      <c r="P181" s="71">
        <f t="shared" si="121"/>
        <v>2.274955927422643E-5</v>
      </c>
      <c r="Q181" s="70">
        <f t="shared" si="122"/>
        <v>4962492483510597</v>
      </c>
      <c r="R181" s="70">
        <f t="shared" si="123"/>
        <v>0</v>
      </c>
      <c r="S181" s="11">
        <f t="shared" si="117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0"/>
        <v>4950</v>
      </c>
      <c r="E182" s="2">
        <f t="shared" si="111"/>
        <v>2.8629741004037089E+20</v>
      </c>
      <c r="F182" s="24">
        <f t="shared" si="118"/>
        <v>89.285714285714278</v>
      </c>
      <c r="G182" s="92">
        <f t="shared" si="119"/>
        <v>1.8336735816534846E-3</v>
      </c>
      <c r="H182" s="56">
        <f t="shared" si="120"/>
        <v>1</v>
      </c>
      <c r="I182" s="7">
        <f t="shared" si="112"/>
        <v>-2.8897619675603868E+20</v>
      </c>
      <c r="J182" s="2">
        <f t="shared" si="113"/>
        <v>0</v>
      </c>
      <c r="K182" s="34">
        <f t="shared" si="114"/>
        <v>2.8629741004037089E+20</v>
      </c>
      <c r="L182" s="7">
        <f t="shared" si="115"/>
        <v>-7.079554243828754E+19</v>
      </c>
      <c r="M182" s="2">
        <f t="shared" si="109"/>
        <v>0</v>
      </c>
      <c r="N182" s="34">
        <f t="shared" si="116"/>
        <v>7.0139273303524573E+19</v>
      </c>
      <c r="P182" s="39">
        <f t="shared" si="121"/>
        <v>2.274955927422643E-5</v>
      </c>
      <c r="Q182" s="38">
        <f t="shared" si="122"/>
        <v>6572728497856779</v>
      </c>
      <c r="R182" s="38">
        <f t="shared" si="123"/>
        <v>0</v>
      </c>
      <c r="S182" s="12">
        <f t="shared" si="117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0"/>
        <v>4950</v>
      </c>
      <c r="E183" s="3">
        <f t="shared" si="111"/>
        <v>3.7919556595554379E+20</v>
      </c>
      <c r="F183" s="23">
        <f t="shared" si="118"/>
        <v>89.285714285714278</v>
      </c>
      <c r="G183" s="91">
        <f t="shared" si="119"/>
        <v>1.8336735816534846E-3</v>
      </c>
      <c r="H183" s="55">
        <f t="shared" si="120"/>
        <v>1</v>
      </c>
      <c r="I183" s="8">
        <f t="shared" si="112"/>
        <v>-3.8274356886824432E+20</v>
      </c>
      <c r="J183" s="3">
        <f t="shared" si="113"/>
        <v>0</v>
      </c>
      <c r="K183" s="37">
        <f t="shared" si="114"/>
        <v>3.7919556595554379E+20</v>
      </c>
      <c r="L183" s="8">
        <f t="shared" si="115"/>
        <v>-9.3767372112205644E+19</v>
      </c>
      <c r="M183" s="3">
        <f t="shared" si="109"/>
        <v>0</v>
      </c>
      <c r="N183" s="37">
        <f t="shared" si="116"/>
        <v>9.2898155915172905E+19</v>
      </c>
      <c r="P183" s="71">
        <f t="shared" si="121"/>
        <v>2.274955927422643E-5</v>
      </c>
      <c r="Q183" s="70">
        <f t="shared" si="122"/>
        <v>8705455988112100</v>
      </c>
      <c r="R183" s="70">
        <f t="shared" si="123"/>
        <v>0</v>
      </c>
      <c r="S183" s="11">
        <f t="shared" si="117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0"/>
        <v>4950</v>
      </c>
      <c r="E184" s="2">
        <f t="shared" si="111"/>
        <v>5.0223743630817126E+20</v>
      </c>
      <c r="F184" s="24">
        <f t="shared" si="118"/>
        <v>89.285714285714278</v>
      </c>
      <c r="G184" s="92">
        <f t="shared" si="119"/>
        <v>1.8336735816534846E-3</v>
      </c>
      <c r="H184" s="56">
        <f t="shared" si="120"/>
        <v>1</v>
      </c>
      <c r="I184" s="7">
        <f t="shared" si="112"/>
        <v>-5.0693669981985892E+20</v>
      </c>
      <c r="J184" s="2">
        <f t="shared" si="113"/>
        <v>0</v>
      </c>
      <c r="K184" s="34">
        <f t="shared" si="114"/>
        <v>5.0223743630817126E+20</v>
      </c>
      <c r="L184" s="7">
        <f t="shared" si="115"/>
        <v>-1.241931309516146E+20</v>
      </c>
      <c r="M184" s="2">
        <f t="shared" si="109"/>
        <v>0</v>
      </c>
      <c r="N184" s="34">
        <f t="shared" si="116"/>
        <v>1.2304187035262747E+20</v>
      </c>
      <c r="P184" s="39">
        <f t="shared" si="121"/>
        <v>2.274955927422643E-5</v>
      </c>
      <c r="Q184" s="38">
        <f t="shared" si="122"/>
        <v>1.1530213667834998E+16</v>
      </c>
      <c r="R184" s="38">
        <f t="shared" si="123"/>
        <v>0</v>
      </c>
      <c r="S184" s="12">
        <f t="shared" si="117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0"/>
        <v>4950</v>
      </c>
      <c r="E185" s="3">
        <f t="shared" si="111"/>
        <v>6.6520409275823869E+20</v>
      </c>
      <c r="F185" s="23">
        <f t="shared" si="118"/>
        <v>89.285714285714278</v>
      </c>
      <c r="G185" s="91">
        <f t="shared" si="119"/>
        <v>1.8336735816534846E-3</v>
      </c>
      <c r="H185" s="55">
        <f t="shared" si="120"/>
        <v>1</v>
      </c>
      <c r="I185" s="8">
        <f t="shared" si="112"/>
        <v>-6.7142817940518876E+20</v>
      </c>
      <c r="J185" s="3">
        <f t="shared" si="113"/>
        <v>0</v>
      </c>
      <c r="K185" s="37">
        <f t="shared" si="114"/>
        <v>6.6520409275823869E+20</v>
      </c>
      <c r="L185" s="8">
        <f t="shared" si="115"/>
        <v>-1.6449147958532984E+20</v>
      </c>
      <c r="M185" s="3">
        <f t="shared" ref="M185:M198" si="124">J185-J184</f>
        <v>0</v>
      </c>
      <c r="N185" s="37">
        <f t="shared" si="116"/>
        <v>1.6296665645006743E+20</v>
      </c>
      <c r="P185" s="71">
        <f t="shared" si="121"/>
        <v>2.274955927422643E-5</v>
      </c>
      <c r="Q185" s="70">
        <f t="shared" si="122"/>
        <v>1.5271552392829934E+16</v>
      </c>
      <c r="R185" s="70">
        <f t="shared" si="123"/>
        <v>0</v>
      </c>
      <c r="S185" s="11">
        <f t="shared" si="117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0"/>
        <v>4950</v>
      </c>
      <c r="E186" s="2">
        <f t="shared" si="111"/>
        <v>8.8105038181741009E+20</v>
      </c>
      <c r="F186" s="24">
        <f t="shared" si="118"/>
        <v>89.285714285714278</v>
      </c>
      <c r="G186" s="92">
        <f t="shared" si="119"/>
        <v>1.8336735816534846E-3</v>
      </c>
      <c r="H186" s="56">
        <f t="shared" si="120"/>
        <v>1</v>
      </c>
      <c r="I186" s="7">
        <f t="shared" si="112"/>
        <v>-8.8929406819345433E+20</v>
      </c>
      <c r="J186" s="2">
        <f t="shared" si="113"/>
        <v>0</v>
      </c>
      <c r="K186" s="34">
        <f t="shared" si="114"/>
        <v>8.8105038181741009E+20</v>
      </c>
      <c r="L186" s="7">
        <f t="shared" si="115"/>
        <v>-2.1786588878826557E+20</v>
      </c>
      <c r="M186" s="2">
        <f t="shared" si="124"/>
        <v>0</v>
      </c>
      <c r="N186" s="34">
        <f t="shared" si="116"/>
        <v>2.158462890591714E+20</v>
      </c>
      <c r="P186" s="39">
        <f t="shared" si="121"/>
        <v>2.274955927422643E-5</v>
      </c>
      <c r="Q186" s="38">
        <f t="shared" si="122"/>
        <v>2.0226885572601964E+16</v>
      </c>
      <c r="R186" s="38">
        <f t="shared" si="123"/>
        <v>0</v>
      </c>
      <c r="S186" s="12">
        <f t="shared" si="117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25">D186+IF(M187&gt;0,M187,0)</f>
        <v>4950</v>
      </c>
      <c r="E187" s="3">
        <f t="shared" ref="E187:E198" si="126">E186+IF(N187&gt;0,N187,0)</f>
        <v>1.1669347554401228E+21</v>
      </c>
      <c r="F187" s="23">
        <f t="shared" si="118"/>
        <v>89.285714285714278</v>
      </c>
      <c r="G187" s="91">
        <f t="shared" si="119"/>
        <v>1.8336735816534846E-3</v>
      </c>
      <c r="H187" s="55">
        <f t="shared" si="120"/>
        <v>1</v>
      </c>
      <c r="I187" s="8">
        <f t="shared" ref="I187:I204" si="127">INT((Z$4*K187+I186)/(1+Y$4*J187))</f>
        <v>-1.1778533638916743E+21</v>
      </c>
      <c r="J187" s="3">
        <f t="shared" ref="J187:J198" si="128">S187</f>
        <v>0</v>
      </c>
      <c r="K187" s="37">
        <f t="shared" ref="K187:K204" si="129">INT((X$4*J187+K186)/(1+W$4+Z$4))</f>
        <v>1.1669347554401228E+21</v>
      </c>
      <c r="L187" s="8">
        <f t="shared" ref="L187:L198" si="130">I187-I186</f>
        <v>-2.8855929569821996E+20</v>
      </c>
      <c r="M187" s="3">
        <f t="shared" si="124"/>
        <v>0</v>
      </c>
      <c r="N187" s="37">
        <f t="shared" ref="N187:N198" si="131">K187-K186</f>
        <v>2.858843736227127E+20</v>
      </c>
      <c r="P187" s="71">
        <f t="shared" si="121"/>
        <v>2.274955927422643E-5</v>
      </c>
      <c r="Q187" s="70">
        <f t="shared" si="122"/>
        <v>2.679013170653302E+16</v>
      </c>
      <c r="R187" s="70">
        <f t="shared" si="123"/>
        <v>0</v>
      </c>
      <c r="S187" s="11">
        <f t="shared" si="117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25"/>
        <v>4950</v>
      </c>
      <c r="E188" s="2">
        <f t="shared" si="126"/>
        <v>1.5455832623840882E+21</v>
      </c>
      <c r="F188" s="24">
        <f t="shared" si="118"/>
        <v>89.285714285714278</v>
      </c>
      <c r="G188" s="92">
        <f t="shared" si="119"/>
        <v>1.8336735816534846E-3</v>
      </c>
      <c r="H188" s="56">
        <f t="shared" si="120"/>
        <v>1</v>
      </c>
      <c r="I188" s="7">
        <f t="shared" si="127"/>
        <v>-1.5600447551047147E+21</v>
      </c>
      <c r="J188" s="2">
        <f t="shared" si="128"/>
        <v>0</v>
      </c>
      <c r="K188" s="34">
        <f t="shared" si="129"/>
        <v>1.5455832623840882E+21</v>
      </c>
      <c r="L188" s="7">
        <f t="shared" si="130"/>
        <v>-3.8219139121304044E+20</v>
      </c>
      <c r="M188" s="2">
        <f t="shared" si="124"/>
        <v>0</v>
      </c>
      <c r="N188" s="34">
        <f t="shared" si="131"/>
        <v>3.7864850694396536E+20</v>
      </c>
      <c r="P188" s="39">
        <f t="shared" si="121"/>
        <v>2.274955927422643E-5</v>
      </c>
      <c r="Q188" s="38">
        <f t="shared" si="122"/>
        <v>3.5483028480941776E+16</v>
      </c>
      <c r="R188" s="38">
        <f t="shared" si="123"/>
        <v>0</v>
      </c>
      <c r="S188" s="12">
        <f t="shared" si="117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25"/>
        <v>4950</v>
      </c>
      <c r="E189" s="3">
        <f t="shared" si="126"/>
        <v>2.0470961292612007E+21</v>
      </c>
      <c r="F189" s="23">
        <f t="shared" si="118"/>
        <v>89.285714285714278</v>
      </c>
      <c r="G189" s="91">
        <f t="shared" si="119"/>
        <v>1.8336735816534846E-3</v>
      </c>
      <c r="H189" s="55">
        <f t="shared" si="120"/>
        <v>1</v>
      </c>
      <c r="I189" s="8">
        <f t="shared" si="127"/>
        <v>-2.0662501059457495E+21</v>
      </c>
      <c r="J189" s="3">
        <f t="shared" si="128"/>
        <v>0</v>
      </c>
      <c r="K189" s="37">
        <f t="shared" si="129"/>
        <v>2.0470961292612007E+21</v>
      </c>
      <c r="L189" s="8">
        <f t="shared" si="130"/>
        <v>-5.0620535084103474E+20</v>
      </c>
      <c r="M189" s="3">
        <f t="shared" si="124"/>
        <v>0</v>
      </c>
      <c r="N189" s="37">
        <f t="shared" si="131"/>
        <v>5.0151286687711258E+20</v>
      </c>
      <c r="P189" s="71">
        <f t="shared" si="121"/>
        <v>2.274955927422643E-5</v>
      </c>
      <c r="Q189" s="70">
        <f t="shared" si="122"/>
        <v>4.6996607705078792E+16</v>
      </c>
      <c r="R189" s="70">
        <f t="shared" si="123"/>
        <v>0</v>
      </c>
      <c r="S189" s="11">
        <f t="shared" si="117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25"/>
        <v>4950</v>
      </c>
      <c r="E190" s="2">
        <f t="shared" si="126"/>
        <v>2.71134054335715E+21</v>
      </c>
      <c r="F190" s="24">
        <f t="shared" si="118"/>
        <v>89.285714285714278</v>
      </c>
      <c r="G190" s="92">
        <f t="shared" si="119"/>
        <v>1.8336735816534846E-3</v>
      </c>
      <c r="H190" s="56">
        <f t="shared" si="120"/>
        <v>1</v>
      </c>
      <c r="I190" s="7">
        <f t="shared" si="127"/>
        <v>-2.7367096273044085E+21</v>
      </c>
      <c r="J190" s="2">
        <f t="shared" si="128"/>
        <v>0</v>
      </c>
      <c r="K190" s="34">
        <f t="shared" si="129"/>
        <v>2.71134054335715E+21</v>
      </c>
      <c r="L190" s="7">
        <f t="shared" si="130"/>
        <v>-6.7045952135865906E+20</v>
      </c>
      <c r="M190" s="2">
        <f t="shared" si="124"/>
        <v>0</v>
      </c>
      <c r="N190" s="34">
        <f t="shared" si="131"/>
        <v>6.642444140959493E+20</v>
      </c>
      <c r="P190" s="39">
        <f t="shared" si="121"/>
        <v>2.274955927422643E-5</v>
      </c>
      <c r="Q190" s="38">
        <f t="shared" si="122"/>
        <v>6.2246128088287944E+16</v>
      </c>
      <c r="R190" s="38">
        <f t="shared" si="123"/>
        <v>0</v>
      </c>
      <c r="S190" s="12">
        <f t="shared" si="117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25"/>
        <v>4950</v>
      </c>
      <c r="E191" s="3">
        <f t="shared" si="126"/>
        <v>3.5911198487319512E+21</v>
      </c>
      <c r="F191" s="23">
        <f t="shared" si="118"/>
        <v>89.285714285714278</v>
      </c>
      <c r="G191" s="91">
        <f t="shared" si="119"/>
        <v>1.8336735816534846E-3</v>
      </c>
      <c r="H191" s="55">
        <f t="shared" ref="H191:H198" si="132">D191/D190</f>
        <v>1</v>
      </c>
      <c r="I191" s="8">
        <f t="shared" si="127"/>
        <v>-3.6247207260287381E+21</v>
      </c>
      <c r="J191" s="3">
        <f t="shared" si="128"/>
        <v>0</v>
      </c>
      <c r="K191" s="37">
        <f t="shared" si="129"/>
        <v>3.5911198487319512E+21</v>
      </c>
      <c r="L191" s="8">
        <f t="shared" si="130"/>
        <v>-8.8801109872432959E+20</v>
      </c>
      <c r="M191" s="3">
        <f t="shared" si="124"/>
        <v>0</v>
      </c>
      <c r="N191" s="37">
        <f t="shared" si="131"/>
        <v>8.797793053748012E+20</v>
      </c>
      <c r="P191" s="71">
        <f t="shared" si="121"/>
        <v>2.274955927422643E-5</v>
      </c>
      <c r="Q191" s="70">
        <f t="shared" si="122"/>
        <v>8.244383267613664E+16</v>
      </c>
      <c r="R191" s="70">
        <f t="shared" si="123"/>
        <v>0</v>
      </c>
      <c r="S191" s="11">
        <f t="shared" si="117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25"/>
        <v>4950</v>
      </c>
      <c r="E192" s="2">
        <f t="shared" si="126"/>
        <v>4.7563710871924417E+21</v>
      </c>
      <c r="F192" s="24">
        <f t="shared" si="118"/>
        <v>89.285714285714278</v>
      </c>
      <c r="G192" s="92">
        <f t="shared" si="119"/>
        <v>1.8336735816534846E-3</v>
      </c>
      <c r="H192" s="56">
        <f t="shared" si="132"/>
        <v>1</v>
      </c>
      <c r="I192" s="7">
        <f t="shared" si="127"/>
        <v>-4.8008748208495536E+21</v>
      </c>
      <c r="J192" s="2">
        <f t="shared" si="128"/>
        <v>0</v>
      </c>
      <c r="K192" s="34">
        <f t="shared" si="129"/>
        <v>4.7563710871924417E+21</v>
      </c>
      <c r="L192" s="7">
        <f t="shared" si="130"/>
        <v>-1.1761540948208155E+21</v>
      </c>
      <c r="M192" s="2">
        <f t="shared" si="124"/>
        <v>0</v>
      </c>
      <c r="N192" s="34">
        <f t="shared" si="131"/>
        <v>1.1652512384604905E+21</v>
      </c>
      <c r="P192" s="39">
        <f t="shared" si="121"/>
        <v>2.274955927422643E-5</v>
      </c>
      <c r="Q192" s="38">
        <f t="shared" si="122"/>
        <v>1.0919531471403627E+17</v>
      </c>
      <c r="R192" s="38">
        <f t="shared" si="123"/>
        <v>0</v>
      </c>
      <c r="S192" s="12">
        <f t="shared" si="117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25"/>
        <v>4950</v>
      </c>
      <c r="E193" s="3">
        <f t="shared" si="126"/>
        <v>6.2997245628180762E+21</v>
      </c>
      <c r="F193" s="23">
        <f t="shared" si="118"/>
        <v>89.285714285714278</v>
      </c>
      <c r="G193" s="91">
        <f t="shared" si="119"/>
        <v>1.8336735816534846E-3</v>
      </c>
      <c r="H193" s="55">
        <f t="shared" si="132"/>
        <v>1</v>
      </c>
      <c r="I193" s="8">
        <f t="shared" si="127"/>
        <v>-6.3586689258455438E+21</v>
      </c>
      <c r="J193" s="3">
        <f t="shared" si="128"/>
        <v>0</v>
      </c>
      <c r="K193" s="37">
        <f t="shared" si="129"/>
        <v>6.2997245628180762E+21</v>
      </c>
      <c r="L193" s="8">
        <f t="shared" si="130"/>
        <v>-1.5577941049959902E+21</v>
      </c>
      <c r="M193" s="3">
        <f t="shared" si="124"/>
        <v>0</v>
      </c>
      <c r="N193" s="37">
        <f t="shared" si="131"/>
        <v>1.5433534756256345E+21</v>
      </c>
      <c r="P193" s="71">
        <f t="shared" si="121"/>
        <v>2.274955927422643E-5</v>
      </c>
      <c r="Q193" s="70">
        <f t="shared" si="122"/>
        <v>1.4462715243160592E+17</v>
      </c>
      <c r="R193" s="70">
        <f t="shared" si="123"/>
        <v>0</v>
      </c>
      <c r="S193" s="11">
        <f t="shared" si="117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25"/>
        <v>4950</v>
      </c>
      <c r="E194" s="2">
        <f t="shared" si="126"/>
        <v>8.3438673812137936E+21</v>
      </c>
      <c r="F194" s="24">
        <f t="shared" si="118"/>
        <v>89.285714285714278</v>
      </c>
      <c r="G194" s="92">
        <f t="shared" si="119"/>
        <v>1.8336735816534846E-3</v>
      </c>
      <c r="H194" s="56">
        <f t="shared" si="132"/>
        <v>1</v>
      </c>
      <c r="I194" s="7">
        <f t="shared" si="127"/>
        <v>-8.421938087808512E+21</v>
      </c>
      <c r="J194" s="2">
        <f t="shared" si="128"/>
        <v>0</v>
      </c>
      <c r="K194" s="34">
        <f t="shared" si="129"/>
        <v>8.3438673812137936E+21</v>
      </c>
      <c r="L194" s="7">
        <f t="shared" si="130"/>
        <v>-2.0632691619629682E+21</v>
      </c>
      <c r="M194" s="2">
        <f t="shared" si="124"/>
        <v>0</v>
      </c>
      <c r="N194" s="34">
        <f t="shared" si="131"/>
        <v>2.0441428183957174E+21</v>
      </c>
      <c r="P194" s="39">
        <f t="shared" si="121"/>
        <v>2.274955927422643E-5</v>
      </c>
      <c r="Q194" s="38">
        <f t="shared" si="122"/>
        <v>1.9155595892784435E+17</v>
      </c>
      <c r="R194" s="38">
        <f t="shared" si="123"/>
        <v>0</v>
      </c>
      <c r="S194" s="12">
        <f t="shared" si="117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25"/>
        <v>4950</v>
      </c>
      <c r="E195" s="3">
        <f t="shared" si="126"/>
        <v>1.1051296319555301E+22</v>
      </c>
      <c r="F195" s="23">
        <f t="shared" si="118"/>
        <v>89.285714285714278</v>
      </c>
      <c r="G195" s="91">
        <f t="shared" si="119"/>
        <v>1.8336735816534846E-3</v>
      </c>
      <c r="H195" s="55">
        <f t="shared" si="132"/>
        <v>1</v>
      </c>
      <c r="I195" s="8">
        <f t="shared" si="127"/>
        <v>-1.1154699510550144E+22</v>
      </c>
      <c r="J195" s="3">
        <f t="shared" si="128"/>
        <v>0</v>
      </c>
      <c r="K195" s="37">
        <f t="shared" si="129"/>
        <v>1.1051296319555301E+22</v>
      </c>
      <c r="L195" s="8">
        <f t="shared" si="130"/>
        <v>-2.7327614227416319E+21</v>
      </c>
      <c r="M195" s="3">
        <f t="shared" si="124"/>
        <v>0</v>
      </c>
      <c r="N195" s="37">
        <f t="shared" si="131"/>
        <v>2.7074289383415071E+21</v>
      </c>
      <c r="P195" s="71">
        <f t="shared" si="121"/>
        <v>2.274955927422643E-5</v>
      </c>
      <c r="Q195" s="70">
        <f t="shared" si="122"/>
        <v>2.5371228558287779E+17</v>
      </c>
      <c r="R195" s="70">
        <f t="shared" si="123"/>
        <v>0</v>
      </c>
      <c r="S195" s="11">
        <f t="shared" si="117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25"/>
        <v>4950</v>
      </c>
      <c r="E196" s="2">
        <f t="shared" si="126"/>
        <v>1.4637235320589426E+22</v>
      </c>
      <c r="F196" s="24">
        <f t="shared" si="118"/>
        <v>89.285714285714278</v>
      </c>
      <c r="G196" s="92">
        <f t="shared" si="119"/>
        <v>1.8336735816534846E-3</v>
      </c>
      <c r="H196" s="56">
        <f t="shared" si="132"/>
        <v>1</v>
      </c>
      <c r="I196" s="7">
        <f t="shared" si="127"/>
        <v>-1.4774190913465275E+22</v>
      </c>
      <c r="J196" s="2">
        <f t="shared" si="128"/>
        <v>0</v>
      </c>
      <c r="K196" s="34">
        <f t="shared" si="129"/>
        <v>1.4637235320589426E+22</v>
      </c>
      <c r="L196" s="7">
        <f t="shared" si="130"/>
        <v>-3.6194914029151306E+21</v>
      </c>
      <c r="M196" s="2">
        <f t="shared" si="124"/>
        <v>0</v>
      </c>
      <c r="N196" s="34">
        <f t="shared" si="131"/>
        <v>3.5859390010341248E+21</v>
      </c>
      <c r="P196" s="39">
        <f t="shared" si="121"/>
        <v>2.274955927422643E-5</v>
      </c>
      <c r="Q196" s="38">
        <f t="shared" si="122"/>
        <v>3.360371779399184E+17</v>
      </c>
      <c r="R196" s="38">
        <f t="shared" si="123"/>
        <v>0</v>
      </c>
      <c r="S196" s="12">
        <f t="shared" si="117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25"/>
        <v>4950</v>
      </c>
      <c r="E197" s="3">
        <f t="shared" si="126"/>
        <v>1.9386744471885799E+22</v>
      </c>
      <c r="F197" s="23">
        <f t="shared" si="118"/>
        <v>89.285714285714278</v>
      </c>
      <c r="G197" s="91">
        <f t="shared" si="119"/>
        <v>1.8336735816534846E-3</v>
      </c>
      <c r="H197" s="55">
        <f t="shared" si="132"/>
        <v>1</v>
      </c>
      <c r="I197" s="8">
        <f t="shared" si="127"/>
        <v>-1.9568139593637029E+22</v>
      </c>
      <c r="J197" s="3">
        <f t="shared" si="128"/>
        <v>0</v>
      </c>
      <c r="K197" s="37">
        <f t="shared" si="129"/>
        <v>1.9386744471885799E+22</v>
      </c>
      <c r="L197" s="8">
        <f t="shared" si="130"/>
        <v>-4.7939486801717541E+21</v>
      </c>
      <c r="M197" s="3">
        <f t="shared" si="124"/>
        <v>0</v>
      </c>
      <c r="N197" s="37">
        <f t="shared" si="131"/>
        <v>4.7495091512963739E+21</v>
      </c>
      <c r="P197" s="71">
        <f t="shared" si="121"/>
        <v>2.274955927422643E-5</v>
      </c>
      <c r="Q197" s="70">
        <f t="shared" si="122"/>
        <v>4.4507495842544672E+17</v>
      </c>
      <c r="R197" s="70">
        <f t="shared" si="123"/>
        <v>0</v>
      </c>
      <c r="S197" s="11">
        <f t="shared" si="117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25"/>
        <v>4950</v>
      </c>
      <c r="E198" s="47">
        <f t="shared" si="126"/>
        <v>2.5677380528924892E+22</v>
      </c>
      <c r="F198" s="94">
        <f t="shared" si="118"/>
        <v>89.285714285714278</v>
      </c>
      <c r="G198" s="93">
        <f t="shared" si="119"/>
        <v>1.8336735816534846E-3</v>
      </c>
      <c r="H198" s="57">
        <f t="shared" si="132"/>
        <v>1</v>
      </c>
      <c r="I198" s="30">
        <f t="shared" si="127"/>
        <v>-2.5917634975670789E+22</v>
      </c>
      <c r="J198" s="47">
        <f t="shared" si="128"/>
        <v>0</v>
      </c>
      <c r="K198" s="88">
        <f t="shared" si="129"/>
        <v>2.5677380528924892E+22</v>
      </c>
      <c r="L198" s="30">
        <f t="shared" si="130"/>
        <v>-6.3494953820337608E+21</v>
      </c>
      <c r="M198" s="47">
        <f t="shared" si="124"/>
        <v>0</v>
      </c>
      <c r="N198" s="88">
        <f t="shared" si="131"/>
        <v>6.2906360570390921E+21</v>
      </c>
      <c r="P198" s="39">
        <f t="shared" si="121"/>
        <v>2.274955927422643E-5</v>
      </c>
      <c r="Q198" s="38">
        <f t="shared" si="122"/>
        <v>5.8949345971721856E+17</v>
      </c>
      <c r="R198" s="38">
        <f t="shared" si="123"/>
        <v>0</v>
      </c>
      <c r="S198" s="12">
        <f t="shared" si="117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33">D198+IF(M199&gt;0,M199,0)</f>
        <v>4950</v>
      </c>
      <c r="E199" s="3">
        <f t="shared" ref="E199:E202" si="134">E198+IF(N199&gt;0,N199,0)</f>
        <v>3.4009210354185714E+22</v>
      </c>
      <c r="F199" s="23">
        <f t="shared" si="118"/>
        <v>89.285714285714278</v>
      </c>
      <c r="G199" s="91">
        <f t="shared" ref="G199:G202" si="135">D199/U$3</f>
        <v>1.8336735816534846E-3</v>
      </c>
      <c r="H199" s="55">
        <f t="shared" ref="H199:H203" si="136">D199/D198</f>
        <v>1</v>
      </c>
      <c r="I199" s="8">
        <f t="shared" si="127"/>
        <v>-3.4327422876242061E+22</v>
      </c>
      <c r="J199" s="3">
        <f t="shared" ref="J199:J202" si="137">S199</f>
        <v>0</v>
      </c>
      <c r="K199" s="37">
        <f t="shared" si="129"/>
        <v>3.4009210354185714E+22</v>
      </c>
      <c r="L199" s="8">
        <f t="shared" ref="L199:L202" si="138">I199-I198</f>
        <v>-8.4097879005712718E+21</v>
      </c>
      <c r="M199" s="3">
        <f t="shared" ref="M199:M202" si="139">J199-J198</f>
        <v>0</v>
      </c>
      <c r="N199" s="37">
        <f t="shared" ref="N199:N202" si="140">K199-K198</f>
        <v>8.3318298252608222E+21</v>
      </c>
      <c r="P199" s="71">
        <f t="shared" si="121"/>
        <v>2.274955927422643E-5</v>
      </c>
      <c r="Q199" s="70">
        <f t="shared" si="122"/>
        <v>7.8077306411204262E+17</v>
      </c>
      <c r="R199" s="70">
        <f t="shared" si="123"/>
        <v>0</v>
      </c>
      <c r="S199" s="11">
        <f t="shared" ref="S199:S203" si="141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33"/>
        <v>4950</v>
      </c>
      <c r="E200" s="2">
        <f t="shared" si="134"/>
        <v>4.504456315597861E+22</v>
      </c>
      <c r="F200" s="24">
        <f t="shared" si="118"/>
        <v>89.285714285714278</v>
      </c>
      <c r="G200" s="92">
        <f t="shared" si="135"/>
        <v>1.8336735816534846E-3</v>
      </c>
      <c r="H200" s="56">
        <f t="shared" si="136"/>
        <v>1</v>
      </c>
      <c r="I200" s="7">
        <f t="shared" si="127"/>
        <v>-4.5466029690999947E+22</v>
      </c>
      <c r="J200" s="2">
        <f t="shared" si="137"/>
        <v>0</v>
      </c>
      <c r="K200" s="34">
        <f t="shared" si="129"/>
        <v>4.504456315597861E+22</v>
      </c>
      <c r="L200" s="7">
        <f t="shared" si="138"/>
        <v>-1.1138606814757885E+22</v>
      </c>
      <c r="M200" s="2">
        <f t="shared" si="139"/>
        <v>0</v>
      </c>
      <c r="N200" s="34">
        <f t="shared" si="140"/>
        <v>1.1035352801792896E+22</v>
      </c>
      <c r="P200" s="39">
        <f t="shared" si="121"/>
        <v>2.274955927422643E-5</v>
      </c>
      <c r="Q200" s="38">
        <f t="shared" si="122"/>
        <v>1.0341193232836503E+18</v>
      </c>
      <c r="R200" s="38">
        <f t="shared" si="123"/>
        <v>0</v>
      </c>
      <c r="S200" s="12">
        <f t="shared" si="141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33"/>
        <v>4950</v>
      </c>
      <c r="E201" s="3">
        <f t="shared" si="134"/>
        <v>5.9660681585428911E+22</v>
      </c>
      <c r="F201" s="23">
        <f t="shared" si="118"/>
        <v>89.285714285714278</v>
      </c>
      <c r="G201" s="91">
        <f t="shared" si="135"/>
        <v>1.8336735816534846E-3</v>
      </c>
      <c r="H201" s="55">
        <f t="shared" si="136"/>
        <v>1</v>
      </c>
      <c r="I201" s="8">
        <f t="shared" si="127"/>
        <v>-6.0218906129815115E+22</v>
      </c>
      <c r="J201" s="3">
        <f t="shared" si="137"/>
        <v>0</v>
      </c>
      <c r="K201" s="37">
        <f t="shared" si="129"/>
        <v>5.9660681585428911E+22</v>
      </c>
      <c r="L201" s="8">
        <f t="shared" si="138"/>
        <v>-1.4752876438815169E+22</v>
      </c>
      <c r="M201" s="3">
        <f t="shared" si="139"/>
        <v>0</v>
      </c>
      <c r="N201" s="37">
        <f t="shared" si="140"/>
        <v>1.4616118429450301E+22</v>
      </c>
      <c r="P201" s="71">
        <f t="shared" si="121"/>
        <v>2.274955927422643E-5</v>
      </c>
      <c r="Q201" s="70">
        <f t="shared" si="122"/>
        <v>1.3696717060863836E+18</v>
      </c>
      <c r="R201" s="70">
        <f t="shared" si="123"/>
        <v>0</v>
      </c>
      <c r="S201" s="11">
        <f t="shared" si="141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33"/>
        <v>4950</v>
      </c>
      <c r="E202" s="2">
        <f t="shared" si="134"/>
        <v>7.9019457129878047E+22</v>
      </c>
      <c r="F202" s="24">
        <f t="shared" si="118"/>
        <v>89.285714285714278</v>
      </c>
      <c r="G202" s="92">
        <f t="shared" si="135"/>
        <v>1.8336735816534846E-3</v>
      </c>
      <c r="H202" s="56">
        <f t="shared" si="136"/>
        <v>1</v>
      </c>
      <c r="I202" s="7">
        <f t="shared" si="127"/>
        <v>-7.9758815100349924E+22</v>
      </c>
      <c r="J202" s="2">
        <f t="shared" si="137"/>
        <v>0</v>
      </c>
      <c r="K202" s="34">
        <f t="shared" si="129"/>
        <v>7.9019457129878047E+22</v>
      </c>
      <c r="L202" s="7">
        <f t="shared" si="138"/>
        <v>-1.9539908970534809E+22</v>
      </c>
      <c r="M202" s="2">
        <f t="shared" si="139"/>
        <v>0</v>
      </c>
      <c r="N202" s="34">
        <f t="shared" si="140"/>
        <v>1.9358775544449136E+22</v>
      </c>
      <c r="P202" s="39">
        <f t="shared" si="121"/>
        <v>2.274955927422643E-5</v>
      </c>
      <c r="Q202" s="38">
        <f t="shared" si="122"/>
        <v>1.8141045624180966E+18</v>
      </c>
      <c r="R202" s="38">
        <f t="shared" si="123"/>
        <v>0</v>
      </c>
      <c r="S202" s="12">
        <f t="shared" si="141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4950</v>
      </c>
      <c r="E203" s="3">
        <f>E202+IF(N203&gt;0,N203,0)</f>
        <v>1.0465979333742044E+23</v>
      </c>
      <c r="F203" s="23">
        <f t="shared" si="118"/>
        <v>89.285714285714278</v>
      </c>
      <c r="G203" s="91">
        <f>D203/U$3</f>
        <v>1.8336735816534846E-3</v>
      </c>
      <c r="H203" s="55">
        <f t="shared" si="136"/>
        <v>1</v>
      </c>
      <c r="I203" s="8">
        <f t="shared" si="127"/>
        <v>-1.0563905914362278E+23</v>
      </c>
      <c r="J203" s="3">
        <f>S203</f>
        <v>0</v>
      </c>
      <c r="K203" s="37">
        <f t="shared" si="129"/>
        <v>1.0465979333742044E+23</v>
      </c>
      <c r="L203" s="8">
        <f>I203-I202</f>
        <v>-2.588024404327286E+22</v>
      </c>
      <c r="M203" s="3">
        <f>J203-J202</f>
        <v>0</v>
      </c>
      <c r="N203" s="37">
        <f>K203-K202</f>
        <v>2.5640336207542397E+22</v>
      </c>
      <c r="P203" s="71">
        <f t="shared" si="121"/>
        <v>2.274955927422643E-5</v>
      </c>
      <c r="Q203" s="70">
        <f t="shared" si="122"/>
        <v>2.4027475699192084E+18</v>
      </c>
      <c r="R203" s="70">
        <f t="shared" si="123"/>
        <v>0</v>
      </c>
      <c r="S203" s="11">
        <f t="shared" si="141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2">D203+IF(M204&gt;0,M204,0)</f>
        <v>4950</v>
      </c>
      <c r="E204" s="61">
        <f t="shared" ref="E204" si="143">E203+IF(N204&gt;0,N204,0)</f>
        <v>1.386199391806485E+23</v>
      </c>
      <c r="F204" s="120">
        <f t="shared" si="118"/>
        <v>89.285714285714278</v>
      </c>
      <c r="G204" s="121">
        <f t="shared" ref="G204" si="144">D204/U$3</f>
        <v>1.8336735816534846E-3</v>
      </c>
      <c r="H204" s="122">
        <f t="shared" ref="H204" si="145">D204/D203</f>
        <v>1</v>
      </c>
      <c r="I204" s="53">
        <f t="shared" si="127"/>
        <v>-1.3991695842909872E+23</v>
      </c>
      <c r="J204" s="61">
        <f t="shared" ref="J204" si="146">S204</f>
        <v>0</v>
      </c>
      <c r="K204" s="62">
        <f t="shared" si="129"/>
        <v>1.386199391806485E+23</v>
      </c>
      <c r="L204" s="53">
        <f t="shared" ref="L204" si="147">I204-I203</f>
        <v>-3.4277899285475931E+22</v>
      </c>
      <c r="M204" s="61">
        <f t="shared" ref="M204" si="148">J204-J203</f>
        <v>0</v>
      </c>
      <c r="N204" s="62">
        <f t="shared" ref="N204" si="149">K204-K203</f>
        <v>3.3960145843228059E+22</v>
      </c>
      <c r="P204" s="123">
        <f t="shared" si="121"/>
        <v>2.274955927422643E-5</v>
      </c>
      <c r="Q204" s="124">
        <f t="shared" si="122"/>
        <v>3.1823942259741215E+18</v>
      </c>
      <c r="R204" s="124">
        <f t="shared" si="123"/>
        <v>0</v>
      </c>
      <c r="S204" s="130">
        <f t="shared" ref="S204" si="150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2020-03-31T15:23:36Z</dcterms:modified>
</cp:coreProperties>
</file>