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C80C53CB-36F0-4E3A-B34D-093722C75F2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D33" i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139" i="1"/>
  <c r="P39" i="1"/>
  <c r="P87" i="1"/>
  <c r="R18" i="1"/>
  <c r="P143" i="1"/>
  <c r="P124" i="1"/>
  <c r="P72" i="1"/>
  <c r="P49" i="1"/>
  <c r="Q26" i="1"/>
  <c r="P63" i="1" l="1"/>
  <c r="P80" i="1"/>
  <c r="P163" i="1"/>
  <c r="P101" i="1"/>
  <c r="P62" i="1"/>
  <c r="P71" i="1"/>
  <c r="P162" i="1"/>
  <c r="P17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5" i="1" l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X17" i="1" s="1"/>
  <c r="X18" i="1" s="1"/>
  <c r="X19" i="1" l="1"/>
  <c r="X20" i="1" s="1"/>
  <c r="X21" i="1" s="1"/>
  <c r="X22" i="1" s="1"/>
  <c r="X23" i="1" s="1"/>
  <c r="X24" i="1" s="1"/>
  <c r="X25" i="1" s="1"/>
  <c r="X26" i="1" s="1"/>
  <c r="X27" i="1" s="1"/>
  <c r="X28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R29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U30" i="1" s="1"/>
  <c r="V30" i="1" l="1"/>
  <c r="X30" i="1" s="1"/>
  <c r="W30" i="1"/>
  <c r="R31" i="1"/>
  <c r="Q31" i="1" l="1"/>
  <c r="S31" i="1" s="1"/>
  <c r="U31" i="1" l="1"/>
  <c r="M31" i="1"/>
  <c r="H31" i="1" s="1"/>
  <c r="R32" i="1"/>
  <c r="N31" i="1"/>
  <c r="L31" i="1"/>
  <c r="V31" i="1" l="1"/>
  <c r="X31" i="1" s="1"/>
  <c r="W31" i="1"/>
  <c r="G31" i="1"/>
  <c r="Q32" i="1"/>
  <c r="S32" i="1" s="1"/>
  <c r="U32" i="1" l="1"/>
  <c r="V32" i="1" s="1"/>
  <c r="X32" i="1" s="1"/>
  <c r="M32" i="1" l="1"/>
  <c r="R33" i="1"/>
  <c r="W32" i="1"/>
  <c r="H32" i="1" l="1"/>
  <c r="G32" i="1"/>
  <c r="K32" i="1"/>
  <c r="N32" i="1" s="1"/>
  <c r="I32" i="1"/>
  <c r="L32" i="1" s="1"/>
  <c r="Q33" i="1" l="1"/>
  <c r="S33" i="1" s="1"/>
  <c r="R34" i="1" l="1"/>
  <c r="U33" i="1"/>
  <c r="L33" i="1"/>
  <c r="M33" i="1"/>
  <c r="G33" i="1" s="1"/>
  <c r="V33" i="1" l="1"/>
  <c r="X33" i="1" s="1"/>
  <c r="W33" i="1"/>
  <c r="H33" i="1"/>
  <c r="N33" i="1"/>
  <c r="Q34" i="1"/>
  <c r="S34" i="1" s="1"/>
  <c r="J34" i="1" s="1"/>
  <c r="R35" i="1" l="1"/>
  <c r="K34" i="1"/>
  <c r="M34" i="1"/>
  <c r="D34" i="1" s="1"/>
  <c r="F34" i="1" s="1"/>
  <c r="N34" i="1" l="1"/>
  <c r="E34" i="1" s="1"/>
  <c r="I34" i="1"/>
  <c r="L34" i="1" s="1"/>
  <c r="H34" i="1"/>
  <c r="G34" i="1"/>
  <c r="Q35" i="1" l="1"/>
  <c r="S35" i="1" s="1"/>
  <c r="J35" i="1" s="1"/>
  <c r="K35" i="1" s="1"/>
  <c r="R36" i="1" l="1"/>
  <c r="M35" i="1"/>
  <c r="D35" i="1" s="1"/>
  <c r="I35" i="1"/>
  <c r="L35" i="1" s="1"/>
  <c r="N35" i="1"/>
  <c r="E35" i="1" s="1"/>
  <c r="G35" i="1" l="1"/>
  <c r="F35" i="1"/>
  <c r="H35" i="1"/>
  <c r="Q36" i="1"/>
  <c r="S36" i="1" s="1"/>
  <c r="J36" i="1" s="1"/>
  <c r="M36" i="1" l="1"/>
  <c r="D36" i="1" s="1"/>
  <c r="F36" i="1" s="1"/>
  <c r="R37" i="1"/>
  <c r="K36" i="1"/>
  <c r="H36" i="1" l="1"/>
  <c r="G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H37" i="1" l="1"/>
  <c r="F37" i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/>
  <c r="H43" i="1" l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R47" i="1"/>
  <c r="I46" i="1"/>
  <c r="L46" i="1" s="1"/>
  <c r="N46" i="1"/>
  <c r="E46" i="1" s="1"/>
  <c r="G46" i="1" l="1"/>
  <c r="F46" i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G50" i="1" l="1"/>
  <c r="F50" i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H52" i="1" l="1"/>
  <c r="F52" i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H53" i="1" l="1"/>
  <c r="F53" i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H54" i="1" l="1"/>
  <c r="F54" i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I59" i="1"/>
  <c r="L59" i="1" s="1"/>
  <c r="N59" i="1"/>
  <c r="E59" i="1" s="1"/>
  <c r="G59" i="1" l="1"/>
  <c r="F59" i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K61" i="1"/>
  <c r="N61" i="1" s="1"/>
  <c r="E61" i="1" s="1"/>
  <c r="G61" i="1" l="1"/>
  <c r="F61" i="1"/>
  <c r="H61" i="1"/>
  <c r="I61" i="1"/>
  <c r="L61" i="1" s="1"/>
  <c r="Q62" i="1" l="1"/>
  <c r="S62" i="1" s="1"/>
  <c r="J62" i="1" s="1"/>
  <c r="M62" i="1" s="1"/>
  <c r="D62" i="1" s="1"/>
  <c r="H62" i="1" l="1"/>
  <c r="F62" i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G73" i="1" l="1"/>
  <c r="F73" i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R76" i="1"/>
  <c r="Q76" i="1"/>
  <c r="G75" i="1" l="1"/>
  <c r="F75" i="1"/>
  <c r="H75" i="1"/>
  <c r="S76" i="1"/>
  <c r="J76" i="1" s="1"/>
  <c r="K76" i="1" s="1"/>
  <c r="M76" i="1" l="1"/>
  <c r="D76" i="1" s="1"/>
  <c r="R77" i="1"/>
  <c r="I76" i="1"/>
  <c r="L76" i="1" s="1"/>
  <c r="N76" i="1"/>
  <c r="E76" i="1" s="1"/>
  <c r="H76" i="1" l="1"/>
  <c r="F76" i="1"/>
  <c r="G76" i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N82" i="1"/>
  <c r="E82" i="1" s="1"/>
  <c r="I82" i="1"/>
  <c r="L82" i="1" s="1"/>
  <c r="G82" i="1" l="1"/>
  <c r="F82" i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G85" i="1" l="1"/>
  <c r="F85" i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N93" i="1"/>
  <c r="E93" i="1" s="1"/>
  <c r="I93" i="1"/>
  <c r="L93" i="1" s="1"/>
  <c r="H93" i="1" l="1"/>
  <c r="F93" i="1"/>
  <c r="Q94" i="1"/>
  <c r="S94" i="1" s="1"/>
  <c r="J94" i="1" s="1"/>
  <c r="R95" i="1" s="1"/>
  <c r="G93" i="1"/>
  <c r="M94" i="1" l="1"/>
  <c r="D94" i="1" s="1"/>
  <c r="K94" i="1"/>
  <c r="N94" i="1" s="1"/>
  <c r="E94" i="1" s="1"/>
  <c r="H94" i="1" l="1"/>
  <c r="F94" i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F95" i="1" s="1"/>
  <c r="N95" i="1" l="1"/>
  <c r="E95" i="1" s="1"/>
  <c r="H95" i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K105" i="1"/>
  <c r="N105" i="1" s="1"/>
  <c r="E105" i="1" s="1"/>
  <c r="G105" i="1" l="1"/>
  <c r="F105" i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K109" i="1"/>
  <c r="N109" i="1" s="1"/>
  <c r="E109" i="1" s="1"/>
  <c r="H109" i="1" l="1"/>
  <c r="F109" i="1"/>
  <c r="G109" i="1"/>
  <c r="I109" i="1"/>
  <c r="L109" i="1" s="1"/>
  <c r="Q110" i="1" l="1"/>
  <c r="S110" i="1" s="1"/>
  <c r="J110" i="1" s="1"/>
  <c r="K110" i="1" s="1"/>
  <c r="M110" i="1" l="1"/>
  <c r="D110" i="1" s="1"/>
  <c r="R111" i="1"/>
  <c r="I110" i="1"/>
  <c r="L110" i="1" s="1"/>
  <c r="N110" i="1"/>
  <c r="E110" i="1" s="1"/>
  <c r="G110" i="1" l="1"/>
  <c r="F110" i="1"/>
  <c r="H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R123" i="1"/>
  <c r="I122" i="1"/>
  <c r="L122" i="1" s="1"/>
  <c r="N122" i="1"/>
  <c r="E122" i="1" s="1"/>
  <c r="G122" i="1"/>
  <c r="H122" i="1" l="1"/>
  <c r="F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K129" i="1"/>
  <c r="N129" i="1" s="1"/>
  <c r="E129" i="1" s="1"/>
  <c r="H129" i="1" l="1"/>
  <c r="F129" i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H131" i="1" l="1"/>
  <c r="F131" i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I132" i="1"/>
  <c r="N132" i="1"/>
  <c r="E132" i="1" s="1"/>
  <c r="G132" i="1" l="1"/>
  <c r="F132" i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N137" i="1"/>
  <c r="E137" i="1" s="1"/>
  <c r="I137" i="1"/>
  <c r="H137" i="1" l="1"/>
  <c r="F137" i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H143" i="1" l="1"/>
  <c r="F143" i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R156" i="1"/>
  <c r="N155" i="1"/>
  <c r="E155" i="1" s="1"/>
  <c r="I155" i="1"/>
  <c r="L155" i="1" s="1"/>
  <c r="H155" i="1" l="1"/>
  <c r="F155" i="1"/>
  <c r="G155" i="1"/>
  <c r="Q156" i="1"/>
  <c r="S156" i="1" s="1"/>
  <c r="J156" i="1" s="1"/>
  <c r="K156" i="1" s="1"/>
  <c r="M156" i="1" l="1"/>
  <c r="D156" i="1" s="1"/>
  <c r="R157" i="1"/>
  <c r="I156" i="1"/>
  <c r="L156" i="1" s="1"/>
  <c r="N156" i="1"/>
  <c r="E156" i="1" s="1"/>
  <c r="H156" i="1" l="1"/>
  <c r="F156" i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K161" i="1"/>
  <c r="I161" i="1" s="1"/>
  <c r="G161" i="1" l="1"/>
  <c r="F161" i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G167" i="1" l="1"/>
  <c r="F167" i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N174" i="1"/>
  <c r="E174" i="1" s="1"/>
  <c r="I174" i="1"/>
  <c r="L174" i="1" s="1"/>
  <c r="G174" i="1" l="1"/>
  <c r="F174" i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I182" i="1"/>
  <c r="L182" i="1" s="1"/>
  <c r="N182" i="1"/>
  <c r="E182" i="1" s="1"/>
  <c r="H182" i="1" l="1"/>
  <c r="F182" i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G189" i="1" l="1"/>
  <c r="F189" i="1"/>
  <c r="H189" i="1"/>
  <c r="N189" i="1"/>
  <c r="E189" i="1" s="1"/>
  <c r="Q190" i="1"/>
  <c r="S190" i="1" s="1"/>
  <c r="J190" i="1" s="1"/>
  <c r="K190" i="1" s="1"/>
  <c r="M190" i="1" l="1"/>
  <c r="D190" i="1" s="1"/>
  <c r="R191" i="1"/>
  <c r="I190" i="1"/>
  <c r="L190" i="1" s="1"/>
  <c r="N190" i="1"/>
  <c r="E190" i="1" s="1"/>
  <c r="H190" i="1" l="1"/>
  <c r="F190" i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<sst xmlns="http://schemas.openxmlformats.org/spreadsheetml/2006/main" count="44" uniqueCount="40">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</sst>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4028</c:v>
                </c:pt>
                <c:pt idx="31" formatCode="0">
                  <c:v>4314</c:v>
                </c:pt>
                <c:pt idx="32" formatCode="0">
                  <c:v>4575</c:v>
                </c:pt>
                <c:pt idx="33" formatCode="0">
                  <c:v>4805</c:v>
                </c:pt>
                <c:pt idx="34" formatCode="0">
                  <c:v>4999</c:v>
                </c:pt>
                <c:pt idx="35" formatCode="0">
                  <c:v>5152</c:v>
                </c:pt>
                <c:pt idx="36" formatCode="0">
                  <c:v>5260</c:v>
                </c:pt>
                <c:pt idx="37" formatCode="0">
                  <c:v>5319</c:v>
                </c:pt>
                <c:pt idx="38" formatCode="0">
                  <c:v>5324</c:v>
                </c:pt>
                <c:pt idx="39" formatCode="0">
                  <c:v>5324</c:v>
                </c:pt>
                <c:pt idx="40" formatCode="0">
                  <c:v>5324</c:v>
                </c:pt>
                <c:pt idx="41" formatCode="0">
                  <c:v>5324</c:v>
                </c:pt>
                <c:pt idx="42" formatCode="0">
                  <c:v>5324</c:v>
                </c:pt>
                <c:pt idx="43" formatCode="0">
                  <c:v>5324</c:v>
                </c:pt>
                <c:pt idx="44" formatCode="0">
                  <c:v>5324</c:v>
                </c:pt>
                <c:pt idx="45" formatCode="0">
                  <c:v>5324</c:v>
                </c:pt>
                <c:pt idx="46" formatCode="0">
                  <c:v>5324</c:v>
                </c:pt>
                <c:pt idx="47" formatCode="0">
                  <c:v>5324</c:v>
                </c:pt>
                <c:pt idx="48" formatCode="0">
                  <c:v>5324</c:v>
                </c:pt>
                <c:pt idx="49">
                  <c:v>5324</c:v>
                </c:pt>
                <c:pt idx="50">
                  <c:v>5324</c:v>
                </c:pt>
                <c:pt idx="51">
                  <c:v>5324</c:v>
                </c:pt>
                <c:pt idx="52">
                  <c:v>5324</c:v>
                </c:pt>
                <c:pt idx="53">
                  <c:v>5324</c:v>
                </c:pt>
                <c:pt idx="54">
                  <c:v>5324</c:v>
                </c:pt>
                <c:pt idx="55">
                  <c:v>5324</c:v>
                </c:pt>
                <c:pt idx="56">
                  <c:v>5324</c:v>
                </c:pt>
                <c:pt idx="57">
                  <c:v>5324</c:v>
                </c:pt>
                <c:pt idx="58">
                  <c:v>5324</c:v>
                </c:pt>
                <c:pt idx="59">
                  <c:v>5324</c:v>
                </c:pt>
                <c:pt idx="60">
                  <c:v>5324</c:v>
                </c:pt>
                <c:pt idx="61">
                  <c:v>5324</c:v>
                </c:pt>
                <c:pt idx="62">
                  <c:v>5324</c:v>
                </c:pt>
                <c:pt idx="63">
                  <c:v>5324</c:v>
                </c:pt>
                <c:pt idx="64">
                  <c:v>5324</c:v>
                </c:pt>
                <c:pt idx="65">
                  <c:v>5324</c:v>
                </c:pt>
                <c:pt idx="66">
                  <c:v>5324</c:v>
                </c:pt>
                <c:pt idx="67">
                  <c:v>5324</c:v>
                </c:pt>
                <c:pt idx="68">
                  <c:v>5324</c:v>
                </c:pt>
                <c:pt idx="69">
                  <c:v>5324</c:v>
                </c:pt>
                <c:pt idx="70">
                  <c:v>5324</c:v>
                </c:pt>
                <c:pt idx="71">
                  <c:v>5324</c:v>
                </c:pt>
                <c:pt idx="72">
                  <c:v>5324</c:v>
                </c:pt>
                <c:pt idx="73">
                  <c:v>5324</c:v>
                </c:pt>
                <c:pt idx="74">
                  <c:v>5324</c:v>
                </c:pt>
                <c:pt idx="75">
                  <c:v>5324</c:v>
                </c:pt>
                <c:pt idx="76">
                  <c:v>5324</c:v>
                </c:pt>
                <c:pt idx="77">
                  <c:v>5324</c:v>
                </c:pt>
                <c:pt idx="78">
                  <c:v>5324</c:v>
                </c:pt>
                <c:pt idx="79">
                  <c:v>5324</c:v>
                </c:pt>
                <c:pt idx="80">
                  <c:v>5324</c:v>
                </c:pt>
                <c:pt idx="81">
                  <c:v>5324</c:v>
                </c:pt>
                <c:pt idx="82">
                  <c:v>5324</c:v>
                </c:pt>
                <c:pt idx="83">
                  <c:v>5324</c:v>
                </c:pt>
                <c:pt idx="84">
                  <c:v>5324</c:v>
                </c:pt>
                <c:pt idx="85">
                  <c:v>5324</c:v>
                </c:pt>
                <c:pt idx="86">
                  <c:v>5324</c:v>
                </c:pt>
                <c:pt idx="87">
                  <c:v>5324</c:v>
                </c:pt>
                <c:pt idx="88">
                  <c:v>5324</c:v>
                </c:pt>
                <c:pt idx="89">
                  <c:v>5324</c:v>
                </c:pt>
                <c:pt idx="90">
                  <c:v>5324</c:v>
                </c:pt>
                <c:pt idx="91">
                  <c:v>5324</c:v>
                </c:pt>
                <c:pt idx="92">
                  <c:v>5324</c:v>
                </c:pt>
                <c:pt idx="93">
                  <c:v>5324</c:v>
                </c:pt>
                <c:pt idx="94">
                  <c:v>5324</c:v>
                </c:pt>
                <c:pt idx="95">
                  <c:v>5324</c:v>
                </c:pt>
                <c:pt idx="96">
                  <c:v>5324</c:v>
                </c:pt>
                <c:pt idx="97">
                  <c:v>5324</c:v>
                </c:pt>
                <c:pt idx="98">
                  <c:v>5324</c:v>
                </c:pt>
                <c:pt idx="99">
                  <c:v>5324</c:v>
                </c:pt>
                <c:pt idx="100">
                  <c:v>5324</c:v>
                </c:pt>
                <c:pt idx="101">
                  <c:v>5324</c:v>
                </c:pt>
                <c:pt idx="102">
                  <c:v>5324</c:v>
                </c:pt>
                <c:pt idx="103">
                  <c:v>5324</c:v>
                </c:pt>
                <c:pt idx="104">
                  <c:v>5324</c:v>
                </c:pt>
                <c:pt idx="105">
                  <c:v>5324</c:v>
                </c:pt>
                <c:pt idx="106">
                  <c:v>5324</c:v>
                </c:pt>
                <c:pt idx="107">
                  <c:v>5324</c:v>
                </c:pt>
                <c:pt idx="108">
                  <c:v>5324</c:v>
                </c:pt>
                <c:pt idx="109">
                  <c:v>5324</c:v>
                </c:pt>
                <c:pt idx="110">
                  <c:v>5324</c:v>
                </c:pt>
                <c:pt idx="111">
                  <c:v>5324</c:v>
                </c:pt>
                <c:pt idx="112">
                  <c:v>5324</c:v>
                </c:pt>
                <c:pt idx="113">
                  <c:v>5324</c:v>
                </c:pt>
                <c:pt idx="114">
                  <c:v>5324</c:v>
                </c:pt>
                <c:pt idx="115">
                  <c:v>5324</c:v>
                </c:pt>
                <c:pt idx="116">
                  <c:v>5324</c:v>
                </c:pt>
                <c:pt idx="117">
                  <c:v>5324</c:v>
                </c:pt>
                <c:pt idx="118">
                  <c:v>5324</c:v>
                </c:pt>
                <c:pt idx="119">
                  <c:v>5324</c:v>
                </c:pt>
                <c:pt idx="120">
                  <c:v>5324</c:v>
                </c:pt>
                <c:pt idx="121">
                  <c:v>5324</c:v>
                </c:pt>
                <c:pt idx="122">
                  <c:v>5324</c:v>
                </c:pt>
                <c:pt idx="123">
                  <c:v>5324</c:v>
                </c:pt>
                <c:pt idx="124">
                  <c:v>5324</c:v>
                </c:pt>
                <c:pt idx="125">
                  <c:v>5324</c:v>
                </c:pt>
                <c:pt idx="126">
                  <c:v>5324</c:v>
                </c:pt>
                <c:pt idx="127">
                  <c:v>5324</c:v>
                </c:pt>
                <c:pt idx="128">
                  <c:v>5324</c:v>
                </c:pt>
                <c:pt idx="129">
                  <c:v>5324</c:v>
                </c:pt>
                <c:pt idx="130">
                  <c:v>5324</c:v>
                </c:pt>
                <c:pt idx="131">
                  <c:v>5324</c:v>
                </c:pt>
                <c:pt idx="132">
                  <c:v>5324</c:v>
                </c:pt>
                <c:pt idx="133">
                  <c:v>5324</c:v>
                </c:pt>
                <c:pt idx="134">
                  <c:v>5324</c:v>
                </c:pt>
                <c:pt idx="135">
                  <c:v>5324</c:v>
                </c:pt>
                <c:pt idx="136">
                  <c:v>5324</c:v>
                </c:pt>
                <c:pt idx="137">
                  <c:v>5324</c:v>
                </c:pt>
                <c:pt idx="138">
                  <c:v>5324</c:v>
                </c:pt>
                <c:pt idx="139">
                  <c:v>5324</c:v>
                </c:pt>
                <c:pt idx="140">
                  <c:v>5324</c:v>
                </c:pt>
                <c:pt idx="141">
                  <c:v>5324</c:v>
                </c:pt>
                <c:pt idx="142">
                  <c:v>5324</c:v>
                </c:pt>
                <c:pt idx="143">
                  <c:v>5324</c:v>
                </c:pt>
                <c:pt idx="144">
                  <c:v>5324</c:v>
                </c:pt>
                <c:pt idx="145">
                  <c:v>5324</c:v>
                </c:pt>
                <c:pt idx="146">
                  <c:v>5324</c:v>
                </c:pt>
                <c:pt idx="147">
                  <c:v>5324</c:v>
                </c:pt>
                <c:pt idx="148">
                  <c:v>5324</c:v>
                </c:pt>
                <c:pt idx="149">
                  <c:v>5324</c:v>
                </c:pt>
                <c:pt idx="150">
                  <c:v>5324</c:v>
                </c:pt>
                <c:pt idx="151">
                  <c:v>5324</c:v>
                </c:pt>
                <c:pt idx="152">
                  <c:v>5324</c:v>
                </c:pt>
                <c:pt idx="153">
                  <c:v>5324</c:v>
                </c:pt>
                <c:pt idx="154">
                  <c:v>5324</c:v>
                </c:pt>
                <c:pt idx="155">
                  <c:v>5324</c:v>
                </c:pt>
                <c:pt idx="156">
                  <c:v>5324</c:v>
                </c:pt>
                <c:pt idx="157">
                  <c:v>5324</c:v>
                </c:pt>
                <c:pt idx="158">
                  <c:v>5324</c:v>
                </c:pt>
                <c:pt idx="159">
                  <c:v>5324</c:v>
                </c:pt>
                <c:pt idx="160">
                  <c:v>5324</c:v>
                </c:pt>
                <c:pt idx="161">
                  <c:v>5324</c:v>
                </c:pt>
                <c:pt idx="162">
                  <c:v>5324</c:v>
                </c:pt>
                <c:pt idx="163">
                  <c:v>5324</c:v>
                </c:pt>
                <c:pt idx="164">
                  <c:v>5324</c:v>
                </c:pt>
                <c:pt idx="165">
                  <c:v>5324</c:v>
                </c:pt>
                <c:pt idx="166">
                  <c:v>5324</c:v>
                </c:pt>
                <c:pt idx="167">
                  <c:v>5324</c:v>
                </c:pt>
                <c:pt idx="168">
                  <c:v>5324</c:v>
                </c:pt>
                <c:pt idx="169">
                  <c:v>5324</c:v>
                </c:pt>
                <c:pt idx="170">
                  <c:v>5324</c:v>
                </c:pt>
                <c:pt idx="171">
                  <c:v>5324</c:v>
                </c:pt>
                <c:pt idx="172">
                  <c:v>5324</c:v>
                </c:pt>
                <c:pt idx="173">
                  <c:v>5324</c:v>
                </c:pt>
                <c:pt idx="174">
                  <c:v>5324</c:v>
                </c:pt>
                <c:pt idx="175">
                  <c:v>5324</c:v>
                </c:pt>
                <c:pt idx="176">
                  <c:v>5324</c:v>
                </c:pt>
                <c:pt idx="177">
                  <c:v>5324</c:v>
                </c:pt>
                <c:pt idx="178">
                  <c:v>5324</c:v>
                </c:pt>
                <c:pt idx="179">
                  <c:v>5324</c:v>
                </c:pt>
                <c:pt idx="180">
                  <c:v>5324</c:v>
                </c:pt>
                <c:pt idx="181">
                  <c:v>5324</c:v>
                </c:pt>
                <c:pt idx="182">
                  <c:v>5324</c:v>
                </c:pt>
                <c:pt idx="183">
                  <c:v>5324</c:v>
                </c:pt>
                <c:pt idx="184">
                  <c:v>5324</c:v>
                </c:pt>
                <c:pt idx="185">
                  <c:v>5324</c:v>
                </c:pt>
                <c:pt idx="186">
                  <c:v>5324</c:v>
                </c:pt>
                <c:pt idx="187">
                  <c:v>5324</c:v>
                </c:pt>
                <c:pt idx="188">
                  <c:v>5324</c:v>
                </c:pt>
                <c:pt idx="189">
                  <c:v>5324</c:v>
                </c:pt>
                <c:pt idx="190">
                  <c:v>5324</c:v>
                </c:pt>
                <c:pt idx="191">
                  <c:v>5324</c:v>
                </c:pt>
                <c:pt idx="192">
                  <c:v>5324</c:v>
                </c:pt>
                <c:pt idx="193">
                  <c:v>5324</c:v>
                </c:pt>
                <c:pt idx="194">
                  <c:v>5324</c:v>
                </c:pt>
                <c:pt idx="195">
                  <c:v>5324</c:v>
                </c:pt>
                <c:pt idx="196">
                  <c:v>5324</c:v>
                </c:pt>
                <c:pt idx="197">
                  <c:v>5324</c:v>
                </c:pt>
                <c:pt idx="198">
                  <c:v>5324</c:v>
                </c:pt>
                <c:pt idx="199">
                  <c:v>5324</c:v>
                </c:pt>
                <c:pt idx="200">
                  <c:v>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3781</c:v>
                </c:pt>
                <c:pt idx="31" formatCode="0">
                  <c:v>4067</c:v>
                </c:pt>
                <c:pt idx="32" formatCode="0">
                  <c:v>4328</c:v>
                </c:pt>
                <c:pt idx="33" formatCode="0">
                  <c:v>4558</c:v>
                </c:pt>
                <c:pt idx="34" formatCode="0">
                  <c:v>4752</c:v>
                </c:pt>
                <c:pt idx="35" formatCode="0">
                  <c:v>4905</c:v>
                </c:pt>
                <c:pt idx="36" formatCode="0">
                  <c:v>5013</c:v>
                </c:pt>
                <c:pt idx="37" formatCode="0">
                  <c:v>5072</c:v>
                </c:pt>
                <c:pt idx="38" formatCode="0">
                  <c:v>5077</c:v>
                </c:pt>
                <c:pt idx="39" formatCode="0">
                  <c:v>5023</c:v>
                </c:pt>
                <c:pt idx="40" formatCode="0">
                  <c:v>4904</c:v>
                </c:pt>
                <c:pt idx="41" formatCode="0">
                  <c:v>4715</c:v>
                </c:pt>
                <c:pt idx="42" formatCode="0">
                  <c:v>4449</c:v>
                </c:pt>
                <c:pt idx="43" formatCode="0">
                  <c:v>4103</c:v>
                </c:pt>
                <c:pt idx="44" formatCode="0">
                  <c:v>3677</c:v>
                </c:pt>
                <c:pt idx="45" formatCode="0">
                  <c:v>3178</c:v>
                </c:pt>
                <c:pt idx="46" formatCode="0">
                  <c:v>2622</c:v>
                </c:pt>
                <c:pt idx="47" formatCode="0">
                  <c:v>2040</c:v>
                </c:pt>
                <c:pt idx="48" formatCode="0">
                  <c:v>1475</c:v>
                </c:pt>
                <c:pt idx="49">
                  <c:v>974</c:v>
                </c:pt>
                <c:pt idx="50">
                  <c:v>577</c:v>
                </c:pt>
                <c:pt idx="51">
                  <c:v>301</c:v>
                </c:pt>
                <c:pt idx="52">
                  <c:v>136</c:v>
                </c:pt>
                <c:pt idx="53">
                  <c:v>52</c:v>
                </c:pt>
                <c:pt idx="54">
                  <c:v>16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138</c:v>
                </c:pt>
                <c:pt idx="1">
                  <c:v>167</c:v>
                </c:pt>
                <c:pt idx="2">
                  <c:v>233</c:v>
                </c:pt>
                <c:pt idx="3">
                  <c:v>294</c:v>
                </c:pt>
                <c:pt idx="4">
                  <c:v>350</c:v>
                </c:pt>
                <c:pt idx="5">
                  <c:v>408</c:v>
                </c:pt>
                <c:pt idx="6">
                  <c:v>542</c:v>
                </c:pt>
                <c:pt idx="7">
                  <c:v>689</c:v>
                </c:pt>
                <c:pt idx="8">
                  <c:v>870</c:v>
                </c:pt>
                <c:pt idx="9">
                  <c:v>1060</c:v>
                </c:pt>
                <c:pt idx="10" formatCode="0">
                  <c:v>1385</c:v>
                </c:pt>
                <c:pt idx="11">
                  <c:v>1614</c:v>
                </c:pt>
                <c:pt idx="12">
                  <c:v>1860</c:v>
                </c:pt>
                <c:pt idx="13">
                  <c:v>2113</c:v>
                </c:pt>
                <c:pt idx="14">
                  <c:v>2514</c:v>
                </c:pt>
                <c:pt idx="15">
                  <c:v>2944</c:v>
                </c:pt>
                <c:pt idx="16">
                  <c:v>3242</c:v>
                </c:pt>
                <c:pt idx="17">
                  <c:v>3781</c:v>
                </c:pt>
                <c:pt idx="18">
                  <c:v>4067</c:v>
                </c:pt>
                <c:pt idx="19">
                  <c:v>4328</c:v>
                </c:pt>
                <c:pt idx="20">
                  <c:v>4558</c:v>
                </c:pt>
                <c:pt idx="21">
                  <c:v>4752</c:v>
                </c:pt>
                <c:pt idx="22">
                  <c:v>4905</c:v>
                </c:pt>
                <c:pt idx="23">
                  <c:v>5013</c:v>
                </c:pt>
                <c:pt idx="24">
                  <c:v>5072</c:v>
                </c:pt>
                <c:pt idx="25">
                  <c:v>5077</c:v>
                </c:pt>
                <c:pt idx="26">
                  <c:v>5023</c:v>
                </c:pt>
                <c:pt idx="27">
                  <c:v>4904</c:v>
                </c:pt>
                <c:pt idx="28">
                  <c:v>4715</c:v>
                </c:pt>
                <c:pt idx="29">
                  <c:v>4449</c:v>
                </c:pt>
                <c:pt idx="30">
                  <c:v>4103</c:v>
                </c:pt>
                <c:pt idx="31">
                  <c:v>3677</c:v>
                </c:pt>
                <c:pt idx="32">
                  <c:v>3178</c:v>
                </c:pt>
                <c:pt idx="33">
                  <c:v>2622</c:v>
                </c:pt>
                <c:pt idx="34">
                  <c:v>2040</c:v>
                </c:pt>
                <c:pt idx="35">
                  <c:v>1475</c:v>
                </c:pt>
                <c:pt idx="36">
                  <c:v>974</c:v>
                </c:pt>
                <c:pt idx="37">
                  <c:v>577</c:v>
                </c:pt>
                <c:pt idx="38">
                  <c:v>301</c:v>
                </c:pt>
                <c:pt idx="39">
                  <c:v>136</c:v>
                </c:pt>
                <c:pt idx="40">
                  <c:v>52</c:v>
                </c:pt>
                <c:pt idx="41">
                  <c:v>16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O1" zoomScale="70" zoomScaleNormal="70" workbookViewId="0">
      <selection activeCell="P13" sqref="P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39" t="s">
        <v>32</v>
      </c>
      <c r="C2" s="140"/>
      <c r="D2" s="140"/>
      <c r="E2" s="140"/>
      <c r="F2" s="140"/>
      <c r="G2" s="141"/>
      <c r="H2" s="142" t="s">
        <v>33</v>
      </c>
      <c r="I2" s="143"/>
      <c r="J2" s="143"/>
      <c r="K2" s="143"/>
      <c r="L2" s="143"/>
      <c r="M2" s="143"/>
      <c r="N2" s="144"/>
      <c r="P2" s="142" t="s">
        <v>30</v>
      </c>
      <c r="Q2" s="143"/>
      <c r="R2" s="143"/>
      <c r="S2" s="143"/>
      <c r="T2" s="143"/>
      <c r="U2" s="144"/>
      <c r="W2" s="145" t="s">
        <v>17</v>
      </c>
      <c r="X2" s="146"/>
      <c r="Y2" s="146"/>
      <c r="Z2" s="147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48" t="s">
        <v>26</v>
      </c>
      <c r="Q3" s="149"/>
      <c r="R3" s="149"/>
      <c r="S3" s="149"/>
      <c r="T3" s="150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51" t="s">
        <v>27</v>
      </c>
      <c r="Q4" s="152"/>
      <c r="R4" s="152"/>
      <c r="S4" s="152"/>
      <c r="T4" s="153"/>
      <c r="U4" s="65">
        <f>1084.3*1000</f>
        <v>1084300</v>
      </c>
      <c r="W4" s="41">
        <f>(4/100)/17.45</f>
        <v>2.2922636103151865E-3</v>
      </c>
      <c r="X4" s="42">
        <f>(S13+T13+U13+W4*(Q13+R13))/(2*Q13)</f>
        <v>1.3477863075951823E-3</v>
      </c>
      <c r="Y4" s="42">
        <f>(T13+Q13*(W4-X4))/(P13*Q13)</f>
        <v>2.9356427502177482E-5</v>
      </c>
      <c r="Z4" s="43">
        <f>(S13 + Y4*P13*Q13)/R13</f>
        <v>-0.21486094462294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48" t="s">
        <v>28</v>
      </c>
      <c r="Q5" s="149"/>
      <c r="R5" s="149"/>
      <c r="S5" s="149"/>
      <c r="T5" s="150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48" t="s">
        <v>34</v>
      </c>
      <c r="Q6" s="149"/>
      <c r="R6" s="149"/>
      <c r="S6" s="149"/>
      <c r="T6" s="150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48" t="s">
        <v>35</v>
      </c>
      <c r="Q7" s="149"/>
      <c r="R7" s="149"/>
      <c r="S7" s="149"/>
      <c r="T7" s="150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48" t="s">
        <v>36</v>
      </c>
      <c r="Q8" s="149"/>
      <c r="R8" s="149"/>
      <c r="S8" s="149"/>
      <c r="T8" s="150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54" t="s">
        <v>29</v>
      </c>
      <c r="Q9" s="155"/>
      <c r="R9" s="155"/>
      <c r="S9" s="155"/>
      <c r="T9" s="156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42" t="s">
        <v>25</v>
      </c>
      <c r="Q11" s="143"/>
      <c r="R11" s="143"/>
      <c r="S11" s="143"/>
      <c r="T11" s="143"/>
      <c r="U11" s="144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SUM(I17:I33)/COUNT(I17:I33)</f>
        <v>5486.0588235294117</v>
      </c>
      <c r="Q13" s="21">
        <f t="shared" ref="Q13:U13" si="8">SUM(J17:J33)/COUNT(J17:J33)</f>
        <v>1235.9411764705883</v>
      </c>
      <c r="R13" s="21">
        <f t="shared" si="8"/>
        <v>37.823529411764703</v>
      </c>
      <c r="S13" s="21">
        <f t="shared" si="8"/>
        <v>-207.1764705882353</v>
      </c>
      <c r="T13" s="21">
        <f t="shared" si="8"/>
        <v>197.88235294117646</v>
      </c>
      <c r="U13" s="29">
        <f t="shared" si="8"/>
        <v>9.7058823529411757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80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2.3098436936065327E-5</v>
      </c>
      <c r="Q17" s="67">
        <f t="shared" ref="Q17:Q31" si="10">(1+W$4-X$4)*(1+W$4+Z$4)-Y$4*((Z$4*K16)+((I16+J16)*(1+W$4+Z$4)))</f>
        <v>0.63174371118274386</v>
      </c>
      <c r="R17" s="67">
        <f t="shared" ref="R17:R31" si="11">-J16*(1+W$4+Z$4)</f>
        <v>-88.192307726586009</v>
      </c>
      <c r="S17" s="132">
        <f t="shared" ref="S17:S26" si="12">INT((-Q17+SQRT((Q17^2)-(4*P17*R17)))/(2*P17))</f>
        <v>138</v>
      </c>
      <c r="T17" s="32">
        <f t="shared" ref="T17:T26" si="13">J17</f>
        <v>135</v>
      </c>
      <c r="U17" s="50">
        <f t="shared" ref="U17:U31" si="14">S17-T17</f>
        <v>3</v>
      </c>
      <c r="V17" s="99">
        <f t="shared" ref="V17:V31" si="15">U17/T17</f>
        <v>2.2222222222222223E-2</v>
      </c>
      <c r="W17" s="33">
        <f>U17</f>
        <v>3</v>
      </c>
      <c r="X17" s="72">
        <f>V17</f>
        <v>2.2222222222222223E-2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2.3098436936065327E-5</v>
      </c>
      <c r="Q18" s="38">
        <f t="shared" si="10"/>
        <v>0.6317899435236014</v>
      </c>
      <c r="R18" s="38">
        <f t="shared" si="11"/>
        <v>-106.30322806329563</v>
      </c>
      <c r="S18" s="133">
        <f t="shared" si="12"/>
        <v>167</v>
      </c>
      <c r="T18" s="7">
        <f t="shared" si="13"/>
        <v>189</v>
      </c>
      <c r="U18" s="2">
        <f t="shared" si="14"/>
        <v>-22</v>
      </c>
      <c r="V18" s="100">
        <f t="shared" si="15"/>
        <v>-0.1164021164021164</v>
      </c>
      <c r="W18" s="25">
        <f t="shared" ref="W18:W31" si="16">W17+U18</f>
        <v>-19</v>
      </c>
      <c r="X18" s="73">
        <f t="shared" ref="X18:X31" si="17">V18+X17</f>
        <v>-9.4179894179894169E-2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2.3098436936065327E-5</v>
      </c>
      <c r="Q19" s="70">
        <f t="shared" si="10"/>
        <v>0.6318424834142029</v>
      </c>
      <c r="R19" s="70">
        <f t="shared" si="11"/>
        <v>-148.82451928861389</v>
      </c>
      <c r="S19" s="134">
        <f t="shared" si="12"/>
        <v>233</v>
      </c>
      <c r="T19" s="8">
        <f t="shared" si="13"/>
        <v>239</v>
      </c>
      <c r="U19" s="3">
        <f t="shared" si="14"/>
        <v>-6</v>
      </c>
      <c r="V19" s="101">
        <f t="shared" si="15"/>
        <v>-2.5104602510460251E-2</v>
      </c>
      <c r="W19" s="13">
        <f t="shared" si="16"/>
        <v>-25</v>
      </c>
      <c r="X19" s="74">
        <f t="shared" si="17"/>
        <v>-0.11928449669035442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2.3098436936065327E-5</v>
      </c>
      <c r="Q20" s="38">
        <f t="shared" si="10"/>
        <v>0.63188871575506045</v>
      </c>
      <c r="R20" s="38">
        <f t="shared" si="11"/>
        <v>-188.19608523798263</v>
      </c>
      <c r="S20" s="133">
        <f t="shared" si="12"/>
        <v>294</v>
      </c>
      <c r="T20" s="7">
        <f t="shared" si="13"/>
        <v>285</v>
      </c>
      <c r="U20" s="2">
        <f t="shared" si="14"/>
        <v>9</v>
      </c>
      <c r="V20" s="100">
        <f t="shared" si="15"/>
        <v>3.1578947368421054E-2</v>
      </c>
      <c r="W20" s="25">
        <f t="shared" si="16"/>
        <v>-16</v>
      </c>
      <c r="X20" s="73">
        <f t="shared" si="17"/>
        <v>-8.7705549321933363E-2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2.3098436936065327E-5</v>
      </c>
      <c r="Q21" s="70">
        <f t="shared" si="10"/>
        <v>0.63188871575506045</v>
      </c>
      <c r="R21" s="70">
        <f t="shared" si="11"/>
        <v>-224.41792591140188</v>
      </c>
      <c r="S21" s="134">
        <f t="shared" si="12"/>
        <v>350</v>
      </c>
      <c r="T21" s="8">
        <f t="shared" si="13"/>
        <v>333</v>
      </c>
      <c r="U21" s="3">
        <f t="shared" si="14"/>
        <v>17</v>
      </c>
      <c r="V21" s="101">
        <f t="shared" si="15"/>
        <v>5.1051051051051052E-2</v>
      </c>
      <c r="W21" s="13">
        <f t="shared" si="16"/>
        <v>1</v>
      </c>
      <c r="X21" s="74">
        <f t="shared" si="17"/>
        <v>-3.665449827088231E-2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2.3098436936065327E-5</v>
      </c>
      <c r="Q22" s="38">
        <f t="shared" si="10"/>
        <v>0.6319349480959181</v>
      </c>
      <c r="R22" s="38">
        <f t="shared" si="11"/>
        <v>-262.21462922279591</v>
      </c>
      <c r="S22" s="133">
        <f t="shared" si="12"/>
        <v>408</v>
      </c>
      <c r="T22" s="7">
        <f t="shared" si="13"/>
        <v>444</v>
      </c>
      <c r="U22" s="2">
        <f t="shared" si="14"/>
        <v>-36</v>
      </c>
      <c r="V22" s="100">
        <f t="shared" si="15"/>
        <v>-8.1081081081081086E-2</v>
      </c>
      <c r="W22" s="25">
        <f t="shared" si="16"/>
        <v>-35</v>
      </c>
      <c r="X22" s="73">
        <f t="shared" si="17"/>
        <v>-0.1177355793519634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2.3098436936065327E-5</v>
      </c>
      <c r="Q23" s="70">
        <f t="shared" si="10"/>
        <v>0.63198118043677565</v>
      </c>
      <c r="R23" s="70">
        <f t="shared" si="11"/>
        <v>-349.61950563039454</v>
      </c>
      <c r="S23" s="134">
        <f t="shared" si="12"/>
        <v>542</v>
      </c>
      <c r="T23" s="8">
        <f t="shared" si="13"/>
        <v>567</v>
      </c>
      <c r="U23" s="3">
        <f t="shared" si="14"/>
        <v>-25</v>
      </c>
      <c r="V23" s="101">
        <f t="shared" si="15"/>
        <v>-4.4091710758377423E-2</v>
      </c>
      <c r="W23" s="13">
        <f t="shared" si="16"/>
        <v>-60</v>
      </c>
      <c r="X23" s="74">
        <f t="shared" si="17"/>
        <v>-0.1618272901103408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2.3098436936065327E-5</v>
      </c>
      <c r="Q24" s="38">
        <f t="shared" si="10"/>
        <v>0.63203372032737715</v>
      </c>
      <c r="R24" s="38">
        <f t="shared" si="11"/>
        <v>-446.47355786584166</v>
      </c>
      <c r="S24" s="133">
        <f t="shared" si="12"/>
        <v>689</v>
      </c>
      <c r="T24" s="7">
        <f t="shared" si="13"/>
        <v>721</v>
      </c>
      <c r="U24" s="2">
        <f t="shared" si="14"/>
        <v>-32</v>
      </c>
      <c r="V24" s="100">
        <f t="shared" si="15"/>
        <v>-4.4382801664355064E-2</v>
      </c>
      <c r="W24" s="25">
        <f t="shared" si="16"/>
        <v>-92</v>
      </c>
      <c r="X24" s="73">
        <f t="shared" si="17"/>
        <v>-0.20621009177469588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2.3098436936065327E-5</v>
      </c>
      <c r="Q25" s="70">
        <f t="shared" si="10"/>
        <v>0.63231742192226659</v>
      </c>
      <c r="R25" s="70">
        <f t="shared" si="11"/>
        <v>-567.73798098989744</v>
      </c>
      <c r="S25" s="134">
        <f t="shared" si="12"/>
        <v>870</v>
      </c>
      <c r="T25" s="8">
        <f t="shared" si="13"/>
        <v>885</v>
      </c>
      <c r="U25" s="3">
        <f t="shared" si="14"/>
        <v>-15</v>
      </c>
      <c r="V25" s="101">
        <f t="shared" si="15"/>
        <v>-1.6949152542372881E-2</v>
      </c>
      <c r="W25" s="13">
        <f t="shared" si="16"/>
        <v>-107</v>
      </c>
      <c r="X25" s="74">
        <f t="shared" si="17"/>
        <v>-0.22315924431706877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2.3098436936065327E-5</v>
      </c>
      <c r="Q26" s="38">
        <f t="shared" si="10"/>
        <v>0.63247296210142046</v>
      </c>
      <c r="R26" s="38">
        <f t="shared" si="11"/>
        <v>-696.87671730382692</v>
      </c>
      <c r="S26" s="133">
        <f t="shared" si="12"/>
        <v>1060</v>
      </c>
      <c r="T26" s="7">
        <f t="shared" si="13"/>
        <v>1170</v>
      </c>
      <c r="U26" s="2">
        <f t="shared" si="14"/>
        <v>-110</v>
      </c>
      <c r="V26" s="100">
        <f t="shared" si="15"/>
        <v>-9.4017094017094016E-2</v>
      </c>
      <c r="W26" s="25">
        <f t="shared" si="16"/>
        <v>-217</v>
      </c>
      <c r="X26" s="73">
        <f t="shared" si="17"/>
        <v>-0.31717633833416281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2.3098436936065327E-5</v>
      </c>
      <c r="Q27" s="70">
        <f t="shared" si="10"/>
        <v>0.63272304645494004</v>
      </c>
      <c r="R27" s="70">
        <f t="shared" si="11"/>
        <v>-921.2946432152288</v>
      </c>
      <c r="S27" s="135">
        <f>INT(((-Q27+SQRT((Q27^2)-(4*P27*R27)))/(2*P27)))</f>
        <v>1385</v>
      </c>
      <c r="T27" s="8">
        <v>1374</v>
      </c>
      <c r="U27" s="3">
        <f t="shared" si="14"/>
        <v>11</v>
      </c>
      <c r="V27" s="101">
        <f t="shared" si="15"/>
        <v>8.0058224163027658E-3</v>
      </c>
      <c r="W27" s="3">
        <f t="shared" si="16"/>
        <v>-206</v>
      </c>
      <c r="X27" s="74">
        <f t="shared" si="17"/>
        <v>-0.30917051591786004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2.3098436936065327E-5</v>
      </c>
      <c r="Q28" s="38">
        <f t="shared" si="10"/>
        <v>0.63286174347751278</v>
      </c>
      <c r="R28" s="38">
        <f t="shared" si="11"/>
        <v>-1081.9306322886534</v>
      </c>
      <c r="S28" s="133">
        <f>INT(((-Q28+SQRT((Q28^2)-(4*P28*R28)))/(2*P28)))</f>
        <v>1614</v>
      </c>
      <c r="T28" s="119">
        <v>1598</v>
      </c>
      <c r="U28" s="116">
        <f t="shared" si="14"/>
        <v>16</v>
      </c>
      <c r="V28" s="117">
        <f t="shared" si="15"/>
        <v>1.0012515644555695E-2</v>
      </c>
      <c r="W28" s="116">
        <f t="shared" si="16"/>
        <v>-190</v>
      </c>
      <c r="X28" s="118">
        <f t="shared" si="17"/>
        <v>-0.29915800027330436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2.3098436936065327E-5</v>
      </c>
      <c r="Q29" s="70">
        <f t="shared" si="10"/>
        <v>0.63326944750283687</v>
      </c>
      <c r="R29" s="70">
        <f t="shared" si="11"/>
        <v>-1258.3152477418253</v>
      </c>
      <c r="S29" s="134">
        <f>INT(((-Q29+SQRT((Q29^2)-(4*P29*R29)))/(2*P29)))</f>
        <v>1860</v>
      </c>
      <c r="T29" s="128">
        <v>1832</v>
      </c>
      <c r="U29" s="14">
        <f t="shared" si="14"/>
        <v>28</v>
      </c>
      <c r="V29" s="101">
        <f t="shared" si="15"/>
        <v>1.5283842794759825E-2</v>
      </c>
      <c r="W29" s="14">
        <f t="shared" si="16"/>
        <v>-162</v>
      </c>
      <c r="X29" s="74">
        <f t="shared" si="17"/>
        <v>-0.28387415747854455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2.3098436936065327E-5</v>
      </c>
      <c r="Q30" s="38">
        <f t="shared" si="10"/>
        <v>0.6336856076423476</v>
      </c>
      <c r="R30" s="38">
        <f t="shared" si="11"/>
        <v>-1442.5741763848712</v>
      </c>
      <c r="S30" s="133">
        <f>INT(((-Q30+SQRT((Q30^2)-(4*P30*R30)))/(2*P30)))</f>
        <v>2113</v>
      </c>
      <c r="T30" s="131">
        <f>J30</f>
        <v>2211</v>
      </c>
      <c r="U30" s="102">
        <f t="shared" si="14"/>
        <v>-98</v>
      </c>
      <c r="V30" s="100">
        <f t="shared" si="15"/>
        <v>-4.4323835368611487E-2</v>
      </c>
      <c r="W30" s="102">
        <f t="shared" si="16"/>
        <v>-260</v>
      </c>
      <c r="X30" s="73">
        <f t="shared" si="17"/>
        <v>-0.32819799284715606</v>
      </c>
    </row>
    <row r="31" spans="2:24" x14ac:dyDescent="0.25">
      <c r="B31" s="8">
        <v>27</v>
      </c>
      <c r="C31" s="136">
        <v>43918</v>
      </c>
      <c r="D31" s="36">
        <f>J31+F31+E31</f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2"/>
        <v>4041</v>
      </c>
      <c r="J31" s="22">
        <v>2627</v>
      </c>
      <c r="K31" s="26">
        <f t="shared" si="43"/>
        <v>95</v>
      </c>
      <c r="L31" s="137">
        <f t="shared" ref="L31:L58" si="47">I31-I30</f>
        <v>-428</v>
      </c>
      <c r="M31" s="22">
        <f t="shared" si="19"/>
        <v>416</v>
      </c>
      <c r="N31" s="26">
        <f t="shared" ref="N31:N58" si="48">K31-K30</f>
        <v>28</v>
      </c>
      <c r="P31" s="71">
        <f t="shared" si="9"/>
        <v>2.3098436936065327E-5</v>
      </c>
      <c r="Q31" s="70">
        <f t="shared" si="10"/>
        <v>0.63418161736408574</v>
      </c>
      <c r="R31" s="70">
        <f t="shared" si="11"/>
        <v>-1741.0106462810863</v>
      </c>
      <c r="S31" s="134">
        <f>INT(((-Q31+SQRT((Q31^2)-(4*P31*R31)))/(2*P31)))</f>
        <v>2514</v>
      </c>
      <c r="T31" s="128">
        <f t="shared" ref="T31:T33" si="49">J31</f>
        <v>2627</v>
      </c>
      <c r="U31" s="14">
        <f t="shared" si="14"/>
        <v>-113</v>
      </c>
      <c r="V31" s="101">
        <f t="shared" si="15"/>
        <v>-4.3014845831747243E-2</v>
      </c>
      <c r="W31" s="14">
        <f t="shared" si="16"/>
        <v>-373</v>
      </c>
      <c r="X31" s="74">
        <f t="shared" si="17"/>
        <v>-0.37121283867890331</v>
      </c>
    </row>
    <row r="32" spans="2:24" x14ac:dyDescent="0.25">
      <c r="B32" s="7">
        <v>28</v>
      </c>
      <c r="C32" s="107">
        <v>43919</v>
      </c>
      <c r="D32" s="35">
        <f>J32+F32+E32</f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3" si="50">INT(U$3*U$9-D32-F32+E32)</f>
        <v>3721</v>
      </c>
      <c r="J32" s="25">
        <v>2925</v>
      </c>
      <c r="K32" s="24">
        <f t="shared" ref="K32:K33" si="51">E32</f>
        <v>153</v>
      </c>
      <c r="L32" s="104">
        <f t="shared" si="47"/>
        <v>-320</v>
      </c>
      <c r="M32" s="25">
        <f t="shared" si="19"/>
        <v>298</v>
      </c>
      <c r="N32" s="24">
        <f t="shared" si="48"/>
        <v>58</v>
      </c>
      <c r="O32" s="138"/>
      <c r="P32" s="39">
        <f t="shared" ref="P32:P48" si="52">Y$4*((1+W$4-X$4)*(1+W$4+Z$4)-X$4)</f>
        <v>2.3098436936065327E-5</v>
      </c>
      <c r="Q32" s="38">
        <f t="shared" ref="Q32:Q48" si="53">(1+W$4-X$4)*(1+W$4+Z$4)-Y$4*((Z$4*K31)+((I31+J31)*(1+W$4+Z$4)))</f>
        <v>0.63463562280205976</v>
      </c>
      <c r="R32" s="38">
        <f t="shared" ref="R32:R48" si="54">-J31*(1+W$4+Z$4)</f>
        <v>-2068.5820749798345</v>
      </c>
      <c r="S32" s="133">
        <f t="shared" ref="S32:S91" si="55">INT(((-Q32+SQRT((Q32^2)-(4*P32*R32)))/(2*P32)))</f>
        <v>2944</v>
      </c>
      <c r="T32" s="131">
        <f t="shared" si="49"/>
        <v>2925</v>
      </c>
      <c r="U32" s="102">
        <f t="shared" ref="U32" si="56">S32-T32</f>
        <v>19</v>
      </c>
      <c r="V32" s="100">
        <f t="shared" ref="V32" si="57">U32/T32</f>
        <v>6.4957264957264957E-3</v>
      </c>
      <c r="W32" s="102">
        <f t="shared" ref="W32" si="58">W31+U32</f>
        <v>-354</v>
      </c>
      <c r="X32" s="73">
        <f t="shared" ref="X32" si="59">V32+X31</f>
        <v>-0.36471711218317682</v>
      </c>
    </row>
    <row r="33" spans="2:30" ht="15.75" thickBot="1" x14ac:dyDescent="0.3">
      <c r="B33" s="160">
        <v>29</v>
      </c>
      <c r="C33" s="163">
        <v>43920</v>
      </c>
      <c r="D33" s="167">
        <f>J33+F33+E33</f>
        <v>3723</v>
      </c>
      <c r="E33" s="161">
        <v>168</v>
      </c>
      <c r="F33" s="162">
        <v>79</v>
      </c>
      <c r="G33" s="165">
        <f t="shared" si="2"/>
        <v>1.3791447968678633E-3</v>
      </c>
      <c r="H33" s="164">
        <f t="shared" si="7"/>
        <v>1.1860465116279071</v>
      </c>
      <c r="I33" s="168">
        <f t="shared" si="50"/>
        <v>3134</v>
      </c>
      <c r="J33" s="161">
        <v>3476</v>
      </c>
      <c r="K33" s="162">
        <f t="shared" si="51"/>
        <v>168</v>
      </c>
      <c r="L33" s="166">
        <f t="shared" si="47"/>
        <v>-587</v>
      </c>
      <c r="M33" s="161">
        <f t="shared" si="19"/>
        <v>551</v>
      </c>
      <c r="N33" s="162">
        <f t="shared" si="48"/>
        <v>15</v>
      </c>
      <c r="P33" s="175">
        <f t="shared" si="52"/>
        <v>2.3098436936065327E-5</v>
      </c>
      <c r="Q33" s="176">
        <f t="shared" si="53"/>
        <v>0.63551001643663796</v>
      </c>
      <c r="R33" s="176">
        <f t="shared" si="54"/>
        <v>-2303.2366080380721</v>
      </c>
      <c r="S33" s="181">
        <f t="shared" si="55"/>
        <v>3242</v>
      </c>
      <c r="T33" s="182">
        <f t="shared" si="49"/>
        <v>3476</v>
      </c>
      <c r="U33" s="177">
        <f t="shared" ref="U33" si="60">S33-T33</f>
        <v>-234</v>
      </c>
      <c r="V33" s="178">
        <f t="shared" ref="V33" si="61">U33/T33</f>
        <v>-6.7318757192174908E-2</v>
      </c>
      <c r="W33" s="177">
        <f t="shared" ref="W33" si="62">W32+U33</f>
        <v>-588</v>
      </c>
      <c r="X33" s="179">
        <f t="shared" ref="X33" si="63">V33+X32</f>
        <v>-0.43203586937535171</v>
      </c>
    </row>
    <row r="34" spans="2:30" x14ac:dyDescent="0.25">
      <c r="B34" s="76">
        <v>30</v>
      </c>
      <c r="C34" s="77">
        <v>43921</v>
      </c>
      <c r="D34" s="157">
        <f t="shared" ref="D33:D58" si="64">D33+IF(M34&gt;0,M34,0)</f>
        <v>4028</v>
      </c>
      <c r="E34" s="158">
        <f t="shared" ref="E33:E58" si="65">E33+IF(N34&gt;0,N34,0)</f>
        <v>219</v>
      </c>
      <c r="F34" s="159">
        <f>D34*(F$33/D$33)</f>
        <v>85.471931238248715</v>
      </c>
      <c r="G34" s="90">
        <f t="shared" si="2"/>
        <v>1.4921287246263102E-3</v>
      </c>
      <c r="H34" s="79">
        <f t="shared" si="7"/>
        <v>1.0819231802309965</v>
      </c>
      <c r="I34" s="157">
        <f t="shared" ref="I33:I58" si="66">INT((Z$4*K34+I33)/(1+Y$4*J34))</f>
        <v>2778</v>
      </c>
      <c r="J34" s="158">
        <f t="shared" ref="J33:J58" si="67">S34</f>
        <v>3781</v>
      </c>
      <c r="K34" s="159">
        <f t="shared" ref="K33:K58" si="68">INT((X$4*J34+K33)/(1+W$4+Z$4))</f>
        <v>219</v>
      </c>
      <c r="L34" s="157">
        <f t="shared" si="47"/>
        <v>-356</v>
      </c>
      <c r="M34" s="158">
        <f t="shared" si="19"/>
        <v>305</v>
      </c>
      <c r="N34" s="159">
        <f t="shared" si="48"/>
        <v>51</v>
      </c>
      <c r="P34" s="169">
        <f t="shared" si="52"/>
        <v>2.3098436936065327E-5</v>
      </c>
      <c r="Q34" s="170">
        <f t="shared" si="53"/>
        <v>0.63643681181823275</v>
      </c>
      <c r="R34" s="170">
        <f t="shared" si="54"/>
        <v>-2737.1112648001158</v>
      </c>
      <c r="S34" s="87">
        <f t="shared" si="55"/>
        <v>3781</v>
      </c>
      <c r="T34" s="171"/>
      <c r="U34" s="172"/>
      <c r="V34" s="173"/>
      <c r="W34" s="172"/>
      <c r="X34" s="174"/>
    </row>
    <row r="35" spans="2:30" x14ac:dyDescent="0.25">
      <c r="B35" s="8">
        <v>31</v>
      </c>
      <c r="C35" s="16">
        <v>43922</v>
      </c>
      <c r="D35" s="36">
        <f t="shared" si="64"/>
        <v>4314</v>
      </c>
      <c r="E35" s="22">
        <f t="shared" si="65"/>
        <v>285</v>
      </c>
      <c r="F35" s="26">
        <f t="shared" ref="F35:F98" si="69">D35*(F$33/D$33)</f>
        <v>91.540692989524572</v>
      </c>
      <c r="G35" s="91">
        <f t="shared" si="2"/>
        <v>1.5980743093440672E-3</v>
      </c>
      <c r="H35" s="58">
        <f t="shared" si="7"/>
        <v>1.0710029791459781</v>
      </c>
      <c r="I35" s="36">
        <f t="shared" si="66"/>
        <v>2426</v>
      </c>
      <c r="J35" s="13">
        <f t="shared" si="67"/>
        <v>4067</v>
      </c>
      <c r="K35" s="23">
        <f t="shared" si="68"/>
        <v>285</v>
      </c>
      <c r="L35" s="36">
        <f t="shared" si="47"/>
        <v>-352</v>
      </c>
      <c r="M35" s="13">
        <f t="shared" si="19"/>
        <v>286</v>
      </c>
      <c r="N35" s="23">
        <f t="shared" si="48"/>
        <v>66</v>
      </c>
      <c r="P35" s="71">
        <f t="shared" si="52"/>
        <v>2.3098436936065327E-5</v>
      </c>
      <c r="Q35" s="70">
        <f t="shared" si="53"/>
        <v>0.63793742154703881</v>
      </c>
      <c r="R35" s="70">
        <f t="shared" si="54"/>
        <v>-2977.2778170912652</v>
      </c>
      <c r="S35" s="11">
        <f t="shared" si="55"/>
        <v>4067</v>
      </c>
      <c r="T35" s="128"/>
      <c r="U35" s="14"/>
      <c r="V35" s="101"/>
      <c r="W35" s="14"/>
      <c r="X35" s="74"/>
    </row>
    <row r="36" spans="2:30" x14ac:dyDescent="0.25">
      <c r="B36" s="7">
        <v>32</v>
      </c>
      <c r="C36" s="17">
        <v>43923</v>
      </c>
      <c r="D36" s="35">
        <f t="shared" si="64"/>
        <v>4575</v>
      </c>
      <c r="E36" s="4">
        <f t="shared" si="65"/>
        <v>369</v>
      </c>
      <c r="F36" s="24">
        <f t="shared" si="69"/>
        <v>97.078968573730862</v>
      </c>
      <c r="G36" s="92">
        <f t="shared" ref="G36:G67" si="70">D36/U$3</f>
        <v>1.6947589163767054E-3</v>
      </c>
      <c r="H36" s="56">
        <f t="shared" si="7"/>
        <v>1.060500695410292</v>
      </c>
      <c r="I36" s="35">
        <f t="shared" si="66"/>
        <v>2082</v>
      </c>
      <c r="J36" s="25">
        <f t="shared" si="67"/>
        <v>4328</v>
      </c>
      <c r="K36" s="24">
        <f t="shared" si="68"/>
        <v>369</v>
      </c>
      <c r="L36" s="35">
        <f t="shared" si="47"/>
        <v>-344</v>
      </c>
      <c r="M36" s="25">
        <f t="shared" si="19"/>
        <v>261</v>
      </c>
      <c r="N36" s="24">
        <f t="shared" si="48"/>
        <v>84</v>
      </c>
      <c r="P36" s="39">
        <f t="shared" si="52"/>
        <v>2.3098436936065327E-5</v>
      </c>
      <c r="Q36" s="38">
        <f t="shared" si="53"/>
        <v>0.63987938707843506</v>
      </c>
      <c r="R36" s="38">
        <f t="shared" si="54"/>
        <v>-3202.4831743216546</v>
      </c>
      <c r="S36" s="12">
        <f t="shared" si="55"/>
        <v>4328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64"/>
        <v>4805</v>
      </c>
      <c r="E37" s="22">
        <f t="shared" si="65"/>
        <v>476</v>
      </c>
      <c r="F37" s="26">
        <f t="shared" si="69"/>
        <v>101.95944131077088</v>
      </c>
      <c r="G37" s="91">
        <f t="shared" si="70"/>
        <v>1.7799599110797967E-3</v>
      </c>
      <c r="H37" s="58">
        <f t="shared" si="7"/>
        <v>1.0502732240437158</v>
      </c>
      <c r="I37" s="36">
        <f t="shared" si="66"/>
        <v>1746</v>
      </c>
      <c r="J37" s="13">
        <f t="shared" si="67"/>
        <v>4558</v>
      </c>
      <c r="K37" s="23">
        <f t="shared" si="68"/>
        <v>476</v>
      </c>
      <c r="L37" s="36">
        <f t="shared" si="47"/>
        <v>-336</v>
      </c>
      <c r="M37" s="13">
        <f t="shared" si="19"/>
        <v>230</v>
      </c>
      <c r="N37" s="23">
        <f t="shared" si="48"/>
        <v>107</v>
      </c>
      <c r="P37" s="71">
        <f t="shared" si="52"/>
        <v>2.3098436936065327E-5</v>
      </c>
      <c r="Q37" s="70">
        <f t="shared" si="53"/>
        <v>0.64232786340251047</v>
      </c>
      <c r="R37" s="70">
        <f t="shared" si="54"/>
        <v>-3408.0027485773594</v>
      </c>
      <c r="S37" s="11">
        <f t="shared" si="55"/>
        <v>4558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4"/>
        <v>4999</v>
      </c>
      <c r="E38" s="4">
        <f t="shared" si="65"/>
        <v>612</v>
      </c>
      <c r="F38" s="24">
        <f t="shared" si="69"/>
        <v>106.07601396723072</v>
      </c>
      <c r="G38" s="92">
        <f t="shared" si="70"/>
        <v>1.8518250979163171E-3</v>
      </c>
      <c r="H38" s="56">
        <f t="shared" si="7"/>
        <v>1.0403746097814777</v>
      </c>
      <c r="I38" s="35">
        <f t="shared" si="66"/>
        <v>1416</v>
      </c>
      <c r="J38" s="25">
        <f t="shared" si="67"/>
        <v>4752</v>
      </c>
      <c r="K38" s="24">
        <f t="shared" si="68"/>
        <v>612</v>
      </c>
      <c r="L38" s="35">
        <f t="shared" si="47"/>
        <v>-330</v>
      </c>
      <c r="M38" s="25">
        <f t="shared" si="19"/>
        <v>194</v>
      </c>
      <c r="N38" s="24">
        <f t="shared" si="48"/>
        <v>136</v>
      </c>
      <c r="P38" s="39">
        <f t="shared" si="52"/>
        <v>2.3098436936065327E-5</v>
      </c>
      <c r="Q38" s="38">
        <f t="shared" si="53"/>
        <v>0.64545308529055734</v>
      </c>
      <c r="R38" s="38">
        <f t="shared" si="54"/>
        <v>-3589.1119519444555</v>
      </c>
      <c r="S38" s="12">
        <f t="shared" si="55"/>
        <v>4752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4"/>
        <v>5152</v>
      </c>
      <c r="E39" s="22">
        <f t="shared" si="65"/>
        <v>785</v>
      </c>
      <c r="F39" s="26">
        <f t="shared" si="69"/>
        <v>109.32258930969648</v>
      </c>
      <c r="G39" s="91">
        <f t="shared" si="70"/>
        <v>1.908502281349243E-3</v>
      </c>
      <c r="H39" s="58">
        <f t="shared" si="7"/>
        <v>1.0306061212242448</v>
      </c>
      <c r="I39" s="18">
        <f t="shared" si="66"/>
        <v>1090</v>
      </c>
      <c r="J39" s="22">
        <f t="shared" si="67"/>
        <v>4905</v>
      </c>
      <c r="K39" s="26">
        <f t="shared" si="68"/>
        <v>785</v>
      </c>
      <c r="L39" s="18">
        <f t="shared" si="47"/>
        <v>-326</v>
      </c>
      <c r="M39" s="22">
        <f t="shared" si="19"/>
        <v>153</v>
      </c>
      <c r="N39" s="26">
        <f t="shared" si="48"/>
        <v>173</v>
      </c>
      <c r="P39" s="71">
        <f t="shared" si="52"/>
        <v>2.3098436936065327E-5</v>
      </c>
      <c r="Q39" s="70">
        <f t="shared" si="53"/>
        <v>0.64945471123404042</v>
      </c>
      <c r="R39" s="70">
        <f t="shared" si="54"/>
        <v>-3741.8736278280062</v>
      </c>
      <c r="S39" s="11">
        <f t="shared" si="55"/>
        <v>4905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4"/>
        <v>5260</v>
      </c>
      <c r="E40" s="4">
        <f t="shared" si="65"/>
        <v>1005</v>
      </c>
      <c r="F40" s="24">
        <f t="shared" si="69"/>
        <v>111.61428955143701</v>
      </c>
      <c r="G40" s="92">
        <f t="shared" si="70"/>
        <v>1.9485097049489553E-3</v>
      </c>
      <c r="H40" s="56">
        <f t="shared" ref="H40:H71" si="71">D40/D39</f>
        <v>1.0209627329192548</v>
      </c>
      <c r="I40" s="35">
        <f t="shared" si="66"/>
        <v>761</v>
      </c>
      <c r="J40" s="25">
        <f t="shared" si="67"/>
        <v>5013</v>
      </c>
      <c r="K40" s="24">
        <f t="shared" si="68"/>
        <v>1005</v>
      </c>
      <c r="L40" s="35">
        <f t="shared" si="47"/>
        <v>-329</v>
      </c>
      <c r="M40" s="25">
        <f t="shared" si="19"/>
        <v>108</v>
      </c>
      <c r="N40" s="24">
        <f t="shared" si="48"/>
        <v>220</v>
      </c>
      <c r="P40" s="39">
        <f t="shared" si="52"/>
        <v>2.3098436936065327E-5</v>
      </c>
      <c r="Q40" s="38">
        <f t="shared" si="53"/>
        <v>0.65454501482391225</v>
      </c>
      <c r="R40" s="38">
        <f t="shared" si="54"/>
        <v>-3862.3506196330745</v>
      </c>
      <c r="S40" s="12">
        <f t="shared" si="55"/>
        <v>5013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4"/>
        <v>5319</v>
      </c>
      <c r="E41" s="22">
        <f t="shared" si="65"/>
        <v>1284</v>
      </c>
      <c r="F41" s="26">
        <f t="shared" si="69"/>
        <v>112.86623690572119</v>
      </c>
      <c r="G41" s="91">
        <f t="shared" si="70"/>
        <v>1.9703656122858353E-3</v>
      </c>
      <c r="H41" s="58">
        <f t="shared" si="71"/>
        <v>1.0112167300380228</v>
      </c>
      <c r="I41" s="18">
        <f t="shared" si="66"/>
        <v>422</v>
      </c>
      <c r="J41" s="22">
        <f t="shared" si="67"/>
        <v>5072</v>
      </c>
      <c r="K41" s="26">
        <f t="shared" si="68"/>
        <v>1284</v>
      </c>
      <c r="L41" s="18">
        <f t="shared" si="47"/>
        <v>-339</v>
      </c>
      <c r="M41" s="22">
        <f t="shared" si="19"/>
        <v>59</v>
      </c>
      <c r="N41" s="26">
        <f t="shared" si="48"/>
        <v>279</v>
      </c>
      <c r="P41" s="71">
        <f t="shared" si="52"/>
        <v>2.3098436936065327E-5</v>
      </c>
      <c r="Q41" s="70">
        <f t="shared" si="53"/>
        <v>0.6610413494323284</v>
      </c>
      <c r="R41" s="70">
        <f t="shared" si="54"/>
        <v>-3947.393202083711</v>
      </c>
      <c r="S41" s="11">
        <f t="shared" si="55"/>
        <v>5072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4"/>
        <v>5324</v>
      </c>
      <c r="E42" s="4">
        <f t="shared" si="65"/>
        <v>1639</v>
      </c>
      <c r="F42" s="24">
        <f t="shared" si="69"/>
        <v>112.9723341391351</v>
      </c>
      <c r="G42" s="92">
        <f t="shared" si="70"/>
        <v>1.972217807822859E-3</v>
      </c>
      <c r="H42" s="56">
        <f t="shared" si="71"/>
        <v>1.0009400263207371</v>
      </c>
      <c r="I42" s="35">
        <f t="shared" si="66"/>
        <v>60</v>
      </c>
      <c r="J42" s="25">
        <f t="shared" si="67"/>
        <v>5077</v>
      </c>
      <c r="K42" s="24">
        <f t="shared" si="68"/>
        <v>1639</v>
      </c>
      <c r="L42" s="35">
        <f t="shared" si="47"/>
        <v>-362</v>
      </c>
      <c r="M42" s="25">
        <f t="shared" si="19"/>
        <v>5</v>
      </c>
      <c r="N42" s="24">
        <f t="shared" si="48"/>
        <v>355</v>
      </c>
      <c r="P42" s="39">
        <f t="shared" si="52"/>
        <v>2.3098436936065327E-5</v>
      </c>
      <c r="Q42" s="38">
        <f t="shared" si="53"/>
        <v>0.66927368353093197</v>
      </c>
      <c r="R42" s="38">
        <f t="shared" si="54"/>
        <v>-3993.8516499039665</v>
      </c>
      <c r="S42" s="12">
        <f t="shared" si="55"/>
        <v>5077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4"/>
        <v>5324</v>
      </c>
      <c r="E43" s="22">
        <f t="shared" si="65"/>
        <v>2090</v>
      </c>
      <c r="F43" s="26">
        <f t="shared" si="69"/>
        <v>112.9723341391351</v>
      </c>
      <c r="G43" s="91">
        <f t="shared" si="70"/>
        <v>1.972217807822859E-3</v>
      </c>
      <c r="H43" s="58">
        <f t="shared" si="71"/>
        <v>1</v>
      </c>
      <c r="I43" s="18">
        <f t="shared" si="66"/>
        <v>-340</v>
      </c>
      <c r="J43" s="22">
        <f t="shared" si="67"/>
        <v>5023</v>
      </c>
      <c r="K43" s="26">
        <f t="shared" si="68"/>
        <v>2090</v>
      </c>
      <c r="L43" s="18">
        <f t="shared" si="47"/>
        <v>-400</v>
      </c>
      <c r="M43" s="22">
        <f t="shared" si="19"/>
        <v>-54</v>
      </c>
      <c r="N43" s="26">
        <f t="shared" si="48"/>
        <v>451</v>
      </c>
      <c r="P43" s="71">
        <f t="shared" si="52"/>
        <v>2.3098436936065327E-5</v>
      </c>
      <c r="Q43" s="70">
        <f t="shared" si="53"/>
        <v>0.67976533653308724</v>
      </c>
      <c r="R43" s="70">
        <f t="shared" si="54"/>
        <v>-3997.7888064989033</v>
      </c>
      <c r="S43" s="11">
        <f t="shared" si="55"/>
        <v>5023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4"/>
        <v>5324</v>
      </c>
      <c r="E44" s="4">
        <f t="shared" si="65"/>
        <v>2662</v>
      </c>
      <c r="F44" s="24">
        <f t="shared" si="69"/>
        <v>112.9723341391351</v>
      </c>
      <c r="G44" s="92">
        <f t="shared" si="70"/>
        <v>1.972217807822859E-3</v>
      </c>
      <c r="H44" s="56">
        <f t="shared" si="71"/>
        <v>1</v>
      </c>
      <c r="I44" s="35">
        <f t="shared" si="66"/>
        <v>-798</v>
      </c>
      <c r="J44" s="25">
        <f t="shared" si="67"/>
        <v>4904</v>
      </c>
      <c r="K44" s="24">
        <f t="shared" si="68"/>
        <v>2662</v>
      </c>
      <c r="L44" s="35">
        <f t="shared" si="47"/>
        <v>-458</v>
      </c>
      <c r="M44" s="25">
        <f t="shared" si="19"/>
        <v>-119</v>
      </c>
      <c r="N44" s="24">
        <f t="shared" si="48"/>
        <v>572</v>
      </c>
      <c r="P44" s="39">
        <f t="shared" si="52"/>
        <v>2.3098436936065327E-5</v>
      </c>
      <c r="Q44" s="38">
        <f t="shared" si="53"/>
        <v>0.69310478284224764</v>
      </c>
      <c r="R44" s="38">
        <f t="shared" si="54"/>
        <v>-3955.2675152735851</v>
      </c>
      <c r="S44" s="12">
        <f t="shared" si="55"/>
        <v>4904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4"/>
        <v>5324</v>
      </c>
      <c r="E45" s="22">
        <f t="shared" si="65"/>
        <v>3388</v>
      </c>
      <c r="F45" s="26">
        <f t="shared" si="69"/>
        <v>112.9723341391351</v>
      </c>
      <c r="G45" s="91">
        <f t="shared" si="70"/>
        <v>1.972217807822859E-3</v>
      </c>
      <c r="H45" s="58">
        <f t="shared" si="71"/>
        <v>1</v>
      </c>
      <c r="I45" s="36">
        <f t="shared" si="66"/>
        <v>-1341</v>
      </c>
      <c r="J45" s="13">
        <f t="shared" si="67"/>
        <v>4715</v>
      </c>
      <c r="K45" s="23">
        <f t="shared" si="68"/>
        <v>3388</v>
      </c>
      <c r="L45" s="36">
        <f t="shared" si="47"/>
        <v>-543</v>
      </c>
      <c r="M45" s="13">
        <f t="shared" si="19"/>
        <v>-189</v>
      </c>
      <c r="N45" s="23">
        <f t="shared" si="48"/>
        <v>726</v>
      </c>
      <c r="P45" s="71">
        <f t="shared" si="52"/>
        <v>2.3098436936065327E-5</v>
      </c>
      <c r="Q45" s="70">
        <f t="shared" si="53"/>
        <v>0.71005073163315857</v>
      </c>
      <c r="R45" s="70">
        <f t="shared" si="54"/>
        <v>-3861.5631883140873</v>
      </c>
      <c r="S45" s="11">
        <f t="shared" si="55"/>
        <v>4715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4"/>
        <v>5324</v>
      </c>
      <c r="E46" s="4">
        <f t="shared" si="65"/>
        <v>4310</v>
      </c>
      <c r="F46" s="24">
        <f t="shared" si="69"/>
        <v>112.9723341391351</v>
      </c>
      <c r="G46" s="92">
        <f t="shared" si="70"/>
        <v>1.972217807822859E-3</v>
      </c>
      <c r="H46" s="56">
        <f t="shared" si="71"/>
        <v>1</v>
      </c>
      <c r="I46" s="35">
        <f t="shared" si="66"/>
        <v>-2006</v>
      </c>
      <c r="J46" s="25">
        <f t="shared" si="67"/>
        <v>4449</v>
      </c>
      <c r="K46" s="24">
        <f t="shared" si="68"/>
        <v>4310</v>
      </c>
      <c r="L46" s="35">
        <f t="shared" si="47"/>
        <v>-665</v>
      </c>
      <c r="M46" s="25">
        <f t="shared" si="19"/>
        <v>-266</v>
      </c>
      <c r="N46" s="24">
        <f t="shared" si="48"/>
        <v>922</v>
      </c>
      <c r="P46" s="39">
        <f t="shared" si="52"/>
        <v>2.3098436936065327E-5</v>
      </c>
      <c r="Q46" s="38">
        <f t="shared" si="53"/>
        <v>0.73155104950108951</v>
      </c>
      <c r="R46" s="38">
        <f t="shared" si="54"/>
        <v>-3712.7386690254734</v>
      </c>
      <c r="S46" s="12">
        <f t="shared" si="55"/>
        <v>4449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4"/>
        <v>5324</v>
      </c>
      <c r="E47" s="22">
        <f t="shared" si="65"/>
        <v>5480</v>
      </c>
      <c r="F47" s="26">
        <f t="shared" si="69"/>
        <v>112.9723341391351</v>
      </c>
      <c r="G47" s="91">
        <f t="shared" si="70"/>
        <v>1.972217807822859E-3</v>
      </c>
      <c r="H47" s="58">
        <f t="shared" si="71"/>
        <v>1</v>
      </c>
      <c r="I47" s="36">
        <f t="shared" si="66"/>
        <v>-2842</v>
      </c>
      <c r="J47" s="13">
        <f t="shared" si="67"/>
        <v>4103</v>
      </c>
      <c r="K47" s="23">
        <f t="shared" si="68"/>
        <v>5480</v>
      </c>
      <c r="L47" s="36">
        <f t="shared" si="47"/>
        <v>-836</v>
      </c>
      <c r="M47" s="13">
        <f t="shared" si="19"/>
        <v>-346</v>
      </c>
      <c r="N47" s="23">
        <f t="shared" si="48"/>
        <v>1170</v>
      </c>
      <c r="P47" s="71">
        <f t="shared" si="52"/>
        <v>2.3098436936065327E-5</v>
      </c>
      <c r="Q47" s="70">
        <f t="shared" si="53"/>
        <v>0.75888776503415001</v>
      </c>
      <c r="R47" s="70">
        <f t="shared" si="54"/>
        <v>-3503.2819381748318</v>
      </c>
      <c r="S47" s="11">
        <f t="shared" si="55"/>
        <v>4103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4"/>
        <v>5324</v>
      </c>
      <c r="E48" s="4">
        <f t="shared" si="65"/>
        <v>6965</v>
      </c>
      <c r="F48" s="24">
        <f t="shared" si="69"/>
        <v>112.9723341391351</v>
      </c>
      <c r="G48" s="92">
        <f t="shared" si="70"/>
        <v>1.972217807822859E-3</v>
      </c>
      <c r="H48" s="56">
        <f t="shared" si="71"/>
        <v>1</v>
      </c>
      <c r="I48" s="35">
        <f t="shared" si="66"/>
        <v>-3916</v>
      </c>
      <c r="J48" s="25">
        <f t="shared" si="67"/>
        <v>3677</v>
      </c>
      <c r="K48" s="24">
        <f t="shared" si="68"/>
        <v>6965</v>
      </c>
      <c r="L48" s="35">
        <f t="shared" si="47"/>
        <v>-1074</v>
      </c>
      <c r="M48" s="25">
        <f t="shared" si="19"/>
        <v>-426</v>
      </c>
      <c r="N48" s="24">
        <f t="shared" si="48"/>
        <v>1485</v>
      </c>
      <c r="P48" s="39">
        <f t="shared" si="52"/>
        <v>2.3098436936065327E-5</v>
      </c>
      <c r="Q48" s="38">
        <f t="shared" si="53"/>
        <v>0.79359091168131901</v>
      </c>
      <c r="R48" s="38">
        <f t="shared" si="54"/>
        <v>-3230.8307018052001</v>
      </c>
      <c r="S48" s="12">
        <f t="shared" si="55"/>
        <v>3677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4"/>
        <v>5324</v>
      </c>
      <c r="E49" s="22">
        <f t="shared" si="65"/>
        <v>8850</v>
      </c>
      <c r="F49" s="26">
        <f t="shared" si="69"/>
        <v>112.9723341391351</v>
      </c>
      <c r="G49" s="91">
        <f t="shared" si="70"/>
        <v>1.972217807822859E-3</v>
      </c>
      <c r="H49" s="58">
        <f t="shared" si="71"/>
        <v>1</v>
      </c>
      <c r="I49" s="18">
        <f t="shared" si="66"/>
        <v>-5322</v>
      </c>
      <c r="J49" s="22">
        <f t="shared" si="67"/>
        <v>3178</v>
      </c>
      <c r="K49" s="26">
        <f t="shared" si="68"/>
        <v>8850</v>
      </c>
      <c r="L49" s="18">
        <f t="shared" si="47"/>
        <v>-1406</v>
      </c>
      <c r="M49" s="22">
        <f t="shared" si="19"/>
        <v>-499</v>
      </c>
      <c r="N49" s="26">
        <f t="shared" si="48"/>
        <v>1885</v>
      </c>
      <c r="P49" s="71">
        <f t="shared" ref="P49:P80" si="72">Y$4*((1+W$4-X$4)*(1+W$4+Z$4)-X$4)</f>
        <v>2.3098436936065327E-5</v>
      </c>
      <c r="Q49" s="70">
        <f t="shared" ref="Q49:Q80" si="73">(1+W$4-X$4)*(1+W$4+Z$4)-Y$4*((Z$4*K48)+((I48+J48)*(1+W$4+Z$4)))</f>
        <v>0.83763187869416522</v>
      </c>
      <c r="R49" s="70">
        <f t="shared" ref="R49:R80" si="74">-J48*(1+W$4+Z$4)</f>
        <v>-2895.3849599165783</v>
      </c>
      <c r="S49" s="11">
        <f t="shared" si="55"/>
        <v>3178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4"/>
        <v>5324</v>
      </c>
      <c r="E50" s="4">
        <f t="shared" si="65"/>
        <v>11243</v>
      </c>
      <c r="F50" s="24">
        <f t="shared" si="69"/>
        <v>112.9723341391351</v>
      </c>
      <c r="G50" s="92">
        <f t="shared" si="70"/>
        <v>1.972217807822859E-3</v>
      </c>
      <c r="H50" s="56">
        <f t="shared" si="71"/>
        <v>1</v>
      </c>
      <c r="I50" s="35">
        <f t="shared" si="66"/>
        <v>-7185</v>
      </c>
      <c r="J50" s="25">
        <f t="shared" si="67"/>
        <v>2622</v>
      </c>
      <c r="K50" s="24">
        <f t="shared" si="68"/>
        <v>11243</v>
      </c>
      <c r="L50" s="35">
        <f t="shared" si="47"/>
        <v>-1863</v>
      </c>
      <c r="M50" s="25">
        <f t="shared" si="19"/>
        <v>-556</v>
      </c>
      <c r="N50" s="24">
        <f t="shared" si="48"/>
        <v>2393</v>
      </c>
      <c r="P50" s="39">
        <f t="shared" si="72"/>
        <v>2.3098436936065327E-5</v>
      </c>
      <c r="Q50" s="38">
        <f t="shared" si="73"/>
        <v>0.89355791462822332</v>
      </c>
      <c r="R50" s="38">
        <f t="shared" si="74"/>
        <v>-2502.4567317418778</v>
      </c>
      <c r="S50" s="12">
        <f t="shared" si="55"/>
        <v>2622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4"/>
        <v>5324</v>
      </c>
      <c r="E51" s="22">
        <f t="shared" si="65"/>
        <v>14281</v>
      </c>
      <c r="F51" s="26">
        <f t="shared" si="69"/>
        <v>112.9723341391351</v>
      </c>
      <c r="G51" s="91">
        <f t="shared" si="70"/>
        <v>1.972217807822859E-3</v>
      </c>
      <c r="H51" s="58">
        <f t="shared" si="71"/>
        <v>1</v>
      </c>
      <c r="I51" s="18">
        <f t="shared" si="66"/>
        <v>-9675</v>
      </c>
      <c r="J51" s="22">
        <f t="shared" si="67"/>
        <v>2040</v>
      </c>
      <c r="K51" s="26">
        <f t="shared" si="68"/>
        <v>14281</v>
      </c>
      <c r="L51" s="18">
        <f t="shared" si="47"/>
        <v>-2490</v>
      </c>
      <c r="M51" s="22">
        <f t="shared" si="19"/>
        <v>-582</v>
      </c>
      <c r="N51" s="26">
        <f t="shared" si="48"/>
        <v>3038</v>
      </c>
      <c r="P51" s="71">
        <f t="shared" si="72"/>
        <v>2.3098436936065327E-5</v>
      </c>
      <c r="Q51" s="70">
        <f t="shared" si="73"/>
        <v>0.96456989743257038</v>
      </c>
      <c r="R51" s="70">
        <f t="shared" si="74"/>
        <v>-2064.6449183848972</v>
      </c>
      <c r="S51" s="11">
        <f t="shared" si="55"/>
        <v>2040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4"/>
        <v>5324</v>
      </c>
      <c r="E52" s="4">
        <f t="shared" si="65"/>
        <v>18138</v>
      </c>
      <c r="F52" s="24">
        <f t="shared" si="69"/>
        <v>112.9723341391351</v>
      </c>
      <c r="G52" s="92">
        <f t="shared" si="70"/>
        <v>1.972217807822859E-3</v>
      </c>
      <c r="H52" s="56">
        <f t="shared" si="71"/>
        <v>1</v>
      </c>
      <c r="I52" s="35">
        <f t="shared" si="66"/>
        <v>-13009</v>
      </c>
      <c r="J52" s="4">
        <f t="shared" si="67"/>
        <v>1475</v>
      </c>
      <c r="K52" s="24">
        <f t="shared" si="68"/>
        <v>18138</v>
      </c>
      <c r="L52" s="35">
        <f t="shared" si="47"/>
        <v>-3334</v>
      </c>
      <c r="M52" s="4">
        <f t="shared" si="19"/>
        <v>-565</v>
      </c>
      <c r="N52" s="24">
        <f t="shared" si="48"/>
        <v>3857</v>
      </c>
      <c r="P52" s="39">
        <f t="shared" si="72"/>
        <v>2.3098436936065327E-5</v>
      </c>
      <c r="Q52" s="38">
        <f t="shared" si="73"/>
        <v>1.0547451091117197</v>
      </c>
      <c r="R52" s="38">
        <f t="shared" si="74"/>
        <v>-1606.359890734245</v>
      </c>
      <c r="S52" s="12">
        <f t="shared" si="55"/>
        <v>1475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4"/>
        <v>5324</v>
      </c>
      <c r="E53" s="3">
        <f t="shared" si="65"/>
        <v>23036</v>
      </c>
      <c r="F53" s="23">
        <f t="shared" si="69"/>
        <v>112.9723341391351</v>
      </c>
      <c r="G53" s="91">
        <f t="shared" si="70"/>
        <v>1.972217807822859E-3</v>
      </c>
      <c r="H53" s="55">
        <f t="shared" si="71"/>
        <v>1</v>
      </c>
      <c r="I53" s="8">
        <f t="shared" si="66"/>
        <v>-17460</v>
      </c>
      <c r="J53" s="3">
        <f t="shared" si="67"/>
        <v>974</v>
      </c>
      <c r="K53" s="37">
        <f t="shared" si="68"/>
        <v>23036</v>
      </c>
      <c r="L53" s="8">
        <f t="shared" si="47"/>
        <v>-4451</v>
      </c>
      <c r="M53" s="3">
        <f t="shared" si="19"/>
        <v>-501</v>
      </c>
      <c r="N53" s="37">
        <f t="shared" si="48"/>
        <v>4898</v>
      </c>
      <c r="P53" s="71">
        <f t="shared" si="72"/>
        <v>2.3098436936065327E-5</v>
      </c>
      <c r="Q53" s="70">
        <f t="shared" si="73"/>
        <v>1.1692032769757157</v>
      </c>
      <c r="R53" s="70">
        <f t="shared" si="74"/>
        <v>-1161.4611955063783</v>
      </c>
      <c r="S53" s="11">
        <f t="shared" si="55"/>
        <v>974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4"/>
        <v>5324</v>
      </c>
      <c r="E54" s="2">
        <f t="shared" si="65"/>
        <v>29255</v>
      </c>
      <c r="F54" s="24">
        <f t="shared" si="69"/>
        <v>112.9723341391351</v>
      </c>
      <c r="G54" s="92">
        <f t="shared" si="70"/>
        <v>1.972217807822859E-3</v>
      </c>
      <c r="H54" s="56">
        <f t="shared" si="71"/>
        <v>1</v>
      </c>
      <c r="I54" s="7">
        <f t="shared" si="66"/>
        <v>-23351</v>
      </c>
      <c r="J54" s="2">
        <f t="shared" si="67"/>
        <v>577</v>
      </c>
      <c r="K54" s="34">
        <f t="shared" si="68"/>
        <v>29255</v>
      </c>
      <c r="L54" s="7">
        <f t="shared" si="47"/>
        <v>-5891</v>
      </c>
      <c r="M54" s="2">
        <f t="shared" si="19"/>
        <v>-397</v>
      </c>
      <c r="N54" s="34">
        <f t="shared" si="48"/>
        <v>6219</v>
      </c>
      <c r="P54" s="39">
        <f t="shared" si="72"/>
        <v>2.3098436936065327E-5</v>
      </c>
      <c r="Q54" s="38">
        <f t="shared" si="73"/>
        <v>1.3145689315846063</v>
      </c>
      <c r="R54" s="38">
        <f t="shared" si="74"/>
        <v>-766.95810469370326</v>
      </c>
      <c r="S54" s="12">
        <f t="shared" si="55"/>
        <v>577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4"/>
        <v>5324</v>
      </c>
      <c r="E55" s="3">
        <f t="shared" si="65"/>
        <v>37152</v>
      </c>
      <c r="F55" s="23">
        <f t="shared" si="69"/>
        <v>112.9723341391351</v>
      </c>
      <c r="G55" s="91">
        <f t="shared" si="70"/>
        <v>1.972217807822859E-3</v>
      </c>
      <c r="H55" s="55">
        <f t="shared" si="71"/>
        <v>1</v>
      </c>
      <c r="I55" s="8">
        <f t="shared" si="66"/>
        <v>-31060</v>
      </c>
      <c r="J55" s="3">
        <f t="shared" si="67"/>
        <v>301</v>
      </c>
      <c r="K55" s="37">
        <f t="shared" si="68"/>
        <v>37152</v>
      </c>
      <c r="L55" s="8">
        <f t="shared" si="47"/>
        <v>-7709</v>
      </c>
      <c r="M55" s="3">
        <f t="shared" si="19"/>
        <v>-276</v>
      </c>
      <c r="N55" s="37">
        <f t="shared" si="48"/>
        <v>7897</v>
      </c>
      <c r="P55" s="71">
        <f t="shared" si="72"/>
        <v>2.3098436936065327E-5</v>
      </c>
      <c r="Q55" s="70">
        <f t="shared" si="73"/>
        <v>1.4991500630980255</v>
      </c>
      <c r="R55" s="70">
        <f t="shared" si="74"/>
        <v>-454.34787105571542</v>
      </c>
      <c r="S55" s="11">
        <f t="shared" si="55"/>
        <v>301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4"/>
        <v>5324</v>
      </c>
      <c r="E56" s="2">
        <f t="shared" si="65"/>
        <v>47181</v>
      </c>
      <c r="F56" s="24">
        <f t="shared" si="69"/>
        <v>112.9723341391351</v>
      </c>
      <c r="G56" s="92">
        <f t="shared" si="70"/>
        <v>1.972217807822859E-3</v>
      </c>
      <c r="H56" s="56">
        <f t="shared" si="71"/>
        <v>1</v>
      </c>
      <c r="I56" s="7">
        <f t="shared" si="66"/>
        <v>-41034</v>
      </c>
      <c r="J56" s="2">
        <f t="shared" si="67"/>
        <v>136</v>
      </c>
      <c r="K56" s="34">
        <f t="shared" si="68"/>
        <v>47181</v>
      </c>
      <c r="L56" s="7">
        <f t="shared" si="47"/>
        <v>-9974</v>
      </c>
      <c r="M56" s="2">
        <f t="shared" si="19"/>
        <v>-165</v>
      </c>
      <c r="N56" s="34">
        <f t="shared" si="48"/>
        <v>10029</v>
      </c>
      <c r="P56" s="39">
        <f t="shared" si="72"/>
        <v>2.3098436936065327E-5</v>
      </c>
      <c r="Q56" s="38">
        <f t="shared" si="73"/>
        <v>1.7335434042993312</v>
      </c>
      <c r="R56" s="38">
        <f t="shared" si="74"/>
        <v>-237.01682701519988</v>
      </c>
      <c r="S56" s="12">
        <f t="shared" si="55"/>
        <v>136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4"/>
        <v>5324</v>
      </c>
      <c r="E57" s="3">
        <f t="shared" si="65"/>
        <v>59917</v>
      </c>
      <c r="F57" s="23">
        <f t="shared" si="69"/>
        <v>112.9723341391351</v>
      </c>
      <c r="G57" s="91">
        <f t="shared" si="70"/>
        <v>1.972217807822859E-3</v>
      </c>
      <c r="H57" s="55">
        <f t="shared" si="71"/>
        <v>1</v>
      </c>
      <c r="I57" s="8">
        <f t="shared" si="66"/>
        <v>-53826</v>
      </c>
      <c r="J57" s="3">
        <f t="shared" si="67"/>
        <v>52</v>
      </c>
      <c r="K57" s="37">
        <f t="shared" si="68"/>
        <v>59917</v>
      </c>
      <c r="L57" s="8">
        <f t="shared" si="47"/>
        <v>-12792</v>
      </c>
      <c r="M57" s="3">
        <f t="shared" ref="M57:M88" si="75">J57-J56</f>
        <v>-84</v>
      </c>
      <c r="N57" s="37">
        <f t="shared" si="48"/>
        <v>12736</v>
      </c>
      <c r="P57" s="71">
        <f t="shared" si="72"/>
        <v>2.3098436936065327E-5</v>
      </c>
      <c r="Q57" s="70">
        <f t="shared" si="73"/>
        <v>2.0311766726582019</v>
      </c>
      <c r="R57" s="70">
        <f t="shared" si="74"/>
        <v>-107.09065938228301</v>
      </c>
      <c r="S57" s="11">
        <f t="shared" si="55"/>
        <v>52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4"/>
        <v>5324</v>
      </c>
      <c r="E58" s="2">
        <f t="shared" si="65"/>
        <v>76091</v>
      </c>
      <c r="F58" s="24">
        <f t="shared" si="69"/>
        <v>112.9723341391351</v>
      </c>
      <c r="G58" s="92">
        <f t="shared" si="70"/>
        <v>1.972217807822859E-3</v>
      </c>
      <c r="H58" s="56">
        <f t="shared" si="71"/>
        <v>1</v>
      </c>
      <c r="I58" s="7">
        <f t="shared" si="66"/>
        <v>-70143</v>
      </c>
      <c r="J58" s="2">
        <f t="shared" si="67"/>
        <v>16</v>
      </c>
      <c r="K58" s="34">
        <f t="shared" si="68"/>
        <v>76091</v>
      </c>
      <c r="L58" s="7">
        <f t="shared" si="47"/>
        <v>-16317</v>
      </c>
      <c r="M58" s="2">
        <f t="shared" si="75"/>
        <v>-36</v>
      </c>
      <c r="N58" s="34">
        <f t="shared" si="48"/>
        <v>16174</v>
      </c>
      <c r="P58" s="39">
        <f t="shared" si="72"/>
        <v>2.3098436936065327E-5</v>
      </c>
      <c r="Q58" s="38">
        <f t="shared" si="73"/>
        <v>2.4091534366373533</v>
      </c>
      <c r="R58" s="38">
        <f t="shared" si="74"/>
        <v>-40.946428587343505</v>
      </c>
      <c r="S58" s="12">
        <f t="shared" si="55"/>
        <v>16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76">D58+IF(M59&gt;0,M59,0)</f>
        <v>5324</v>
      </c>
      <c r="E59" s="3">
        <f t="shared" ref="E59:E90" si="77">E58+IF(N59&gt;0,N59,0)</f>
        <v>96631</v>
      </c>
      <c r="F59" s="23">
        <f t="shared" si="69"/>
        <v>112.9723341391351</v>
      </c>
      <c r="G59" s="91">
        <f t="shared" si="70"/>
        <v>1.972217807822859E-3</v>
      </c>
      <c r="H59" s="55">
        <f t="shared" si="71"/>
        <v>1</v>
      </c>
      <c r="I59" s="8">
        <f t="shared" ref="I59:I90" si="78">INT((Z$4*K59+I58)/(1+Y$4*J59))</f>
        <v>-90895</v>
      </c>
      <c r="J59" s="3">
        <f t="shared" ref="J59:J90" si="79">S59</f>
        <v>4</v>
      </c>
      <c r="K59" s="37">
        <f t="shared" ref="K59:K90" si="80">INT((X$4*J59+K58)/(1+W$4+Z$4))</f>
        <v>96631</v>
      </c>
      <c r="L59" s="8">
        <f t="shared" ref="L59:L90" si="81">I59-I58</f>
        <v>-20752</v>
      </c>
      <c r="M59" s="3">
        <f t="shared" si="75"/>
        <v>-12</v>
      </c>
      <c r="N59" s="37">
        <f t="shared" ref="N59:N90" si="82">K59-K58</f>
        <v>20540</v>
      </c>
      <c r="P59" s="71">
        <f t="shared" si="72"/>
        <v>2.3098436936065327E-5</v>
      </c>
      <c r="Q59" s="70">
        <f t="shared" si="73"/>
        <v>2.8891904812168652</v>
      </c>
      <c r="R59" s="70">
        <f t="shared" si="74"/>
        <v>-12.598901103798001</v>
      </c>
      <c r="S59" s="11">
        <f t="shared" si="55"/>
        <v>4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76"/>
        <v>5324</v>
      </c>
      <c r="E60" s="2">
        <f t="shared" si="77"/>
        <v>122716</v>
      </c>
      <c r="F60" s="24">
        <f t="shared" si="69"/>
        <v>112.9723341391351</v>
      </c>
      <c r="G60" s="92">
        <f t="shared" si="70"/>
        <v>1.972217807822859E-3</v>
      </c>
      <c r="H60" s="56">
        <f t="shared" si="71"/>
        <v>1</v>
      </c>
      <c r="I60" s="7">
        <f t="shared" si="78"/>
        <v>-117262</v>
      </c>
      <c r="J60" s="2">
        <f t="shared" si="79"/>
        <v>0</v>
      </c>
      <c r="K60" s="34">
        <f t="shared" si="80"/>
        <v>122716</v>
      </c>
      <c r="L60" s="7">
        <f t="shared" si="81"/>
        <v>-26367</v>
      </c>
      <c r="M60" s="2">
        <f t="shared" si="75"/>
        <v>-4</v>
      </c>
      <c r="N60" s="34">
        <f t="shared" si="82"/>
        <v>26085</v>
      </c>
      <c r="P60" s="39">
        <f t="shared" si="72"/>
        <v>2.3098436936065327E-5</v>
      </c>
      <c r="Q60" s="38">
        <f t="shared" si="73"/>
        <v>3.4987317157395492</v>
      </c>
      <c r="R60" s="38">
        <f t="shared" si="74"/>
        <v>-3.1497252759495002</v>
      </c>
      <c r="S60" s="12">
        <f t="shared" si="55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76"/>
        <v>5324</v>
      </c>
      <c r="E61" s="3">
        <f t="shared" si="77"/>
        <v>155843</v>
      </c>
      <c r="F61" s="23">
        <f t="shared" si="69"/>
        <v>112.9723341391351</v>
      </c>
      <c r="G61" s="91">
        <f t="shared" si="70"/>
        <v>1.972217807822859E-3</v>
      </c>
      <c r="H61" s="55">
        <f t="shared" si="71"/>
        <v>1</v>
      </c>
      <c r="I61" s="8">
        <f t="shared" si="78"/>
        <v>-150747</v>
      </c>
      <c r="J61" s="3">
        <f t="shared" si="79"/>
        <v>0</v>
      </c>
      <c r="K61" s="37">
        <f t="shared" si="80"/>
        <v>155843</v>
      </c>
      <c r="L61" s="8">
        <f t="shared" si="81"/>
        <v>-33485</v>
      </c>
      <c r="M61" s="3">
        <f t="shared" si="75"/>
        <v>0</v>
      </c>
      <c r="N61" s="37">
        <f t="shared" si="82"/>
        <v>33127</v>
      </c>
      <c r="P61" s="71">
        <f t="shared" si="72"/>
        <v>2.3098436936065327E-5</v>
      </c>
      <c r="Q61" s="70">
        <f t="shared" si="73"/>
        <v>4.2728606811862715</v>
      </c>
      <c r="R61" s="70">
        <f t="shared" si="74"/>
        <v>0</v>
      </c>
      <c r="S61" s="11">
        <f t="shared" si="55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76"/>
        <v>5324</v>
      </c>
      <c r="E62" s="2">
        <f t="shared" si="77"/>
        <v>197913</v>
      </c>
      <c r="F62" s="24">
        <f t="shared" si="69"/>
        <v>112.9723341391351</v>
      </c>
      <c r="G62" s="92">
        <f t="shared" si="70"/>
        <v>1.972217807822859E-3</v>
      </c>
      <c r="H62" s="56">
        <f t="shared" si="71"/>
        <v>1</v>
      </c>
      <c r="I62" s="7">
        <f t="shared" si="78"/>
        <v>-193271</v>
      </c>
      <c r="J62" s="2">
        <f t="shared" si="79"/>
        <v>0</v>
      </c>
      <c r="K62" s="34">
        <f t="shared" si="80"/>
        <v>197913</v>
      </c>
      <c r="L62" s="7">
        <f t="shared" si="81"/>
        <v>-42524</v>
      </c>
      <c r="M62" s="2">
        <f t="shared" si="75"/>
        <v>0</v>
      </c>
      <c r="N62" s="34">
        <f t="shared" si="82"/>
        <v>42070</v>
      </c>
      <c r="P62" s="39">
        <f t="shared" si="72"/>
        <v>2.3098436936065327E-5</v>
      </c>
      <c r="Q62" s="38">
        <f t="shared" si="73"/>
        <v>5.255855848359805</v>
      </c>
      <c r="R62" s="38">
        <f t="shared" si="74"/>
        <v>0</v>
      </c>
      <c r="S62" s="12">
        <f t="shared" si="55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76"/>
        <v>5324</v>
      </c>
      <c r="E63" s="3">
        <f t="shared" si="77"/>
        <v>251340</v>
      </c>
      <c r="F63" s="23">
        <f t="shared" si="69"/>
        <v>112.9723341391351</v>
      </c>
      <c r="G63" s="91">
        <f t="shared" si="70"/>
        <v>1.972217807822859E-3</v>
      </c>
      <c r="H63" s="55">
        <f t="shared" si="71"/>
        <v>1</v>
      </c>
      <c r="I63" s="8">
        <f t="shared" si="78"/>
        <v>-247275</v>
      </c>
      <c r="J63" s="3">
        <f t="shared" si="79"/>
        <v>0</v>
      </c>
      <c r="K63" s="37">
        <f t="shared" si="80"/>
        <v>251340</v>
      </c>
      <c r="L63" s="8">
        <f t="shared" si="81"/>
        <v>-54004</v>
      </c>
      <c r="M63" s="3">
        <f t="shared" si="75"/>
        <v>0</v>
      </c>
      <c r="N63" s="37">
        <f t="shared" si="82"/>
        <v>53427</v>
      </c>
      <c r="P63" s="71">
        <f t="shared" si="72"/>
        <v>2.3098436936065327E-5</v>
      </c>
      <c r="Q63" s="70">
        <f t="shared" si="73"/>
        <v>6.5042064973986884</v>
      </c>
      <c r="R63" s="70">
        <f t="shared" si="74"/>
        <v>0</v>
      </c>
      <c r="S63" s="11">
        <f t="shared" si="55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76"/>
        <v>5324</v>
      </c>
      <c r="E64" s="2">
        <f t="shared" si="77"/>
        <v>319189</v>
      </c>
      <c r="F64" s="24">
        <f t="shared" si="69"/>
        <v>112.9723341391351</v>
      </c>
      <c r="G64" s="92">
        <f t="shared" si="70"/>
        <v>1.972217807822859E-3</v>
      </c>
      <c r="H64" s="56">
        <f t="shared" si="71"/>
        <v>1</v>
      </c>
      <c r="I64" s="7">
        <f t="shared" si="78"/>
        <v>-315857</v>
      </c>
      <c r="J64" s="2">
        <f t="shared" si="79"/>
        <v>0</v>
      </c>
      <c r="K64" s="34">
        <f t="shared" si="80"/>
        <v>319189</v>
      </c>
      <c r="L64" s="7">
        <f t="shared" si="81"/>
        <v>-68582</v>
      </c>
      <c r="M64" s="2">
        <f t="shared" si="75"/>
        <v>0</v>
      </c>
      <c r="N64" s="34">
        <f t="shared" si="82"/>
        <v>67849</v>
      </c>
      <c r="P64" s="39">
        <f t="shared" si="72"/>
        <v>2.3098436936065327E-5</v>
      </c>
      <c r="Q64" s="38">
        <f t="shared" si="73"/>
        <v>8.0895656254013222</v>
      </c>
      <c r="R64" s="38">
        <f t="shared" si="74"/>
        <v>0</v>
      </c>
      <c r="S64" s="12">
        <f t="shared" si="55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76"/>
        <v>5324</v>
      </c>
      <c r="E65" s="3">
        <f t="shared" si="77"/>
        <v>405354</v>
      </c>
      <c r="F65" s="23">
        <f t="shared" si="69"/>
        <v>112.9723341391351</v>
      </c>
      <c r="G65" s="91">
        <f t="shared" si="70"/>
        <v>1.972217807822859E-3</v>
      </c>
      <c r="H65" s="55">
        <f t="shared" si="71"/>
        <v>1</v>
      </c>
      <c r="I65" s="8">
        <f t="shared" si="78"/>
        <v>-402952</v>
      </c>
      <c r="J65" s="3">
        <f t="shared" si="79"/>
        <v>0</v>
      </c>
      <c r="K65" s="37">
        <f t="shared" si="80"/>
        <v>405354</v>
      </c>
      <c r="L65" s="8">
        <f t="shared" si="81"/>
        <v>-87095</v>
      </c>
      <c r="M65" s="3">
        <f t="shared" si="75"/>
        <v>0</v>
      </c>
      <c r="N65" s="37">
        <f t="shared" si="82"/>
        <v>86165</v>
      </c>
      <c r="P65" s="71">
        <f t="shared" si="72"/>
        <v>2.3098436936065327E-5</v>
      </c>
      <c r="Q65" s="70">
        <f t="shared" si="73"/>
        <v>10.102879768321088</v>
      </c>
      <c r="R65" s="70">
        <f t="shared" si="74"/>
        <v>0</v>
      </c>
      <c r="S65" s="11">
        <f t="shared" si="55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76"/>
        <v>5324</v>
      </c>
      <c r="E66" s="2">
        <f t="shared" si="77"/>
        <v>514780</v>
      </c>
      <c r="F66" s="24">
        <f t="shared" si="69"/>
        <v>112.9723341391351</v>
      </c>
      <c r="G66" s="92">
        <f t="shared" si="70"/>
        <v>1.972217807822859E-3</v>
      </c>
      <c r="H66" s="56">
        <f t="shared" si="71"/>
        <v>1</v>
      </c>
      <c r="I66" s="7">
        <f t="shared" si="78"/>
        <v>-513559</v>
      </c>
      <c r="J66" s="2">
        <f t="shared" si="79"/>
        <v>0</v>
      </c>
      <c r="K66" s="34">
        <f t="shared" si="80"/>
        <v>514780</v>
      </c>
      <c r="L66" s="7">
        <f t="shared" si="81"/>
        <v>-110607</v>
      </c>
      <c r="M66" s="2">
        <f t="shared" si="75"/>
        <v>0</v>
      </c>
      <c r="N66" s="34">
        <f t="shared" si="82"/>
        <v>109426</v>
      </c>
      <c r="P66" s="39">
        <f t="shared" si="72"/>
        <v>2.3098436936065327E-5</v>
      </c>
      <c r="Q66" s="38">
        <f t="shared" si="73"/>
        <v>12.659672655497943</v>
      </c>
      <c r="R66" s="38">
        <f t="shared" si="74"/>
        <v>0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76"/>
        <v>5324</v>
      </c>
      <c r="E67" s="3">
        <f t="shared" si="77"/>
        <v>653745</v>
      </c>
      <c r="F67" s="23">
        <f t="shared" si="69"/>
        <v>112.9723341391351</v>
      </c>
      <c r="G67" s="91">
        <f t="shared" si="70"/>
        <v>1.972217807822859E-3</v>
      </c>
      <c r="H67" s="55">
        <f t="shared" si="71"/>
        <v>1</v>
      </c>
      <c r="I67" s="8">
        <f t="shared" si="78"/>
        <v>-654024</v>
      </c>
      <c r="J67" s="3">
        <f t="shared" si="79"/>
        <v>0</v>
      </c>
      <c r="K67" s="37">
        <f t="shared" si="80"/>
        <v>653745</v>
      </c>
      <c r="L67" s="8">
        <f t="shared" si="81"/>
        <v>-140465</v>
      </c>
      <c r="M67" s="3">
        <f t="shared" si="75"/>
        <v>0</v>
      </c>
      <c r="N67" s="37">
        <f t="shared" si="82"/>
        <v>138965</v>
      </c>
      <c r="P67" s="71">
        <f t="shared" si="72"/>
        <v>2.3098436936065327E-5</v>
      </c>
      <c r="Q67" s="70">
        <f t="shared" si="73"/>
        <v>15.906692856388894</v>
      </c>
      <c r="R67" s="70">
        <f t="shared" si="74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76"/>
        <v>5324</v>
      </c>
      <c r="E68" s="2">
        <f t="shared" si="77"/>
        <v>830224</v>
      </c>
      <c r="F68" s="24">
        <f t="shared" si="69"/>
        <v>112.9723341391351</v>
      </c>
      <c r="G68" s="92">
        <f t="shared" ref="G68:G99" si="83">D68/U$3</f>
        <v>1.972217807822859E-3</v>
      </c>
      <c r="H68" s="56">
        <f t="shared" si="71"/>
        <v>1</v>
      </c>
      <c r="I68" s="7">
        <f t="shared" si="78"/>
        <v>-832407</v>
      </c>
      <c r="J68" s="2">
        <f t="shared" si="79"/>
        <v>0</v>
      </c>
      <c r="K68" s="34">
        <f t="shared" si="80"/>
        <v>830224</v>
      </c>
      <c r="L68" s="7">
        <f t="shared" si="81"/>
        <v>-178383</v>
      </c>
      <c r="M68" s="2">
        <f t="shared" si="75"/>
        <v>0</v>
      </c>
      <c r="N68" s="34">
        <f t="shared" si="82"/>
        <v>176479</v>
      </c>
      <c r="P68" s="39">
        <f t="shared" si="72"/>
        <v>2.3098436936065327E-5</v>
      </c>
      <c r="Q68" s="38">
        <f t="shared" si="73"/>
        <v>20.030234385827114</v>
      </c>
      <c r="R68" s="38">
        <f t="shared" si="74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76"/>
        <v>5324</v>
      </c>
      <c r="E69" s="3">
        <f t="shared" si="77"/>
        <v>1054344</v>
      </c>
      <c r="F69" s="23">
        <f t="shared" si="69"/>
        <v>112.9723341391351</v>
      </c>
      <c r="G69" s="91">
        <f t="shared" si="83"/>
        <v>1.972217807822859E-3</v>
      </c>
      <c r="H69" s="55">
        <f t="shared" si="71"/>
        <v>1</v>
      </c>
      <c r="I69" s="8">
        <f t="shared" si="78"/>
        <v>-1058945</v>
      </c>
      <c r="J69" s="3">
        <f t="shared" si="79"/>
        <v>0</v>
      </c>
      <c r="K69" s="37">
        <f t="shared" si="80"/>
        <v>1054344</v>
      </c>
      <c r="L69" s="8">
        <f t="shared" si="81"/>
        <v>-226538</v>
      </c>
      <c r="M69" s="3">
        <f t="shared" si="75"/>
        <v>0</v>
      </c>
      <c r="N69" s="37">
        <f t="shared" si="82"/>
        <v>224120</v>
      </c>
      <c r="P69" s="71">
        <f t="shared" si="72"/>
        <v>2.3098436936065327E-5</v>
      </c>
      <c r="Q69" s="70">
        <f t="shared" si="73"/>
        <v>25.266916286676103</v>
      </c>
      <c r="R69" s="70">
        <f t="shared" si="74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76"/>
        <v>5324</v>
      </c>
      <c r="E70" s="2">
        <f t="shared" si="77"/>
        <v>1338966</v>
      </c>
      <c r="F70" s="24">
        <f t="shared" si="69"/>
        <v>112.9723341391351</v>
      </c>
      <c r="G70" s="92">
        <f t="shared" si="83"/>
        <v>1.972217807822859E-3</v>
      </c>
      <c r="H70" s="56">
        <f t="shared" si="71"/>
        <v>1</v>
      </c>
      <c r="I70" s="7">
        <f t="shared" si="78"/>
        <v>-1346637</v>
      </c>
      <c r="J70" s="2">
        <f t="shared" si="79"/>
        <v>0</v>
      </c>
      <c r="K70" s="34">
        <f t="shared" si="80"/>
        <v>1338966</v>
      </c>
      <c r="L70" s="7">
        <f t="shared" si="81"/>
        <v>-287692</v>
      </c>
      <c r="M70" s="2">
        <f t="shared" si="75"/>
        <v>0</v>
      </c>
      <c r="N70" s="34">
        <f t="shared" si="82"/>
        <v>284622</v>
      </c>
      <c r="P70" s="39">
        <f t="shared" si="72"/>
        <v>2.3098436936065327E-5</v>
      </c>
      <c r="Q70" s="38">
        <f t="shared" si="73"/>
        <v>31.917255351871631</v>
      </c>
      <c r="R70" s="38">
        <f t="shared" si="74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76"/>
        <v>5324</v>
      </c>
      <c r="E71" s="3">
        <f t="shared" si="77"/>
        <v>1700422</v>
      </c>
      <c r="F71" s="23">
        <f t="shared" si="69"/>
        <v>112.9723341391351</v>
      </c>
      <c r="G71" s="91">
        <f t="shared" si="83"/>
        <v>1.972217807822859E-3</v>
      </c>
      <c r="H71" s="55">
        <f t="shared" si="71"/>
        <v>1</v>
      </c>
      <c r="I71" s="8">
        <f t="shared" si="78"/>
        <v>-1711992</v>
      </c>
      <c r="J71" s="3">
        <f t="shared" si="79"/>
        <v>0</v>
      </c>
      <c r="K71" s="37">
        <f t="shared" si="80"/>
        <v>1700422</v>
      </c>
      <c r="L71" s="8">
        <f t="shared" si="81"/>
        <v>-365355</v>
      </c>
      <c r="M71" s="3">
        <f t="shared" si="75"/>
        <v>0</v>
      </c>
      <c r="N71" s="37">
        <f t="shared" si="82"/>
        <v>361456</v>
      </c>
      <c r="P71" s="71">
        <f t="shared" si="72"/>
        <v>2.3098436936065327E-5</v>
      </c>
      <c r="Q71" s="70">
        <f t="shared" si="73"/>
        <v>40.362860078073595</v>
      </c>
      <c r="R71" s="70">
        <f t="shared" si="74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76"/>
        <v>5324</v>
      </c>
      <c r="E72" s="2">
        <f t="shared" si="77"/>
        <v>2159454</v>
      </c>
      <c r="F72" s="24">
        <f t="shared" si="69"/>
        <v>112.9723341391351</v>
      </c>
      <c r="G72" s="92">
        <f t="shared" si="83"/>
        <v>1.972217807822859E-3</v>
      </c>
      <c r="H72" s="56">
        <f t="shared" ref="H72:H103" si="84">D72/D71</f>
        <v>1</v>
      </c>
      <c r="I72" s="7">
        <f t="shared" si="78"/>
        <v>-2175975</v>
      </c>
      <c r="J72" s="2">
        <f t="shared" si="79"/>
        <v>0</v>
      </c>
      <c r="K72" s="34">
        <f t="shared" si="80"/>
        <v>2159454</v>
      </c>
      <c r="L72" s="7">
        <f t="shared" si="81"/>
        <v>-463983</v>
      </c>
      <c r="M72" s="2">
        <f t="shared" si="75"/>
        <v>0</v>
      </c>
      <c r="N72" s="34">
        <f t="shared" si="82"/>
        <v>459032</v>
      </c>
      <c r="P72" s="39">
        <f t="shared" si="72"/>
        <v>2.3098436936065327E-5</v>
      </c>
      <c r="Q72" s="38">
        <f t="shared" si="73"/>
        <v>51.088370225307926</v>
      </c>
      <c r="R72" s="38">
        <f t="shared" si="74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76"/>
        <v>5324</v>
      </c>
      <c r="E73" s="3">
        <f t="shared" si="77"/>
        <v>2742402</v>
      </c>
      <c r="F73" s="23">
        <f t="shared" si="69"/>
        <v>112.9723341391351</v>
      </c>
      <c r="G73" s="91">
        <f t="shared" si="83"/>
        <v>1.972217807822859E-3</v>
      </c>
      <c r="H73" s="55">
        <f t="shared" si="84"/>
        <v>1</v>
      </c>
      <c r="I73" s="8">
        <f t="shared" si="78"/>
        <v>-2765211</v>
      </c>
      <c r="J73" s="3">
        <f t="shared" si="79"/>
        <v>0</v>
      </c>
      <c r="K73" s="37">
        <f t="shared" si="80"/>
        <v>2742402</v>
      </c>
      <c r="L73" s="8">
        <f t="shared" si="81"/>
        <v>-589236</v>
      </c>
      <c r="M73" s="3">
        <f t="shared" si="75"/>
        <v>0</v>
      </c>
      <c r="N73" s="37">
        <f t="shared" si="82"/>
        <v>582948</v>
      </c>
      <c r="P73" s="71">
        <f t="shared" si="72"/>
        <v>2.3098436936065327E-5</v>
      </c>
      <c r="Q73" s="70">
        <f t="shared" si="73"/>
        <v>64.70924750340177</v>
      </c>
      <c r="R73" s="70">
        <f t="shared" si="74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76"/>
        <v>5324</v>
      </c>
      <c r="E74" s="2">
        <f t="shared" si="77"/>
        <v>3482718</v>
      </c>
      <c r="F74" s="24">
        <f t="shared" si="69"/>
        <v>112.9723341391351</v>
      </c>
      <c r="G74" s="92">
        <f t="shared" si="83"/>
        <v>1.972217807822859E-3</v>
      </c>
      <c r="H74" s="56">
        <f t="shared" si="84"/>
        <v>1</v>
      </c>
      <c r="I74" s="7">
        <f t="shared" si="78"/>
        <v>-3513512</v>
      </c>
      <c r="J74" s="2">
        <f t="shared" si="79"/>
        <v>0</v>
      </c>
      <c r="K74" s="34">
        <f t="shared" si="80"/>
        <v>3482718</v>
      </c>
      <c r="L74" s="7">
        <f t="shared" si="81"/>
        <v>-748301</v>
      </c>
      <c r="M74" s="2">
        <f t="shared" si="75"/>
        <v>0</v>
      </c>
      <c r="N74" s="34">
        <f t="shared" si="82"/>
        <v>740316</v>
      </c>
      <c r="P74" s="39">
        <f t="shared" si="72"/>
        <v>2.3098436936065327E-5</v>
      </c>
      <c r="Q74" s="38">
        <f t="shared" si="73"/>
        <v>82.007100810275432</v>
      </c>
      <c r="R74" s="38">
        <f t="shared" si="74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76"/>
        <v>5324</v>
      </c>
      <c r="E75" s="3">
        <f t="shared" si="77"/>
        <v>4422884</v>
      </c>
      <c r="F75" s="23">
        <f t="shared" si="69"/>
        <v>112.9723341391351</v>
      </c>
      <c r="G75" s="91">
        <f t="shared" si="83"/>
        <v>1.972217807822859E-3</v>
      </c>
      <c r="H75" s="55">
        <f t="shared" si="84"/>
        <v>1</v>
      </c>
      <c r="I75" s="8">
        <f t="shared" si="78"/>
        <v>-4463818</v>
      </c>
      <c r="J75" s="3">
        <f t="shared" si="79"/>
        <v>0</v>
      </c>
      <c r="K75" s="37">
        <f t="shared" si="80"/>
        <v>4422884</v>
      </c>
      <c r="L75" s="8">
        <f t="shared" si="81"/>
        <v>-950306</v>
      </c>
      <c r="M75" s="3">
        <f t="shared" si="75"/>
        <v>0</v>
      </c>
      <c r="N75" s="37">
        <f t="shared" si="82"/>
        <v>940166</v>
      </c>
      <c r="P75" s="71">
        <f t="shared" si="72"/>
        <v>2.3098436936065327E-5</v>
      </c>
      <c r="Q75" s="70">
        <f t="shared" si="73"/>
        <v>103.97453425449943</v>
      </c>
      <c r="R75" s="70">
        <f t="shared" si="74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76"/>
        <v>5324</v>
      </c>
      <c r="E76" s="2">
        <f t="shared" si="77"/>
        <v>5616850</v>
      </c>
      <c r="F76" s="24">
        <f t="shared" si="69"/>
        <v>112.9723341391351</v>
      </c>
      <c r="G76" s="92">
        <f t="shared" si="83"/>
        <v>1.972217807822859E-3</v>
      </c>
      <c r="H76" s="56">
        <f t="shared" si="84"/>
        <v>1</v>
      </c>
      <c r="I76" s="7">
        <f t="shared" si="78"/>
        <v>-5670660</v>
      </c>
      <c r="J76" s="2">
        <f t="shared" si="79"/>
        <v>0</v>
      </c>
      <c r="K76" s="34">
        <f t="shared" si="80"/>
        <v>5616850</v>
      </c>
      <c r="L76" s="7">
        <f t="shared" si="81"/>
        <v>-1206842</v>
      </c>
      <c r="M76" s="2">
        <f t="shared" si="75"/>
        <v>0</v>
      </c>
      <c r="N76" s="34">
        <f t="shared" si="82"/>
        <v>1193966</v>
      </c>
      <c r="P76" s="39">
        <f t="shared" si="72"/>
        <v>2.3098436936065327E-5</v>
      </c>
      <c r="Q76" s="38">
        <f t="shared" si="73"/>
        <v>131.87211352250549</v>
      </c>
      <c r="R76" s="38">
        <f t="shared" si="74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76"/>
        <v>5324</v>
      </c>
      <c r="E77" s="3">
        <f t="shared" si="77"/>
        <v>7133130</v>
      </c>
      <c r="F77" s="23">
        <f t="shared" si="69"/>
        <v>112.9723341391351</v>
      </c>
      <c r="G77" s="91">
        <f t="shared" si="83"/>
        <v>1.972217807822859E-3</v>
      </c>
      <c r="H77" s="55">
        <f t="shared" si="84"/>
        <v>1</v>
      </c>
      <c r="I77" s="8">
        <f t="shared" si="78"/>
        <v>-7203292</v>
      </c>
      <c r="J77" s="3">
        <f t="shared" si="79"/>
        <v>0</v>
      </c>
      <c r="K77" s="37">
        <f t="shared" si="80"/>
        <v>7133130</v>
      </c>
      <c r="L77" s="8">
        <f t="shared" si="81"/>
        <v>-1532632</v>
      </c>
      <c r="M77" s="3">
        <f t="shared" si="75"/>
        <v>0</v>
      </c>
      <c r="N77" s="37">
        <f t="shared" si="82"/>
        <v>1516280</v>
      </c>
      <c r="P77" s="71">
        <f t="shared" si="72"/>
        <v>2.3098436936065327E-5</v>
      </c>
      <c r="Q77" s="70">
        <f t="shared" si="73"/>
        <v>167.30067881262829</v>
      </c>
      <c r="R77" s="70">
        <f t="shared" si="74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76"/>
        <v>5324</v>
      </c>
      <c r="E78" s="2">
        <f t="shared" si="77"/>
        <v>9058732</v>
      </c>
      <c r="F78" s="24">
        <f t="shared" si="69"/>
        <v>112.9723341391351</v>
      </c>
      <c r="G78" s="92">
        <f t="shared" si="83"/>
        <v>1.972217807822859E-3</v>
      </c>
      <c r="H78" s="56">
        <f t="shared" si="84"/>
        <v>1</v>
      </c>
      <c r="I78" s="7">
        <f t="shared" si="78"/>
        <v>-9149660</v>
      </c>
      <c r="J78" s="2">
        <f t="shared" si="79"/>
        <v>0</v>
      </c>
      <c r="K78" s="34">
        <f t="shared" si="80"/>
        <v>9058732</v>
      </c>
      <c r="L78" s="7">
        <f t="shared" si="81"/>
        <v>-1946368</v>
      </c>
      <c r="M78" s="2">
        <f t="shared" si="75"/>
        <v>0</v>
      </c>
      <c r="N78" s="34">
        <f t="shared" si="82"/>
        <v>1925602</v>
      </c>
      <c r="P78" s="39">
        <f t="shared" si="72"/>
        <v>2.3098436936065327E-5</v>
      </c>
      <c r="Q78" s="38">
        <f t="shared" si="73"/>
        <v>212.29327285489541</v>
      </c>
      <c r="R78" s="38">
        <f t="shared" si="74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76"/>
        <v>5324</v>
      </c>
      <c r="E79" s="3">
        <f t="shared" si="77"/>
        <v>11504155</v>
      </c>
      <c r="F79" s="23">
        <f t="shared" si="69"/>
        <v>112.9723341391351</v>
      </c>
      <c r="G79" s="91">
        <f t="shared" si="83"/>
        <v>1.972217807822859E-3</v>
      </c>
      <c r="H79" s="55">
        <f t="shared" si="84"/>
        <v>1</v>
      </c>
      <c r="I79" s="8">
        <f t="shared" si="78"/>
        <v>-11621454</v>
      </c>
      <c r="J79" s="3">
        <f t="shared" si="79"/>
        <v>0</v>
      </c>
      <c r="K79" s="37">
        <f t="shared" si="80"/>
        <v>11504155</v>
      </c>
      <c r="L79" s="8">
        <f t="shared" si="81"/>
        <v>-2471794</v>
      </c>
      <c r="M79" s="3">
        <f t="shared" si="75"/>
        <v>0</v>
      </c>
      <c r="N79" s="37">
        <f t="shared" si="82"/>
        <v>2445423</v>
      </c>
      <c r="P79" s="71">
        <f t="shared" si="72"/>
        <v>2.3098436936065327E-5</v>
      </c>
      <c r="Q79" s="70">
        <f t="shared" si="73"/>
        <v>269.43167766195268</v>
      </c>
      <c r="R79" s="70">
        <f t="shared" si="74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76"/>
        <v>5324</v>
      </c>
      <c r="E80" s="2">
        <f t="shared" si="77"/>
        <v>14609724</v>
      </c>
      <c r="F80" s="24">
        <f t="shared" si="69"/>
        <v>112.9723341391351</v>
      </c>
      <c r="G80" s="92">
        <f t="shared" si="83"/>
        <v>1.972217807822859E-3</v>
      </c>
      <c r="H80" s="56">
        <f t="shared" si="84"/>
        <v>1</v>
      </c>
      <c r="I80" s="7">
        <f t="shared" si="78"/>
        <v>-14760514</v>
      </c>
      <c r="J80" s="2">
        <f t="shared" si="79"/>
        <v>0</v>
      </c>
      <c r="K80" s="34">
        <f t="shared" si="80"/>
        <v>14609724</v>
      </c>
      <c r="L80" s="7">
        <f t="shared" si="81"/>
        <v>-3139060</v>
      </c>
      <c r="M80" s="2">
        <f t="shared" si="75"/>
        <v>0</v>
      </c>
      <c r="N80" s="34">
        <f t="shared" si="82"/>
        <v>3105569</v>
      </c>
      <c r="P80" s="39">
        <f t="shared" si="72"/>
        <v>2.3098436936065327E-5</v>
      </c>
      <c r="Q80" s="38">
        <f t="shared" si="73"/>
        <v>341.99471624814061</v>
      </c>
      <c r="R80" s="38">
        <f t="shared" si="74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76"/>
        <v>5324</v>
      </c>
      <c r="E81" s="3">
        <f t="shared" si="77"/>
        <v>18553648</v>
      </c>
      <c r="F81" s="23">
        <f t="shared" si="69"/>
        <v>112.9723341391351</v>
      </c>
      <c r="G81" s="91">
        <f t="shared" si="83"/>
        <v>1.972217807822859E-3</v>
      </c>
      <c r="H81" s="55">
        <f t="shared" si="84"/>
        <v>1</v>
      </c>
      <c r="I81" s="8">
        <f t="shared" si="78"/>
        <v>-18746969</v>
      </c>
      <c r="J81" s="3">
        <f t="shared" si="79"/>
        <v>0</v>
      </c>
      <c r="K81" s="37">
        <f t="shared" si="80"/>
        <v>18553648</v>
      </c>
      <c r="L81" s="8">
        <f t="shared" si="81"/>
        <v>-3986455</v>
      </c>
      <c r="M81" s="3">
        <f t="shared" si="75"/>
        <v>0</v>
      </c>
      <c r="N81" s="37">
        <f t="shared" si="82"/>
        <v>3943924</v>
      </c>
      <c r="P81" s="71">
        <f t="shared" ref="P81:P112" si="85">Y$4*((1+W$4-X$4)*(1+W$4+Z$4)-X$4)</f>
        <v>2.3098436936065327E-5</v>
      </c>
      <c r="Q81" s="70">
        <f t="shared" ref="Q81:Q112" si="86">(1+W$4-X$4)*(1+W$4+Z$4)-Y$4*((Z$4*K80)+((I80+J80)*(1+W$4+Z$4)))</f>
        <v>434.14629314488877</v>
      </c>
      <c r="R81" s="70">
        <f t="shared" ref="R81:R112" si="87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76"/>
        <v>5324</v>
      </c>
      <c r="E82" s="2">
        <f t="shared" si="77"/>
        <v>23562242</v>
      </c>
      <c r="F82" s="24">
        <f t="shared" si="69"/>
        <v>112.9723341391351</v>
      </c>
      <c r="G82" s="92">
        <f t="shared" si="83"/>
        <v>1.972217807822859E-3</v>
      </c>
      <c r="H82" s="56">
        <f t="shared" si="84"/>
        <v>1</v>
      </c>
      <c r="I82" s="7">
        <f t="shared" si="78"/>
        <v>-23809575</v>
      </c>
      <c r="J82" s="2">
        <f t="shared" si="79"/>
        <v>0</v>
      </c>
      <c r="K82" s="34">
        <f t="shared" si="80"/>
        <v>23562242</v>
      </c>
      <c r="L82" s="7">
        <f t="shared" si="81"/>
        <v>-5062606</v>
      </c>
      <c r="M82" s="2">
        <f t="shared" si="75"/>
        <v>0</v>
      </c>
      <c r="N82" s="34">
        <f t="shared" si="82"/>
        <v>5008594</v>
      </c>
      <c r="P82" s="39">
        <f t="shared" si="85"/>
        <v>2.3098436936065327E-5</v>
      </c>
      <c r="Q82" s="38">
        <f t="shared" si="86"/>
        <v>551.17436314767156</v>
      </c>
      <c r="R82" s="38">
        <f t="shared" si="87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76"/>
        <v>5324</v>
      </c>
      <c r="E83" s="3">
        <f t="shared" si="77"/>
        <v>29922916</v>
      </c>
      <c r="F83" s="23">
        <f t="shared" si="69"/>
        <v>112.9723341391351</v>
      </c>
      <c r="G83" s="91">
        <f t="shared" si="83"/>
        <v>1.972217807822859E-3</v>
      </c>
      <c r="H83" s="55">
        <f t="shared" si="84"/>
        <v>1</v>
      </c>
      <c r="I83" s="8">
        <f t="shared" si="78"/>
        <v>-30238841</v>
      </c>
      <c r="J83" s="3">
        <f t="shared" si="79"/>
        <v>0</v>
      </c>
      <c r="K83" s="37">
        <f t="shared" si="80"/>
        <v>29922916</v>
      </c>
      <c r="L83" s="8">
        <f t="shared" si="81"/>
        <v>-6429266</v>
      </c>
      <c r="M83" s="3">
        <f t="shared" si="75"/>
        <v>0</v>
      </c>
      <c r="N83" s="37">
        <f t="shared" si="82"/>
        <v>6360674</v>
      </c>
      <c r="P83" s="71">
        <f t="shared" si="85"/>
        <v>2.3098436936065327E-5</v>
      </c>
      <c r="Q83" s="70">
        <f t="shared" si="86"/>
        <v>699.79438205938357</v>
      </c>
      <c r="R83" s="70">
        <f t="shared" si="87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76"/>
        <v>5324</v>
      </c>
      <c r="E84" s="2">
        <f t="shared" si="77"/>
        <v>38000667</v>
      </c>
      <c r="F84" s="24">
        <f t="shared" si="69"/>
        <v>112.9723341391351</v>
      </c>
      <c r="G84" s="92">
        <f t="shared" si="83"/>
        <v>1.972217807822859E-3</v>
      </c>
      <c r="H84" s="56">
        <f t="shared" si="84"/>
        <v>1</v>
      </c>
      <c r="I84" s="7">
        <f t="shared" si="78"/>
        <v>-38403701</v>
      </c>
      <c r="J84" s="2">
        <f t="shared" si="79"/>
        <v>0</v>
      </c>
      <c r="K84" s="34">
        <f t="shared" si="80"/>
        <v>38000667</v>
      </c>
      <c r="L84" s="7">
        <f t="shared" si="81"/>
        <v>-8164860</v>
      </c>
      <c r="M84" s="2">
        <f t="shared" si="75"/>
        <v>0</v>
      </c>
      <c r="N84" s="34">
        <f t="shared" si="82"/>
        <v>8077751</v>
      </c>
      <c r="P84" s="39">
        <f t="shared" si="85"/>
        <v>2.3098436936065327E-5</v>
      </c>
      <c r="Q84" s="38">
        <f t="shared" si="86"/>
        <v>888.53465830701043</v>
      </c>
      <c r="R84" s="38">
        <f t="shared" si="87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76"/>
        <v>5324</v>
      </c>
      <c r="E85" s="3">
        <f t="shared" si="77"/>
        <v>48259024</v>
      </c>
      <c r="F85" s="23">
        <f t="shared" si="69"/>
        <v>112.9723341391351</v>
      </c>
      <c r="G85" s="91">
        <f t="shared" si="83"/>
        <v>1.972217807822859E-3</v>
      </c>
      <c r="H85" s="55">
        <f t="shared" si="84"/>
        <v>1</v>
      </c>
      <c r="I85" s="8">
        <f t="shared" si="78"/>
        <v>-48772681</v>
      </c>
      <c r="J85" s="3">
        <f t="shared" si="79"/>
        <v>0</v>
      </c>
      <c r="K85" s="37">
        <f t="shared" si="80"/>
        <v>48259024</v>
      </c>
      <c r="L85" s="8">
        <f t="shared" si="81"/>
        <v>-10368980</v>
      </c>
      <c r="M85" s="3">
        <f t="shared" si="75"/>
        <v>0</v>
      </c>
      <c r="N85" s="37">
        <f t="shared" si="82"/>
        <v>10258357</v>
      </c>
      <c r="P85" s="71">
        <f t="shared" si="85"/>
        <v>2.3098436936065327E-5</v>
      </c>
      <c r="Q85" s="70">
        <f t="shared" si="86"/>
        <v>1128.2257698453941</v>
      </c>
      <c r="R85" s="70">
        <f t="shared" si="87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76"/>
        <v>5324</v>
      </c>
      <c r="E86" s="2">
        <f t="shared" si="77"/>
        <v>61286645</v>
      </c>
      <c r="F86" s="24">
        <f t="shared" si="69"/>
        <v>112.9723341391351</v>
      </c>
      <c r="G86" s="92">
        <f t="shared" si="83"/>
        <v>1.972217807822859E-3</v>
      </c>
      <c r="H86" s="56">
        <f t="shared" si="84"/>
        <v>1</v>
      </c>
      <c r="I86" s="7">
        <f t="shared" si="78"/>
        <v>-61940788</v>
      </c>
      <c r="J86" s="2">
        <f t="shared" si="79"/>
        <v>0</v>
      </c>
      <c r="K86" s="34">
        <f t="shared" si="80"/>
        <v>61286645</v>
      </c>
      <c r="L86" s="7">
        <f t="shared" si="81"/>
        <v>-13168107</v>
      </c>
      <c r="M86" s="2">
        <f t="shared" si="75"/>
        <v>0</v>
      </c>
      <c r="N86" s="34">
        <f t="shared" si="82"/>
        <v>13027621</v>
      </c>
      <c r="P86" s="39">
        <f t="shared" si="85"/>
        <v>2.3098436936065327E-5</v>
      </c>
      <c r="Q86" s="38">
        <f t="shared" si="86"/>
        <v>1432.6219757660851</v>
      </c>
      <c r="R86" s="38">
        <f t="shared" si="87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76"/>
        <v>5324</v>
      </c>
      <c r="E87" s="3">
        <f t="shared" si="77"/>
        <v>77831099</v>
      </c>
      <c r="F87" s="23">
        <f t="shared" si="69"/>
        <v>112.9723341391351</v>
      </c>
      <c r="G87" s="91">
        <f t="shared" si="83"/>
        <v>1.972217807822859E-3</v>
      </c>
      <c r="H87" s="55">
        <f t="shared" si="84"/>
        <v>1</v>
      </c>
      <c r="I87" s="8">
        <f t="shared" si="78"/>
        <v>-78663652</v>
      </c>
      <c r="J87" s="3">
        <f t="shared" si="79"/>
        <v>0</v>
      </c>
      <c r="K87" s="37">
        <f t="shared" si="80"/>
        <v>77831099</v>
      </c>
      <c r="L87" s="8">
        <f t="shared" si="81"/>
        <v>-16722864</v>
      </c>
      <c r="M87" s="3">
        <f t="shared" si="75"/>
        <v>0</v>
      </c>
      <c r="N87" s="37">
        <f t="shared" si="82"/>
        <v>16544454</v>
      </c>
      <c r="P87" s="71">
        <f t="shared" si="85"/>
        <v>2.3098436936065327E-5</v>
      </c>
      <c r="Q87" s="70">
        <f t="shared" si="86"/>
        <v>1819.1905489045389</v>
      </c>
      <c r="R87" s="70">
        <f t="shared" si="87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76"/>
        <v>5324</v>
      </c>
      <c r="E88" s="2">
        <f t="shared" si="77"/>
        <v>98841761</v>
      </c>
      <c r="F88" s="24">
        <f t="shared" si="69"/>
        <v>112.9723341391351</v>
      </c>
      <c r="G88" s="92">
        <f t="shared" si="83"/>
        <v>1.972217807822859E-3</v>
      </c>
      <c r="H88" s="56">
        <f t="shared" si="84"/>
        <v>1</v>
      </c>
      <c r="I88" s="7">
        <f t="shared" si="78"/>
        <v>-99900887</v>
      </c>
      <c r="J88" s="2">
        <f t="shared" si="79"/>
        <v>0</v>
      </c>
      <c r="K88" s="34">
        <f t="shared" si="80"/>
        <v>98841761</v>
      </c>
      <c r="L88" s="7">
        <f t="shared" si="81"/>
        <v>-21237235</v>
      </c>
      <c r="M88" s="2">
        <f t="shared" si="75"/>
        <v>0</v>
      </c>
      <c r="N88" s="34">
        <f t="shared" si="82"/>
        <v>21010662</v>
      </c>
      <c r="P88" s="39">
        <f t="shared" si="85"/>
        <v>2.3098436936065327E-5</v>
      </c>
      <c r="Q88" s="38">
        <f t="shared" si="86"/>
        <v>2310.1140897763444</v>
      </c>
      <c r="R88" s="38">
        <f t="shared" si="87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76"/>
        <v>5324</v>
      </c>
      <c r="E89" s="3">
        <f t="shared" si="77"/>
        <v>125524294</v>
      </c>
      <c r="F89" s="23">
        <f t="shared" si="69"/>
        <v>112.9723341391351</v>
      </c>
      <c r="G89" s="91">
        <f t="shared" si="83"/>
        <v>1.972217807822859E-3</v>
      </c>
      <c r="H89" s="55">
        <f t="shared" si="84"/>
        <v>1</v>
      </c>
      <c r="I89" s="8">
        <f t="shared" si="78"/>
        <v>-126871156</v>
      </c>
      <c r="J89" s="3">
        <f t="shared" si="79"/>
        <v>0</v>
      </c>
      <c r="K89" s="37">
        <f t="shared" si="80"/>
        <v>125524294</v>
      </c>
      <c r="L89" s="8">
        <f t="shared" si="81"/>
        <v>-26970269</v>
      </c>
      <c r="M89" s="3">
        <f t="shared" ref="M89:M120" si="88">J89-J88</f>
        <v>0</v>
      </c>
      <c r="N89" s="37">
        <f t="shared" si="82"/>
        <v>26682533</v>
      </c>
      <c r="P89" s="71">
        <f t="shared" si="85"/>
        <v>2.3098436936065327E-5</v>
      </c>
      <c r="Q89" s="70">
        <f t="shared" si="86"/>
        <v>2933.5634291894507</v>
      </c>
      <c r="R89" s="70">
        <f t="shared" si="87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76"/>
        <v>5324</v>
      </c>
      <c r="E90" s="2">
        <f t="shared" si="77"/>
        <v>159409831</v>
      </c>
      <c r="F90" s="24">
        <f t="shared" si="69"/>
        <v>112.9723341391351</v>
      </c>
      <c r="G90" s="92">
        <f t="shared" si="83"/>
        <v>1.972217807822859E-3</v>
      </c>
      <c r="H90" s="56">
        <f t="shared" si="84"/>
        <v>1</v>
      </c>
      <c r="I90" s="7">
        <f t="shared" si="78"/>
        <v>-161122103</v>
      </c>
      <c r="J90" s="2">
        <f t="shared" si="79"/>
        <v>0</v>
      </c>
      <c r="K90" s="34">
        <f t="shared" si="80"/>
        <v>159409831</v>
      </c>
      <c r="L90" s="7">
        <f t="shared" si="81"/>
        <v>-34250947</v>
      </c>
      <c r="M90" s="2">
        <f t="shared" si="88"/>
        <v>0</v>
      </c>
      <c r="N90" s="34">
        <f t="shared" si="82"/>
        <v>33885537</v>
      </c>
      <c r="P90" s="39">
        <f t="shared" si="85"/>
        <v>2.3098436936065327E-5</v>
      </c>
      <c r="Q90" s="38">
        <f t="shared" si="86"/>
        <v>3725.3141680939725</v>
      </c>
      <c r="R90" s="38">
        <f t="shared" si="87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89">D90+IF(M91&gt;0,M91,0)</f>
        <v>5324</v>
      </c>
      <c r="E91" s="3">
        <f t="shared" ref="E91:E122" si="90">E90+IF(N91&gt;0,N91,0)</f>
        <v>202442838</v>
      </c>
      <c r="F91" s="23">
        <f t="shared" si="69"/>
        <v>112.9723341391351</v>
      </c>
      <c r="G91" s="91">
        <f t="shared" si="83"/>
        <v>1.972217807822859E-3</v>
      </c>
      <c r="H91" s="55">
        <f t="shared" si="84"/>
        <v>1</v>
      </c>
      <c r="I91" s="8">
        <f t="shared" ref="I91:I122" si="91">INT((Z$4*K91+I90)/(1+Y$4*J91))</f>
        <v>-204619163</v>
      </c>
      <c r="J91" s="3">
        <f t="shared" ref="J91:J122" si="92">S91</f>
        <v>0</v>
      </c>
      <c r="K91" s="37">
        <f t="shared" ref="K91:K122" si="93">INT((X$4*J91+K90)/(1+W$4+Z$4))</f>
        <v>202442838</v>
      </c>
      <c r="L91" s="8">
        <f t="shared" ref="L91:L122" si="94">I91-I90</f>
        <v>-43497060</v>
      </c>
      <c r="M91" s="3">
        <f t="shared" si="88"/>
        <v>0</v>
      </c>
      <c r="N91" s="37">
        <f t="shared" ref="N91:N122" si="95">K91-K90</f>
        <v>43033007</v>
      </c>
      <c r="P91" s="71">
        <f t="shared" si="85"/>
        <v>2.3098436936065327E-5</v>
      </c>
      <c r="Q91" s="70">
        <f t="shared" si="86"/>
        <v>4730.799606519</v>
      </c>
      <c r="R91" s="70">
        <f t="shared" si="87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89"/>
        <v>5324</v>
      </c>
      <c r="E92" s="2">
        <f t="shared" si="90"/>
        <v>257092692</v>
      </c>
      <c r="F92" s="24">
        <f t="shared" si="69"/>
        <v>112.9723341391351</v>
      </c>
      <c r="G92" s="92">
        <f t="shared" si="83"/>
        <v>1.972217807822859E-3</v>
      </c>
      <c r="H92" s="56">
        <f t="shared" si="84"/>
        <v>1</v>
      </c>
      <c r="I92" s="7">
        <f t="shared" si="91"/>
        <v>-259858342</v>
      </c>
      <c r="J92" s="2">
        <f t="shared" si="92"/>
        <v>0</v>
      </c>
      <c r="K92" s="34">
        <f t="shared" si="93"/>
        <v>257092692</v>
      </c>
      <c r="L92" s="7">
        <f t="shared" si="94"/>
        <v>-55239179</v>
      </c>
      <c r="M92" s="2">
        <f t="shared" si="88"/>
        <v>0</v>
      </c>
      <c r="N92" s="34">
        <f t="shared" si="95"/>
        <v>54649854</v>
      </c>
      <c r="P92" s="39">
        <f t="shared" si="85"/>
        <v>2.3098436936065327E-5</v>
      </c>
      <c r="Q92" s="38">
        <f t="shared" si="86"/>
        <v>6007.7178909115264</v>
      </c>
      <c r="R92" s="38">
        <f t="shared" si="87"/>
        <v>0</v>
      </c>
      <c r="S92" s="12">
        <f t="shared" ref="S92:S155" si="96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89"/>
        <v>5324</v>
      </c>
      <c r="E93" s="3">
        <f t="shared" si="90"/>
        <v>326495385</v>
      </c>
      <c r="F93" s="23">
        <f t="shared" si="69"/>
        <v>112.9723341391351</v>
      </c>
      <c r="G93" s="91">
        <f t="shared" si="83"/>
        <v>1.972217807822859E-3</v>
      </c>
      <c r="H93" s="55">
        <f t="shared" si="84"/>
        <v>1</v>
      </c>
      <c r="I93" s="8">
        <f t="shared" si="91"/>
        <v>-330009449</v>
      </c>
      <c r="J93" s="3">
        <f t="shared" si="92"/>
        <v>0</v>
      </c>
      <c r="K93" s="37">
        <f t="shared" si="93"/>
        <v>326495385</v>
      </c>
      <c r="L93" s="8">
        <f t="shared" si="94"/>
        <v>-70151107</v>
      </c>
      <c r="M93" s="3">
        <f t="shared" si="88"/>
        <v>0</v>
      </c>
      <c r="N93" s="37">
        <f t="shared" si="95"/>
        <v>69402693</v>
      </c>
      <c r="P93" s="71">
        <f t="shared" si="85"/>
        <v>2.3098436936065327E-5</v>
      </c>
      <c r="Q93" s="70">
        <f t="shared" si="86"/>
        <v>7629.3428396227237</v>
      </c>
      <c r="R93" s="70">
        <f t="shared" si="87"/>
        <v>0</v>
      </c>
      <c r="S93" s="11">
        <f t="shared" si="96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89"/>
        <v>5324</v>
      </c>
      <c r="E94" s="2">
        <f t="shared" si="90"/>
        <v>414633476</v>
      </c>
      <c r="F94" s="24">
        <f t="shared" si="69"/>
        <v>112.9723341391351</v>
      </c>
      <c r="G94" s="92">
        <f t="shared" si="83"/>
        <v>1.972217807822859E-3</v>
      </c>
      <c r="H94" s="56">
        <f t="shared" si="84"/>
        <v>1</v>
      </c>
      <c r="I94" s="7">
        <f t="shared" si="91"/>
        <v>-419097990</v>
      </c>
      <c r="J94" s="2">
        <f t="shared" si="92"/>
        <v>0</v>
      </c>
      <c r="K94" s="34">
        <f t="shared" si="93"/>
        <v>414633476</v>
      </c>
      <c r="L94" s="7">
        <f t="shared" si="94"/>
        <v>-89088541</v>
      </c>
      <c r="M94" s="2">
        <f t="shared" si="88"/>
        <v>0</v>
      </c>
      <c r="N94" s="34">
        <f t="shared" si="95"/>
        <v>88138091</v>
      </c>
      <c r="P94" s="39">
        <f t="shared" si="85"/>
        <v>2.3098436936065327E-5</v>
      </c>
      <c r="Q94" s="38">
        <f t="shared" si="86"/>
        <v>9688.7287232597137</v>
      </c>
      <c r="R94" s="38">
        <f t="shared" si="87"/>
        <v>0</v>
      </c>
      <c r="S94" s="12">
        <f t="shared" si="96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89"/>
        <v>5324</v>
      </c>
      <c r="E95" s="3">
        <f t="shared" si="90"/>
        <v>526564623</v>
      </c>
      <c r="F95" s="23">
        <f t="shared" si="69"/>
        <v>112.9723341391351</v>
      </c>
      <c r="G95" s="91">
        <f t="shared" si="83"/>
        <v>1.972217807822859E-3</v>
      </c>
      <c r="H95" s="55">
        <f t="shared" si="84"/>
        <v>1</v>
      </c>
      <c r="I95" s="8">
        <f t="shared" si="91"/>
        <v>-532236163</v>
      </c>
      <c r="J95" s="3">
        <f t="shared" si="92"/>
        <v>0</v>
      </c>
      <c r="K95" s="37">
        <f t="shared" si="93"/>
        <v>526564623</v>
      </c>
      <c r="L95" s="8">
        <f t="shared" si="94"/>
        <v>-113138173</v>
      </c>
      <c r="M95" s="3">
        <f t="shared" si="88"/>
        <v>0</v>
      </c>
      <c r="N95" s="37">
        <f t="shared" si="95"/>
        <v>111931147</v>
      </c>
      <c r="P95" s="71">
        <f t="shared" si="85"/>
        <v>2.3098436936065327E-5</v>
      </c>
      <c r="Q95" s="70">
        <f t="shared" si="86"/>
        <v>12304.050013581053</v>
      </c>
      <c r="R95" s="70">
        <f t="shared" si="87"/>
        <v>0</v>
      </c>
      <c r="S95" s="11">
        <f t="shared" si="96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89"/>
        <v>5324</v>
      </c>
      <c r="E96" s="2">
        <f t="shared" si="90"/>
        <v>668711810</v>
      </c>
      <c r="F96" s="24">
        <f t="shared" si="69"/>
        <v>112.9723341391351</v>
      </c>
      <c r="G96" s="92">
        <f t="shared" si="83"/>
        <v>1.972217807822859E-3</v>
      </c>
      <c r="H96" s="56">
        <f t="shared" si="84"/>
        <v>1</v>
      </c>
      <c r="I96" s="7">
        <f t="shared" si="91"/>
        <v>-675916215</v>
      </c>
      <c r="J96" s="2">
        <f t="shared" si="92"/>
        <v>0</v>
      </c>
      <c r="K96" s="34">
        <f t="shared" si="93"/>
        <v>668711810</v>
      </c>
      <c r="L96" s="7">
        <f t="shared" si="94"/>
        <v>-143680052</v>
      </c>
      <c r="M96" s="2">
        <f t="shared" si="88"/>
        <v>0</v>
      </c>
      <c r="N96" s="34">
        <f t="shared" si="95"/>
        <v>142147187</v>
      </c>
      <c r="P96" s="39">
        <f t="shared" si="85"/>
        <v>2.3098436936065327E-5</v>
      </c>
      <c r="Q96" s="38">
        <f t="shared" si="86"/>
        <v>15625.382580242984</v>
      </c>
      <c r="R96" s="38">
        <f t="shared" si="87"/>
        <v>0</v>
      </c>
      <c r="S96" s="12">
        <f t="shared" si="96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89"/>
        <v>5324</v>
      </c>
      <c r="E97" s="3">
        <f t="shared" si="90"/>
        <v>849231918</v>
      </c>
      <c r="F97" s="23">
        <f t="shared" si="69"/>
        <v>112.9723341391351</v>
      </c>
      <c r="G97" s="91">
        <f t="shared" si="83"/>
        <v>1.972217807822859E-3</v>
      </c>
      <c r="H97" s="55">
        <f t="shared" si="84"/>
        <v>1</v>
      </c>
      <c r="I97" s="8">
        <f t="shared" si="91"/>
        <v>-858382988</v>
      </c>
      <c r="J97" s="3">
        <f t="shared" si="92"/>
        <v>0</v>
      </c>
      <c r="K97" s="37">
        <f t="shared" si="93"/>
        <v>849231918</v>
      </c>
      <c r="L97" s="8">
        <f t="shared" si="94"/>
        <v>-182466773</v>
      </c>
      <c r="M97" s="3">
        <f t="shared" si="88"/>
        <v>0</v>
      </c>
      <c r="N97" s="37">
        <f t="shared" si="95"/>
        <v>180520108</v>
      </c>
      <c r="P97" s="71">
        <f t="shared" si="85"/>
        <v>2.3098436936065327E-5</v>
      </c>
      <c r="Q97" s="70">
        <f t="shared" si="86"/>
        <v>19843.315602447459</v>
      </c>
      <c r="R97" s="70">
        <f t="shared" si="87"/>
        <v>0</v>
      </c>
      <c r="S97" s="11">
        <f t="shared" si="96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89"/>
        <v>5324</v>
      </c>
      <c r="E98" s="2">
        <f t="shared" si="90"/>
        <v>1078483796</v>
      </c>
      <c r="F98" s="24">
        <f t="shared" si="69"/>
        <v>112.9723341391351</v>
      </c>
      <c r="G98" s="92">
        <f t="shared" si="83"/>
        <v>1.972217807822859E-3</v>
      </c>
      <c r="H98" s="56">
        <f t="shared" si="84"/>
        <v>1</v>
      </c>
      <c r="I98" s="7">
        <f t="shared" si="91"/>
        <v>-1090107036</v>
      </c>
      <c r="J98" s="2">
        <f t="shared" si="92"/>
        <v>0</v>
      </c>
      <c r="K98" s="34">
        <f t="shared" si="93"/>
        <v>1078483796</v>
      </c>
      <c r="L98" s="7">
        <f t="shared" si="94"/>
        <v>-231724048</v>
      </c>
      <c r="M98" s="2">
        <f t="shared" si="88"/>
        <v>0</v>
      </c>
      <c r="N98" s="34">
        <f t="shared" si="95"/>
        <v>229251878</v>
      </c>
      <c r="P98" s="39">
        <f t="shared" si="85"/>
        <v>2.3098436936065327E-5</v>
      </c>
      <c r="Q98" s="38">
        <f t="shared" si="86"/>
        <v>25199.888185687327</v>
      </c>
      <c r="R98" s="38">
        <f t="shared" si="87"/>
        <v>0</v>
      </c>
      <c r="S98" s="12">
        <f t="shared" si="96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89"/>
        <v>5324</v>
      </c>
      <c r="E99" s="3">
        <f t="shared" si="90"/>
        <v>1369622683</v>
      </c>
      <c r="F99" s="23">
        <f t="shared" ref="F99:F162" si="97">D99*(F$33/D$33)</f>
        <v>112.9723341391351</v>
      </c>
      <c r="G99" s="91">
        <f t="shared" si="83"/>
        <v>1.972217807822859E-3</v>
      </c>
      <c r="H99" s="55">
        <f t="shared" si="84"/>
        <v>1</v>
      </c>
      <c r="I99" s="8">
        <f t="shared" si="91"/>
        <v>-1384385460</v>
      </c>
      <c r="J99" s="3">
        <f t="shared" si="92"/>
        <v>0</v>
      </c>
      <c r="K99" s="37">
        <f t="shared" si="93"/>
        <v>1369622683</v>
      </c>
      <c r="L99" s="8">
        <f t="shared" si="94"/>
        <v>-294278424</v>
      </c>
      <c r="M99" s="3">
        <f t="shared" si="88"/>
        <v>0</v>
      </c>
      <c r="N99" s="37">
        <f t="shared" si="95"/>
        <v>291138887</v>
      </c>
      <c r="P99" s="71">
        <f t="shared" si="85"/>
        <v>2.3098436936065327E-5</v>
      </c>
      <c r="Q99" s="70">
        <f t="shared" si="86"/>
        <v>32002.478396067268</v>
      </c>
      <c r="R99" s="70">
        <f t="shared" si="87"/>
        <v>0</v>
      </c>
      <c r="S99" s="11">
        <f t="shared" si="96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89"/>
        <v>5324</v>
      </c>
      <c r="E100" s="2">
        <f t="shared" si="90"/>
        <v>1739355103</v>
      </c>
      <c r="F100" s="24">
        <f t="shared" si="97"/>
        <v>112.9723341391351</v>
      </c>
      <c r="G100" s="92">
        <f t="shared" ref="G100:G131" si="98">D100/U$3</f>
        <v>1.972217807822859E-3</v>
      </c>
      <c r="H100" s="56">
        <f t="shared" si="84"/>
        <v>1</v>
      </c>
      <c r="I100" s="7">
        <f t="shared" si="91"/>
        <v>-1758104941</v>
      </c>
      <c r="J100" s="2">
        <f t="shared" si="92"/>
        <v>0</v>
      </c>
      <c r="K100" s="34">
        <f t="shared" si="93"/>
        <v>1739355103</v>
      </c>
      <c r="L100" s="7">
        <f t="shared" si="94"/>
        <v>-373719481</v>
      </c>
      <c r="M100" s="2">
        <f t="shared" si="88"/>
        <v>0</v>
      </c>
      <c r="N100" s="34">
        <f t="shared" si="95"/>
        <v>369732420</v>
      </c>
      <c r="P100" s="39">
        <f t="shared" si="85"/>
        <v>2.3098436936065327E-5</v>
      </c>
      <c r="Q100" s="38">
        <f t="shared" si="86"/>
        <v>40641.441610897244</v>
      </c>
      <c r="R100" s="38">
        <f t="shared" si="87"/>
        <v>0</v>
      </c>
      <c r="S100" s="12">
        <f t="shared" si="96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89"/>
        <v>5324</v>
      </c>
      <c r="E101" s="3">
        <f t="shared" si="90"/>
        <v>2208897539</v>
      </c>
      <c r="F101" s="23">
        <f t="shared" si="97"/>
        <v>112.9723341391351</v>
      </c>
      <c r="G101" s="91">
        <f t="shared" si="98"/>
        <v>1.972217807822859E-3</v>
      </c>
      <c r="H101" s="55">
        <f t="shared" si="84"/>
        <v>1</v>
      </c>
      <c r="I101" s="8">
        <f t="shared" si="91"/>
        <v>-2232710753</v>
      </c>
      <c r="J101" s="3">
        <f t="shared" si="92"/>
        <v>0</v>
      </c>
      <c r="K101" s="37">
        <f t="shared" si="93"/>
        <v>2208897539</v>
      </c>
      <c r="L101" s="8">
        <f t="shared" si="94"/>
        <v>-474605812</v>
      </c>
      <c r="M101" s="3">
        <f t="shared" si="88"/>
        <v>0</v>
      </c>
      <c r="N101" s="37">
        <f t="shared" si="95"/>
        <v>469542436</v>
      </c>
      <c r="P101" s="71">
        <f t="shared" si="85"/>
        <v>2.3098436936065327E-5</v>
      </c>
      <c r="Q101" s="70">
        <f t="shared" si="86"/>
        <v>51612.510457327189</v>
      </c>
      <c r="R101" s="70">
        <f t="shared" si="87"/>
        <v>0</v>
      </c>
      <c r="S101" s="11">
        <f t="shared" si="96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89"/>
        <v>5324</v>
      </c>
      <c r="E102" s="2">
        <f t="shared" si="90"/>
        <v>2805193908</v>
      </c>
      <c r="F102" s="24">
        <f t="shared" si="97"/>
        <v>112.9723341391351</v>
      </c>
      <c r="G102" s="92">
        <f t="shared" si="98"/>
        <v>1.972217807822859E-3</v>
      </c>
      <c r="H102" s="56">
        <f t="shared" si="84"/>
        <v>1</v>
      </c>
      <c r="I102" s="7">
        <f t="shared" si="91"/>
        <v>-2835437366</v>
      </c>
      <c r="J102" s="2">
        <f t="shared" si="92"/>
        <v>0</v>
      </c>
      <c r="K102" s="34">
        <f t="shared" si="93"/>
        <v>2805193908</v>
      </c>
      <c r="L102" s="7">
        <f t="shared" si="94"/>
        <v>-602726613</v>
      </c>
      <c r="M102" s="2">
        <f t="shared" si="88"/>
        <v>0</v>
      </c>
      <c r="N102" s="34">
        <f t="shared" si="95"/>
        <v>596296369</v>
      </c>
      <c r="P102" s="39">
        <f t="shared" si="85"/>
        <v>2.3098436936065327E-5</v>
      </c>
      <c r="Q102" s="38">
        <f t="shared" si="86"/>
        <v>65545.241565945893</v>
      </c>
      <c r="R102" s="38">
        <f t="shared" si="87"/>
        <v>0</v>
      </c>
      <c r="S102" s="12">
        <f t="shared" si="96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89"/>
        <v>5324</v>
      </c>
      <c r="E103" s="3">
        <f t="shared" si="90"/>
        <v>3562461690</v>
      </c>
      <c r="F103" s="23">
        <f t="shared" si="97"/>
        <v>112.9723341391351</v>
      </c>
      <c r="G103" s="91">
        <f t="shared" si="98"/>
        <v>1.972217807822859E-3</v>
      </c>
      <c r="H103" s="55">
        <f t="shared" si="84"/>
        <v>1</v>
      </c>
      <c r="I103" s="8">
        <f t="shared" si="91"/>
        <v>-3600871250</v>
      </c>
      <c r="J103" s="3">
        <f t="shared" si="92"/>
        <v>0</v>
      </c>
      <c r="K103" s="37">
        <f t="shared" si="93"/>
        <v>3562461690</v>
      </c>
      <c r="L103" s="8">
        <f t="shared" si="94"/>
        <v>-765433884</v>
      </c>
      <c r="M103" s="3">
        <f t="shared" si="88"/>
        <v>0</v>
      </c>
      <c r="N103" s="37">
        <f t="shared" si="95"/>
        <v>757267782</v>
      </c>
      <c r="P103" s="71">
        <f t="shared" si="85"/>
        <v>2.3098436936065327E-5</v>
      </c>
      <c r="Q103" s="70">
        <f t="shared" si="86"/>
        <v>83239.14168358357</v>
      </c>
      <c r="R103" s="70">
        <f t="shared" si="87"/>
        <v>0</v>
      </c>
      <c r="S103" s="11">
        <f t="shared" si="96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89"/>
        <v>5324</v>
      </c>
      <c r="E104" s="2">
        <f t="shared" si="90"/>
        <v>4524155445</v>
      </c>
      <c r="F104" s="24">
        <f t="shared" si="97"/>
        <v>112.9723341391351</v>
      </c>
      <c r="G104" s="92">
        <f t="shared" si="98"/>
        <v>1.972217807822859E-3</v>
      </c>
      <c r="H104" s="56">
        <f t="shared" ref="H104:H135" si="99">D104/D103</f>
        <v>1</v>
      </c>
      <c r="I104" s="7">
        <f t="shared" si="91"/>
        <v>-4572935563</v>
      </c>
      <c r="J104" s="2">
        <f t="shared" si="92"/>
        <v>0</v>
      </c>
      <c r="K104" s="34">
        <f t="shared" si="93"/>
        <v>4524155445</v>
      </c>
      <c r="L104" s="7">
        <f t="shared" si="94"/>
        <v>-972064313</v>
      </c>
      <c r="M104" s="2">
        <f t="shared" si="88"/>
        <v>0</v>
      </c>
      <c r="N104" s="34">
        <f t="shared" si="95"/>
        <v>961693755</v>
      </c>
      <c r="P104" s="39">
        <f t="shared" si="85"/>
        <v>2.3098436936065327E-5</v>
      </c>
      <c r="Q104" s="38">
        <f t="shared" si="86"/>
        <v>105709.54600250066</v>
      </c>
      <c r="R104" s="38">
        <f t="shared" si="87"/>
        <v>0</v>
      </c>
      <c r="S104" s="12">
        <f t="shared" si="96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89"/>
        <v>5324</v>
      </c>
      <c r="E105" s="3">
        <f t="shared" si="90"/>
        <v>5745460379</v>
      </c>
      <c r="F105" s="23">
        <f t="shared" si="97"/>
        <v>112.9723341391351</v>
      </c>
      <c r="G105" s="91">
        <f t="shared" si="98"/>
        <v>1.972217807822859E-3</v>
      </c>
      <c r="H105" s="55">
        <f t="shared" si="99"/>
        <v>1</v>
      </c>
      <c r="I105" s="8">
        <f t="shared" si="91"/>
        <v>-5807410608</v>
      </c>
      <c r="J105" s="3">
        <f t="shared" si="92"/>
        <v>0</v>
      </c>
      <c r="K105" s="37">
        <f t="shared" si="93"/>
        <v>5745460379</v>
      </c>
      <c r="L105" s="8">
        <f t="shared" si="94"/>
        <v>-1234475045</v>
      </c>
      <c r="M105" s="3">
        <f t="shared" si="88"/>
        <v>0</v>
      </c>
      <c r="N105" s="37">
        <f t="shared" si="95"/>
        <v>1221304934</v>
      </c>
      <c r="P105" s="71">
        <f t="shared" si="85"/>
        <v>2.3098436936065327E-5</v>
      </c>
      <c r="Q105" s="70">
        <f t="shared" si="86"/>
        <v>134245.8815275942</v>
      </c>
      <c r="R105" s="70">
        <f t="shared" si="87"/>
        <v>0</v>
      </c>
      <c r="S105" s="11">
        <f t="shared" si="96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89"/>
        <v>5324</v>
      </c>
      <c r="E106" s="2">
        <f t="shared" si="90"/>
        <v>7296459056</v>
      </c>
      <c r="F106" s="24">
        <f t="shared" si="97"/>
        <v>112.9723341391351</v>
      </c>
      <c r="G106" s="92">
        <f t="shared" si="98"/>
        <v>1.972217807822859E-3</v>
      </c>
      <c r="H106" s="56">
        <f t="shared" si="99"/>
        <v>1</v>
      </c>
      <c r="I106" s="7">
        <f t="shared" si="91"/>
        <v>-7375134694</v>
      </c>
      <c r="J106" s="2">
        <f t="shared" si="92"/>
        <v>0</v>
      </c>
      <c r="K106" s="34">
        <f t="shared" si="93"/>
        <v>7296459056</v>
      </c>
      <c r="L106" s="7">
        <f t="shared" si="94"/>
        <v>-1567724086</v>
      </c>
      <c r="M106" s="2">
        <f t="shared" si="88"/>
        <v>0</v>
      </c>
      <c r="N106" s="34">
        <f t="shared" si="95"/>
        <v>1550998677</v>
      </c>
      <c r="P106" s="39">
        <f t="shared" si="85"/>
        <v>2.3098436936065327E-5</v>
      </c>
      <c r="Q106" s="38">
        <f t="shared" si="86"/>
        <v>170485.65868155309</v>
      </c>
      <c r="R106" s="38">
        <f t="shared" si="87"/>
        <v>0</v>
      </c>
      <c r="S106" s="12">
        <f t="shared" si="96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89"/>
        <v>5324</v>
      </c>
      <c r="E107" s="3">
        <f t="shared" si="90"/>
        <v>9266152971</v>
      </c>
      <c r="F107" s="23">
        <f t="shared" si="97"/>
        <v>112.9723341391351</v>
      </c>
      <c r="G107" s="91">
        <f t="shared" si="98"/>
        <v>1.972217807822859E-3</v>
      </c>
      <c r="H107" s="55">
        <f t="shared" si="99"/>
        <v>1</v>
      </c>
      <c r="I107" s="8">
        <f t="shared" si="91"/>
        <v>-9366069075</v>
      </c>
      <c r="J107" s="3">
        <f t="shared" si="92"/>
        <v>0</v>
      </c>
      <c r="K107" s="37">
        <f t="shared" si="93"/>
        <v>9266152971</v>
      </c>
      <c r="L107" s="8">
        <f t="shared" si="94"/>
        <v>-1990934381</v>
      </c>
      <c r="M107" s="3">
        <f t="shared" si="88"/>
        <v>0</v>
      </c>
      <c r="N107" s="37">
        <f t="shared" si="95"/>
        <v>1969693915</v>
      </c>
      <c r="P107" s="71">
        <f t="shared" si="85"/>
        <v>2.3098436936065327E-5</v>
      </c>
      <c r="Q107" s="70">
        <f t="shared" si="86"/>
        <v>216508.43714671713</v>
      </c>
      <c r="R107" s="70">
        <f t="shared" si="87"/>
        <v>0</v>
      </c>
      <c r="S107" s="11">
        <f t="shared" si="96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89"/>
        <v>5324</v>
      </c>
      <c r="E108" s="2">
        <f t="shared" si="90"/>
        <v>11767569751</v>
      </c>
      <c r="F108" s="24">
        <f t="shared" si="97"/>
        <v>112.9723341391351</v>
      </c>
      <c r="G108" s="92">
        <f t="shared" si="98"/>
        <v>1.972217807822859E-3</v>
      </c>
      <c r="H108" s="56">
        <f t="shared" si="99"/>
        <v>1</v>
      </c>
      <c r="I108" s="7">
        <f t="shared" si="91"/>
        <v>-11894460228</v>
      </c>
      <c r="J108" s="2">
        <f t="shared" si="92"/>
        <v>0</v>
      </c>
      <c r="K108" s="34">
        <f t="shared" si="93"/>
        <v>11767569751</v>
      </c>
      <c r="L108" s="7">
        <f t="shared" si="94"/>
        <v>-2528391153</v>
      </c>
      <c r="M108" s="2">
        <f t="shared" si="88"/>
        <v>0</v>
      </c>
      <c r="N108" s="34">
        <f t="shared" si="95"/>
        <v>2501416780</v>
      </c>
      <c r="P108" s="39">
        <f t="shared" si="85"/>
        <v>2.3098436936065327E-5</v>
      </c>
      <c r="Q108" s="38">
        <f t="shared" si="86"/>
        <v>274955.15795953019</v>
      </c>
      <c r="R108" s="38">
        <f t="shared" si="87"/>
        <v>0</v>
      </c>
      <c r="S108" s="12">
        <f t="shared" si="96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89"/>
        <v>5324</v>
      </c>
      <c r="E109" s="3">
        <f t="shared" si="90"/>
        <v>14944249063</v>
      </c>
      <c r="F109" s="23">
        <f t="shared" si="97"/>
        <v>112.9723341391351</v>
      </c>
      <c r="G109" s="91">
        <f t="shared" si="98"/>
        <v>1.972217807822859E-3</v>
      </c>
      <c r="H109" s="55">
        <f t="shared" si="99"/>
        <v>1</v>
      </c>
      <c r="I109" s="8">
        <f t="shared" si="91"/>
        <v>-15105395699</v>
      </c>
      <c r="J109" s="3">
        <f t="shared" si="92"/>
        <v>0</v>
      </c>
      <c r="K109" s="37">
        <f t="shared" si="93"/>
        <v>14944249063</v>
      </c>
      <c r="L109" s="8">
        <f t="shared" si="94"/>
        <v>-3210935471</v>
      </c>
      <c r="M109" s="3">
        <f t="shared" si="88"/>
        <v>0</v>
      </c>
      <c r="N109" s="37">
        <f t="shared" si="95"/>
        <v>3176679312</v>
      </c>
      <c r="P109" s="71">
        <f t="shared" si="85"/>
        <v>2.3098436936065327E-5</v>
      </c>
      <c r="Q109" s="70">
        <f t="shared" si="86"/>
        <v>349179.68953294831</v>
      </c>
      <c r="R109" s="70">
        <f t="shared" si="87"/>
        <v>0</v>
      </c>
      <c r="S109" s="11">
        <f t="shared" si="96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89"/>
        <v>5324</v>
      </c>
      <c r="E110" s="2">
        <f t="shared" si="90"/>
        <v>18978479395</v>
      </c>
      <c r="F110" s="24">
        <f t="shared" si="97"/>
        <v>112.9723341391351</v>
      </c>
      <c r="G110" s="92">
        <f t="shared" si="98"/>
        <v>1.972217807822859E-3</v>
      </c>
      <c r="H110" s="56">
        <f t="shared" si="99"/>
        <v>1</v>
      </c>
      <c r="I110" s="7">
        <f t="shared" si="91"/>
        <v>-19183129710</v>
      </c>
      <c r="J110" s="2">
        <f t="shared" si="92"/>
        <v>0</v>
      </c>
      <c r="K110" s="34">
        <f t="shared" si="93"/>
        <v>18978479395</v>
      </c>
      <c r="L110" s="7">
        <f t="shared" si="94"/>
        <v>-4077734011</v>
      </c>
      <c r="M110" s="2">
        <f t="shared" si="88"/>
        <v>0</v>
      </c>
      <c r="N110" s="34">
        <f t="shared" si="95"/>
        <v>4034230332</v>
      </c>
      <c r="P110" s="39">
        <f t="shared" si="85"/>
        <v>2.3098436936065327E-5</v>
      </c>
      <c r="Q110" s="38">
        <f t="shared" si="86"/>
        <v>443441.28389722481</v>
      </c>
      <c r="R110" s="38">
        <f t="shared" si="87"/>
        <v>0</v>
      </c>
      <c r="S110" s="12">
        <f t="shared" si="96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89"/>
        <v>5324</v>
      </c>
      <c r="E111" s="3">
        <f t="shared" si="90"/>
        <v>24101758384</v>
      </c>
      <c r="F111" s="23">
        <f t="shared" si="97"/>
        <v>112.9723341391351</v>
      </c>
      <c r="G111" s="91">
        <f t="shared" si="98"/>
        <v>1.972217807822859E-3</v>
      </c>
      <c r="H111" s="55">
        <f t="shared" si="99"/>
        <v>1</v>
      </c>
      <c r="I111" s="8">
        <f t="shared" si="91"/>
        <v>-24361656284</v>
      </c>
      <c r="J111" s="3">
        <f t="shared" si="92"/>
        <v>0</v>
      </c>
      <c r="K111" s="37">
        <f t="shared" si="93"/>
        <v>24101758384</v>
      </c>
      <c r="L111" s="8">
        <f t="shared" si="94"/>
        <v>-5178526574</v>
      </c>
      <c r="M111" s="3">
        <f t="shared" si="88"/>
        <v>0</v>
      </c>
      <c r="N111" s="37">
        <f t="shared" si="95"/>
        <v>5123278989</v>
      </c>
      <c r="P111" s="71">
        <f t="shared" si="85"/>
        <v>2.3098436936065327E-5</v>
      </c>
      <c r="Q111" s="70">
        <f t="shared" si="86"/>
        <v>563148.98675613233</v>
      </c>
      <c r="R111" s="70">
        <f t="shared" si="87"/>
        <v>0</v>
      </c>
      <c r="S111" s="11">
        <f t="shared" si="96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89"/>
        <v>5324</v>
      </c>
      <c r="E112" s="2">
        <f t="shared" si="90"/>
        <v>30608076924</v>
      </c>
      <c r="F112" s="24">
        <f t="shared" si="97"/>
        <v>112.9723341391351</v>
      </c>
      <c r="G112" s="92">
        <f t="shared" si="98"/>
        <v>1.972217807822859E-3</v>
      </c>
      <c r="H112" s="56">
        <f t="shared" si="99"/>
        <v>1</v>
      </c>
      <c r="I112" s="7">
        <f t="shared" si="91"/>
        <v>-30938136605</v>
      </c>
      <c r="J112" s="2">
        <f t="shared" si="92"/>
        <v>0</v>
      </c>
      <c r="K112" s="34">
        <f t="shared" si="93"/>
        <v>30608076924</v>
      </c>
      <c r="L112" s="7">
        <f t="shared" si="94"/>
        <v>-6576480321</v>
      </c>
      <c r="M112" s="2">
        <f t="shared" si="88"/>
        <v>0</v>
      </c>
      <c r="N112" s="34">
        <f t="shared" si="95"/>
        <v>6506318540</v>
      </c>
      <c r="P112" s="39">
        <f t="shared" si="85"/>
        <v>2.3098436936065327E-5</v>
      </c>
      <c r="Q112" s="38">
        <f t="shared" si="86"/>
        <v>715172.02668562531</v>
      </c>
      <c r="R112" s="38">
        <f t="shared" si="87"/>
        <v>0</v>
      </c>
      <c r="S112" s="12">
        <f t="shared" si="96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89"/>
        <v>5324</v>
      </c>
      <c r="E113" s="3">
        <f t="shared" si="90"/>
        <v>38870789344</v>
      </c>
      <c r="F113" s="23">
        <f t="shared" si="97"/>
        <v>112.9723341391351</v>
      </c>
      <c r="G113" s="91">
        <f t="shared" si="98"/>
        <v>1.972217807822859E-3</v>
      </c>
      <c r="H113" s="55">
        <f t="shared" si="99"/>
        <v>1</v>
      </c>
      <c r="I113" s="8">
        <f t="shared" si="91"/>
        <v>-39289951122</v>
      </c>
      <c r="J113" s="3">
        <f t="shared" si="92"/>
        <v>0</v>
      </c>
      <c r="K113" s="37">
        <f t="shared" si="93"/>
        <v>38870789344</v>
      </c>
      <c r="L113" s="8">
        <f t="shared" si="94"/>
        <v>-8351814517</v>
      </c>
      <c r="M113" s="3">
        <f t="shared" si="88"/>
        <v>0</v>
      </c>
      <c r="N113" s="37">
        <f t="shared" si="95"/>
        <v>8262712420</v>
      </c>
      <c r="P113" s="71">
        <f t="shared" ref="P113:P144" si="100">Y$4*((1+W$4-X$4)*(1+W$4+Z$4)-X$4)</f>
        <v>2.3098436936065327E-5</v>
      </c>
      <c r="Q113" s="70">
        <f t="shared" ref="Q113:Q144" si="101">(1+W$4-X$4)*(1+W$4+Z$4)-Y$4*((Z$4*K112)+((I112+J112)*(1+W$4+Z$4)))</f>
        <v>908233.9944480214</v>
      </c>
      <c r="R113" s="70">
        <f t="shared" ref="R113:R144" si="102">-J112*(1+W$4+Z$4)</f>
        <v>0</v>
      </c>
      <c r="S113" s="11">
        <f t="shared" si="96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89"/>
        <v>5324</v>
      </c>
      <c r="E114" s="2">
        <f t="shared" si="90"/>
        <v>49364037734</v>
      </c>
      <c r="F114" s="24">
        <f t="shared" si="97"/>
        <v>112.9723341391351</v>
      </c>
      <c r="G114" s="92">
        <f t="shared" si="98"/>
        <v>1.972217807822859E-3</v>
      </c>
      <c r="H114" s="56">
        <f t="shared" si="99"/>
        <v>1</v>
      </c>
      <c r="I114" s="7">
        <f t="shared" si="91"/>
        <v>-49896354900</v>
      </c>
      <c r="J114" s="2">
        <f t="shared" si="92"/>
        <v>0</v>
      </c>
      <c r="K114" s="34">
        <f t="shared" si="93"/>
        <v>49364037734</v>
      </c>
      <c r="L114" s="7">
        <f t="shared" si="94"/>
        <v>-10606403778</v>
      </c>
      <c r="M114" s="2">
        <f t="shared" si="88"/>
        <v>0</v>
      </c>
      <c r="N114" s="34">
        <f t="shared" si="95"/>
        <v>10493248390</v>
      </c>
      <c r="P114" s="39">
        <f t="shared" si="100"/>
        <v>2.3098436936065327E-5</v>
      </c>
      <c r="Q114" s="38">
        <f t="shared" si="101"/>
        <v>1153413.4318211579</v>
      </c>
      <c r="R114" s="38">
        <f t="shared" si="102"/>
        <v>0</v>
      </c>
      <c r="S114" s="12">
        <f t="shared" si="96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89"/>
        <v>5324</v>
      </c>
      <c r="E115" s="3">
        <f t="shared" si="90"/>
        <v>62689959801</v>
      </c>
      <c r="F115" s="23">
        <f t="shared" si="97"/>
        <v>112.9723341391351</v>
      </c>
      <c r="G115" s="91">
        <f t="shared" si="98"/>
        <v>1.972217807822859E-3</v>
      </c>
      <c r="H115" s="55">
        <f t="shared" si="99"/>
        <v>1</v>
      </c>
      <c r="I115" s="8">
        <f t="shared" si="91"/>
        <v>-63365978882</v>
      </c>
      <c r="J115" s="3">
        <f t="shared" si="92"/>
        <v>0</v>
      </c>
      <c r="K115" s="37">
        <f t="shared" si="93"/>
        <v>62689959801</v>
      </c>
      <c r="L115" s="8">
        <f t="shared" si="94"/>
        <v>-13469623982</v>
      </c>
      <c r="M115" s="3">
        <f t="shared" si="88"/>
        <v>0</v>
      </c>
      <c r="N115" s="37">
        <f t="shared" si="95"/>
        <v>13325922067</v>
      </c>
      <c r="P115" s="71">
        <f t="shared" si="100"/>
        <v>2.3098436936065327E-5</v>
      </c>
      <c r="Q115" s="70">
        <f t="shared" si="101"/>
        <v>1464779.555384778</v>
      </c>
      <c r="R115" s="70">
        <f t="shared" si="102"/>
        <v>0</v>
      </c>
      <c r="S115" s="11">
        <f t="shared" si="96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89"/>
        <v>5324</v>
      </c>
      <c r="E116" s="2">
        <f t="shared" si="90"/>
        <v>79613241547</v>
      </c>
      <c r="F116" s="24">
        <f t="shared" si="97"/>
        <v>112.9723341391351</v>
      </c>
      <c r="G116" s="92">
        <f t="shared" si="98"/>
        <v>1.972217807822859E-3</v>
      </c>
      <c r="H116" s="56">
        <f t="shared" si="99"/>
        <v>1</v>
      </c>
      <c r="I116" s="7">
        <f t="shared" si="91"/>
        <v>-80471755166</v>
      </c>
      <c r="J116" s="2">
        <f t="shared" si="92"/>
        <v>0</v>
      </c>
      <c r="K116" s="34">
        <f t="shared" si="93"/>
        <v>79613241547</v>
      </c>
      <c r="L116" s="7">
        <f t="shared" si="94"/>
        <v>-17105776284</v>
      </c>
      <c r="M116" s="2">
        <f t="shared" si="88"/>
        <v>0</v>
      </c>
      <c r="N116" s="34">
        <f t="shared" si="95"/>
        <v>16923281746</v>
      </c>
      <c r="P116" s="39">
        <f t="shared" si="100"/>
        <v>2.3098436936065327E-5</v>
      </c>
      <c r="Q116" s="38">
        <f t="shared" si="101"/>
        <v>1860199.5952850732</v>
      </c>
      <c r="R116" s="38">
        <f t="shared" si="102"/>
        <v>0</v>
      </c>
      <c r="S116" s="12">
        <f t="shared" si="96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89"/>
        <v>5324</v>
      </c>
      <c r="E117" s="3">
        <f t="shared" si="90"/>
        <v>101104997511</v>
      </c>
      <c r="F117" s="23">
        <f t="shared" si="97"/>
        <v>112.9723341391351</v>
      </c>
      <c r="G117" s="91">
        <f t="shared" si="98"/>
        <v>1.972217807822859E-3</v>
      </c>
      <c r="H117" s="55">
        <f t="shared" si="99"/>
        <v>1</v>
      </c>
      <c r="I117" s="8">
        <f t="shared" si="91"/>
        <v>-102195270438</v>
      </c>
      <c r="J117" s="3">
        <f t="shared" si="92"/>
        <v>0</v>
      </c>
      <c r="K117" s="37">
        <f t="shared" si="93"/>
        <v>101104997511</v>
      </c>
      <c r="L117" s="8">
        <f t="shared" si="94"/>
        <v>-21723515272</v>
      </c>
      <c r="M117" s="3">
        <f t="shared" si="88"/>
        <v>0</v>
      </c>
      <c r="N117" s="37">
        <f t="shared" si="95"/>
        <v>21491755964</v>
      </c>
      <c r="P117" s="71">
        <f t="shared" si="100"/>
        <v>2.3098436936065327E-5</v>
      </c>
      <c r="Q117" s="70">
        <f t="shared" si="101"/>
        <v>2362364.0766253565</v>
      </c>
      <c r="R117" s="70">
        <f t="shared" si="102"/>
        <v>0</v>
      </c>
      <c r="S117" s="11">
        <f t="shared" si="96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89"/>
        <v>5324</v>
      </c>
      <c r="E118" s="2">
        <f t="shared" si="90"/>
        <v>128398496571</v>
      </c>
      <c r="F118" s="24">
        <f t="shared" si="97"/>
        <v>112.9723341391351</v>
      </c>
      <c r="G118" s="92">
        <f t="shared" si="98"/>
        <v>1.972217807822859E-3</v>
      </c>
      <c r="H118" s="56">
        <f t="shared" si="99"/>
        <v>1</v>
      </c>
      <c r="I118" s="7">
        <f t="shared" si="91"/>
        <v>-129783092700</v>
      </c>
      <c r="J118" s="2">
        <f t="shared" si="92"/>
        <v>0</v>
      </c>
      <c r="K118" s="34">
        <f t="shared" si="93"/>
        <v>128398496571</v>
      </c>
      <c r="L118" s="7">
        <f t="shared" si="94"/>
        <v>-27587822262</v>
      </c>
      <c r="M118" s="2">
        <f t="shared" si="88"/>
        <v>0</v>
      </c>
      <c r="N118" s="34">
        <f t="shared" si="95"/>
        <v>27293499060</v>
      </c>
      <c r="P118" s="39">
        <f t="shared" si="100"/>
        <v>2.3098436936065327E-5</v>
      </c>
      <c r="Q118" s="38">
        <f t="shared" si="101"/>
        <v>3000088.8777915835</v>
      </c>
      <c r="R118" s="38">
        <f t="shared" si="102"/>
        <v>0</v>
      </c>
      <c r="S118" s="12">
        <f t="shared" si="96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89"/>
        <v>5324</v>
      </c>
      <c r="E119" s="3">
        <f t="shared" si="90"/>
        <v>163059931037</v>
      </c>
      <c r="F119" s="23">
        <f t="shared" si="97"/>
        <v>112.9723341391351</v>
      </c>
      <c r="G119" s="91">
        <f t="shared" si="98"/>
        <v>1.972217807822859E-3</v>
      </c>
      <c r="H119" s="55">
        <f t="shared" si="99"/>
        <v>1</v>
      </c>
      <c r="I119" s="8">
        <f t="shared" si="91"/>
        <v>-164818303513</v>
      </c>
      <c r="J119" s="3">
        <f t="shared" si="92"/>
        <v>0</v>
      </c>
      <c r="K119" s="37">
        <f t="shared" si="93"/>
        <v>163059931037</v>
      </c>
      <c r="L119" s="8">
        <f t="shared" si="94"/>
        <v>-35035210813</v>
      </c>
      <c r="M119" s="3">
        <f t="shared" si="88"/>
        <v>0</v>
      </c>
      <c r="N119" s="37">
        <f t="shared" si="95"/>
        <v>34661434466</v>
      </c>
      <c r="P119" s="71">
        <f t="shared" si="100"/>
        <v>2.3098436936065327E-5</v>
      </c>
      <c r="Q119" s="70">
        <f t="shared" si="101"/>
        <v>3809968.7819646248</v>
      </c>
      <c r="R119" s="70">
        <f t="shared" si="102"/>
        <v>0</v>
      </c>
      <c r="S119" s="11">
        <f t="shared" si="96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89"/>
        <v>5324</v>
      </c>
      <c r="E120" s="2">
        <f t="shared" si="90"/>
        <v>207078290010</v>
      </c>
      <c r="F120" s="24">
        <f t="shared" si="97"/>
        <v>112.9723341391351</v>
      </c>
      <c r="G120" s="92">
        <f t="shared" si="98"/>
        <v>1.972217807822859E-3</v>
      </c>
      <c r="H120" s="56">
        <f t="shared" si="99"/>
        <v>1</v>
      </c>
      <c r="I120" s="7">
        <f t="shared" si="91"/>
        <v>-209311340516</v>
      </c>
      <c r="J120" s="2">
        <f t="shared" si="92"/>
        <v>0</v>
      </c>
      <c r="K120" s="34">
        <f t="shared" si="93"/>
        <v>207078290010</v>
      </c>
      <c r="L120" s="7">
        <f t="shared" si="94"/>
        <v>-44493037003</v>
      </c>
      <c r="M120" s="2">
        <f t="shared" si="88"/>
        <v>0</v>
      </c>
      <c r="N120" s="34">
        <f t="shared" si="95"/>
        <v>44018358973</v>
      </c>
      <c r="P120" s="39">
        <f t="shared" si="100"/>
        <v>2.3098436936065327E-5</v>
      </c>
      <c r="Q120" s="38">
        <f t="shared" si="101"/>
        <v>4838477.4082150375</v>
      </c>
      <c r="R120" s="38">
        <f t="shared" si="102"/>
        <v>0</v>
      </c>
      <c r="S120" s="12">
        <f t="shared" si="96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89"/>
        <v>5324</v>
      </c>
      <c r="E121" s="3">
        <f t="shared" si="90"/>
        <v>262979494232</v>
      </c>
      <c r="F121" s="23">
        <f t="shared" si="97"/>
        <v>112.9723341391351</v>
      </c>
      <c r="G121" s="91">
        <f t="shared" si="98"/>
        <v>1.972217807822859E-3</v>
      </c>
      <c r="H121" s="55">
        <f t="shared" si="99"/>
        <v>1</v>
      </c>
      <c r="I121" s="8">
        <f t="shared" si="91"/>
        <v>-265815363064</v>
      </c>
      <c r="J121" s="3">
        <f t="shared" si="92"/>
        <v>0</v>
      </c>
      <c r="K121" s="37">
        <f t="shared" si="93"/>
        <v>262979494232</v>
      </c>
      <c r="L121" s="8">
        <f t="shared" si="94"/>
        <v>-56504022548</v>
      </c>
      <c r="M121" s="3">
        <f t="shared" ref="M121:M152" si="103">J121-J120</f>
        <v>0</v>
      </c>
      <c r="N121" s="37">
        <f t="shared" si="95"/>
        <v>55901204222</v>
      </c>
      <c r="P121" s="71">
        <f t="shared" si="100"/>
        <v>2.3098436936065327E-5</v>
      </c>
      <c r="Q121" s="70">
        <f t="shared" si="101"/>
        <v>6144634.0233369945</v>
      </c>
      <c r="R121" s="70">
        <f t="shared" si="102"/>
        <v>0</v>
      </c>
      <c r="S121" s="11">
        <f t="shared" si="96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89"/>
        <v>5324</v>
      </c>
      <c r="E122" s="2">
        <f t="shared" si="90"/>
        <v>333971341869</v>
      </c>
      <c r="F122" s="24">
        <f t="shared" si="97"/>
        <v>112.9723341391351</v>
      </c>
      <c r="G122" s="92">
        <f t="shared" si="98"/>
        <v>1.972217807822859E-3</v>
      </c>
      <c r="H122" s="56">
        <f t="shared" si="99"/>
        <v>1</v>
      </c>
      <c r="I122" s="7">
        <f t="shared" si="91"/>
        <v>-337572761055</v>
      </c>
      <c r="J122" s="2">
        <f t="shared" si="92"/>
        <v>0</v>
      </c>
      <c r="K122" s="34">
        <f t="shared" si="93"/>
        <v>333971341869</v>
      </c>
      <c r="L122" s="7">
        <f t="shared" si="94"/>
        <v>-71757397991</v>
      </c>
      <c r="M122" s="2">
        <f t="shared" si="103"/>
        <v>0</v>
      </c>
      <c r="N122" s="34">
        <f t="shared" si="95"/>
        <v>70991847637</v>
      </c>
      <c r="P122" s="39">
        <f t="shared" si="100"/>
        <v>2.3098436936065327E-5</v>
      </c>
      <c r="Q122" s="38">
        <f t="shared" si="101"/>
        <v>7803390.2648417959</v>
      </c>
      <c r="R122" s="38">
        <f t="shared" si="102"/>
        <v>0</v>
      </c>
      <c r="S122" s="12">
        <f t="shared" si="96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4">D122+IF(M123&gt;0,M123,0)</f>
        <v>5324</v>
      </c>
      <c r="E123" s="3">
        <f t="shared" ref="E123:E154" si="105">E122+IF(N123&gt;0,N123,0)</f>
        <v>424127582705</v>
      </c>
      <c r="F123" s="23">
        <f t="shared" si="97"/>
        <v>112.9723341391351</v>
      </c>
      <c r="G123" s="91">
        <f t="shared" si="98"/>
        <v>1.972217807822859E-3</v>
      </c>
      <c r="H123" s="55">
        <f t="shared" si="99"/>
        <v>1</v>
      </c>
      <c r="I123" s="8">
        <f t="shared" ref="I123:I154" si="106">INT((Z$4*K123+I122)/(1+Y$4*J123))</f>
        <v>-428701214116</v>
      </c>
      <c r="J123" s="3">
        <f t="shared" ref="J123:J154" si="107">S123</f>
        <v>0</v>
      </c>
      <c r="K123" s="37">
        <f t="shared" ref="K123:K154" si="108">INT((X$4*J123+K122)/(1+W$4+Z$4))</f>
        <v>424127582705</v>
      </c>
      <c r="L123" s="8">
        <f t="shared" ref="L123:L154" si="109">I123-I122</f>
        <v>-91128453061</v>
      </c>
      <c r="M123" s="3">
        <f t="shared" si="103"/>
        <v>0</v>
      </c>
      <c r="N123" s="37">
        <f t="shared" ref="N123:N154" si="110">K123-K122</f>
        <v>90156240836</v>
      </c>
      <c r="P123" s="71">
        <f t="shared" si="100"/>
        <v>2.3098436936065327E-5</v>
      </c>
      <c r="Q123" s="70">
        <f t="shared" si="101"/>
        <v>9909931.1167085674</v>
      </c>
      <c r="R123" s="70">
        <f t="shared" si="102"/>
        <v>0</v>
      </c>
      <c r="S123" s="11">
        <f t="shared" si="96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4"/>
        <v>5324</v>
      </c>
      <c r="E124" s="2">
        <f t="shared" si="105"/>
        <v>538621683539</v>
      </c>
      <c r="F124" s="24">
        <f t="shared" si="97"/>
        <v>112.9723341391351</v>
      </c>
      <c r="G124" s="92">
        <f t="shared" si="98"/>
        <v>1.972217807822859E-3</v>
      </c>
      <c r="H124" s="56">
        <f t="shared" si="99"/>
        <v>1</v>
      </c>
      <c r="I124" s="7">
        <f t="shared" si="106"/>
        <v>-544429977836</v>
      </c>
      <c r="J124" s="2">
        <f t="shared" si="107"/>
        <v>0</v>
      </c>
      <c r="K124" s="34">
        <f t="shared" si="108"/>
        <v>538621683539</v>
      </c>
      <c r="L124" s="7">
        <f t="shared" si="109"/>
        <v>-115728763720</v>
      </c>
      <c r="M124" s="2">
        <f t="shared" si="103"/>
        <v>0</v>
      </c>
      <c r="N124" s="34">
        <f t="shared" si="110"/>
        <v>114494100834</v>
      </c>
      <c r="P124" s="39">
        <f t="shared" si="100"/>
        <v>2.3098436936065327E-5</v>
      </c>
      <c r="Q124" s="38">
        <f t="shared" si="101"/>
        <v>12585136.942372896</v>
      </c>
      <c r="R124" s="38">
        <f t="shared" si="102"/>
        <v>0</v>
      </c>
      <c r="S124" s="12">
        <f t="shared" si="96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4"/>
        <v>5324</v>
      </c>
      <c r="E125" s="3">
        <f t="shared" si="105"/>
        <v>684023699021</v>
      </c>
      <c r="F125" s="23">
        <f t="shared" si="97"/>
        <v>112.9723341391351</v>
      </c>
      <c r="G125" s="91">
        <f t="shared" si="98"/>
        <v>1.972217807822859E-3</v>
      </c>
      <c r="H125" s="55">
        <f t="shared" si="99"/>
        <v>1</v>
      </c>
      <c r="I125" s="8">
        <f t="shared" si="106"/>
        <v>-691399955953</v>
      </c>
      <c r="J125" s="3">
        <f t="shared" si="107"/>
        <v>0</v>
      </c>
      <c r="K125" s="37">
        <f t="shared" si="108"/>
        <v>684023699021</v>
      </c>
      <c r="L125" s="8">
        <f t="shared" si="109"/>
        <v>-146969978117</v>
      </c>
      <c r="M125" s="3">
        <f t="shared" si="103"/>
        <v>0</v>
      </c>
      <c r="N125" s="37">
        <f t="shared" si="110"/>
        <v>145402015482</v>
      </c>
      <c r="P125" s="71">
        <f t="shared" si="100"/>
        <v>2.3098436936065327E-5</v>
      </c>
      <c r="Q125" s="70">
        <f t="shared" si="101"/>
        <v>15982520.004428811</v>
      </c>
      <c r="R125" s="70">
        <f t="shared" si="102"/>
        <v>0</v>
      </c>
      <c r="S125" s="11">
        <f t="shared" si="96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4"/>
        <v>5324</v>
      </c>
      <c r="E126" s="2">
        <f t="shared" si="105"/>
        <v>868677283373</v>
      </c>
      <c r="F126" s="24">
        <f t="shared" si="97"/>
        <v>112.9723341391351</v>
      </c>
      <c r="G126" s="92">
        <f t="shared" si="98"/>
        <v>1.972217807822859E-3</v>
      </c>
      <c r="H126" s="56">
        <f t="shared" si="99"/>
        <v>1</v>
      </c>
      <c r="I126" s="7">
        <f t="shared" si="106"/>
        <v>-878044777632</v>
      </c>
      <c r="J126" s="2">
        <f t="shared" si="107"/>
        <v>0</v>
      </c>
      <c r="K126" s="34">
        <f t="shared" si="108"/>
        <v>868677283373</v>
      </c>
      <c r="L126" s="7">
        <f t="shared" si="109"/>
        <v>-186644821679</v>
      </c>
      <c r="M126" s="2">
        <f t="shared" si="103"/>
        <v>0</v>
      </c>
      <c r="N126" s="34">
        <f t="shared" si="110"/>
        <v>184653584352</v>
      </c>
      <c r="P126" s="39">
        <f t="shared" si="100"/>
        <v>2.3098436936065327E-5</v>
      </c>
      <c r="Q126" s="38">
        <f t="shared" si="101"/>
        <v>20297033.512009997</v>
      </c>
      <c r="R126" s="38">
        <f t="shared" si="102"/>
        <v>0</v>
      </c>
      <c r="S126" s="12">
        <f t="shared" si="96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4"/>
        <v>5324</v>
      </c>
      <c r="E127" s="3">
        <f t="shared" si="105"/>
        <v>1103178477191</v>
      </c>
      <c r="F127" s="23">
        <f t="shared" si="97"/>
        <v>112.9723341391351</v>
      </c>
      <c r="G127" s="91">
        <f t="shared" si="98"/>
        <v>1.972217807822859E-3</v>
      </c>
      <c r="H127" s="55">
        <f t="shared" si="99"/>
        <v>1</v>
      </c>
      <c r="I127" s="8">
        <f t="shared" si="106"/>
        <v>-1115074747329</v>
      </c>
      <c r="J127" s="3">
        <f t="shared" si="107"/>
        <v>0</v>
      </c>
      <c r="K127" s="37">
        <f t="shared" si="108"/>
        <v>1103178477191</v>
      </c>
      <c r="L127" s="8">
        <f t="shared" si="109"/>
        <v>-237029969697</v>
      </c>
      <c r="M127" s="3">
        <f t="shared" si="103"/>
        <v>0</v>
      </c>
      <c r="N127" s="37">
        <f t="shared" si="110"/>
        <v>234501193818</v>
      </c>
      <c r="P127" s="71">
        <f t="shared" si="100"/>
        <v>2.3098436936065327E-5</v>
      </c>
      <c r="Q127" s="70">
        <f t="shared" si="101"/>
        <v>25776258.688278798</v>
      </c>
      <c r="R127" s="70">
        <f t="shared" si="102"/>
        <v>0</v>
      </c>
      <c r="S127" s="11">
        <f t="shared" si="96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4"/>
        <v>5324</v>
      </c>
      <c r="E128" s="2">
        <f t="shared" si="105"/>
        <v>1400983743711</v>
      </c>
      <c r="F128" s="24">
        <f t="shared" si="97"/>
        <v>112.9723341391351</v>
      </c>
      <c r="G128" s="92">
        <f t="shared" si="98"/>
        <v>1.972217807822859E-3</v>
      </c>
      <c r="H128" s="56">
        <f t="shared" si="99"/>
        <v>1</v>
      </c>
      <c r="I128" s="7">
        <f t="shared" si="106"/>
        <v>-1416091437905</v>
      </c>
      <c r="J128" s="2">
        <f t="shared" si="107"/>
        <v>0</v>
      </c>
      <c r="K128" s="34">
        <f t="shared" si="108"/>
        <v>1400983743711</v>
      </c>
      <c r="L128" s="7">
        <f t="shared" si="109"/>
        <v>-301016690576</v>
      </c>
      <c r="M128" s="2">
        <f t="shared" si="103"/>
        <v>0</v>
      </c>
      <c r="N128" s="34">
        <f t="shared" si="110"/>
        <v>297805266520</v>
      </c>
      <c r="P128" s="39">
        <f t="shared" si="100"/>
        <v>2.3098436936065327E-5</v>
      </c>
      <c r="Q128" s="38">
        <f t="shared" si="101"/>
        <v>32734611.809531774</v>
      </c>
      <c r="R128" s="38">
        <f t="shared" si="102"/>
        <v>0</v>
      </c>
      <c r="S128" s="12">
        <f t="shared" si="96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4"/>
        <v>5324</v>
      </c>
      <c r="E129" s="3">
        <f t="shared" si="105"/>
        <v>1779182145704</v>
      </c>
      <c r="F129" s="23">
        <f t="shared" si="97"/>
        <v>112.9723341391351</v>
      </c>
      <c r="G129" s="91">
        <f t="shared" si="98"/>
        <v>1.972217807822859E-3</v>
      </c>
      <c r="H129" s="55">
        <f t="shared" si="99"/>
        <v>1</v>
      </c>
      <c r="I129" s="8">
        <f t="shared" si="106"/>
        <v>-1798368194388</v>
      </c>
      <c r="J129" s="3">
        <f t="shared" si="107"/>
        <v>0</v>
      </c>
      <c r="K129" s="37">
        <f t="shared" si="108"/>
        <v>1779182145704</v>
      </c>
      <c r="L129" s="8">
        <f t="shared" si="109"/>
        <v>-382276756483</v>
      </c>
      <c r="M129" s="3">
        <f t="shared" si="103"/>
        <v>0</v>
      </c>
      <c r="N129" s="37">
        <f t="shared" si="110"/>
        <v>378198401993</v>
      </c>
      <c r="P129" s="71">
        <f t="shared" si="100"/>
        <v>2.3098436936065327E-5</v>
      </c>
      <c r="Q129" s="70">
        <f t="shared" si="101"/>
        <v>41571386.463361174</v>
      </c>
      <c r="R129" s="70">
        <f t="shared" si="102"/>
        <v>0</v>
      </c>
      <c r="S129" s="11">
        <f t="shared" si="96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4"/>
        <v>5324</v>
      </c>
      <c r="E130" s="2">
        <f t="shared" si="105"/>
        <v>2259475973081</v>
      </c>
      <c r="F130" s="24">
        <f t="shared" si="97"/>
        <v>112.9723341391351</v>
      </c>
      <c r="G130" s="92">
        <f t="shared" si="98"/>
        <v>1.972217807822859E-3</v>
      </c>
      <c r="H130" s="56">
        <f t="shared" si="99"/>
        <v>1</v>
      </c>
      <c r="I130" s="7">
        <f t="shared" si="106"/>
        <v>-2283841336318</v>
      </c>
      <c r="J130" s="2">
        <f t="shared" si="107"/>
        <v>0</v>
      </c>
      <c r="K130" s="34">
        <f t="shared" si="108"/>
        <v>2259475973081</v>
      </c>
      <c r="L130" s="7">
        <f t="shared" si="109"/>
        <v>-485473141930</v>
      </c>
      <c r="M130" s="2">
        <f t="shared" si="103"/>
        <v>0</v>
      </c>
      <c r="N130" s="34">
        <f t="shared" si="110"/>
        <v>480293827377</v>
      </c>
      <c r="P130" s="39">
        <f t="shared" si="100"/>
        <v>2.3098436936065327E-5</v>
      </c>
      <c r="Q130" s="38">
        <f t="shared" si="101"/>
        <v>52793666.350813895</v>
      </c>
      <c r="R130" s="38">
        <f t="shared" si="102"/>
        <v>0</v>
      </c>
      <c r="S130" s="12">
        <f t="shared" si="96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4"/>
        <v>5324</v>
      </c>
      <c r="E131" s="3">
        <f t="shared" si="105"/>
        <v>2869426092915</v>
      </c>
      <c r="F131" s="23">
        <f t="shared" si="97"/>
        <v>112.9723341391351</v>
      </c>
      <c r="G131" s="91">
        <f t="shared" si="98"/>
        <v>1.972217807822859E-3</v>
      </c>
      <c r="H131" s="55">
        <f t="shared" si="99"/>
        <v>1</v>
      </c>
      <c r="I131" s="8">
        <f t="shared" si="106"/>
        <v>-2900368937168</v>
      </c>
      <c r="J131" s="3">
        <f t="shared" si="107"/>
        <v>0</v>
      </c>
      <c r="K131" s="37">
        <f t="shared" si="108"/>
        <v>2869426092915</v>
      </c>
      <c r="L131" s="8">
        <f t="shared" si="109"/>
        <v>-616527600850</v>
      </c>
      <c r="M131" s="3">
        <f t="shared" si="103"/>
        <v>0</v>
      </c>
      <c r="N131" s="37">
        <f t="shared" si="110"/>
        <v>609950119834</v>
      </c>
      <c r="P131" s="71">
        <f t="shared" si="100"/>
        <v>2.3098436936065327E-5</v>
      </c>
      <c r="Q131" s="70">
        <f t="shared" si="101"/>
        <v>67045423.446126699</v>
      </c>
      <c r="R131" s="70">
        <f t="shared" si="102"/>
        <v>0</v>
      </c>
      <c r="S131" s="11">
        <f t="shared" si="96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4"/>
        <v>5324</v>
      </c>
      <c r="E132" s="2">
        <f t="shared" si="105"/>
        <v>3644033484221</v>
      </c>
      <c r="F132" s="24">
        <f t="shared" si="97"/>
        <v>112.9723341391351</v>
      </c>
      <c r="G132" s="92">
        <f t="shared" ref="G132:G163" si="111">D132/U$3</f>
        <v>1.972217807822859E-3</v>
      </c>
      <c r="H132" s="56">
        <f t="shared" si="99"/>
        <v>1</v>
      </c>
      <c r="I132" s="7">
        <f t="shared" si="106"/>
        <v>-3683329413826</v>
      </c>
      <c r="J132" s="2">
        <f t="shared" si="107"/>
        <v>0</v>
      </c>
      <c r="K132" s="34">
        <f t="shared" si="108"/>
        <v>3644033484221</v>
      </c>
      <c r="L132" s="7">
        <f t="shared" si="109"/>
        <v>-782960476658</v>
      </c>
      <c r="M132" s="2">
        <f t="shared" si="103"/>
        <v>0</v>
      </c>
      <c r="N132" s="34">
        <f t="shared" si="110"/>
        <v>774607391306</v>
      </c>
      <c r="P132" s="39">
        <f t="shared" si="100"/>
        <v>2.3098436936065327E-5</v>
      </c>
      <c r="Q132" s="38">
        <f t="shared" si="101"/>
        <v>85144471.263566643</v>
      </c>
      <c r="R132" s="38">
        <f t="shared" si="102"/>
        <v>0</v>
      </c>
      <c r="S132" s="12">
        <f t="shared" si="96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4"/>
        <v>5324</v>
      </c>
      <c r="E133" s="3">
        <f t="shared" si="105"/>
        <v>4627747711263</v>
      </c>
      <c r="F133" s="23">
        <f t="shared" si="97"/>
        <v>112.9723341391351</v>
      </c>
      <c r="G133" s="91">
        <f t="shared" si="111"/>
        <v>1.972217807822859E-3</v>
      </c>
      <c r="H133" s="55">
        <f t="shared" si="99"/>
        <v>1</v>
      </c>
      <c r="I133" s="8">
        <f t="shared" si="106"/>
        <v>-4677651658545</v>
      </c>
      <c r="J133" s="3">
        <f t="shared" si="107"/>
        <v>0</v>
      </c>
      <c r="K133" s="37">
        <f t="shared" si="108"/>
        <v>4627747711263</v>
      </c>
      <c r="L133" s="8">
        <f t="shared" si="109"/>
        <v>-994322244719</v>
      </c>
      <c r="M133" s="3">
        <f t="shared" si="103"/>
        <v>0</v>
      </c>
      <c r="N133" s="37">
        <f t="shared" si="110"/>
        <v>983714227042</v>
      </c>
      <c r="P133" s="71">
        <f t="shared" si="100"/>
        <v>2.3098436936065327E-5</v>
      </c>
      <c r="Q133" s="70">
        <f t="shared" si="101"/>
        <v>108129393.73363906</v>
      </c>
      <c r="R133" s="70">
        <f t="shared" si="102"/>
        <v>0</v>
      </c>
      <c r="S133" s="11">
        <f t="shared" si="96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4"/>
        <v>5324</v>
      </c>
      <c r="E134" s="2">
        <f t="shared" si="105"/>
        <v>5877017588294</v>
      </c>
      <c r="F134" s="24">
        <f t="shared" si="97"/>
        <v>112.9723341391351</v>
      </c>
      <c r="G134" s="92">
        <f t="shared" si="111"/>
        <v>1.972217807822859E-3</v>
      </c>
      <c r="H134" s="56">
        <f t="shared" si="99"/>
        <v>1</v>
      </c>
      <c r="I134" s="7">
        <f t="shared" si="106"/>
        <v>-5940393209132</v>
      </c>
      <c r="J134" s="2">
        <f t="shared" si="107"/>
        <v>0</v>
      </c>
      <c r="K134" s="34">
        <f t="shared" si="108"/>
        <v>5877017588294</v>
      </c>
      <c r="L134" s="7">
        <f t="shared" si="109"/>
        <v>-1262741550587</v>
      </c>
      <c r="M134" s="2">
        <f t="shared" si="103"/>
        <v>0</v>
      </c>
      <c r="N134" s="34">
        <f t="shared" si="110"/>
        <v>1249269877031</v>
      </c>
      <c r="P134" s="39">
        <f t="shared" si="100"/>
        <v>2.3098436936065327E-5</v>
      </c>
      <c r="Q134" s="38">
        <f t="shared" si="101"/>
        <v>137319142.62453002</v>
      </c>
      <c r="R134" s="38">
        <f t="shared" si="102"/>
        <v>0</v>
      </c>
      <c r="S134" s="12">
        <f t="shared" si="96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4"/>
        <v>5324</v>
      </c>
      <c r="E135" s="3">
        <f t="shared" si="105"/>
        <v>7463530401421</v>
      </c>
      <c r="F135" s="23">
        <f t="shared" si="97"/>
        <v>112.9723341391351</v>
      </c>
      <c r="G135" s="91">
        <f t="shared" si="111"/>
        <v>1.972217807822859E-3</v>
      </c>
      <c r="H135" s="55">
        <f t="shared" si="99"/>
        <v>1</v>
      </c>
      <c r="I135" s="8">
        <f t="shared" si="106"/>
        <v>-7544014401404</v>
      </c>
      <c r="J135" s="3">
        <f t="shared" si="107"/>
        <v>0</v>
      </c>
      <c r="K135" s="37">
        <f t="shared" si="108"/>
        <v>7463530401421</v>
      </c>
      <c r="L135" s="8">
        <f t="shared" si="109"/>
        <v>-1603621192272</v>
      </c>
      <c r="M135" s="3">
        <f t="shared" si="103"/>
        <v>0</v>
      </c>
      <c r="N135" s="37">
        <f t="shared" si="110"/>
        <v>1586512813127</v>
      </c>
      <c r="P135" s="71">
        <f t="shared" si="100"/>
        <v>2.3098436936065327E-5</v>
      </c>
      <c r="Q135" s="70">
        <f t="shared" si="101"/>
        <v>174388723.40831709</v>
      </c>
      <c r="R135" s="70">
        <f t="shared" si="102"/>
        <v>0</v>
      </c>
      <c r="S135" s="11">
        <f t="shared" si="96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4"/>
        <v>5324</v>
      </c>
      <c r="E136" s="2">
        <f t="shared" si="105"/>
        <v>9478325564976</v>
      </c>
      <c r="F136" s="24">
        <f t="shared" si="97"/>
        <v>112.9723341391351</v>
      </c>
      <c r="G136" s="92">
        <f t="shared" si="111"/>
        <v>1.972217807822859E-3</v>
      </c>
      <c r="H136" s="56">
        <f t="shared" ref="H136:H167" si="112">D136/D135</f>
        <v>1</v>
      </c>
      <c r="I136" s="7">
        <f t="shared" si="106"/>
        <v>-9580536385739</v>
      </c>
      <c r="J136" s="2">
        <f t="shared" si="107"/>
        <v>0</v>
      </c>
      <c r="K136" s="34">
        <f t="shared" si="108"/>
        <v>9478325564976</v>
      </c>
      <c r="L136" s="7">
        <f t="shared" si="109"/>
        <v>-2036521984335</v>
      </c>
      <c r="M136" s="2">
        <f t="shared" si="103"/>
        <v>0</v>
      </c>
      <c r="N136" s="34">
        <f t="shared" si="110"/>
        <v>2014795163555</v>
      </c>
      <c r="P136" s="39">
        <f t="shared" si="100"/>
        <v>2.3098436936065327E-5</v>
      </c>
      <c r="Q136" s="38">
        <f t="shared" si="101"/>
        <v>221465312.68019706</v>
      </c>
      <c r="R136" s="38">
        <f t="shared" si="102"/>
        <v>0</v>
      </c>
      <c r="S136" s="12">
        <f t="shared" si="96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4"/>
        <v>5324</v>
      </c>
      <c r="E137" s="3">
        <f t="shared" si="105"/>
        <v>12037018767763</v>
      </c>
      <c r="F137" s="23">
        <f t="shared" si="97"/>
        <v>112.9723341391351</v>
      </c>
      <c r="G137" s="91">
        <f t="shared" si="111"/>
        <v>1.972217807822859E-3</v>
      </c>
      <c r="H137" s="55">
        <f t="shared" si="112"/>
        <v>1</v>
      </c>
      <c r="I137" s="8">
        <f t="shared" si="106"/>
        <v>-12166821608625</v>
      </c>
      <c r="J137" s="3">
        <f t="shared" si="107"/>
        <v>0</v>
      </c>
      <c r="K137" s="37">
        <f t="shared" si="108"/>
        <v>12037018767763</v>
      </c>
      <c r="L137" s="8">
        <f t="shared" si="109"/>
        <v>-2586285222886</v>
      </c>
      <c r="M137" s="3">
        <f t="shared" si="103"/>
        <v>0</v>
      </c>
      <c r="N137" s="37">
        <f t="shared" si="110"/>
        <v>2558693202787</v>
      </c>
      <c r="P137" s="71">
        <f t="shared" si="100"/>
        <v>2.3098436936065327E-5</v>
      </c>
      <c r="Q137" s="70">
        <f t="shared" si="101"/>
        <v>281250322.66991383</v>
      </c>
      <c r="R137" s="70">
        <f t="shared" si="102"/>
        <v>0</v>
      </c>
      <c r="S137" s="11">
        <f t="shared" si="96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4"/>
        <v>5324</v>
      </c>
      <c r="E138" s="2">
        <f t="shared" si="105"/>
        <v>15286436388182</v>
      </c>
      <c r="F138" s="24">
        <f t="shared" si="97"/>
        <v>112.9723341391351</v>
      </c>
      <c r="G138" s="92">
        <f t="shared" si="111"/>
        <v>1.972217807822859E-3</v>
      </c>
      <c r="H138" s="56">
        <f t="shared" si="112"/>
        <v>1</v>
      </c>
      <c r="I138" s="7">
        <f t="shared" si="106"/>
        <v>-15451279770909</v>
      </c>
      <c r="J138" s="2">
        <f t="shared" si="107"/>
        <v>0</v>
      </c>
      <c r="K138" s="34">
        <f t="shared" si="108"/>
        <v>15286436388182</v>
      </c>
      <c r="L138" s="7">
        <f t="shared" si="109"/>
        <v>-3284458162284</v>
      </c>
      <c r="M138" s="2">
        <f t="shared" si="103"/>
        <v>0</v>
      </c>
      <c r="N138" s="34">
        <f t="shared" si="110"/>
        <v>3249417620419</v>
      </c>
      <c r="P138" s="39">
        <f t="shared" si="100"/>
        <v>2.3098436936065327E-5</v>
      </c>
      <c r="Q138" s="38">
        <f t="shared" si="101"/>
        <v>357174417.31551349</v>
      </c>
      <c r="R138" s="38">
        <f t="shared" si="102"/>
        <v>0</v>
      </c>
      <c r="S138" s="12">
        <f t="shared" si="96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4"/>
        <v>5324</v>
      </c>
      <c r="E139" s="3">
        <f t="shared" si="105"/>
        <v>19413040883159</v>
      </c>
      <c r="F139" s="23">
        <f t="shared" si="97"/>
        <v>112.9723341391351</v>
      </c>
      <c r="G139" s="91">
        <f t="shared" si="111"/>
        <v>1.972217807822859E-3</v>
      </c>
      <c r="H139" s="55">
        <f t="shared" si="112"/>
        <v>1</v>
      </c>
      <c r="I139" s="8">
        <f t="shared" si="106"/>
        <v>-19622384073069</v>
      </c>
      <c r="J139" s="3">
        <f t="shared" si="107"/>
        <v>0</v>
      </c>
      <c r="K139" s="37">
        <f t="shared" si="108"/>
        <v>19413040883159</v>
      </c>
      <c r="L139" s="8">
        <f t="shared" si="109"/>
        <v>-4171104302160</v>
      </c>
      <c r="M139" s="3">
        <f t="shared" si="103"/>
        <v>0</v>
      </c>
      <c r="N139" s="37">
        <f t="shared" si="110"/>
        <v>4126604494977</v>
      </c>
      <c r="P139" s="71">
        <f t="shared" si="100"/>
        <v>2.3098436936065327E-5</v>
      </c>
      <c r="Q139" s="70">
        <f t="shared" si="101"/>
        <v>453594375.24053276</v>
      </c>
      <c r="R139" s="70">
        <f t="shared" si="102"/>
        <v>0</v>
      </c>
      <c r="S139" s="11">
        <f t="shared" si="96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4"/>
        <v>5324</v>
      </c>
      <c r="E140" s="2">
        <f t="shared" si="105"/>
        <v>24653630627905</v>
      </c>
      <c r="F140" s="24">
        <f t="shared" si="97"/>
        <v>112.9723341391351</v>
      </c>
      <c r="G140" s="92">
        <f t="shared" si="111"/>
        <v>1.972217807822859E-3</v>
      </c>
      <c r="H140" s="56">
        <f t="shared" si="112"/>
        <v>1</v>
      </c>
      <c r="I140" s="7">
        <f t="shared" si="106"/>
        <v>-24919486438166</v>
      </c>
      <c r="J140" s="2">
        <f t="shared" si="107"/>
        <v>0</v>
      </c>
      <c r="K140" s="34">
        <f t="shared" si="108"/>
        <v>24653630627905</v>
      </c>
      <c r="L140" s="7">
        <f t="shared" si="109"/>
        <v>-5297102365097</v>
      </c>
      <c r="M140" s="2">
        <f t="shared" si="103"/>
        <v>0</v>
      </c>
      <c r="N140" s="34">
        <f t="shared" si="110"/>
        <v>5240589744746</v>
      </c>
      <c r="P140" s="39">
        <f t="shared" si="100"/>
        <v>2.3098436936065327E-5</v>
      </c>
      <c r="Q140" s="38">
        <f t="shared" si="101"/>
        <v>576043096.29090714</v>
      </c>
      <c r="R140" s="38">
        <f t="shared" si="102"/>
        <v>0</v>
      </c>
      <c r="S140" s="12">
        <f t="shared" si="96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4"/>
        <v>5324</v>
      </c>
      <c r="E141" s="3">
        <f t="shared" si="105"/>
        <v>31308928199108</v>
      </c>
      <c r="F141" s="23">
        <f t="shared" si="97"/>
        <v>112.9723341391351</v>
      </c>
      <c r="G141" s="91">
        <f t="shared" si="111"/>
        <v>1.972217807822859E-3</v>
      </c>
      <c r="H141" s="55">
        <f t="shared" si="112"/>
        <v>1</v>
      </c>
      <c r="I141" s="8">
        <f t="shared" si="106"/>
        <v>-31646552326159</v>
      </c>
      <c r="J141" s="3">
        <f t="shared" si="107"/>
        <v>0</v>
      </c>
      <c r="K141" s="37">
        <f t="shared" si="108"/>
        <v>31308928199108</v>
      </c>
      <c r="L141" s="8">
        <f t="shared" si="109"/>
        <v>-6727065887993</v>
      </c>
      <c r="M141" s="3">
        <f t="shared" si="103"/>
        <v>0</v>
      </c>
      <c r="N141" s="37">
        <f t="shared" si="110"/>
        <v>6655297571203</v>
      </c>
      <c r="P141" s="71">
        <f t="shared" si="100"/>
        <v>2.3098436936065327E-5</v>
      </c>
      <c r="Q141" s="70">
        <f t="shared" si="101"/>
        <v>731547097.84348702</v>
      </c>
      <c r="R141" s="70">
        <f t="shared" si="102"/>
        <v>0</v>
      </c>
      <c r="S141" s="11">
        <f t="shared" si="96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4"/>
        <v>5324</v>
      </c>
      <c r="E142" s="2">
        <f t="shared" si="105"/>
        <v>39760836842724</v>
      </c>
      <c r="F142" s="24">
        <f t="shared" si="97"/>
        <v>112.9723341391351</v>
      </c>
      <c r="G142" s="92">
        <f t="shared" si="111"/>
        <v>1.972217807822859E-3</v>
      </c>
      <c r="H142" s="56">
        <f t="shared" si="112"/>
        <v>1</v>
      </c>
      <c r="I142" s="7">
        <f t="shared" si="106"/>
        <v>-40189603289186</v>
      </c>
      <c r="J142" s="2">
        <f t="shared" si="107"/>
        <v>0</v>
      </c>
      <c r="K142" s="34">
        <f t="shared" si="108"/>
        <v>39760836842724</v>
      </c>
      <c r="L142" s="7">
        <f t="shared" si="109"/>
        <v>-8543050963027</v>
      </c>
      <c r="M142" s="2">
        <f t="shared" si="103"/>
        <v>0</v>
      </c>
      <c r="N142" s="34">
        <f t="shared" si="110"/>
        <v>8451908643616</v>
      </c>
      <c r="P142" s="39">
        <f t="shared" si="100"/>
        <v>2.3098436936065327E-5</v>
      </c>
      <c r="Q142" s="38">
        <f t="shared" si="101"/>
        <v>929029719.88671708</v>
      </c>
      <c r="R142" s="38">
        <f t="shared" si="102"/>
        <v>0</v>
      </c>
      <c r="S142" s="12">
        <f t="shared" si="96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4"/>
        <v>5324</v>
      </c>
      <c r="E143" s="3">
        <f t="shared" si="105"/>
        <v>50494355360231</v>
      </c>
      <c r="F143" s="23">
        <f t="shared" si="97"/>
        <v>112.9723341391351</v>
      </c>
      <c r="G143" s="91">
        <f t="shared" si="111"/>
        <v>1.972217807822859E-3</v>
      </c>
      <c r="H143" s="55">
        <f t="shared" si="112"/>
        <v>1</v>
      </c>
      <c r="I143" s="8">
        <f t="shared" si="106"/>
        <v>-51038868180012</v>
      </c>
      <c r="J143" s="3">
        <f t="shared" si="107"/>
        <v>0</v>
      </c>
      <c r="K143" s="37">
        <f t="shared" si="108"/>
        <v>50494355360231</v>
      </c>
      <c r="L143" s="8">
        <f t="shared" si="109"/>
        <v>-10849264890826</v>
      </c>
      <c r="M143" s="3">
        <f t="shared" si="103"/>
        <v>0</v>
      </c>
      <c r="N143" s="37">
        <f t="shared" si="110"/>
        <v>10733518517507</v>
      </c>
      <c r="P143" s="71">
        <f t="shared" si="100"/>
        <v>2.3098436936065327E-5</v>
      </c>
      <c r="Q143" s="70">
        <f t="shared" si="101"/>
        <v>1179823176.1302221</v>
      </c>
      <c r="R143" s="70">
        <f t="shared" si="102"/>
        <v>0</v>
      </c>
      <c r="S143" s="11">
        <f t="shared" si="96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4"/>
        <v>5324</v>
      </c>
      <c r="E144" s="2">
        <f t="shared" si="105"/>
        <v>64125408962861</v>
      </c>
      <c r="F144" s="24">
        <f t="shared" si="97"/>
        <v>112.9723341391351</v>
      </c>
      <c r="G144" s="92">
        <f t="shared" si="111"/>
        <v>1.972217807822859E-3</v>
      </c>
      <c r="H144" s="56">
        <f t="shared" si="112"/>
        <v>1</v>
      </c>
      <c r="I144" s="7">
        <f t="shared" si="106"/>
        <v>-64816914124105</v>
      </c>
      <c r="J144" s="2">
        <f t="shared" si="107"/>
        <v>0</v>
      </c>
      <c r="K144" s="34">
        <f t="shared" si="108"/>
        <v>64125408962861</v>
      </c>
      <c r="L144" s="7">
        <f t="shared" si="109"/>
        <v>-13778045944093</v>
      </c>
      <c r="M144" s="2">
        <f t="shared" si="103"/>
        <v>0</v>
      </c>
      <c r="N144" s="34">
        <f t="shared" si="110"/>
        <v>13631053602630</v>
      </c>
      <c r="P144" s="39">
        <f t="shared" si="100"/>
        <v>2.3098436936065327E-5</v>
      </c>
      <c r="Q144" s="38">
        <f t="shared" si="101"/>
        <v>1498318834.3496726</v>
      </c>
      <c r="R144" s="38">
        <f t="shared" si="102"/>
        <v>0</v>
      </c>
      <c r="S144" s="12">
        <f t="shared" si="96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4"/>
        <v>5324</v>
      </c>
      <c r="E145" s="3">
        <f t="shared" si="105"/>
        <v>81436193121357</v>
      </c>
      <c r="F145" s="23">
        <f t="shared" si="97"/>
        <v>112.9723341391351</v>
      </c>
      <c r="G145" s="91">
        <f t="shared" si="111"/>
        <v>1.972217807822859E-3</v>
      </c>
      <c r="H145" s="55">
        <f t="shared" si="112"/>
        <v>1</v>
      </c>
      <c r="I145" s="8">
        <f t="shared" si="106"/>
        <v>-82314371504656</v>
      </c>
      <c r="J145" s="3">
        <f t="shared" si="107"/>
        <v>0</v>
      </c>
      <c r="K145" s="37">
        <f t="shared" si="108"/>
        <v>81436193121357</v>
      </c>
      <c r="L145" s="8">
        <f t="shared" si="109"/>
        <v>-17497457380551</v>
      </c>
      <c r="M145" s="3">
        <f t="shared" si="103"/>
        <v>0</v>
      </c>
      <c r="N145" s="37">
        <f t="shared" si="110"/>
        <v>17310784158496</v>
      </c>
      <c r="P145" s="71">
        <f t="shared" ref="P145:P176" si="113">Y$4*((1+W$4-X$4)*(1+W$4+Z$4)-X$4)</f>
        <v>2.3098436936065327E-5</v>
      </c>
      <c r="Q145" s="70">
        <f t="shared" ref="Q145:Q176" si="114">(1+W$4-X$4)*(1+W$4+Z$4)-Y$4*((Z$4*K144)+((I144+J144)*(1+W$4+Z$4)))</f>
        <v>1902793041.2291038</v>
      </c>
      <c r="R145" s="70">
        <f t="shared" ref="R145:R176" si="115">-J144*(1+W$4+Z$4)</f>
        <v>0</v>
      </c>
      <c r="S145" s="11">
        <f t="shared" si="96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4"/>
        <v>5324</v>
      </c>
      <c r="E146" s="2">
        <f t="shared" si="105"/>
        <v>103420058559625</v>
      </c>
      <c r="F146" s="24">
        <f t="shared" si="97"/>
        <v>112.9723341391351</v>
      </c>
      <c r="G146" s="92">
        <f t="shared" si="111"/>
        <v>1.972217807822859E-3</v>
      </c>
      <c r="H146" s="56">
        <f t="shared" si="112"/>
        <v>1</v>
      </c>
      <c r="I146" s="7">
        <f t="shared" si="106"/>
        <v>-104535302979737</v>
      </c>
      <c r="J146" s="2">
        <f t="shared" si="107"/>
        <v>0</v>
      </c>
      <c r="K146" s="34">
        <f t="shared" si="108"/>
        <v>103420058559625</v>
      </c>
      <c r="L146" s="7">
        <f t="shared" si="109"/>
        <v>-22220931475081</v>
      </c>
      <c r="M146" s="2">
        <f t="shared" si="103"/>
        <v>0</v>
      </c>
      <c r="N146" s="34">
        <f t="shared" si="110"/>
        <v>21983865438268</v>
      </c>
      <c r="P146" s="39">
        <f t="shared" si="113"/>
        <v>2.3098436936065327E-5</v>
      </c>
      <c r="Q146" s="38">
        <f t="shared" si="114"/>
        <v>2416455880.2936878</v>
      </c>
      <c r="R146" s="38">
        <f t="shared" si="115"/>
        <v>0</v>
      </c>
      <c r="S146" s="12">
        <f t="shared" si="96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4"/>
        <v>5324</v>
      </c>
      <c r="E147" s="3">
        <f t="shared" si="105"/>
        <v>131338513043425</v>
      </c>
      <c r="F147" s="23">
        <f t="shared" si="97"/>
        <v>112.9723341391351</v>
      </c>
      <c r="G147" s="91">
        <f t="shared" si="111"/>
        <v>1.972217807822859E-3</v>
      </c>
      <c r="H147" s="55">
        <f t="shared" si="112"/>
        <v>1</v>
      </c>
      <c r="I147" s="8">
        <f t="shared" si="106"/>
        <v>-132754819957620</v>
      </c>
      <c r="J147" s="3">
        <f t="shared" si="107"/>
        <v>0</v>
      </c>
      <c r="K147" s="37">
        <f t="shared" si="108"/>
        <v>131338513043425</v>
      </c>
      <c r="L147" s="8">
        <f t="shared" si="109"/>
        <v>-28219516977883</v>
      </c>
      <c r="M147" s="3">
        <f t="shared" si="103"/>
        <v>0</v>
      </c>
      <c r="N147" s="37">
        <f t="shared" si="110"/>
        <v>27918454483800</v>
      </c>
      <c r="P147" s="71">
        <f t="shared" si="113"/>
        <v>2.3098436936065327E-5</v>
      </c>
      <c r="Q147" s="70">
        <f t="shared" si="114"/>
        <v>3068783044.1727557</v>
      </c>
      <c r="R147" s="70">
        <f t="shared" si="115"/>
        <v>0</v>
      </c>
      <c r="S147" s="11">
        <f t="shared" si="96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4"/>
        <v>5324</v>
      </c>
      <c r="E148" s="2">
        <f t="shared" si="105"/>
        <v>166793610917489</v>
      </c>
      <c r="F148" s="24">
        <f t="shared" si="97"/>
        <v>112.9723341391351</v>
      </c>
      <c r="G148" s="92">
        <f t="shared" si="111"/>
        <v>1.972217807822859E-3</v>
      </c>
      <c r="H148" s="56">
        <f t="shared" si="112"/>
        <v>1</v>
      </c>
      <c r="I148" s="7">
        <f t="shared" si="106"/>
        <v>-168592252756423</v>
      </c>
      <c r="J148" s="2">
        <f t="shared" si="107"/>
        <v>0</v>
      </c>
      <c r="K148" s="34">
        <f t="shared" si="108"/>
        <v>166793610917489</v>
      </c>
      <c r="L148" s="7">
        <f t="shared" si="109"/>
        <v>-35837432798803</v>
      </c>
      <c r="M148" s="2">
        <f t="shared" si="103"/>
        <v>0</v>
      </c>
      <c r="N148" s="34">
        <f t="shared" si="110"/>
        <v>35455097874064</v>
      </c>
      <c r="P148" s="39">
        <f t="shared" si="113"/>
        <v>2.3098436936065327E-5</v>
      </c>
      <c r="Q148" s="38">
        <f t="shared" si="114"/>
        <v>3897207248.4804406</v>
      </c>
      <c r="R148" s="38">
        <f t="shared" si="115"/>
        <v>0</v>
      </c>
      <c r="S148" s="12">
        <f t="shared" si="96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4"/>
        <v>5324</v>
      </c>
      <c r="E149" s="3">
        <f t="shared" si="105"/>
        <v>211819884344940</v>
      </c>
      <c r="F149" s="23">
        <f t="shared" si="97"/>
        <v>112.9723341391351</v>
      </c>
      <c r="G149" s="91">
        <f t="shared" si="111"/>
        <v>1.972217807822859E-3</v>
      </c>
      <c r="H149" s="55">
        <f t="shared" si="112"/>
        <v>1</v>
      </c>
      <c r="I149" s="8">
        <f t="shared" si="106"/>
        <v>-214104073196699</v>
      </c>
      <c r="J149" s="3">
        <f t="shared" si="107"/>
        <v>0</v>
      </c>
      <c r="K149" s="37">
        <f t="shared" si="108"/>
        <v>211819884344940</v>
      </c>
      <c r="L149" s="8">
        <f t="shared" si="109"/>
        <v>-45511820440276</v>
      </c>
      <c r="M149" s="3">
        <f t="shared" si="103"/>
        <v>0</v>
      </c>
      <c r="N149" s="37">
        <f t="shared" si="110"/>
        <v>45026273427451</v>
      </c>
      <c r="P149" s="71">
        <f t="shared" si="113"/>
        <v>2.3098436936065327E-5</v>
      </c>
      <c r="Q149" s="70">
        <f t="shared" si="114"/>
        <v>4949266246.302659</v>
      </c>
      <c r="R149" s="70">
        <f t="shared" si="115"/>
        <v>0</v>
      </c>
      <c r="S149" s="11">
        <f t="shared" si="96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4"/>
        <v>5324</v>
      </c>
      <c r="E150" s="2">
        <f t="shared" si="105"/>
        <v>269001091571183</v>
      </c>
      <c r="F150" s="24">
        <f t="shared" si="97"/>
        <v>112.9723341391351</v>
      </c>
      <c r="G150" s="92">
        <f t="shared" si="111"/>
        <v>1.972217807822859E-3</v>
      </c>
      <c r="H150" s="56">
        <f t="shared" si="112"/>
        <v>1</v>
      </c>
      <c r="I150" s="7">
        <f t="shared" si="106"/>
        <v>-271901901836285</v>
      </c>
      <c r="J150" s="2">
        <f t="shared" si="107"/>
        <v>0</v>
      </c>
      <c r="K150" s="34">
        <f t="shared" si="108"/>
        <v>269001091571183</v>
      </c>
      <c r="L150" s="7">
        <f t="shared" si="109"/>
        <v>-57797828639586</v>
      </c>
      <c r="M150" s="2">
        <f t="shared" si="103"/>
        <v>0</v>
      </c>
      <c r="N150" s="34">
        <f t="shared" si="110"/>
        <v>57181207226243</v>
      </c>
      <c r="P150" s="39">
        <f t="shared" si="113"/>
        <v>2.3098436936065327E-5</v>
      </c>
      <c r="Q150" s="38">
        <f t="shared" si="114"/>
        <v>6285330703.5497417</v>
      </c>
      <c r="R150" s="38">
        <f t="shared" si="115"/>
        <v>0</v>
      </c>
      <c r="S150" s="12">
        <f t="shared" si="96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4"/>
        <v>5324</v>
      </c>
      <c r="E151" s="3">
        <f t="shared" si="105"/>
        <v>341618481618326</v>
      </c>
      <c r="F151" s="23">
        <f t="shared" si="97"/>
        <v>112.9723341391351</v>
      </c>
      <c r="G151" s="91">
        <f t="shared" si="111"/>
        <v>1.972217807822859E-3</v>
      </c>
      <c r="H151" s="55">
        <f t="shared" si="112"/>
        <v>1</v>
      </c>
      <c r="I151" s="8">
        <f t="shared" si="106"/>
        <v>-345302371497453</v>
      </c>
      <c r="J151" s="3">
        <f t="shared" si="107"/>
        <v>0</v>
      </c>
      <c r="K151" s="37">
        <f t="shared" si="108"/>
        <v>341618481618326</v>
      </c>
      <c r="L151" s="8">
        <f t="shared" si="109"/>
        <v>-73400469661168</v>
      </c>
      <c r="M151" s="3">
        <f t="shared" si="103"/>
        <v>0</v>
      </c>
      <c r="N151" s="37">
        <f t="shared" si="110"/>
        <v>72617390047143</v>
      </c>
      <c r="P151" s="71">
        <f t="shared" si="113"/>
        <v>2.3098436936065327E-5</v>
      </c>
      <c r="Q151" s="70">
        <f t="shared" si="114"/>
        <v>7982068469.7910299</v>
      </c>
      <c r="R151" s="70">
        <f t="shared" si="115"/>
        <v>0</v>
      </c>
      <c r="S151" s="11">
        <f t="shared" si="96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4"/>
        <v>5324</v>
      </c>
      <c r="E152" s="2">
        <f t="shared" si="105"/>
        <v>433839083334458</v>
      </c>
      <c r="F152" s="24">
        <f t="shared" si="97"/>
        <v>112.9723341391351</v>
      </c>
      <c r="G152" s="92">
        <f t="shared" si="111"/>
        <v>1.972217807822859E-3</v>
      </c>
      <c r="H152" s="56">
        <f t="shared" si="112"/>
        <v>1</v>
      </c>
      <c r="I152" s="7">
        <f t="shared" si="106"/>
        <v>-438517446757045</v>
      </c>
      <c r="J152" s="2">
        <f t="shared" si="107"/>
        <v>0</v>
      </c>
      <c r="K152" s="34">
        <f t="shared" si="108"/>
        <v>433839083334458</v>
      </c>
      <c r="L152" s="7">
        <f t="shared" si="109"/>
        <v>-93215075259592</v>
      </c>
      <c r="M152" s="2">
        <f t="shared" si="103"/>
        <v>0</v>
      </c>
      <c r="N152" s="34">
        <f t="shared" si="110"/>
        <v>92220601716132</v>
      </c>
      <c r="P152" s="39">
        <f t="shared" si="113"/>
        <v>2.3098436936065327E-5</v>
      </c>
      <c r="Q152" s="38">
        <f t="shared" si="114"/>
        <v>10136844036.024885</v>
      </c>
      <c r="R152" s="38">
        <f t="shared" si="115"/>
        <v>0</v>
      </c>
      <c r="S152" s="12">
        <f t="shared" si="96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4"/>
        <v>5324</v>
      </c>
      <c r="E153" s="3">
        <f t="shared" si="105"/>
        <v>550954823453515</v>
      </c>
      <c r="F153" s="23">
        <f t="shared" si="97"/>
        <v>112.9723341391351</v>
      </c>
      <c r="G153" s="91">
        <f t="shared" si="111"/>
        <v>1.972217807822859E-3</v>
      </c>
      <c r="H153" s="55">
        <f t="shared" si="112"/>
        <v>1</v>
      </c>
      <c r="I153" s="8">
        <f t="shared" si="106"/>
        <v>-556896120568832</v>
      </c>
      <c r="J153" s="3">
        <f t="shared" si="107"/>
        <v>0</v>
      </c>
      <c r="K153" s="37">
        <f t="shared" si="108"/>
        <v>550954823453515</v>
      </c>
      <c r="L153" s="8">
        <f t="shared" si="109"/>
        <v>-118378673811787</v>
      </c>
      <c r="M153" s="3">
        <f t="shared" ref="M153:M184" si="116">J153-J152</f>
        <v>0</v>
      </c>
      <c r="N153" s="37">
        <f t="shared" si="110"/>
        <v>117115740119057</v>
      </c>
      <c r="P153" s="71">
        <f t="shared" si="113"/>
        <v>2.3098436936065327E-5</v>
      </c>
      <c r="Q153" s="70">
        <f t="shared" si="114"/>
        <v>12873305634.993114</v>
      </c>
      <c r="R153" s="70">
        <f t="shared" si="115"/>
        <v>0</v>
      </c>
      <c r="S153" s="11">
        <f t="shared" si="96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4"/>
        <v>5324</v>
      </c>
      <c r="E154" s="2">
        <f t="shared" si="105"/>
        <v>699686195060205</v>
      </c>
      <c r="F154" s="24">
        <f t="shared" si="97"/>
        <v>112.9723341391351</v>
      </c>
      <c r="G154" s="92">
        <f t="shared" si="111"/>
        <v>1.972217807822859E-3</v>
      </c>
      <c r="H154" s="56">
        <f t="shared" si="112"/>
        <v>1</v>
      </c>
      <c r="I154" s="7">
        <f t="shared" si="106"/>
        <v>-707231357379098</v>
      </c>
      <c r="J154" s="2">
        <f t="shared" si="107"/>
        <v>0</v>
      </c>
      <c r="K154" s="34">
        <f t="shared" si="108"/>
        <v>699686195060205</v>
      </c>
      <c r="L154" s="7">
        <f t="shared" si="109"/>
        <v>-150335236810266</v>
      </c>
      <c r="M154" s="2">
        <f t="shared" si="116"/>
        <v>0</v>
      </c>
      <c r="N154" s="34">
        <f t="shared" si="110"/>
        <v>148731371606690</v>
      </c>
      <c r="P154" s="39">
        <f t="shared" si="113"/>
        <v>2.3098436936065327E-5</v>
      </c>
      <c r="Q154" s="38">
        <f t="shared" si="114"/>
        <v>16348480590.552757</v>
      </c>
      <c r="R154" s="38">
        <f t="shared" si="115"/>
        <v>0</v>
      </c>
      <c r="S154" s="12">
        <f t="shared" si="96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7">D154+IF(M155&gt;0,M155,0)</f>
        <v>5324</v>
      </c>
      <c r="E155" s="3">
        <f t="shared" ref="E155:E186" si="118">E154+IF(N155&gt;0,N155,0)</f>
        <v>888567901972697</v>
      </c>
      <c r="F155" s="23">
        <f t="shared" si="97"/>
        <v>112.9723341391351</v>
      </c>
      <c r="G155" s="91">
        <f t="shared" si="111"/>
        <v>1.972217807822859E-3</v>
      </c>
      <c r="H155" s="55">
        <f t="shared" si="112"/>
        <v>1</v>
      </c>
      <c r="I155" s="8">
        <f t="shared" ref="I155:I186" si="119">INT((Z$4*K155+I154)/(1+Y$4*J155))</f>
        <v>-898149896158576</v>
      </c>
      <c r="J155" s="3">
        <f t="shared" ref="J155:J186" si="120">S155</f>
        <v>0</v>
      </c>
      <c r="K155" s="37">
        <f t="shared" ref="K155:K186" si="121">INT((X$4*J155+K154)/(1+W$4+Z$4))</f>
        <v>888567901972697</v>
      </c>
      <c r="L155" s="8">
        <f t="shared" ref="L155:L186" si="122">I155-I154</f>
        <v>-190918538779478</v>
      </c>
      <c r="M155" s="3">
        <f t="shared" si="116"/>
        <v>0</v>
      </c>
      <c r="N155" s="37">
        <f t="shared" ref="N155:N186" si="123">K155-K154</f>
        <v>188881706912492</v>
      </c>
      <c r="P155" s="71">
        <f t="shared" si="113"/>
        <v>2.3098436936065327E-5</v>
      </c>
      <c r="Q155" s="70">
        <f t="shared" si="114"/>
        <v>20761786070.996014</v>
      </c>
      <c r="R155" s="70">
        <f t="shared" si="115"/>
        <v>0</v>
      </c>
      <c r="S155" s="11">
        <f t="shared" si="96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7"/>
        <v>5324</v>
      </c>
      <c r="E156" s="2">
        <f t="shared" si="118"/>
        <v>1128438608608281</v>
      </c>
      <c r="F156" s="24">
        <f t="shared" si="97"/>
        <v>112.9723341391351</v>
      </c>
      <c r="G156" s="92">
        <f t="shared" si="111"/>
        <v>1.972217807822859E-3</v>
      </c>
      <c r="H156" s="56">
        <f t="shared" si="112"/>
        <v>1</v>
      </c>
      <c r="I156" s="7">
        <f t="shared" si="119"/>
        <v>-1140607281553148</v>
      </c>
      <c r="J156" s="2">
        <f t="shared" si="120"/>
        <v>0</v>
      </c>
      <c r="K156" s="34">
        <f t="shared" si="121"/>
        <v>1128438608608281</v>
      </c>
      <c r="L156" s="7">
        <f t="shared" si="122"/>
        <v>-242457385394572</v>
      </c>
      <c r="M156" s="2">
        <f t="shared" si="116"/>
        <v>0</v>
      </c>
      <c r="N156" s="34">
        <f t="shared" si="123"/>
        <v>239870706635584</v>
      </c>
      <c r="P156" s="39">
        <f t="shared" si="113"/>
        <v>2.3098436936065327E-5</v>
      </c>
      <c r="Q156" s="38">
        <f t="shared" si="114"/>
        <v>26366472313.497421</v>
      </c>
      <c r="R156" s="38">
        <f t="shared" si="115"/>
        <v>0</v>
      </c>
      <c r="S156" s="12">
        <f t="shared" ref="S156:S198" si="124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7"/>
        <v>5324</v>
      </c>
      <c r="E157" s="3">
        <f t="shared" si="118"/>
        <v>1433062898818193</v>
      </c>
      <c r="F157" s="23">
        <f t="shared" si="97"/>
        <v>112.9723341391351</v>
      </c>
      <c r="G157" s="91">
        <f t="shared" si="111"/>
        <v>1.972217807822859E-3</v>
      </c>
      <c r="H157" s="55">
        <f t="shared" si="112"/>
        <v>1</v>
      </c>
      <c r="I157" s="8">
        <f t="shared" si="119"/>
        <v>-1448516529697314</v>
      </c>
      <c r="J157" s="3">
        <f t="shared" si="120"/>
        <v>0</v>
      </c>
      <c r="K157" s="37">
        <f t="shared" si="121"/>
        <v>1433062898818193</v>
      </c>
      <c r="L157" s="8">
        <f t="shared" si="122"/>
        <v>-307909248144166</v>
      </c>
      <c r="M157" s="3">
        <f t="shared" si="116"/>
        <v>0</v>
      </c>
      <c r="N157" s="37">
        <f t="shared" si="123"/>
        <v>304624290209912</v>
      </c>
      <c r="P157" s="71">
        <f t="shared" si="113"/>
        <v>2.3098436936065327E-5</v>
      </c>
      <c r="Q157" s="70">
        <f t="shared" si="114"/>
        <v>33484154970.200676</v>
      </c>
      <c r="R157" s="70">
        <f t="shared" si="115"/>
        <v>0</v>
      </c>
      <c r="S157" s="11">
        <f t="shared" si="124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7"/>
        <v>5324</v>
      </c>
      <c r="E158" s="2">
        <f t="shared" si="118"/>
        <v>1819921133770867</v>
      </c>
      <c r="F158" s="24">
        <f t="shared" si="97"/>
        <v>112.9723341391351</v>
      </c>
      <c r="G158" s="92">
        <f t="shared" si="111"/>
        <v>1.972217807822859E-3</v>
      </c>
      <c r="H158" s="56">
        <f t="shared" si="112"/>
        <v>1</v>
      </c>
      <c r="I158" s="7">
        <f t="shared" si="119"/>
        <v>-1839546503638575</v>
      </c>
      <c r="J158" s="2">
        <f t="shared" si="120"/>
        <v>0</v>
      </c>
      <c r="K158" s="34">
        <f t="shared" si="121"/>
        <v>1819921133770867</v>
      </c>
      <c r="L158" s="7">
        <f t="shared" si="122"/>
        <v>-391029973941261</v>
      </c>
      <c r="M158" s="2">
        <f t="shared" si="116"/>
        <v>0</v>
      </c>
      <c r="N158" s="34">
        <f t="shared" si="123"/>
        <v>386858234952674</v>
      </c>
      <c r="P158" s="39">
        <f t="shared" si="113"/>
        <v>2.3098436936065327E-5</v>
      </c>
      <c r="Q158" s="38">
        <f t="shared" si="114"/>
        <v>42523270490.594864</v>
      </c>
      <c r="R158" s="38">
        <f t="shared" si="115"/>
        <v>0</v>
      </c>
      <c r="S158" s="12">
        <f t="shared" si="124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7"/>
        <v>5324</v>
      </c>
      <c r="E159" s="3">
        <f t="shared" si="118"/>
        <v>2311212533572145</v>
      </c>
      <c r="F159" s="23">
        <f t="shared" si="97"/>
        <v>112.9723341391351</v>
      </c>
      <c r="G159" s="91">
        <f t="shared" si="111"/>
        <v>1.972217807822859E-3</v>
      </c>
      <c r="H159" s="55">
        <f t="shared" si="112"/>
        <v>1</v>
      </c>
      <c r="I159" s="8">
        <f t="shared" si="119"/>
        <v>-2336135811826265</v>
      </c>
      <c r="J159" s="3">
        <f t="shared" si="120"/>
        <v>0</v>
      </c>
      <c r="K159" s="37">
        <f t="shared" si="121"/>
        <v>2311212533572145</v>
      </c>
      <c r="L159" s="8">
        <f t="shared" si="122"/>
        <v>-496589308187690</v>
      </c>
      <c r="M159" s="3">
        <f t="shared" si="116"/>
        <v>0</v>
      </c>
      <c r="N159" s="37">
        <f t="shared" si="123"/>
        <v>491291399801278</v>
      </c>
      <c r="P159" s="71">
        <f t="shared" si="113"/>
        <v>2.3098436936065327E-5</v>
      </c>
      <c r="Q159" s="70">
        <f t="shared" si="114"/>
        <v>54002513571.779839</v>
      </c>
      <c r="R159" s="70">
        <f t="shared" si="115"/>
        <v>0</v>
      </c>
      <c r="S159" s="11">
        <f t="shared" si="124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7"/>
        <v>5324</v>
      </c>
      <c r="E160" s="2">
        <f t="shared" si="118"/>
        <v>2935129042802526</v>
      </c>
      <c r="F160" s="24">
        <f t="shared" si="97"/>
        <v>112.9723341391351</v>
      </c>
      <c r="G160" s="92">
        <f t="shared" si="111"/>
        <v>1.972217807822859E-3</v>
      </c>
      <c r="H160" s="56">
        <f t="shared" si="112"/>
        <v>1</v>
      </c>
      <c r="I160" s="7">
        <f t="shared" si="119"/>
        <v>-2966780410553042</v>
      </c>
      <c r="J160" s="2">
        <f t="shared" si="120"/>
        <v>0</v>
      </c>
      <c r="K160" s="34">
        <f t="shared" si="121"/>
        <v>2935129042802526</v>
      </c>
      <c r="L160" s="7">
        <f t="shared" si="122"/>
        <v>-630644598726777</v>
      </c>
      <c r="M160" s="2">
        <f t="shared" si="116"/>
        <v>0</v>
      </c>
      <c r="N160" s="34">
        <f t="shared" si="123"/>
        <v>623916509230381</v>
      </c>
      <c r="P160" s="39">
        <f t="shared" si="113"/>
        <v>2.3098436936065327E-5</v>
      </c>
      <c r="Q160" s="38">
        <f t="shared" si="114"/>
        <v>68580601595.948219</v>
      </c>
      <c r="R160" s="38">
        <f t="shared" si="115"/>
        <v>0</v>
      </c>
      <c r="S160" s="12">
        <f t="shared" si="124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7"/>
        <v>5324</v>
      </c>
      <c r="E161" s="3">
        <f t="shared" si="118"/>
        <v>3727473078638856</v>
      </c>
      <c r="F161" s="23">
        <f t="shared" si="97"/>
        <v>112.9723341391351</v>
      </c>
      <c r="G161" s="91">
        <f t="shared" si="111"/>
        <v>1.972217807822859E-3</v>
      </c>
      <c r="H161" s="55">
        <f t="shared" si="112"/>
        <v>1</v>
      </c>
      <c r="I161" s="8">
        <f t="shared" si="119"/>
        <v>-3767668797285965</v>
      </c>
      <c r="J161" s="3">
        <f t="shared" si="120"/>
        <v>0</v>
      </c>
      <c r="K161" s="37">
        <f t="shared" si="121"/>
        <v>3727473078638856</v>
      </c>
      <c r="L161" s="8">
        <f t="shared" si="122"/>
        <v>-800888386732923</v>
      </c>
      <c r="M161" s="3">
        <f t="shared" si="116"/>
        <v>0</v>
      </c>
      <c r="N161" s="37">
        <f t="shared" si="123"/>
        <v>792344035836330</v>
      </c>
      <c r="P161" s="71">
        <f t="shared" si="113"/>
        <v>2.3098436936065327E-5</v>
      </c>
      <c r="Q161" s="70">
        <f t="shared" si="114"/>
        <v>87094074038.110657</v>
      </c>
      <c r="R161" s="70">
        <f t="shared" si="115"/>
        <v>0</v>
      </c>
      <c r="S161" s="11">
        <f t="shared" si="124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7"/>
        <v>5324</v>
      </c>
      <c r="E162" s="2">
        <f t="shared" si="118"/>
        <v>4733711993361314</v>
      </c>
      <c r="F162" s="24">
        <f t="shared" si="97"/>
        <v>112.9723341391351</v>
      </c>
      <c r="G162" s="92">
        <f t="shared" si="111"/>
        <v>1.972217807822859E-3</v>
      </c>
      <c r="H162" s="56">
        <f t="shared" si="112"/>
        <v>1</v>
      </c>
      <c r="I162" s="7">
        <f t="shared" si="119"/>
        <v>-4784758627752517</v>
      </c>
      <c r="J162" s="2">
        <f t="shared" si="120"/>
        <v>0</v>
      </c>
      <c r="K162" s="34">
        <f t="shared" si="121"/>
        <v>4733711993361314</v>
      </c>
      <c r="L162" s="7">
        <f t="shared" si="122"/>
        <v>-1017089830466552</v>
      </c>
      <c r="M162" s="2">
        <f t="shared" si="116"/>
        <v>0</v>
      </c>
      <c r="N162" s="34">
        <f t="shared" si="123"/>
        <v>1006238914722458</v>
      </c>
      <c r="P162" s="39">
        <f t="shared" si="113"/>
        <v>2.3098436936065327E-5</v>
      </c>
      <c r="Q162" s="38">
        <f t="shared" si="114"/>
        <v>110605295900.57159</v>
      </c>
      <c r="R162" s="38">
        <f t="shared" si="115"/>
        <v>0</v>
      </c>
      <c r="S162" s="12">
        <f t="shared" si="124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7"/>
        <v>5324</v>
      </c>
      <c r="E163" s="3">
        <f t="shared" si="118"/>
        <v>6011587143179417</v>
      </c>
      <c r="F163" s="23">
        <f t="shared" ref="F163:F204" si="125">D163*(F$33/D$33)</f>
        <v>112.9723341391351</v>
      </c>
      <c r="G163" s="91">
        <f t="shared" si="111"/>
        <v>1.972217807822859E-3</v>
      </c>
      <c r="H163" s="55">
        <f t="shared" si="112"/>
        <v>1</v>
      </c>
      <c r="I163" s="8">
        <f t="shared" si="119"/>
        <v>-6076413920019168</v>
      </c>
      <c r="J163" s="3">
        <f t="shared" si="120"/>
        <v>0</v>
      </c>
      <c r="K163" s="37">
        <f t="shared" si="121"/>
        <v>6011587143179417</v>
      </c>
      <c r="L163" s="8">
        <f t="shared" si="122"/>
        <v>-1291655292266651</v>
      </c>
      <c r="M163" s="3">
        <f t="shared" si="116"/>
        <v>0</v>
      </c>
      <c r="N163" s="37">
        <f t="shared" si="123"/>
        <v>1277875149818103</v>
      </c>
      <c r="P163" s="71">
        <f t="shared" si="113"/>
        <v>2.3098436936065327E-5</v>
      </c>
      <c r="Q163" s="70">
        <f t="shared" si="114"/>
        <v>140463419771.8649</v>
      </c>
      <c r="R163" s="70">
        <f t="shared" si="115"/>
        <v>0</v>
      </c>
      <c r="S163" s="11">
        <f t="shared" si="124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7"/>
        <v>5324</v>
      </c>
      <c r="E164" s="2">
        <f t="shared" si="118"/>
        <v>7634427280477272</v>
      </c>
      <c r="F164" s="24">
        <f t="shared" si="125"/>
        <v>112.9723341391351</v>
      </c>
      <c r="G164" s="92">
        <f t="shared" ref="G164:G198" si="126">D164/U$3</f>
        <v>1.972217807822859E-3</v>
      </c>
      <c r="H164" s="56">
        <f t="shared" si="112"/>
        <v>1</v>
      </c>
      <c r="I164" s="7">
        <f t="shared" si="119"/>
        <v>-7716754177157658</v>
      </c>
      <c r="J164" s="2">
        <f t="shared" si="120"/>
        <v>0</v>
      </c>
      <c r="K164" s="34">
        <f t="shared" si="121"/>
        <v>7634427280477272</v>
      </c>
      <c r="L164" s="7">
        <f t="shared" si="122"/>
        <v>-1640340257138490</v>
      </c>
      <c r="M164" s="2">
        <f t="shared" si="116"/>
        <v>0</v>
      </c>
      <c r="N164" s="34">
        <f t="shared" si="123"/>
        <v>1622840137297855</v>
      </c>
      <c r="P164" s="39">
        <f t="shared" si="113"/>
        <v>2.3098436936065327E-5</v>
      </c>
      <c r="Q164" s="38">
        <f t="shared" si="114"/>
        <v>178381804717.09473</v>
      </c>
      <c r="R164" s="38">
        <f t="shared" si="115"/>
        <v>0</v>
      </c>
      <c r="S164" s="12">
        <f t="shared" si="124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7"/>
        <v>5324</v>
      </c>
      <c r="E165" s="3">
        <f t="shared" si="118"/>
        <v>9695356403013068</v>
      </c>
      <c r="F165" s="23">
        <f t="shared" si="125"/>
        <v>112.9723341391351</v>
      </c>
      <c r="G165" s="91">
        <f t="shared" si="126"/>
        <v>1.972217807822859E-3</v>
      </c>
      <c r="H165" s="55">
        <f t="shared" si="112"/>
        <v>1</v>
      </c>
      <c r="I165" s="8">
        <f t="shared" si="119"/>
        <v>-9799907612365116</v>
      </c>
      <c r="J165" s="3">
        <f t="shared" si="120"/>
        <v>0</v>
      </c>
      <c r="K165" s="37">
        <f t="shared" si="121"/>
        <v>9695356403013068</v>
      </c>
      <c r="L165" s="8">
        <f t="shared" si="122"/>
        <v>-2083153435207458</v>
      </c>
      <c r="M165" s="3">
        <f t="shared" si="116"/>
        <v>0</v>
      </c>
      <c r="N165" s="37">
        <f t="shared" si="123"/>
        <v>2060929122535796</v>
      </c>
      <c r="P165" s="71">
        <f t="shared" si="113"/>
        <v>2.3098436936065327E-5</v>
      </c>
      <c r="Q165" s="70">
        <f t="shared" si="114"/>
        <v>226536334554.68396</v>
      </c>
      <c r="R165" s="70">
        <f t="shared" si="115"/>
        <v>0</v>
      </c>
      <c r="S165" s="11">
        <f t="shared" si="124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7"/>
        <v>5324</v>
      </c>
      <c r="E166" s="2">
        <f t="shared" si="118"/>
        <v>1.2312637520541032E+16</v>
      </c>
      <c r="F166" s="24">
        <f t="shared" si="125"/>
        <v>112.9723341391351</v>
      </c>
      <c r="G166" s="92">
        <f t="shared" si="126"/>
        <v>1.972217807822859E-3</v>
      </c>
      <c r="H166" s="56">
        <f t="shared" si="112"/>
        <v>1</v>
      </c>
      <c r="I166" s="7">
        <f t="shared" si="119"/>
        <v>-1.2445412540828416E+16</v>
      </c>
      <c r="J166" s="2">
        <f t="shared" si="120"/>
        <v>0</v>
      </c>
      <c r="K166" s="34">
        <f t="shared" si="121"/>
        <v>1.2312637520541032E+16</v>
      </c>
      <c r="L166" s="7">
        <f t="shared" si="122"/>
        <v>-2645504928463300</v>
      </c>
      <c r="M166" s="2">
        <f t="shared" si="116"/>
        <v>0</v>
      </c>
      <c r="N166" s="34">
        <f t="shared" si="123"/>
        <v>2617281117527964</v>
      </c>
      <c r="P166" s="39">
        <f t="shared" si="113"/>
        <v>2.3098436936065327E-5</v>
      </c>
      <c r="Q166" s="38">
        <f t="shared" si="114"/>
        <v>287690277351.26367</v>
      </c>
      <c r="R166" s="38">
        <f t="shared" si="115"/>
        <v>0</v>
      </c>
      <c r="S166" s="12">
        <f t="shared" si="124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7"/>
        <v>5324</v>
      </c>
      <c r="E167" s="3">
        <f t="shared" si="118"/>
        <v>1.5636458982067034E+16</v>
      </c>
      <c r="F167" s="23">
        <f t="shared" si="125"/>
        <v>112.9723341391351</v>
      </c>
      <c r="G167" s="91">
        <f t="shared" si="126"/>
        <v>1.972217807822859E-3</v>
      </c>
      <c r="H167" s="55">
        <f t="shared" si="112"/>
        <v>1</v>
      </c>
      <c r="I167" s="8">
        <f t="shared" si="119"/>
        <v>-1.5805076888273194E+16</v>
      </c>
      <c r="J167" s="3">
        <f t="shared" si="120"/>
        <v>0</v>
      </c>
      <c r="K167" s="37">
        <f t="shared" si="121"/>
        <v>1.5636458982067034E+16</v>
      </c>
      <c r="L167" s="8">
        <f t="shared" si="122"/>
        <v>-3359664347444778</v>
      </c>
      <c r="M167" s="3">
        <f t="shared" si="116"/>
        <v>0</v>
      </c>
      <c r="N167" s="37">
        <f t="shared" si="123"/>
        <v>3323821461526002</v>
      </c>
      <c r="P167" s="71">
        <f t="shared" si="113"/>
        <v>2.3098436936065327E-5</v>
      </c>
      <c r="Q167" s="70">
        <f t="shared" si="114"/>
        <v>365352850990.34973</v>
      </c>
      <c r="R167" s="70">
        <f t="shared" si="115"/>
        <v>0</v>
      </c>
      <c r="S167" s="11">
        <f t="shared" si="124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7"/>
        <v>5324</v>
      </c>
      <c r="E168" s="2">
        <f t="shared" si="118"/>
        <v>1.9857552785905552E+16</v>
      </c>
      <c r="F168" s="24">
        <f t="shared" si="125"/>
        <v>112.9723341391351</v>
      </c>
      <c r="G168" s="92">
        <f t="shared" si="126"/>
        <v>1.972217807822859E-3</v>
      </c>
      <c r="H168" s="56">
        <f t="shared" ref="H168:H190" si="127">D168/D167</f>
        <v>1</v>
      </c>
      <c r="I168" s="7">
        <f t="shared" si="119"/>
        <v>-2.0071689437752756E+16</v>
      </c>
      <c r="J168" s="2">
        <f t="shared" si="120"/>
        <v>0</v>
      </c>
      <c r="K168" s="34">
        <f t="shared" si="121"/>
        <v>1.9857552785905552E+16</v>
      </c>
      <c r="L168" s="7">
        <f t="shared" si="122"/>
        <v>-4266612549479562</v>
      </c>
      <c r="M168" s="2">
        <f t="shared" si="116"/>
        <v>0</v>
      </c>
      <c r="N168" s="34">
        <f t="shared" si="123"/>
        <v>4221093803838518</v>
      </c>
      <c r="P168" s="39">
        <f t="shared" si="113"/>
        <v>2.3098436936065327E-5</v>
      </c>
      <c r="Q168" s="38">
        <f t="shared" si="114"/>
        <v>463980593837.76276</v>
      </c>
      <c r="R168" s="38">
        <f t="shared" si="115"/>
        <v>0</v>
      </c>
      <c r="S168" s="12">
        <f t="shared" si="124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7"/>
        <v>5324</v>
      </c>
      <c r="E169" s="3">
        <f t="shared" si="118"/>
        <v>2.521813942000944E+16</v>
      </c>
      <c r="F169" s="23">
        <f t="shared" si="125"/>
        <v>112.9723341391351</v>
      </c>
      <c r="G169" s="91">
        <f t="shared" si="126"/>
        <v>1.972217807822859E-3</v>
      </c>
      <c r="H169" s="55">
        <f t="shared" si="127"/>
        <v>1</v>
      </c>
      <c r="I169" s="8">
        <f t="shared" si="119"/>
        <v>-2.5490082695168984E+16</v>
      </c>
      <c r="J169" s="3">
        <f t="shared" si="120"/>
        <v>0</v>
      </c>
      <c r="K169" s="37">
        <f t="shared" si="121"/>
        <v>2.521813942000944E+16</v>
      </c>
      <c r="L169" s="8">
        <f t="shared" si="122"/>
        <v>-5418393257416228</v>
      </c>
      <c r="M169" s="3">
        <f t="shared" si="116"/>
        <v>0</v>
      </c>
      <c r="N169" s="37">
        <f t="shared" si="123"/>
        <v>5360586634103888</v>
      </c>
      <c r="P169" s="71">
        <f t="shared" si="113"/>
        <v>2.3098436936065327E-5</v>
      </c>
      <c r="Q169" s="70">
        <f t="shared" si="114"/>
        <v>589233095826.44031</v>
      </c>
      <c r="R169" s="70">
        <f t="shared" si="115"/>
        <v>0</v>
      </c>
      <c r="S169" s="11">
        <f t="shared" si="124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7"/>
        <v>5324</v>
      </c>
      <c r="E170" s="2">
        <f t="shared" si="118"/>
        <v>3.2025827284136464E+16</v>
      </c>
      <c r="F170" s="24">
        <f t="shared" si="125"/>
        <v>112.9723341391351</v>
      </c>
      <c r="G170" s="92">
        <f t="shared" si="126"/>
        <v>1.972217807822859E-3</v>
      </c>
      <c r="H170" s="56">
        <f t="shared" si="127"/>
        <v>1</v>
      </c>
      <c r="I170" s="7">
        <f t="shared" si="119"/>
        <v>-3.2371182197769672E+16</v>
      </c>
      <c r="J170" s="2">
        <f t="shared" si="120"/>
        <v>0</v>
      </c>
      <c r="K170" s="34">
        <f t="shared" si="121"/>
        <v>3.2025827284136464E+16</v>
      </c>
      <c r="L170" s="7">
        <f t="shared" si="122"/>
        <v>-6881099502600688</v>
      </c>
      <c r="M170" s="2">
        <f t="shared" si="116"/>
        <v>0</v>
      </c>
      <c r="N170" s="34">
        <f t="shared" si="123"/>
        <v>6807687864127024</v>
      </c>
      <c r="P170" s="39">
        <f t="shared" si="113"/>
        <v>2.3098436936065327E-5</v>
      </c>
      <c r="Q170" s="38">
        <f t="shared" si="114"/>
        <v>748297764666.06702</v>
      </c>
      <c r="R170" s="38">
        <f t="shared" si="115"/>
        <v>0</v>
      </c>
      <c r="S170" s="12">
        <f t="shared" si="124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7"/>
        <v>5324</v>
      </c>
      <c r="E171" s="3">
        <f t="shared" si="118"/>
        <v>4.0671264289209632E+16</v>
      </c>
      <c r="F171" s="23">
        <f t="shared" si="125"/>
        <v>112.9723341391351</v>
      </c>
      <c r="G171" s="91">
        <f t="shared" si="126"/>
        <v>1.972217807822859E-3</v>
      </c>
      <c r="H171" s="55">
        <f t="shared" si="127"/>
        <v>1</v>
      </c>
      <c r="I171" s="8">
        <f t="shared" si="119"/>
        <v>-4.1109848461958496E+16</v>
      </c>
      <c r="J171" s="3">
        <f t="shared" si="120"/>
        <v>0</v>
      </c>
      <c r="K171" s="37">
        <f t="shared" si="121"/>
        <v>4.0671264289209632E+16</v>
      </c>
      <c r="L171" s="8">
        <f t="shared" si="122"/>
        <v>-8738666264188824</v>
      </c>
      <c r="M171" s="3">
        <f t="shared" si="116"/>
        <v>0</v>
      </c>
      <c r="N171" s="37">
        <f t="shared" si="123"/>
        <v>8645437005073168</v>
      </c>
      <c r="P171" s="71">
        <f t="shared" si="113"/>
        <v>2.3098436936065327E-5</v>
      </c>
      <c r="Q171" s="70">
        <f t="shared" si="114"/>
        <v>950302263349.43372</v>
      </c>
      <c r="R171" s="70">
        <f t="shared" si="115"/>
        <v>0</v>
      </c>
      <c r="S171" s="11">
        <f t="shared" si="124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7"/>
        <v>5324</v>
      </c>
      <c r="E172" s="2">
        <f t="shared" si="118"/>
        <v>5.1650554541711992E+16</v>
      </c>
      <c r="F172" s="24">
        <f t="shared" si="125"/>
        <v>112.9723341391351</v>
      </c>
      <c r="G172" s="92">
        <f t="shared" si="126"/>
        <v>1.972217807822859E-3</v>
      </c>
      <c r="H172" s="56">
        <f t="shared" si="127"/>
        <v>1</v>
      </c>
      <c r="I172" s="7">
        <f t="shared" si="119"/>
        <v>-5.2207535401089416E+16</v>
      </c>
      <c r="J172" s="2">
        <f t="shared" si="120"/>
        <v>0</v>
      </c>
      <c r="K172" s="34">
        <f t="shared" si="121"/>
        <v>5.1650554541711992E+16</v>
      </c>
      <c r="L172" s="7">
        <f t="shared" si="122"/>
        <v>-1.109768693913092E+16</v>
      </c>
      <c r="M172" s="2">
        <f t="shared" si="116"/>
        <v>0</v>
      </c>
      <c r="N172" s="34">
        <f t="shared" si="123"/>
        <v>1.097929025250236E+16</v>
      </c>
      <c r="P172" s="39">
        <f t="shared" si="113"/>
        <v>2.3098436936065327E-5</v>
      </c>
      <c r="Q172" s="38">
        <f t="shared" si="114"/>
        <v>1206838285999.8169</v>
      </c>
      <c r="R172" s="38">
        <f t="shared" si="115"/>
        <v>0</v>
      </c>
      <c r="S172" s="12">
        <f t="shared" si="124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7"/>
        <v>5324</v>
      </c>
      <c r="E173" s="3">
        <f t="shared" si="118"/>
        <v>6.5593726457481824E+16</v>
      </c>
      <c r="F173" s="23">
        <f t="shared" si="125"/>
        <v>112.9723341391351</v>
      </c>
      <c r="G173" s="91">
        <f t="shared" si="126"/>
        <v>1.972217807822859E-3</v>
      </c>
      <c r="H173" s="55">
        <f t="shared" si="127"/>
        <v>1</v>
      </c>
      <c r="I173" s="8">
        <f t="shared" si="119"/>
        <v>-6.6301065429082688E+16</v>
      </c>
      <c r="J173" s="3">
        <f t="shared" si="120"/>
        <v>0</v>
      </c>
      <c r="K173" s="37">
        <f t="shared" si="121"/>
        <v>6.5593726457481824E+16</v>
      </c>
      <c r="L173" s="8">
        <f t="shared" si="122"/>
        <v>-1.4093530027993272E+16</v>
      </c>
      <c r="M173" s="3">
        <f t="shared" si="116"/>
        <v>0</v>
      </c>
      <c r="N173" s="37">
        <f t="shared" si="123"/>
        <v>1.3943171915769832E+16</v>
      </c>
      <c r="P173" s="71">
        <f t="shared" si="113"/>
        <v>2.3098436936065327E-5</v>
      </c>
      <c r="Q173" s="70">
        <f t="shared" si="114"/>
        <v>1532626728070.2754</v>
      </c>
      <c r="R173" s="70">
        <f t="shared" si="115"/>
        <v>0</v>
      </c>
      <c r="S173" s="11">
        <f t="shared" si="124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7"/>
        <v>5324</v>
      </c>
      <c r="E174" s="2">
        <f t="shared" si="118"/>
        <v>8.330088590054352E+16</v>
      </c>
      <c r="F174" s="24">
        <f t="shared" si="125"/>
        <v>112.9723341391351</v>
      </c>
      <c r="G174" s="92">
        <f t="shared" si="126"/>
        <v>1.972217807822859E-3</v>
      </c>
      <c r="H174" s="56">
        <f t="shared" si="127"/>
        <v>1</v>
      </c>
      <c r="I174" s="7">
        <f t="shared" si="119"/>
        <v>-8.4199172461601216E+16</v>
      </c>
      <c r="J174" s="2">
        <f t="shared" si="120"/>
        <v>0</v>
      </c>
      <c r="K174" s="34">
        <f t="shared" si="121"/>
        <v>8.330088590054352E+16</v>
      </c>
      <c r="L174" s="7">
        <f t="shared" si="122"/>
        <v>-1.7898107032518528E+16</v>
      </c>
      <c r="M174" s="2">
        <f t="shared" si="116"/>
        <v>0</v>
      </c>
      <c r="N174" s="34">
        <f t="shared" si="123"/>
        <v>1.7707159443061696E+16</v>
      </c>
      <c r="P174" s="39">
        <f t="shared" si="113"/>
        <v>2.3098436936065327E-5</v>
      </c>
      <c r="Q174" s="38">
        <f t="shared" si="114"/>
        <v>1946362420586.8215</v>
      </c>
      <c r="R174" s="38">
        <f t="shared" si="115"/>
        <v>0</v>
      </c>
      <c r="S174" s="12">
        <f t="shared" si="124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7"/>
        <v>5324</v>
      </c>
      <c r="E175" s="3">
        <f t="shared" si="118"/>
        <v>1.0578812893506346E+17</v>
      </c>
      <c r="F175" s="23">
        <f t="shared" si="125"/>
        <v>112.9723341391351</v>
      </c>
      <c r="G175" s="91">
        <f t="shared" si="126"/>
        <v>1.972217807822859E-3</v>
      </c>
      <c r="H175" s="55">
        <f t="shared" si="127"/>
        <v>1</v>
      </c>
      <c r="I175" s="8">
        <f t="shared" si="119"/>
        <v>-1.0692890977448232E+17</v>
      </c>
      <c r="J175" s="3">
        <f t="shared" si="120"/>
        <v>0</v>
      </c>
      <c r="K175" s="37">
        <f t="shared" si="121"/>
        <v>1.0578812893506346E+17</v>
      </c>
      <c r="L175" s="8">
        <f t="shared" si="122"/>
        <v>-2.2729737312881104E+16</v>
      </c>
      <c r="M175" s="3">
        <f t="shared" si="116"/>
        <v>0</v>
      </c>
      <c r="N175" s="37">
        <f t="shared" si="123"/>
        <v>2.2487243034519936E+16</v>
      </c>
      <c r="P175" s="71">
        <f t="shared" si="113"/>
        <v>2.3098436936065327E-5</v>
      </c>
      <c r="Q175" s="70">
        <f t="shared" si="114"/>
        <v>2471786902113.1646</v>
      </c>
      <c r="R175" s="70">
        <f t="shared" si="115"/>
        <v>0</v>
      </c>
      <c r="S175" s="11">
        <f t="shared" si="124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7"/>
        <v>5324</v>
      </c>
      <c r="E176" s="2">
        <f t="shared" si="118"/>
        <v>1.3434584881778059E+17</v>
      </c>
      <c r="F176" s="24">
        <f t="shared" si="125"/>
        <v>112.9723341391351</v>
      </c>
      <c r="G176" s="92">
        <f t="shared" si="126"/>
        <v>1.972217807822859E-3</v>
      </c>
      <c r="H176" s="56">
        <f t="shared" si="127"/>
        <v>1</v>
      </c>
      <c r="I176" s="7">
        <f t="shared" si="119"/>
        <v>-1.3579458575764134E+17</v>
      </c>
      <c r="J176" s="2">
        <f t="shared" si="120"/>
        <v>0</v>
      </c>
      <c r="K176" s="34">
        <f t="shared" si="121"/>
        <v>1.3434584881778059E+17</v>
      </c>
      <c r="L176" s="7">
        <f t="shared" si="122"/>
        <v>-2.8865675983159024E+16</v>
      </c>
      <c r="M176" s="2">
        <f t="shared" si="116"/>
        <v>0</v>
      </c>
      <c r="N176" s="34">
        <f t="shared" si="123"/>
        <v>2.8557719882717136E+16</v>
      </c>
      <c r="P176" s="39">
        <f t="shared" si="113"/>
        <v>2.3098436936065327E-5</v>
      </c>
      <c r="Q176" s="38">
        <f t="shared" si="114"/>
        <v>3139050787682.2974</v>
      </c>
      <c r="R176" s="38">
        <f t="shared" si="115"/>
        <v>0</v>
      </c>
      <c r="S176" s="12">
        <f t="shared" si="124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7"/>
        <v>5324</v>
      </c>
      <c r="E177" s="3">
        <f t="shared" si="118"/>
        <v>1.7061278308125635E+17</v>
      </c>
      <c r="F177" s="23">
        <f t="shared" si="125"/>
        <v>112.9723341391351</v>
      </c>
      <c r="G177" s="91">
        <f t="shared" si="126"/>
        <v>1.972217807822859E-3</v>
      </c>
      <c r="H177" s="55">
        <f t="shared" si="127"/>
        <v>1</v>
      </c>
      <c r="I177" s="8">
        <f t="shared" si="119"/>
        <v>-1.7245260949522883E+17</v>
      </c>
      <c r="J177" s="3">
        <f t="shared" si="120"/>
        <v>0</v>
      </c>
      <c r="K177" s="37">
        <f t="shared" si="121"/>
        <v>1.7061278308125635E+17</v>
      </c>
      <c r="L177" s="8">
        <f t="shared" si="122"/>
        <v>-3.6658023737587488E+16</v>
      </c>
      <c r="M177" s="3">
        <f t="shared" si="116"/>
        <v>0</v>
      </c>
      <c r="N177" s="37">
        <f t="shared" si="123"/>
        <v>3.626693426347576E+16</v>
      </c>
      <c r="P177" s="71">
        <f t="shared" ref="P177:P204" si="128">Y$4*((1+W$4-X$4)*(1+W$4+Z$4)-X$4)</f>
        <v>2.3098436936065327E-5</v>
      </c>
      <c r="Q177" s="70">
        <f t="shared" ref="Q177:Q204" si="129">(1+W$4-X$4)*(1+W$4+Z$4)-Y$4*((Z$4*K176)+((I176+J176)*(1+W$4+Z$4)))</f>
        <v>3986443911983.251</v>
      </c>
      <c r="R177" s="70">
        <f t="shared" ref="R177:R204" si="130">-J176*(1+W$4+Z$4)</f>
        <v>0</v>
      </c>
      <c r="S177" s="11">
        <f t="shared" si="124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7"/>
        <v>5324</v>
      </c>
      <c r="E178" s="2">
        <f t="shared" si="118"/>
        <v>2.1667004977737213E+17</v>
      </c>
      <c r="F178" s="24">
        <f t="shared" si="125"/>
        <v>112.9723341391351</v>
      </c>
      <c r="G178" s="92">
        <f t="shared" si="126"/>
        <v>1.972217807822859E-3</v>
      </c>
      <c r="H178" s="56">
        <f t="shared" si="127"/>
        <v>1</v>
      </c>
      <c r="I178" s="7">
        <f t="shared" si="119"/>
        <v>-2.1900654106189443E+17</v>
      </c>
      <c r="J178" s="2">
        <f t="shared" si="120"/>
        <v>0</v>
      </c>
      <c r="K178" s="34">
        <f t="shared" si="121"/>
        <v>2.1667004977737213E+17</v>
      </c>
      <c r="L178" s="7">
        <f t="shared" si="122"/>
        <v>-4.65539315666656E+16</v>
      </c>
      <c r="M178" s="2">
        <f t="shared" si="116"/>
        <v>0</v>
      </c>
      <c r="N178" s="34">
        <f t="shared" si="123"/>
        <v>4.6057266696115776E+16</v>
      </c>
      <c r="P178" s="39">
        <f t="shared" si="128"/>
        <v>2.3098436936065327E-5</v>
      </c>
      <c r="Q178" s="38">
        <f t="shared" si="129"/>
        <v>5062592528208.8389</v>
      </c>
      <c r="R178" s="38">
        <f t="shared" si="130"/>
        <v>0</v>
      </c>
      <c r="S178" s="12">
        <f t="shared" si="124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7"/>
        <v>5324</v>
      </c>
      <c r="E179" s="3">
        <f t="shared" si="118"/>
        <v>2.7516056899540976E+17</v>
      </c>
      <c r="F179" s="23">
        <f t="shared" si="125"/>
        <v>112.9723341391351</v>
      </c>
      <c r="G179" s="91">
        <f t="shared" si="126"/>
        <v>1.972217807822859E-3</v>
      </c>
      <c r="H179" s="55">
        <f t="shared" si="127"/>
        <v>1</v>
      </c>
      <c r="I179" s="8">
        <f t="shared" si="119"/>
        <v>-2.7812780083923382E+17</v>
      </c>
      <c r="J179" s="3">
        <f t="shared" si="120"/>
        <v>0</v>
      </c>
      <c r="K179" s="37">
        <f t="shared" si="121"/>
        <v>2.7516056899540976E+17</v>
      </c>
      <c r="L179" s="8">
        <f t="shared" si="122"/>
        <v>-5.9121259777339392E+16</v>
      </c>
      <c r="M179" s="3">
        <f t="shared" si="116"/>
        <v>0</v>
      </c>
      <c r="N179" s="37">
        <f t="shared" si="123"/>
        <v>5.8490519218037632E+16</v>
      </c>
      <c r="P179" s="71">
        <f t="shared" si="128"/>
        <v>2.3098436936065327E-5</v>
      </c>
      <c r="Q179" s="70">
        <f t="shared" si="129"/>
        <v>6429249645186.9893</v>
      </c>
      <c r="R179" s="70">
        <f t="shared" si="130"/>
        <v>0</v>
      </c>
      <c r="S179" s="11">
        <f t="shared" si="124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7"/>
        <v>5324</v>
      </c>
      <c r="E180" s="2">
        <f t="shared" si="118"/>
        <v>3.4944072246105498E+17</v>
      </c>
      <c r="F180" s="24">
        <f t="shared" si="125"/>
        <v>112.9723341391351</v>
      </c>
      <c r="G180" s="92">
        <f t="shared" si="126"/>
        <v>1.972217807822859E-3</v>
      </c>
      <c r="H180" s="56">
        <f t="shared" si="127"/>
        <v>1</v>
      </c>
      <c r="I180" s="7">
        <f t="shared" si="119"/>
        <v>-3.5320896455693869E+17</v>
      </c>
      <c r="J180" s="2">
        <f t="shared" si="120"/>
        <v>0</v>
      </c>
      <c r="K180" s="34">
        <f t="shared" si="121"/>
        <v>3.4944072246105498E+17</v>
      </c>
      <c r="L180" s="7">
        <f t="shared" si="122"/>
        <v>-7.5081163717704864E+16</v>
      </c>
      <c r="M180" s="2">
        <f t="shared" si="116"/>
        <v>0</v>
      </c>
      <c r="N180" s="34">
        <f t="shared" si="123"/>
        <v>7.4280153465645216E+16</v>
      </c>
      <c r="P180" s="39">
        <f t="shared" si="128"/>
        <v>2.3098436936065327E-5</v>
      </c>
      <c r="Q180" s="38">
        <f t="shared" si="129"/>
        <v>8164838621677.8545</v>
      </c>
      <c r="R180" s="38">
        <f t="shared" si="130"/>
        <v>0</v>
      </c>
      <c r="S180" s="12">
        <f t="shared" si="124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7"/>
        <v>5324</v>
      </c>
      <c r="E181" s="3">
        <f t="shared" si="118"/>
        <v>4.4377295395162912E+17</v>
      </c>
      <c r="F181" s="23">
        <f t="shared" si="125"/>
        <v>112.9723341391351</v>
      </c>
      <c r="G181" s="91">
        <f t="shared" si="126"/>
        <v>1.972217807822859E-3</v>
      </c>
      <c r="H181" s="55">
        <f t="shared" si="127"/>
        <v>1</v>
      </c>
      <c r="I181" s="8">
        <f t="shared" si="119"/>
        <v>-4.4855844064109818E+17</v>
      </c>
      <c r="J181" s="3">
        <f t="shared" si="120"/>
        <v>0</v>
      </c>
      <c r="K181" s="37">
        <f t="shared" si="121"/>
        <v>4.4377295395162912E+17</v>
      </c>
      <c r="L181" s="8">
        <f t="shared" si="122"/>
        <v>-9.5349476084159488E+16</v>
      </c>
      <c r="M181" s="3">
        <f t="shared" si="116"/>
        <v>0</v>
      </c>
      <c r="N181" s="37">
        <f t="shared" si="123"/>
        <v>9.4332231490574144E+16</v>
      </c>
      <c r="P181" s="71">
        <f t="shared" si="128"/>
        <v>2.3098436936065327E-5</v>
      </c>
      <c r="Q181" s="70">
        <f t="shared" si="129"/>
        <v>10368953361135.777</v>
      </c>
      <c r="R181" s="70">
        <f t="shared" si="130"/>
        <v>0</v>
      </c>
      <c r="S181" s="11">
        <f t="shared" si="124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7"/>
        <v>5324</v>
      </c>
      <c r="E182" s="2">
        <f t="shared" si="118"/>
        <v>5.6357036258389434E+17</v>
      </c>
      <c r="F182" s="24">
        <f t="shared" si="125"/>
        <v>112.9723341391351</v>
      </c>
      <c r="G182" s="92">
        <f t="shared" si="126"/>
        <v>1.972217807822859E-3</v>
      </c>
      <c r="H182" s="56">
        <f t="shared" si="127"/>
        <v>1</v>
      </c>
      <c r="I182" s="7">
        <f t="shared" si="119"/>
        <v>-5.6964770110736653E+17</v>
      </c>
      <c r="J182" s="2">
        <f t="shared" si="120"/>
        <v>0</v>
      </c>
      <c r="K182" s="34">
        <f t="shared" si="121"/>
        <v>5.6357036258389434E+17</v>
      </c>
      <c r="L182" s="7">
        <f t="shared" si="122"/>
        <v>-1.2108926046626835E+17</v>
      </c>
      <c r="M182" s="2">
        <f t="shared" si="116"/>
        <v>0</v>
      </c>
      <c r="N182" s="34">
        <f t="shared" si="123"/>
        <v>1.1979740863226522E+17</v>
      </c>
      <c r="P182" s="39">
        <f t="shared" si="128"/>
        <v>2.3098436936065327E-5</v>
      </c>
      <c r="Q182" s="38">
        <f t="shared" si="129"/>
        <v>13168073343171.01</v>
      </c>
      <c r="R182" s="38">
        <f t="shared" si="130"/>
        <v>0</v>
      </c>
      <c r="S182" s="12">
        <f t="shared" si="124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7"/>
        <v>5324</v>
      </c>
      <c r="E183" s="3">
        <f t="shared" si="118"/>
        <v>7.1570732455579418E+17</v>
      </c>
      <c r="F183" s="23">
        <f t="shared" si="125"/>
        <v>112.9723341391351</v>
      </c>
      <c r="G183" s="91">
        <f t="shared" si="126"/>
        <v>1.972217807822859E-3</v>
      </c>
      <c r="H183" s="55">
        <f t="shared" si="127"/>
        <v>1</v>
      </c>
      <c r="I183" s="8">
        <f t="shared" si="119"/>
        <v>-7.2342525293498163E+17</v>
      </c>
      <c r="J183" s="3">
        <f t="shared" si="120"/>
        <v>0</v>
      </c>
      <c r="K183" s="37">
        <f t="shared" si="121"/>
        <v>7.1570732455579418E+17</v>
      </c>
      <c r="L183" s="8">
        <f t="shared" si="122"/>
        <v>-1.537775518276151E+17</v>
      </c>
      <c r="M183" s="3">
        <f t="shared" si="116"/>
        <v>0</v>
      </c>
      <c r="N183" s="37">
        <f t="shared" si="123"/>
        <v>1.5213696197189984E+17</v>
      </c>
      <c r="P183" s="71">
        <f t="shared" si="128"/>
        <v>2.3098436936065327E-5</v>
      </c>
      <c r="Q183" s="70">
        <f t="shared" si="129"/>
        <v>16722821439341.305</v>
      </c>
      <c r="R183" s="70">
        <f t="shared" si="130"/>
        <v>0</v>
      </c>
      <c r="S183" s="11">
        <f t="shared" si="124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7"/>
        <v>5324</v>
      </c>
      <c r="E184" s="2">
        <f t="shared" si="118"/>
        <v>9.0891396785713715E+17</v>
      </c>
      <c r="F184" s="24">
        <f t="shared" si="125"/>
        <v>112.9723341391351</v>
      </c>
      <c r="G184" s="92">
        <f t="shared" si="126"/>
        <v>1.972217807822859E-3</v>
      </c>
      <c r="H184" s="56">
        <f t="shared" si="127"/>
        <v>1</v>
      </c>
      <c r="I184" s="7">
        <f t="shared" si="119"/>
        <v>-9.1871536664975066E+17</v>
      </c>
      <c r="J184" s="2">
        <f t="shared" si="120"/>
        <v>0</v>
      </c>
      <c r="K184" s="34">
        <f t="shared" si="121"/>
        <v>9.0891396785713715E+17</v>
      </c>
      <c r="L184" s="7">
        <f t="shared" si="122"/>
        <v>-1.9529011371476902E+17</v>
      </c>
      <c r="M184" s="2">
        <f t="shared" si="116"/>
        <v>0</v>
      </c>
      <c r="N184" s="34">
        <f t="shared" si="123"/>
        <v>1.9320664330134298E+17</v>
      </c>
      <c r="P184" s="39">
        <f t="shared" si="128"/>
        <v>2.3098436936065327E-5</v>
      </c>
      <c r="Q184" s="38">
        <f t="shared" si="129"/>
        <v>21237180991031.027</v>
      </c>
      <c r="R184" s="38">
        <f t="shared" si="130"/>
        <v>0</v>
      </c>
      <c r="S184" s="12">
        <f t="shared" si="124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7"/>
        <v>5324</v>
      </c>
      <c r="E185" s="3">
        <f t="shared" si="118"/>
        <v>1.1542771362281946E+18</v>
      </c>
      <c r="F185" s="23">
        <f t="shared" si="125"/>
        <v>112.9723341391351</v>
      </c>
      <c r="G185" s="91">
        <f t="shared" si="126"/>
        <v>1.972217807822859E-3</v>
      </c>
      <c r="H185" s="55">
        <f t="shared" si="127"/>
        <v>1</v>
      </c>
      <c r="I185" s="8">
        <f t="shared" si="119"/>
        <v>-1.1667244424964024E+18</v>
      </c>
      <c r="J185" s="3">
        <f t="shared" si="120"/>
        <v>0</v>
      </c>
      <c r="K185" s="37">
        <f t="shared" si="121"/>
        <v>1.1542771362281946E+18</v>
      </c>
      <c r="L185" s="8">
        <f t="shared" si="122"/>
        <v>-2.4800907584665178E+17</v>
      </c>
      <c r="M185" s="3">
        <f t="shared" ref="M185:M198" si="131">J185-J184</f>
        <v>0</v>
      </c>
      <c r="N185" s="37">
        <f t="shared" si="123"/>
        <v>2.4536316837105741E+17</v>
      </c>
      <c r="P185" s="71">
        <f t="shared" si="128"/>
        <v>2.3098436936065327E-5</v>
      </c>
      <c r="Q185" s="70">
        <f t="shared" si="129"/>
        <v>26970201056190.641</v>
      </c>
      <c r="R185" s="70">
        <f t="shared" si="130"/>
        <v>0</v>
      </c>
      <c r="S185" s="11">
        <f t="shared" si="124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7"/>
        <v>5324</v>
      </c>
      <c r="E186" s="2">
        <f t="shared" si="118"/>
        <v>1.4658765893545836E+18</v>
      </c>
      <c r="F186" s="24">
        <f t="shared" si="125"/>
        <v>112.9723341391351</v>
      </c>
      <c r="G186" s="92">
        <f t="shared" si="126"/>
        <v>1.972217807822859E-3</v>
      </c>
      <c r="H186" s="56">
        <f t="shared" si="127"/>
        <v>1</v>
      </c>
      <c r="I186" s="7">
        <f t="shared" si="119"/>
        <v>-1.4816840711857818E+18</v>
      </c>
      <c r="J186" s="2">
        <f t="shared" si="120"/>
        <v>0</v>
      </c>
      <c r="K186" s="34">
        <f t="shared" si="121"/>
        <v>1.4658765893545836E+18</v>
      </c>
      <c r="L186" s="7">
        <f t="shared" si="122"/>
        <v>-3.1495962868937933E+17</v>
      </c>
      <c r="M186" s="2">
        <f t="shared" si="131"/>
        <v>0</v>
      </c>
      <c r="N186" s="34">
        <f t="shared" si="123"/>
        <v>3.1159945312638899E+17</v>
      </c>
      <c r="P186" s="39">
        <f t="shared" si="128"/>
        <v>2.3098436936065327E-5</v>
      </c>
      <c r="Q186" s="38">
        <f t="shared" si="129"/>
        <v>34250861511164.906</v>
      </c>
      <c r="R186" s="38">
        <f t="shared" si="130"/>
        <v>0</v>
      </c>
      <c r="S186" s="12">
        <f t="shared" si="124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2">D186+IF(M187&gt;0,M187,0)</f>
        <v>5324</v>
      </c>
      <c r="E187" s="3">
        <f t="shared" ref="E187:E198" si="133">E186+IF(N187&gt;0,N187,0)</f>
        <v>1.8615929465946045E+18</v>
      </c>
      <c r="F187" s="23">
        <f t="shared" si="125"/>
        <v>112.9723341391351</v>
      </c>
      <c r="G187" s="91">
        <f t="shared" si="126"/>
        <v>1.972217807822859E-3</v>
      </c>
      <c r="H187" s="55">
        <f t="shared" si="127"/>
        <v>1</v>
      </c>
      <c r="I187" s="8">
        <f t="shared" ref="I187:I204" si="134">INT((Z$4*K187+I186)/(1+Y$4*J187))</f>
        <v>-1.8816676901945009E+18</v>
      </c>
      <c r="J187" s="3">
        <f t="shared" ref="J187:J198" si="135">S187</f>
        <v>0</v>
      </c>
      <c r="K187" s="37">
        <f t="shared" ref="K187:K204" si="136">INT((X$4*J187+K186)/(1+W$4+Z$4))</f>
        <v>1.8615929465946045E+18</v>
      </c>
      <c r="L187" s="8">
        <f t="shared" ref="L187:L198" si="137">I187-I186</f>
        <v>-3.999836190087191E+17</v>
      </c>
      <c r="M187" s="3">
        <f t="shared" si="131"/>
        <v>0</v>
      </c>
      <c r="N187" s="37">
        <f t="shared" ref="N187:N198" si="138">K187-K186</f>
        <v>3.9571635724002099E+17</v>
      </c>
      <c r="P187" s="71">
        <f t="shared" si="128"/>
        <v>2.3098436936065327E-5</v>
      </c>
      <c r="Q187" s="70">
        <f t="shared" si="129"/>
        <v>43496951016897.414</v>
      </c>
      <c r="R187" s="70">
        <f t="shared" si="130"/>
        <v>0</v>
      </c>
      <c r="S187" s="11">
        <f t="shared" si="124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2"/>
        <v>5324</v>
      </c>
      <c r="E188" s="2">
        <f t="shared" si="133"/>
        <v>2.3641337367538104E+18</v>
      </c>
      <c r="F188" s="24">
        <f t="shared" si="125"/>
        <v>112.9723341391351</v>
      </c>
      <c r="G188" s="92">
        <f t="shared" si="126"/>
        <v>1.972217807822859E-3</v>
      </c>
      <c r="H188" s="56">
        <f t="shared" si="127"/>
        <v>1</v>
      </c>
      <c r="I188" s="7">
        <f t="shared" si="134"/>
        <v>-2.3896276980883855E+18</v>
      </c>
      <c r="J188" s="2">
        <f t="shared" si="135"/>
        <v>0</v>
      </c>
      <c r="K188" s="34">
        <f t="shared" si="136"/>
        <v>2.3641337367538104E+18</v>
      </c>
      <c r="L188" s="7">
        <f t="shared" si="137"/>
        <v>-5.0796000789388467E+17</v>
      </c>
      <c r="M188" s="2">
        <f t="shared" si="131"/>
        <v>0</v>
      </c>
      <c r="N188" s="34">
        <f t="shared" si="138"/>
        <v>5.0254079015920589E+17</v>
      </c>
      <c r="P188" s="39">
        <f t="shared" si="128"/>
        <v>2.3098436936065327E-5</v>
      </c>
      <c r="Q188" s="38">
        <f t="shared" si="129"/>
        <v>55239041130385.461</v>
      </c>
      <c r="R188" s="38">
        <f t="shared" si="130"/>
        <v>0</v>
      </c>
      <c r="S188" s="12">
        <f t="shared" si="124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2"/>
        <v>5324</v>
      </c>
      <c r="E189" s="3">
        <f t="shared" si="133"/>
        <v>3.0023364320764524E+18</v>
      </c>
      <c r="F189" s="23">
        <f t="shared" si="125"/>
        <v>112.9723341391351</v>
      </c>
      <c r="G189" s="91">
        <f t="shared" si="126"/>
        <v>1.972217807822859E-3</v>
      </c>
      <c r="H189" s="55">
        <f t="shared" si="127"/>
        <v>1</v>
      </c>
      <c r="I189" s="8">
        <f t="shared" si="134"/>
        <v>-3.0347125399601992E+18</v>
      </c>
      <c r="J189" s="3">
        <f t="shared" si="135"/>
        <v>0</v>
      </c>
      <c r="K189" s="37">
        <f t="shared" si="136"/>
        <v>3.0023364320764524E+18</v>
      </c>
      <c r="L189" s="8">
        <f t="shared" si="137"/>
        <v>-6.4508484187181363E+17</v>
      </c>
      <c r="M189" s="3">
        <f t="shared" si="131"/>
        <v>0</v>
      </c>
      <c r="N189" s="37">
        <f t="shared" si="138"/>
        <v>6.3820269532264192E+17</v>
      </c>
      <c r="P189" s="71">
        <f t="shared" si="128"/>
        <v>2.3098436936065327E-5</v>
      </c>
      <c r="Q189" s="70">
        <f t="shared" si="129"/>
        <v>70150932276127.781</v>
      </c>
      <c r="R189" s="70">
        <f t="shared" si="130"/>
        <v>0</v>
      </c>
      <c r="S189" s="11">
        <f t="shared" si="124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2"/>
        <v>5324</v>
      </c>
      <c r="E190" s="2">
        <f t="shared" si="133"/>
        <v>3.8128232389047112E+18</v>
      </c>
      <c r="F190" s="24">
        <f t="shared" si="125"/>
        <v>112.9723341391351</v>
      </c>
      <c r="G190" s="92">
        <f t="shared" si="126"/>
        <v>1.972217807822859E-3</v>
      </c>
      <c r="H190" s="56">
        <f t="shared" si="127"/>
        <v>1</v>
      </c>
      <c r="I190" s="7">
        <f t="shared" si="134"/>
        <v>-3.8539393427515628E+18</v>
      </c>
      <c r="J190" s="2">
        <f t="shared" si="135"/>
        <v>0</v>
      </c>
      <c r="K190" s="34">
        <f t="shared" si="136"/>
        <v>3.8128232389047112E+18</v>
      </c>
      <c r="L190" s="7">
        <f t="shared" si="137"/>
        <v>-8.1922680279136358E+17</v>
      </c>
      <c r="M190" s="2">
        <f t="shared" si="131"/>
        <v>0</v>
      </c>
      <c r="N190" s="34">
        <f t="shared" si="138"/>
        <v>8.1048680682825882E+17</v>
      </c>
      <c r="P190" s="39">
        <f t="shared" si="128"/>
        <v>2.3098436936065327E-5</v>
      </c>
      <c r="Q190" s="38">
        <f t="shared" si="129"/>
        <v>89088318669291.281</v>
      </c>
      <c r="R190" s="38">
        <f t="shared" si="130"/>
        <v>0</v>
      </c>
      <c r="S190" s="12">
        <f t="shared" si="124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2"/>
        <v>5324</v>
      </c>
      <c r="E191" s="3">
        <f t="shared" si="133"/>
        <v>4.8421026024313395E+18</v>
      </c>
      <c r="F191" s="23">
        <f t="shared" si="125"/>
        <v>112.9723341391351</v>
      </c>
      <c r="G191" s="91">
        <f t="shared" si="126"/>
        <v>1.972217807822859E-3</v>
      </c>
      <c r="H191" s="55">
        <f t="shared" ref="H191:H198" si="139">D191/D190</f>
        <v>1</v>
      </c>
      <c r="I191" s="8">
        <f t="shared" si="134"/>
        <v>-4.8943180818711562E+18</v>
      </c>
      <c r="J191" s="3">
        <f t="shared" si="135"/>
        <v>0</v>
      </c>
      <c r="K191" s="37">
        <f t="shared" si="136"/>
        <v>4.8421026024313395E+18</v>
      </c>
      <c r="L191" s="8">
        <f t="shared" si="137"/>
        <v>-1.0403787391195935E+18</v>
      </c>
      <c r="M191" s="3">
        <f t="shared" si="131"/>
        <v>0</v>
      </c>
      <c r="N191" s="37">
        <f t="shared" si="138"/>
        <v>1.0292793635266284E+18</v>
      </c>
      <c r="P191" s="71">
        <f t="shared" si="128"/>
        <v>2.3098436936065327E-5</v>
      </c>
      <c r="Q191" s="70">
        <f t="shared" si="129"/>
        <v>113137890913276.59</v>
      </c>
      <c r="R191" s="70">
        <f t="shared" si="130"/>
        <v>0</v>
      </c>
      <c r="S191" s="11">
        <f t="shared" si="124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2"/>
        <v>5324</v>
      </c>
      <c r="E192" s="2">
        <f t="shared" si="133"/>
        <v>6.1492380169209057E+18</v>
      </c>
      <c r="F192" s="24">
        <f t="shared" si="125"/>
        <v>112.9723341391351</v>
      </c>
      <c r="G192" s="92">
        <f t="shared" si="126"/>
        <v>1.972217807822859E-3</v>
      </c>
      <c r="H192" s="56">
        <f t="shared" si="139"/>
        <v>1</v>
      </c>
      <c r="I192" s="7">
        <f t="shared" si="134"/>
        <v>-6.2155491708980767E+18</v>
      </c>
      <c r="J192" s="2">
        <f t="shared" si="135"/>
        <v>0</v>
      </c>
      <c r="K192" s="34">
        <f t="shared" si="136"/>
        <v>6.1492380169209057E+18</v>
      </c>
      <c r="L192" s="7">
        <f t="shared" si="137"/>
        <v>-1.3212310890269204E+18</v>
      </c>
      <c r="M192" s="2">
        <f t="shared" si="131"/>
        <v>0</v>
      </c>
      <c r="N192" s="34">
        <f t="shared" si="138"/>
        <v>1.3071354144895662E+18</v>
      </c>
      <c r="P192" s="39">
        <f t="shared" si="128"/>
        <v>2.3098436936065327E-5</v>
      </c>
      <c r="Q192" s="38">
        <f t="shared" si="129"/>
        <v>143679693943047.78</v>
      </c>
      <c r="R192" s="38">
        <f t="shared" si="130"/>
        <v>0</v>
      </c>
      <c r="S192" s="12">
        <f t="shared" si="124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2"/>
        <v>5324</v>
      </c>
      <c r="E193" s="3">
        <f t="shared" si="133"/>
        <v>7.8092372866610565E+18</v>
      </c>
      <c r="F193" s="23">
        <f t="shared" si="125"/>
        <v>112.9723341391351</v>
      </c>
      <c r="G193" s="91">
        <f t="shared" si="126"/>
        <v>1.972217807822859E-3</v>
      </c>
      <c r="H193" s="55">
        <f t="shared" si="139"/>
        <v>1</v>
      </c>
      <c r="I193" s="8">
        <f t="shared" si="134"/>
        <v>-7.8934492710947564E+18</v>
      </c>
      <c r="J193" s="3">
        <f t="shared" si="135"/>
        <v>0</v>
      </c>
      <c r="K193" s="37">
        <f t="shared" si="136"/>
        <v>7.8092372866610565E+18</v>
      </c>
      <c r="L193" s="8">
        <f t="shared" si="137"/>
        <v>-1.6779001001966797E+18</v>
      </c>
      <c r="M193" s="3">
        <f t="shared" si="131"/>
        <v>0</v>
      </c>
      <c r="N193" s="37">
        <f t="shared" si="138"/>
        <v>1.6599992697401508E+18</v>
      </c>
      <c r="P193" s="71">
        <f t="shared" si="128"/>
        <v>2.3098436936065327E-5</v>
      </c>
      <c r="Q193" s="70">
        <f t="shared" si="129"/>
        <v>182466318621689.59</v>
      </c>
      <c r="R193" s="70">
        <f t="shared" si="130"/>
        <v>0</v>
      </c>
      <c r="S193" s="11">
        <f t="shared" si="124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2"/>
        <v>5324</v>
      </c>
      <c r="E194" s="2">
        <f t="shared" si="133"/>
        <v>9.9173567247790182E+18</v>
      </c>
      <c r="F194" s="24">
        <f t="shared" si="125"/>
        <v>112.9723341391351</v>
      </c>
      <c r="G194" s="92">
        <f t="shared" si="126"/>
        <v>1.972217807822859E-3</v>
      </c>
      <c r="H194" s="56">
        <f t="shared" si="139"/>
        <v>1</v>
      </c>
      <c r="I194" s="7">
        <f t="shared" si="134"/>
        <v>-1.0024301905143443E+19</v>
      </c>
      <c r="J194" s="2">
        <f t="shared" si="135"/>
        <v>0</v>
      </c>
      <c r="K194" s="34">
        <f t="shared" si="136"/>
        <v>9.9173567247790182E+18</v>
      </c>
      <c r="L194" s="7">
        <f t="shared" si="137"/>
        <v>-2.1308526340486871E+18</v>
      </c>
      <c r="M194" s="2">
        <f t="shared" si="131"/>
        <v>0</v>
      </c>
      <c r="N194" s="34">
        <f t="shared" si="138"/>
        <v>2.1081194381179617E+18</v>
      </c>
      <c r="P194" s="39">
        <f t="shared" si="128"/>
        <v>2.3098436936065327E-5</v>
      </c>
      <c r="Q194" s="38">
        <f t="shared" si="129"/>
        <v>231723471269009.75</v>
      </c>
      <c r="R194" s="38">
        <f t="shared" si="130"/>
        <v>0</v>
      </c>
      <c r="S194" s="12">
        <f t="shared" si="124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2"/>
        <v>5324</v>
      </c>
      <c r="E195" s="3">
        <f t="shared" si="133"/>
        <v>1.2594567279255024E+19</v>
      </c>
      <c r="F195" s="23">
        <f t="shared" si="125"/>
        <v>112.9723341391351</v>
      </c>
      <c r="G195" s="91">
        <f t="shared" si="126"/>
        <v>1.972217807822859E-3</v>
      </c>
      <c r="H195" s="55">
        <f t="shared" si="139"/>
        <v>1</v>
      </c>
      <c r="I195" s="8">
        <f t="shared" si="134"/>
        <v>-1.2730382527881349E+19</v>
      </c>
      <c r="J195" s="3">
        <f t="shared" si="135"/>
        <v>0</v>
      </c>
      <c r="K195" s="37">
        <f t="shared" si="136"/>
        <v>1.2594567279255024E+19</v>
      </c>
      <c r="L195" s="8">
        <f t="shared" si="137"/>
        <v>-2.7060806227379057E+18</v>
      </c>
      <c r="M195" s="3">
        <f t="shared" si="131"/>
        <v>0</v>
      </c>
      <c r="N195" s="37">
        <f t="shared" si="138"/>
        <v>2.6772105544760054E+18</v>
      </c>
      <c r="P195" s="71">
        <f t="shared" si="128"/>
        <v>2.3098436936065327E-5</v>
      </c>
      <c r="Q195" s="70">
        <f t="shared" si="129"/>
        <v>294277692138284</v>
      </c>
      <c r="R195" s="70">
        <f t="shared" si="130"/>
        <v>0</v>
      </c>
      <c r="S195" s="11">
        <f t="shared" si="124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2"/>
        <v>5324</v>
      </c>
      <c r="E196" s="2">
        <f t="shared" si="133"/>
        <v>1.5994496250735174E+19</v>
      </c>
      <c r="F196" s="24">
        <f t="shared" si="125"/>
        <v>112.9723341391351</v>
      </c>
      <c r="G196" s="92">
        <f t="shared" si="126"/>
        <v>1.972217807822859E-3</v>
      </c>
      <c r="H196" s="56">
        <f t="shared" si="139"/>
        <v>1</v>
      </c>
      <c r="I196" s="7">
        <f t="shared" si="134"/>
        <v>-1.616697510108238E+19</v>
      </c>
      <c r="J196" s="2">
        <f t="shared" si="135"/>
        <v>0</v>
      </c>
      <c r="K196" s="34">
        <f t="shared" si="136"/>
        <v>1.5994496250735174E+19</v>
      </c>
      <c r="L196" s="7">
        <f t="shared" si="137"/>
        <v>-3.4365925732010312E+18</v>
      </c>
      <c r="M196" s="2">
        <f t="shared" si="131"/>
        <v>0</v>
      </c>
      <c r="N196" s="34">
        <f t="shared" si="138"/>
        <v>3.39992897148015E+18</v>
      </c>
      <c r="P196" s="39">
        <f t="shared" si="128"/>
        <v>2.3098436936065327E-5</v>
      </c>
      <c r="Q196" s="38">
        <f t="shared" si="129"/>
        <v>373718551754736.63</v>
      </c>
      <c r="R196" s="38">
        <f t="shared" si="130"/>
        <v>0</v>
      </c>
      <c r="S196" s="12">
        <f t="shared" si="124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2"/>
        <v>5324</v>
      </c>
      <c r="E197" s="3">
        <f t="shared" si="133"/>
        <v>2.0312242941141656E+19</v>
      </c>
      <c r="F197" s="23">
        <f t="shared" si="125"/>
        <v>112.9723341391351</v>
      </c>
      <c r="G197" s="91">
        <f t="shared" si="126"/>
        <v>1.972217807822859E-3</v>
      </c>
      <c r="H197" s="55">
        <f t="shared" si="139"/>
        <v>1</v>
      </c>
      <c r="I197" s="8">
        <f t="shared" si="134"/>
        <v>-2.0531282806826721E+19</v>
      </c>
      <c r="J197" s="3">
        <f t="shared" si="135"/>
        <v>0</v>
      </c>
      <c r="K197" s="37">
        <f t="shared" si="136"/>
        <v>2.0312242941141656E+19</v>
      </c>
      <c r="L197" s="8">
        <f t="shared" si="137"/>
        <v>-4.364307705744341E+18</v>
      </c>
      <c r="M197" s="3">
        <f t="shared" si="131"/>
        <v>0</v>
      </c>
      <c r="N197" s="37">
        <f t="shared" si="138"/>
        <v>4.3177466904064819E+18</v>
      </c>
      <c r="P197" s="71">
        <f t="shared" si="128"/>
        <v>2.3098436936065327E-5</v>
      </c>
      <c r="Q197" s="70">
        <f t="shared" si="129"/>
        <v>474604632484434.19</v>
      </c>
      <c r="R197" s="70">
        <f t="shared" si="130"/>
        <v>0</v>
      </c>
      <c r="S197" s="11">
        <f t="shared" si="124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2"/>
        <v>5324</v>
      </c>
      <c r="E198" s="47">
        <f t="shared" si="133"/>
        <v>2.5795574104498278E+19</v>
      </c>
      <c r="F198" s="94">
        <f t="shared" si="125"/>
        <v>112.9723341391351</v>
      </c>
      <c r="G198" s="93">
        <f t="shared" si="126"/>
        <v>1.972217807822859E-3</v>
      </c>
      <c r="H198" s="57">
        <f t="shared" si="139"/>
        <v>1</v>
      </c>
      <c r="I198" s="30">
        <f t="shared" si="134"/>
        <v>-2.6073744226010272E+19</v>
      </c>
      <c r="J198" s="47">
        <f t="shared" si="135"/>
        <v>0</v>
      </c>
      <c r="K198" s="88">
        <f t="shared" si="136"/>
        <v>2.5795574104498278E+19</v>
      </c>
      <c r="L198" s="30">
        <f t="shared" si="137"/>
        <v>-5.5424614191835505E+18</v>
      </c>
      <c r="M198" s="47">
        <f t="shared" si="131"/>
        <v>0</v>
      </c>
      <c r="N198" s="88">
        <f t="shared" si="138"/>
        <v>5.4833311633566228E+18</v>
      </c>
      <c r="P198" s="39">
        <f t="shared" si="128"/>
        <v>2.3098436936065327E-5</v>
      </c>
      <c r="Q198" s="38">
        <f t="shared" si="129"/>
        <v>602725115245312.38</v>
      </c>
      <c r="R198" s="38">
        <f t="shared" si="130"/>
        <v>0</v>
      </c>
      <c r="S198" s="12">
        <f t="shared" si="124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0">D198+IF(M199&gt;0,M199,0)</f>
        <v>5324</v>
      </c>
      <c r="E199" s="3">
        <f t="shared" ref="E199:E202" si="141">E198+IF(N199&gt;0,N199,0)</f>
        <v>3.275914163240421E+19</v>
      </c>
      <c r="F199" s="23">
        <f t="shared" si="125"/>
        <v>112.9723341391351</v>
      </c>
      <c r="G199" s="91">
        <f t="shared" ref="G199:G202" si="142">D199/U$3</f>
        <v>1.972217807822859E-3</v>
      </c>
      <c r="H199" s="55">
        <f t="shared" ref="H199:H203" si="143">D199/D198</f>
        <v>1</v>
      </c>
      <c r="I199" s="8">
        <f t="shared" si="134"/>
        <v>-3.311240434218532E+19</v>
      </c>
      <c r="J199" s="3">
        <f t="shared" ref="J199:J202" si="144">S199</f>
        <v>0</v>
      </c>
      <c r="K199" s="37">
        <f t="shared" si="136"/>
        <v>3.275914163240421E+19</v>
      </c>
      <c r="L199" s="8">
        <f t="shared" ref="L199:L202" si="145">I199-I198</f>
        <v>-7.0386601161750487E+18</v>
      </c>
      <c r="M199" s="3">
        <f t="shared" ref="M199:M202" si="146">J199-J198</f>
        <v>0</v>
      </c>
      <c r="N199" s="37">
        <f t="shared" ref="N199:N202" si="147">K199-K198</f>
        <v>6.9635675279059313E+18</v>
      </c>
      <c r="P199" s="71">
        <f t="shared" si="128"/>
        <v>2.3098436936065327E-5</v>
      </c>
      <c r="Q199" s="70">
        <f t="shared" si="129"/>
        <v>765431982081190</v>
      </c>
      <c r="R199" s="70">
        <f t="shared" si="130"/>
        <v>0</v>
      </c>
      <c r="S199" s="11">
        <f t="shared" ref="S199:S203" si="148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0"/>
        <v>5324</v>
      </c>
      <c r="E200" s="2">
        <f t="shared" si="141"/>
        <v>4.1602538332526543E+19</v>
      </c>
      <c r="F200" s="24">
        <f t="shared" si="125"/>
        <v>112.9723341391351</v>
      </c>
      <c r="G200" s="92">
        <f t="shared" si="142"/>
        <v>1.972217807822859E-3</v>
      </c>
      <c r="H200" s="56">
        <f t="shared" si="143"/>
        <v>1</v>
      </c>
      <c r="I200" s="7">
        <f t="shared" si="134"/>
        <v>-4.2051165027024044E+19</v>
      </c>
      <c r="J200" s="2">
        <f t="shared" si="144"/>
        <v>0</v>
      </c>
      <c r="K200" s="34">
        <f t="shared" si="136"/>
        <v>4.1602538332526543E+19</v>
      </c>
      <c r="L200" s="7">
        <f t="shared" si="145"/>
        <v>-8.9387606848387236E+18</v>
      </c>
      <c r="M200" s="2">
        <f t="shared" si="146"/>
        <v>0</v>
      </c>
      <c r="N200" s="34">
        <f t="shared" si="147"/>
        <v>8.8433967001223332E+18</v>
      </c>
      <c r="P200" s="39">
        <f t="shared" si="128"/>
        <v>2.3098436936065327E-5</v>
      </c>
      <c r="Q200" s="38">
        <f t="shared" si="129"/>
        <v>972061897494151</v>
      </c>
      <c r="R200" s="38">
        <f t="shared" si="130"/>
        <v>0</v>
      </c>
      <c r="S200" s="12">
        <f t="shared" si="148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0"/>
        <v>5324</v>
      </c>
      <c r="E201" s="3">
        <f t="shared" si="141"/>
        <v>5.2833227901103538E+19</v>
      </c>
      <c r="F201" s="23">
        <f t="shared" si="125"/>
        <v>112.9723341391351</v>
      </c>
      <c r="G201" s="91">
        <f t="shared" si="142"/>
        <v>1.972217807822859E-3</v>
      </c>
      <c r="H201" s="55">
        <f t="shared" si="143"/>
        <v>1</v>
      </c>
      <c r="I201" s="8">
        <f t="shared" si="134"/>
        <v>-5.3402962281334219E+19</v>
      </c>
      <c r="J201" s="3">
        <f t="shared" si="144"/>
        <v>0</v>
      </c>
      <c r="K201" s="37">
        <f t="shared" si="136"/>
        <v>5.2833227901103538E+19</v>
      </c>
      <c r="L201" s="8">
        <f t="shared" si="145"/>
        <v>-1.1351797254310175E+19</v>
      </c>
      <c r="M201" s="3">
        <f t="shared" si="146"/>
        <v>0</v>
      </c>
      <c r="N201" s="37">
        <f t="shared" si="147"/>
        <v>1.1230689568576995E+19</v>
      </c>
      <c r="P201" s="71">
        <f t="shared" si="128"/>
        <v>2.3098436936065327E-5</v>
      </c>
      <c r="Q201" s="70">
        <f t="shared" si="129"/>
        <v>1234471977497933.3</v>
      </c>
      <c r="R201" s="70">
        <f t="shared" si="130"/>
        <v>0</v>
      </c>
      <c r="S201" s="11">
        <f t="shared" si="148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0"/>
        <v>5324</v>
      </c>
      <c r="E202" s="2">
        <f t="shared" si="141"/>
        <v>6.7095664888013701E+19</v>
      </c>
      <c r="F202" s="24">
        <f t="shared" si="125"/>
        <v>112.9723341391351</v>
      </c>
      <c r="G202" s="92">
        <f t="shared" si="142"/>
        <v>1.972217807822859E-3</v>
      </c>
      <c r="H202" s="56">
        <f t="shared" si="143"/>
        <v>1</v>
      </c>
      <c r="I202" s="7">
        <f t="shared" si="134"/>
        <v>-6.7819200219277066E+19</v>
      </c>
      <c r="J202" s="2">
        <f t="shared" si="144"/>
        <v>0</v>
      </c>
      <c r="K202" s="34">
        <f t="shared" si="136"/>
        <v>6.7095664888013701E+19</v>
      </c>
      <c r="L202" s="7">
        <f t="shared" si="145"/>
        <v>-1.4416237937942847E+19</v>
      </c>
      <c r="M202" s="2">
        <f t="shared" si="146"/>
        <v>0</v>
      </c>
      <c r="N202" s="34">
        <f t="shared" si="147"/>
        <v>1.4262436986910163E+19</v>
      </c>
      <c r="P202" s="39">
        <f t="shared" si="128"/>
        <v>2.3098436936065327E-5</v>
      </c>
      <c r="Q202" s="38">
        <f t="shared" si="129"/>
        <v>1567720190613507.3</v>
      </c>
      <c r="R202" s="38">
        <f t="shared" si="130"/>
        <v>0</v>
      </c>
      <c r="S202" s="12">
        <f t="shared" si="148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5324</v>
      </c>
      <c r="E203" s="3">
        <f>E202+IF(N203&gt;0,N203,0)</f>
        <v>8.5208275655453639E+19</v>
      </c>
      <c r="F203" s="23">
        <f t="shared" si="125"/>
        <v>112.9723341391351</v>
      </c>
      <c r="G203" s="91">
        <f>D203/U$3</f>
        <v>1.972217807822859E-3</v>
      </c>
      <c r="H203" s="55">
        <f t="shared" si="143"/>
        <v>1</v>
      </c>
      <c r="I203" s="8">
        <f t="shared" si="134"/>
        <v>-8.6127130816299696E+19</v>
      </c>
      <c r="J203" s="3">
        <f>S203</f>
        <v>0</v>
      </c>
      <c r="K203" s="37">
        <f t="shared" si="136"/>
        <v>8.5208275655453639E+19</v>
      </c>
      <c r="L203" s="8">
        <f>I203-I202</f>
        <v>-1.830793059702263E+19</v>
      </c>
      <c r="M203" s="3">
        <f>J203-J202</f>
        <v>0</v>
      </c>
      <c r="N203" s="37">
        <f>K203-K202</f>
        <v>1.8112610767439938E+19</v>
      </c>
      <c r="P203" s="71">
        <f t="shared" si="128"/>
        <v>2.3098436936065327E-5</v>
      </c>
      <c r="Q203" s="70">
        <f t="shared" si="129"/>
        <v>1990929434492867.3</v>
      </c>
      <c r="R203" s="70">
        <f t="shared" si="130"/>
        <v>0</v>
      </c>
      <c r="S203" s="11">
        <f t="shared" si="148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49">D203+IF(M204&gt;0,M204,0)</f>
        <v>5324</v>
      </c>
      <c r="E204" s="61">
        <f t="shared" ref="E204" si="150">E203+IF(N204&gt;0,N204,0)</f>
        <v>1.0821042242138681E+20</v>
      </c>
      <c r="F204" s="120">
        <f t="shared" si="125"/>
        <v>112.9723341391351</v>
      </c>
      <c r="G204" s="121">
        <f t="shared" ref="G204" si="151">D204/U$3</f>
        <v>1.972217807822859E-3</v>
      </c>
      <c r="H204" s="122">
        <f t="shared" ref="H204" si="152">D204/D203</f>
        <v>1</v>
      </c>
      <c r="I204" s="53">
        <f t="shared" si="134"/>
        <v>-1.0937732439580623E+20</v>
      </c>
      <c r="J204" s="61">
        <f t="shared" ref="J204" si="153">S204</f>
        <v>0</v>
      </c>
      <c r="K204" s="62">
        <f t="shared" si="136"/>
        <v>1.0821042242138681E+20</v>
      </c>
      <c r="L204" s="53">
        <f t="shared" ref="L204" si="154">I204-I203</f>
        <v>-2.3250193579506532E+19</v>
      </c>
      <c r="M204" s="61">
        <f t="shared" ref="M204" si="155">J204-J203</f>
        <v>0</v>
      </c>
      <c r="N204" s="62">
        <f t="shared" ref="N204" si="156">K204-K203</f>
        <v>2.3002146765933167E+19</v>
      </c>
      <c r="P204" s="123">
        <f t="shared" si="128"/>
        <v>2.3098436936065327E-5</v>
      </c>
      <c r="Q204" s="124">
        <f t="shared" si="129"/>
        <v>2528384871779259</v>
      </c>
      <c r="R204" s="124">
        <f t="shared" si="130"/>
        <v>0</v>
      </c>
      <c r="S204" s="130">
        <f t="shared" ref="S204" si="157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2020-03-31T15:08:54Z</dcterms:modified>
</cp:coreProperties>
</file>