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77D2A52C-5A39-40A5-A11B-7F77A03BA7C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" i="1" l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39" i="1"/>
  <c r="T38" i="1" l="1"/>
  <c r="U38" i="1" s="1"/>
  <c r="D38" i="1"/>
  <c r="V38" i="1" l="1"/>
  <c r="W38" i="1"/>
  <c r="X38" i="1" s="1"/>
  <c r="P13" i="1"/>
  <c r="Q13" i="1" l="1"/>
  <c r="R13" i="1"/>
  <c r="S13" i="1"/>
  <c r="T13" i="1"/>
  <c r="U13" i="1"/>
  <c r="D37" i="1"/>
  <c r="I37" i="1" s="1"/>
  <c r="K37" i="1"/>
  <c r="T37" i="1"/>
  <c r="K32" i="1" l="1"/>
  <c r="K36" i="1" l="1"/>
  <c r="D36" i="1"/>
  <c r="I36" i="1" s="1"/>
  <c r="T36" i="1"/>
  <c r="D35" i="1" l="1"/>
  <c r="I35" i="1" s="1"/>
  <c r="K35" i="1"/>
  <c r="T35" i="1"/>
  <c r="T34" i="1" l="1"/>
  <c r="X4" i="1"/>
  <c r="D34" i="1" l="1"/>
  <c r="I34" i="1" s="1"/>
  <c r="K34" i="1"/>
  <c r="D33" i="1" l="1"/>
  <c r="I33" i="1" s="1"/>
  <c r="K33" i="1"/>
  <c r="T3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H27" i="1" l="1"/>
  <c r="G27" i="1"/>
  <c r="Y4" i="1"/>
  <c r="Z4" i="1" l="1"/>
  <c r="P39" i="1" s="1"/>
  <c r="P72" i="1" l="1"/>
  <c r="P124" i="1"/>
  <c r="Q26" i="1"/>
  <c r="P143" i="1"/>
  <c r="P49" i="1"/>
  <c r="P87" i="1"/>
  <c r="P199" i="1"/>
  <c r="Q17" i="1"/>
  <c r="R17" i="1"/>
  <c r="R18" i="1"/>
  <c r="P17" i="1"/>
  <c r="P139" i="1"/>
  <c r="P63" i="1"/>
  <c r="P80" i="1"/>
  <c r="P163" i="1"/>
  <c r="P101" i="1"/>
  <c r="P62" i="1"/>
  <c r="P71" i="1"/>
  <c r="P162" i="1"/>
  <c r="P115" i="1"/>
  <c r="P100" i="1"/>
  <c r="P61" i="1"/>
  <c r="R20" i="1"/>
  <c r="P46" i="1"/>
  <c r="P170" i="1"/>
  <c r="P66" i="1"/>
  <c r="P190" i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P91" i="1"/>
  <c r="P109" i="1"/>
  <c r="P86" i="1"/>
  <c r="P41" i="1"/>
  <c r="P43" i="1"/>
  <c r="P68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P204" i="1"/>
  <c r="P187" i="1"/>
  <c r="P169" i="1"/>
  <c r="P128" i="1"/>
  <c r="P131" i="1"/>
  <c r="P198" i="1"/>
  <c r="P174" i="1"/>
  <c r="P57" i="1"/>
  <c r="P114" i="1"/>
  <c r="P203" i="1"/>
  <c r="P200" i="1"/>
  <c r="S26" i="1" l="1"/>
  <c r="U26" i="1" s="1"/>
  <c r="V26" i="1" s="1"/>
  <c r="S21" i="1"/>
  <c r="U21" i="1" s="1"/>
  <c r="V21" i="1" s="1"/>
  <c r="S18" i="1"/>
  <c r="U18" i="1" s="1"/>
  <c r="V18" i="1" s="1"/>
  <c r="S17" i="1"/>
  <c r="U17" i="1" s="1"/>
  <c r="V17" i="1" s="1"/>
  <c r="S25" i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W17" i="1" l="1"/>
  <c r="R29" i="1"/>
  <c r="W18" i="1" l="1"/>
  <c r="X17" i="1"/>
  <c r="Q29" i="1"/>
  <c r="S29" i="1" s="1"/>
  <c r="U29" i="1" s="1"/>
  <c r="V29" i="1" s="1"/>
  <c r="W19" i="1" l="1"/>
  <c r="X18" i="1"/>
  <c r="R30" i="1"/>
  <c r="W20" i="1" l="1"/>
  <c r="X19" i="1"/>
  <c r="H29" i="1"/>
  <c r="G29" i="1"/>
  <c r="W21" i="1" l="1"/>
  <c r="X20" i="1"/>
  <c r="Q30" i="1"/>
  <c r="S30" i="1" s="1"/>
  <c r="U30" i="1" s="1"/>
  <c r="W22" i="1" l="1"/>
  <c r="X21" i="1"/>
  <c r="V30" i="1"/>
  <c r="R31" i="1"/>
  <c r="W23" i="1" l="1"/>
  <c r="X22" i="1"/>
  <c r="Q31" i="1"/>
  <c r="S31" i="1" s="1"/>
  <c r="W24" i="1" l="1"/>
  <c r="X23" i="1"/>
  <c r="U31" i="1"/>
  <c r="M31" i="1"/>
  <c r="H31" i="1" s="1"/>
  <c r="R32" i="1"/>
  <c r="N31" i="1"/>
  <c r="L31" i="1"/>
  <c r="W25" i="1" l="1"/>
  <c r="X24" i="1"/>
  <c r="V31" i="1"/>
  <c r="G31" i="1"/>
  <c r="Q32" i="1"/>
  <c r="S32" i="1" s="1"/>
  <c r="W26" i="1" l="1"/>
  <c r="X25" i="1"/>
  <c r="U32" i="1"/>
  <c r="V32" i="1" s="1"/>
  <c r="W27" i="1" l="1"/>
  <c r="X26" i="1"/>
  <c r="M32" i="1"/>
  <c r="R33" i="1"/>
  <c r="W28" i="1" l="1"/>
  <c r="X27" i="1"/>
  <c r="H32" i="1"/>
  <c r="G32" i="1"/>
  <c r="N32" i="1"/>
  <c r="I32" i="1"/>
  <c r="L32" i="1" s="1"/>
  <c r="X28" i="1" l="1"/>
  <c r="W29" i="1"/>
  <c r="Q33" i="1"/>
  <c r="S33" i="1" s="1"/>
  <c r="X29" i="1" l="1"/>
  <c r="W30" i="1"/>
  <c r="R34" i="1"/>
  <c r="U33" i="1"/>
  <c r="L33" i="1"/>
  <c r="M33" i="1"/>
  <c r="G33" i="1" s="1"/>
  <c r="X30" i="1" l="1"/>
  <c r="W31" i="1"/>
  <c r="V33" i="1"/>
  <c r="H33" i="1"/>
  <c r="N33" i="1"/>
  <c r="Q34" i="1"/>
  <c r="S34" i="1" s="1"/>
  <c r="U34" i="1" s="1"/>
  <c r="V34" i="1" s="1"/>
  <c r="X31" i="1" l="1"/>
  <c r="W32" i="1"/>
  <c r="R35" i="1"/>
  <c r="M34" i="1"/>
  <c r="X32" i="1" l="1"/>
  <c r="W33" i="1"/>
  <c r="N34" i="1"/>
  <c r="L34" i="1"/>
  <c r="H34" i="1"/>
  <c r="G34" i="1"/>
  <c r="X33" i="1" l="1"/>
  <c r="W34" i="1"/>
  <c r="X34" i="1" s="1"/>
  <c r="Q35" i="1"/>
  <c r="S35" i="1" s="1"/>
  <c r="U35" i="1" s="1"/>
  <c r="V35" i="1" l="1"/>
  <c r="W35" i="1"/>
  <c r="R36" i="1"/>
  <c r="M35" i="1"/>
  <c r="L35" i="1"/>
  <c r="N35" i="1"/>
  <c r="X35" i="1" l="1"/>
  <c r="G35" i="1"/>
  <c r="H35" i="1"/>
  <c r="Q36" i="1"/>
  <c r="S36" i="1" s="1"/>
  <c r="U36" i="1" s="1"/>
  <c r="V36" i="1" s="1"/>
  <c r="W36" i="1" l="1"/>
  <c r="M36" i="1"/>
  <c r="R37" i="1"/>
  <c r="X36" i="1" l="1"/>
  <c r="H36" i="1"/>
  <c r="G36" i="1"/>
  <c r="L36" i="1"/>
  <c r="N36" i="1"/>
  <c r="Q37" i="1" l="1"/>
  <c r="S37" i="1" s="1"/>
  <c r="R38" i="1" l="1"/>
  <c r="U37" i="1"/>
  <c r="L37" i="1"/>
  <c r="M37" i="1"/>
  <c r="V37" i="1" l="1"/>
  <c r="W37" i="1"/>
  <c r="X37" i="1" s="1"/>
  <c r="H37" i="1"/>
  <c r="N37" i="1"/>
  <c r="G37" i="1"/>
  <c r="Q38" i="1"/>
  <c r="S38" i="1" s="1"/>
  <c r="M38" i="1" l="1"/>
  <c r="R39" i="1"/>
  <c r="G38" i="1" l="1"/>
  <c r="H38" i="1"/>
  <c r="K38" i="1"/>
  <c r="N38" i="1"/>
  <c r="I38" i="1"/>
  <c r="L38" i="1" s="1"/>
  <c r="Q39" i="1" l="1"/>
  <c r="S39" i="1" s="1"/>
  <c r="J39" i="1" s="1"/>
  <c r="M39" i="1" s="1"/>
  <c r="D39" i="1" s="1"/>
  <c r="R40" i="1" l="1"/>
  <c r="K39" i="1"/>
  <c r="I39" i="1" s="1"/>
  <c r="L39" i="1" s="1"/>
  <c r="H39" i="1"/>
  <c r="G39" i="1"/>
  <c r="N39" i="1" l="1"/>
  <c r="E39" i="1" s="1"/>
  <c r="Q40" i="1"/>
  <c r="S40" i="1" s="1"/>
  <c r="J40" i="1" s="1"/>
  <c r="K40" i="1" l="1"/>
  <c r="M40" i="1"/>
  <c r="D40" i="1" s="1"/>
  <c r="R41" i="1"/>
  <c r="H40" i="1" l="1"/>
  <c r="G40" i="1"/>
  <c r="I40" i="1"/>
  <c r="L40" i="1" s="1"/>
  <c r="N40" i="1"/>
  <c r="E40" i="1" s="1"/>
  <c r="Q41" i="1" l="1"/>
  <c r="S41" i="1" s="1"/>
  <c r="J41" i="1" s="1"/>
  <c r="M41" i="1" s="1"/>
  <c r="D41" i="1" s="1"/>
  <c r="K41" i="1" l="1"/>
  <c r="N41" i="1" s="1"/>
  <c r="E41" i="1" s="1"/>
  <c r="R42" i="1"/>
  <c r="G41" i="1"/>
  <c r="H41" i="1"/>
  <c r="I41" i="1" l="1"/>
  <c r="L41" i="1" s="1"/>
  <c r="Q42" i="1" l="1"/>
  <c r="S42" i="1" s="1"/>
  <c r="J42" i="1" s="1"/>
  <c r="M42" i="1" s="1"/>
  <c r="D42" i="1" s="1"/>
  <c r="H42" i="1" s="1"/>
  <c r="G42" i="1" l="1"/>
  <c r="K42" i="1"/>
  <c r="I42" i="1" s="1"/>
  <c r="L42" i="1" s="1"/>
  <c r="R43" i="1"/>
  <c r="Q43" i="1" l="1"/>
  <c r="S43" i="1" s="1"/>
  <c r="J43" i="1" s="1"/>
  <c r="R44" i="1" s="1"/>
  <c r="N42" i="1"/>
  <c r="E42" i="1" s="1"/>
  <c r="M43" i="1" l="1"/>
  <c r="D43" i="1" s="1"/>
  <c r="K43" i="1"/>
  <c r="N43" i="1" s="1"/>
  <c r="E43" i="1" s="1"/>
  <c r="H43" i="1"/>
  <c r="G43" i="1"/>
  <c r="I43" i="1" l="1"/>
  <c r="L43" i="1" s="1"/>
  <c r="Q44" i="1" l="1"/>
  <c r="S44" i="1" s="1"/>
  <c r="J44" i="1" s="1"/>
  <c r="K44" i="1" s="1"/>
  <c r="M44" i="1" l="1"/>
  <c r="D44" i="1" s="1"/>
  <c r="G44" i="1" s="1"/>
  <c r="R45" i="1"/>
  <c r="H44" i="1"/>
  <c r="I44" i="1"/>
  <c r="L44" i="1" s="1"/>
  <c r="N44" i="1"/>
  <c r="E44" i="1" s="1"/>
  <c r="Q45" i="1" l="1"/>
  <c r="S45" i="1" s="1"/>
  <c r="J45" i="1" s="1"/>
  <c r="K45" i="1" l="1"/>
  <c r="R46" i="1"/>
  <c r="M45" i="1"/>
  <c r="D45" i="1" s="1"/>
  <c r="G45" i="1" l="1"/>
  <c r="H45" i="1"/>
  <c r="I45" i="1"/>
  <c r="L45" i="1" s="1"/>
  <c r="N45" i="1"/>
  <c r="E45" i="1" s="1"/>
  <c r="Q46" i="1" l="1"/>
  <c r="S46" i="1" s="1"/>
  <c r="J46" i="1" s="1"/>
  <c r="R47" i="1" l="1"/>
  <c r="M46" i="1"/>
  <c r="D46" i="1" s="1"/>
  <c r="K46" i="1"/>
  <c r="I46" i="1" l="1"/>
  <c r="L46" i="1" s="1"/>
  <c r="N46" i="1"/>
  <c r="E46" i="1" s="1"/>
  <c r="G46" i="1"/>
  <c r="H46" i="1"/>
  <c r="Q47" i="1" l="1"/>
  <c r="S47" i="1" s="1"/>
  <c r="J47" i="1" s="1"/>
  <c r="R48" i="1" l="1"/>
  <c r="M47" i="1"/>
  <c r="D47" i="1" s="1"/>
  <c r="K47" i="1"/>
  <c r="G47" i="1" l="1"/>
  <c r="H47" i="1"/>
  <c r="N47" i="1"/>
  <c r="E47" i="1" s="1"/>
  <c r="I47" i="1"/>
  <c r="L47" i="1" s="1"/>
  <c r="Q48" i="1" l="1"/>
  <c r="S48" i="1" s="1"/>
  <c r="J48" i="1" s="1"/>
  <c r="K48" i="1" l="1"/>
  <c r="M48" i="1"/>
  <c r="D48" i="1" s="1"/>
  <c r="R49" i="1"/>
  <c r="H48" i="1" l="1"/>
  <c r="G48" i="1"/>
  <c r="I48" i="1"/>
  <c r="L48" i="1" s="1"/>
  <c r="N48" i="1"/>
  <c r="E48" i="1" s="1"/>
  <c r="Q49" i="1" l="1"/>
  <c r="S49" i="1" s="1"/>
  <c r="J49" i="1" s="1"/>
  <c r="K49" i="1" s="1"/>
  <c r="M49" i="1" l="1"/>
  <c r="D49" i="1" s="1"/>
  <c r="R50" i="1"/>
  <c r="I49" i="1"/>
  <c r="L49" i="1" s="1"/>
  <c r="N49" i="1"/>
  <c r="E49" i="1" s="1"/>
  <c r="G49" i="1" l="1"/>
  <c r="H49" i="1"/>
  <c r="Q50" i="1"/>
  <c r="S50" i="1" s="1"/>
  <c r="J50" i="1" s="1"/>
  <c r="M50" i="1" l="1"/>
  <c r="D50" i="1" s="1"/>
  <c r="R51" i="1"/>
  <c r="K50" i="1"/>
  <c r="N50" i="1" l="1"/>
  <c r="E50" i="1" s="1"/>
  <c r="I50" i="1"/>
  <c r="L50" i="1" s="1"/>
  <c r="H50" i="1"/>
  <c r="G50" i="1"/>
  <c r="Q51" i="1" l="1"/>
  <c r="S51" i="1" s="1"/>
  <c r="J51" i="1" s="1"/>
  <c r="M51" i="1" l="1"/>
  <c r="D51" i="1" s="1"/>
  <c r="R52" i="1"/>
  <c r="K51" i="1"/>
  <c r="I51" i="1" l="1"/>
  <c r="L51" i="1" s="1"/>
  <c r="N51" i="1"/>
  <c r="E51" i="1" s="1"/>
  <c r="G51" i="1"/>
  <c r="H51" i="1"/>
  <c r="Q52" i="1" l="1"/>
  <c r="S52" i="1" s="1"/>
  <c r="J52" i="1" s="1"/>
  <c r="K52" i="1" l="1"/>
  <c r="R53" i="1"/>
  <c r="M52" i="1"/>
  <c r="D52" i="1" s="1"/>
  <c r="G52" i="1" l="1"/>
  <c r="H52" i="1"/>
  <c r="I52" i="1"/>
  <c r="L52" i="1" s="1"/>
  <c r="N52" i="1"/>
  <c r="E52" i="1" s="1"/>
  <c r="Q53" i="1" l="1"/>
  <c r="S53" i="1" s="1"/>
  <c r="J53" i="1" s="1"/>
  <c r="K53" i="1" s="1"/>
  <c r="M53" i="1" l="1"/>
  <c r="D53" i="1" s="1"/>
  <c r="R54" i="1"/>
  <c r="H53" i="1"/>
  <c r="I53" i="1"/>
  <c r="L53" i="1" s="1"/>
  <c r="N53" i="1"/>
  <c r="E53" i="1" s="1"/>
  <c r="G53" i="1" l="1"/>
  <c r="Q54" i="1"/>
  <c r="S54" i="1" s="1"/>
  <c r="J54" i="1" s="1"/>
  <c r="M54" i="1" s="1"/>
  <c r="D54" i="1" s="1"/>
  <c r="R55" i="1" l="1"/>
  <c r="K54" i="1"/>
  <c r="I54" i="1" s="1"/>
  <c r="L54" i="1" s="1"/>
  <c r="H54" i="1"/>
  <c r="G54" i="1"/>
  <c r="N54" i="1" l="1"/>
  <c r="E54" i="1" s="1"/>
  <c r="Q55" i="1"/>
  <c r="S55" i="1" s="1"/>
  <c r="J55" i="1" s="1"/>
  <c r="M55" i="1" s="1"/>
  <c r="D55" i="1" s="1"/>
  <c r="K55" i="1" l="1"/>
  <c r="N55" i="1" s="1"/>
  <c r="E55" i="1" s="1"/>
  <c r="R56" i="1"/>
  <c r="H55" i="1"/>
  <c r="G55" i="1"/>
  <c r="I55" i="1" l="1"/>
  <c r="L55" i="1" s="1"/>
  <c r="Q56" i="1" l="1"/>
  <c r="S56" i="1" s="1"/>
  <c r="J56" i="1" s="1"/>
  <c r="K56" i="1" s="1"/>
  <c r="I56" i="1" l="1"/>
  <c r="L56" i="1" s="1"/>
  <c r="N56" i="1"/>
  <c r="E56" i="1" s="1"/>
  <c r="R57" i="1"/>
  <c r="M56" i="1"/>
  <c r="D56" i="1" s="1"/>
  <c r="H56" i="1" l="1"/>
  <c r="G56" i="1"/>
  <c r="Q57" i="1"/>
  <c r="S57" i="1" s="1"/>
  <c r="J57" i="1" s="1"/>
  <c r="K57" i="1" l="1"/>
  <c r="R58" i="1"/>
  <c r="M57" i="1"/>
  <c r="D57" i="1" s="1"/>
  <c r="G57" i="1" l="1"/>
  <c r="H57" i="1"/>
  <c r="I57" i="1"/>
  <c r="N57" i="1"/>
  <c r="E57" i="1" s="1"/>
  <c r="L57" i="1" l="1"/>
  <c r="Q58" i="1"/>
  <c r="S58" i="1" s="1"/>
  <c r="J58" i="1" s="1"/>
  <c r="M58" i="1" l="1"/>
  <c r="D58" i="1" s="1"/>
  <c r="R59" i="1"/>
  <c r="K58" i="1"/>
  <c r="N58" i="1" l="1"/>
  <c r="E58" i="1" s="1"/>
  <c r="I58" i="1"/>
  <c r="L58" i="1" s="1"/>
  <c r="G58" i="1"/>
  <c r="H58" i="1"/>
  <c r="Q59" i="1" l="1"/>
  <c r="S59" i="1" s="1"/>
  <c r="J59" i="1" s="1"/>
  <c r="K59" i="1" s="1"/>
  <c r="R60" i="1" l="1"/>
  <c r="M59" i="1"/>
  <c r="D59" i="1" s="1"/>
  <c r="G59" i="1" s="1"/>
  <c r="I59" i="1"/>
  <c r="L59" i="1" s="1"/>
  <c r="N59" i="1"/>
  <c r="E59" i="1" s="1"/>
  <c r="H59" i="1" l="1"/>
  <c r="Q60" i="1"/>
  <c r="S60" i="1" s="1"/>
  <c r="J60" i="1" s="1"/>
  <c r="K60" i="1" l="1"/>
  <c r="M60" i="1"/>
  <c r="D60" i="1" s="1"/>
  <c r="R61" i="1"/>
  <c r="H60" i="1" l="1"/>
  <c r="G60" i="1"/>
  <c r="N60" i="1"/>
  <c r="E60" i="1" s="1"/>
  <c r="I60" i="1"/>
  <c r="L60" i="1" s="1"/>
  <c r="Q61" i="1" l="1"/>
  <c r="S61" i="1" s="1"/>
  <c r="J61" i="1" s="1"/>
  <c r="K61" i="1" s="1"/>
  <c r="R62" i="1" l="1"/>
  <c r="M61" i="1"/>
  <c r="D61" i="1" s="1"/>
  <c r="H61" i="1" s="1"/>
  <c r="I61" i="1"/>
  <c r="L61" i="1" s="1"/>
  <c r="N61" i="1"/>
  <c r="E61" i="1" s="1"/>
  <c r="G61" i="1" l="1"/>
  <c r="Q62" i="1"/>
  <c r="S62" i="1" s="1"/>
  <c r="J62" i="1" s="1"/>
  <c r="R63" i="1" l="1"/>
  <c r="K62" i="1"/>
  <c r="M62" i="1"/>
  <c r="D62" i="1" s="1"/>
  <c r="H62" i="1" l="1"/>
  <c r="G62" i="1"/>
  <c r="N62" i="1"/>
  <c r="E62" i="1" s="1"/>
  <c r="I62" i="1"/>
  <c r="L62" i="1" s="1"/>
  <c r="Q63" i="1" l="1"/>
  <c r="S63" i="1" s="1"/>
  <c r="J63" i="1" s="1"/>
  <c r="M63" i="1" s="1"/>
  <c r="D63" i="1" s="1"/>
  <c r="K63" i="1" l="1"/>
  <c r="N63" i="1" s="1"/>
  <c r="E63" i="1" s="1"/>
  <c r="R64" i="1"/>
  <c r="I63" i="1"/>
  <c r="L63" i="1" s="1"/>
  <c r="H63" i="1"/>
  <c r="G63" i="1"/>
  <c r="Q64" i="1" l="1"/>
  <c r="S64" i="1" s="1"/>
  <c r="J64" i="1" s="1"/>
  <c r="M64" i="1" s="1"/>
  <c r="D64" i="1" s="1"/>
  <c r="R65" i="1" l="1"/>
  <c r="K64" i="1"/>
  <c r="N64" i="1" s="1"/>
  <c r="E64" i="1" s="1"/>
  <c r="G64" i="1"/>
  <c r="H64" i="1"/>
  <c r="I64" i="1" l="1"/>
  <c r="L64" i="1" s="1"/>
  <c r="Q65" i="1" l="1"/>
  <c r="S65" i="1" s="1"/>
  <c r="J65" i="1" s="1"/>
  <c r="K65" i="1" l="1"/>
  <c r="M65" i="1"/>
  <c r="D65" i="1" s="1"/>
  <c r="R66" i="1"/>
  <c r="H65" i="1" l="1"/>
  <c r="G65" i="1"/>
  <c r="N65" i="1"/>
  <c r="E65" i="1" s="1"/>
  <c r="I65" i="1"/>
  <c r="Q66" i="1" l="1"/>
  <c r="S66" i="1" s="1"/>
  <c r="J66" i="1" s="1"/>
  <c r="L65" i="1"/>
  <c r="M66" i="1" l="1"/>
  <c r="D66" i="1" s="1"/>
  <c r="K66" i="1"/>
  <c r="R67" i="1"/>
  <c r="I66" i="1" l="1"/>
  <c r="N66" i="1"/>
  <c r="E66" i="1" s="1"/>
  <c r="H66" i="1"/>
  <c r="G66" i="1"/>
  <c r="Q67" i="1" l="1"/>
  <c r="S67" i="1" s="1"/>
  <c r="J67" i="1" s="1"/>
  <c r="L66" i="1"/>
  <c r="K67" i="1" l="1"/>
  <c r="M67" i="1"/>
  <c r="D67" i="1" s="1"/>
  <c r="R68" i="1"/>
  <c r="H67" i="1" l="1"/>
  <c r="G67" i="1"/>
  <c r="N67" i="1"/>
  <c r="E67" i="1" s="1"/>
  <c r="I67" i="1"/>
  <c r="L67" i="1" l="1"/>
  <c r="Q68" i="1"/>
  <c r="S68" i="1" s="1"/>
  <c r="J68" i="1" s="1"/>
  <c r="M68" i="1" l="1"/>
  <c r="D68" i="1" s="1"/>
  <c r="R69" i="1"/>
  <c r="K68" i="1"/>
  <c r="I68" i="1" l="1"/>
  <c r="L68" i="1" s="1"/>
  <c r="N68" i="1"/>
  <c r="E68" i="1" s="1"/>
  <c r="G68" i="1"/>
  <c r="H68" i="1"/>
  <c r="Q69" i="1" l="1"/>
  <c r="S69" i="1" s="1"/>
  <c r="J69" i="1" s="1"/>
  <c r="K69" i="1" s="1"/>
  <c r="R70" i="1" l="1"/>
  <c r="M69" i="1"/>
  <c r="D69" i="1" s="1"/>
  <c r="G69" i="1" s="1"/>
  <c r="H69" i="1"/>
  <c r="I69" i="1"/>
  <c r="N69" i="1"/>
  <c r="E69" i="1" s="1"/>
  <c r="L69" i="1" l="1"/>
  <c r="Q70" i="1"/>
  <c r="S70" i="1" s="1"/>
  <c r="J70" i="1" s="1"/>
  <c r="K70" i="1" l="1"/>
  <c r="M70" i="1"/>
  <c r="D70" i="1" s="1"/>
  <c r="R71" i="1"/>
  <c r="H70" i="1" l="1"/>
  <c r="G70" i="1"/>
  <c r="N70" i="1"/>
  <c r="E70" i="1" s="1"/>
  <c r="I70" i="1"/>
  <c r="L70" i="1" l="1"/>
  <c r="Q71" i="1"/>
  <c r="S71" i="1" s="1"/>
  <c r="J71" i="1" s="1"/>
  <c r="M71" i="1" l="1"/>
  <c r="D71" i="1" s="1"/>
  <c r="R72" i="1"/>
  <c r="K71" i="1"/>
  <c r="N71" i="1" l="1"/>
  <c r="E71" i="1" s="1"/>
  <c r="I71" i="1"/>
  <c r="L71" i="1" s="1"/>
  <c r="H71" i="1"/>
  <c r="G71" i="1"/>
  <c r="Q72" i="1" l="1"/>
  <c r="S72" i="1" s="1"/>
  <c r="J72" i="1" s="1"/>
  <c r="K72" i="1" l="1"/>
  <c r="R73" i="1"/>
  <c r="M72" i="1"/>
  <c r="D72" i="1" s="1"/>
  <c r="H72" i="1" l="1"/>
  <c r="G72" i="1"/>
  <c r="I72" i="1"/>
  <c r="N72" i="1"/>
  <c r="E72" i="1" s="1"/>
  <c r="L72" i="1" l="1"/>
  <c r="Q73" i="1"/>
  <c r="S73" i="1" s="1"/>
  <c r="J73" i="1" s="1"/>
  <c r="R74" i="1" l="1"/>
  <c r="K73" i="1"/>
  <c r="M73" i="1"/>
  <c r="D73" i="1" s="1"/>
  <c r="I73" i="1" l="1"/>
  <c r="L73" i="1" s="1"/>
  <c r="N73" i="1"/>
  <c r="E73" i="1" s="1"/>
  <c r="G73" i="1"/>
  <c r="H73" i="1"/>
  <c r="Q74" i="1"/>
  <c r="S74" i="1" s="1"/>
  <c r="J74" i="1" s="1"/>
  <c r="M74" i="1" s="1"/>
  <c r="D74" i="1" s="1"/>
  <c r="R75" i="1" l="1"/>
  <c r="K74" i="1"/>
  <c r="I74" i="1" s="1"/>
  <c r="L74" i="1" s="1"/>
  <c r="H74" i="1"/>
  <c r="G74" i="1"/>
  <c r="N74" i="1" l="1"/>
  <c r="E74" i="1" s="1"/>
  <c r="Q75" i="1"/>
  <c r="S75" i="1" s="1"/>
  <c r="J75" i="1" s="1"/>
  <c r="K75" i="1" l="1"/>
  <c r="R76" i="1"/>
  <c r="M75" i="1"/>
  <c r="D75" i="1" s="1"/>
  <c r="G75" i="1" l="1"/>
  <c r="H75" i="1"/>
  <c r="I75" i="1"/>
  <c r="L75" i="1" s="1"/>
  <c r="N75" i="1"/>
  <c r="E75" i="1" s="1"/>
  <c r="Q76" i="1" l="1"/>
  <c r="S76" i="1" s="1"/>
  <c r="J76" i="1" s="1"/>
  <c r="R77" i="1" l="1"/>
  <c r="M76" i="1"/>
  <c r="D76" i="1" s="1"/>
  <c r="K76" i="1"/>
  <c r="N76" i="1" l="1"/>
  <c r="E76" i="1" s="1"/>
  <c r="I76" i="1"/>
  <c r="L76" i="1" s="1"/>
  <c r="G76" i="1"/>
  <c r="H76" i="1"/>
  <c r="Q77" i="1" l="1"/>
  <c r="S77" i="1" s="1"/>
  <c r="J77" i="1" s="1"/>
  <c r="M77" i="1" s="1"/>
  <c r="D77" i="1" s="1"/>
  <c r="R78" i="1" l="1"/>
  <c r="K77" i="1"/>
  <c r="I77" i="1" s="1"/>
  <c r="L77" i="1" s="1"/>
  <c r="G77" i="1"/>
  <c r="H77" i="1"/>
  <c r="N77" i="1" l="1"/>
  <c r="E77" i="1" s="1"/>
  <c r="Q78" i="1"/>
  <c r="S78" i="1" s="1"/>
  <c r="J78" i="1" s="1"/>
  <c r="R79" i="1" l="1"/>
  <c r="M78" i="1"/>
  <c r="D78" i="1" s="1"/>
  <c r="K78" i="1"/>
  <c r="N78" i="1" l="1"/>
  <c r="E78" i="1" s="1"/>
  <c r="I78" i="1"/>
  <c r="L78" i="1" s="1"/>
  <c r="G78" i="1"/>
  <c r="H78" i="1"/>
  <c r="Q79" i="1" l="1"/>
  <c r="S79" i="1" s="1"/>
  <c r="J79" i="1" s="1"/>
  <c r="M79" i="1" s="1"/>
  <c r="D79" i="1" s="1"/>
  <c r="R80" i="1" l="1"/>
  <c r="K79" i="1"/>
  <c r="N79" i="1" s="1"/>
  <c r="E79" i="1" s="1"/>
  <c r="I79" i="1"/>
  <c r="L79" i="1" s="1"/>
  <c r="G79" i="1"/>
  <c r="H79" i="1"/>
  <c r="Q80" i="1" l="1"/>
  <c r="S80" i="1" s="1"/>
  <c r="J80" i="1" s="1"/>
  <c r="M80" i="1" s="1"/>
  <c r="D80" i="1" s="1"/>
  <c r="R81" i="1" l="1"/>
  <c r="K80" i="1"/>
  <c r="I80" i="1" s="1"/>
  <c r="L80" i="1" s="1"/>
  <c r="H80" i="1"/>
  <c r="G80" i="1"/>
  <c r="N80" i="1" l="1"/>
  <c r="E80" i="1" s="1"/>
  <c r="Q81" i="1"/>
  <c r="S81" i="1" s="1"/>
  <c r="J81" i="1" s="1"/>
  <c r="M81" i="1" l="1"/>
  <c r="D81" i="1" s="1"/>
  <c r="R82" i="1"/>
  <c r="K81" i="1"/>
  <c r="I81" i="1" l="1"/>
  <c r="L81" i="1" s="1"/>
  <c r="N81" i="1"/>
  <c r="E81" i="1" s="1"/>
  <c r="G81" i="1"/>
  <c r="H81" i="1"/>
  <c r="Q82" i="1" l="1"/>
  <c r="S82" i="1" s="1"/>
  <c r="J82" i="1" s="1"/>
  <c r="R83" i="1" s="1"/>
  <c r="M82" i="1" l="1"/>
  <c r="D82" i="1" s="1"/>
  <c r="K82" i="1"/>
  <c r="I82" i="1" s="1"/>
  <c r="H82" i="1"/>
  <c r="G82" i="1"/>
  <c r="N82" i="1" l="1"/>
  <c r="E82" i="1" s="1"/>
  <c r="L82" i="1"/>
  <c r="Q83" i="1"/>
  <c r="S83" i="1" s="1"/>
  <c r="J83" i="1" s="1"/>
  <c r="R84" i="1" l="1"/>
  <c r="K83" i="1"/>
  <c r="M83" i="1"/>
  <c r="D83" i="1" s="1"/>
  <c r="G83" i="1" l="1"/>
  <c r="H83" i="1"/>
  <c r="I83" i="1"/>
  <c r="N83" i="1"/>
  <c r="E83" i="1" s="1"/>
  <c r="L83" i="1" l="1"/>
  <c r="Q84" i="1"/>
  <c r="S84" i="1" s="1"/>
  <c r="J84" i="1" s="1"/>
  <c r="R85" i="1" l="1"/>
  <c r="M84" i="1"/>
  <c r="D84" i="1" s="1"/>
  <c r="K84" i="1"/>
  <c r="G84" i="1" l="1"/>
  <c r="H84" i="1"/>
  <c r="N84" i="1"/>
  <c r="E84" i="1" s="1"/>
  <c r="I84" i="1"/>
  <c r="L84" i="1" l="1"/>
  <c r="Q85" i="1"/>
  <c r="S85" i="1" s="1"/>
  <c r="J85" i="1" s="1"/>
  <c r="M85" i="1" l="1"/>
  <c r="D85" i="1" s="1"/>
  <c r="R86" i="1"/>
  <c r="K85" i="1"/>
  <c r="I85" i="1" l="1"/>
  <c r="L85" i="1" s="1"/>
  <c r="N85" i="1"/>
  <c r="E85" i="1" s="1"/>
  <c r="H85" i="1"/>
  <c r="G85" i="1"/>
  <c r="Q86" i="1" l="1"/>
  <c r="S86" i="1" s="1"/>
  <c r="J86" i="1" s="1"/>
  <c r="K86" i="1" l="1"/>
  <c r="R87" i="1"/>
  <c r="M86" i="1"/>
  <c r="D86" i="1" s="1"/>
  <c r="G86" i="1" l="1"/>
  <c r="H86" i="1"/>
  <c r="I86" i="1"/>
  <c r="L86" i="1" s="1"/>
  <c r="N86" i="1"/>
  <c r="E86" i="1" s="1"/>
  <c r="Q87" i="1" l="1"/>
  <c r="S87" i="1" s="1"/>
  <c r="J87" i="1" s="1"/>
  <c r="K87" i="1" l="1"/>
  <c r="M87" i="1"/>
  <c r="D87" i="1" s="1"/>
  <c r="R88" i="1"/>
  <c r="G87" i="1" l="1"/>
  <c r="H87" i="1"/>
  <c r="I87" i="1"/>
  <c r="L87" i="1" s="1"/>
  <c r="N87" i="1"/>
  <c r="E87" i="1" s="1"/>
  <c r="Q88" i="1" l="1"/>
  <c r="S88" i="1" s="1"/>
  <c r="J88" i="1" s="1"/>
  <c r="M88" i="1" s="1"/>
  <c r="D88" i="1" s="1"/>
  <c r="K88" i="1" l="1"/>
  <c r="R89" i="1"/>
  <c r="I88" i="1"/>
  <c r="L88" i="1" s="1"/>
  <c r="N88" i="1"/>
  <c r="E88" i="1" s="1"/>
  <c r="G88" i="1"/>
  <c r="H88" i="1"/>
  <c r="Q89" i="1" l="1"/>
  <c r="S89" i="1" s="1"/>
  <c r="J89" i="1" s="1"/>
  <c r="R90" i="1" l="1"/>
  <c r="M89" i="1"/>
  <c r="D89" i="1" s="1"/>
  <c r="K89" i="1"/>
  <c r="N89" i="1" l="1"/>
  <c r="E89" i="1" s="1"/>
  <c r="I89" i="1"/>
  <c r="G89" i="1"/>
  <c r="H89" i="1"/>
  <c r="L89" i="1" l="1"/>
  <c r="Q90" i="1"/>
  <c r="S90" i="1" s="1"/>
  <c r="J90" i="1" s="1"/>
  <c r="K90" i="1" l="1"/>
  <c r="R91" i="1"/>
  <c r="M90" i="1"/>
  <c r="D90" i="1" s="1"/>
  <c r="H90" i="1" l="1"/>
  <c r="G90" i="1"/>
  <c r="I90" i="1"/>
  <c r="L90" i="1" s="1"/>
  <c r="N90" i="1"/>
  <c r="E90" i="1" s="1"/>
  <c r="Q91" i="1" l="1"/>
  <c r="S91" i="1" s="1"/>
  <c r="J91" i="1" s="1"/>
  <c r="K91" i="1" l="1"/>
  <c r="R92" i="1"/>
  <c r="M91" i="1"/>
  <c r="D91" i="1" s="1"/>
  <c r="H91" i="1" l="1"/>
  <c r="G91" i="1"/>
  <c r="I91" i="1"/>
  <c r="L91" i="1" s="1"/>
  <c r="N91" i="1"/>
  <c r="E91" i="1" s="1"/>
  <c r="Q92" i="1" l="1"/>
  <c r="S92" i="1" s="1"/>
  <c r="J92" i="1" s="1"/>
  <c r="R93" i="1" l="1"/>
  <c r="K92" i="1"/>
  <c r="M92" i="1"/>
  <c r="D92" i="1" s="1"/>
  <c r="N92" i="1" l="1"/>
  <c r="E92" i="1" s="1"/>
  <c r="I92" i="1"/>
  <c r="H92" i="1"/>
  <c r="G92" i="1"/>
  <c r="L92" i="1" l="1"/>
  <c r="Q93" i="1"/>
  <c r="S93" i="1" s="1"/>
  <c r="J93" i="1" s="1"/>
  <c r="M93" i="1" l="1"/>
  <c r="D93" i="1" s="1"/>
  <c r="R94" i="1"/>
  <c r="K93" i="1"/>
  <c r="N93" i="1" l="1"/>
  <c r="E93" i="1" s="1"/>
  <c r="I93" i="1"/>
  <c r="G93" i="1"/>
  <c r="H93" i="1"/>
  <c r="L93" i="1" l="1"/>
  <c r="Q94" i="1"/>
  <c r="S94" i="1" s="1"/>
  <c r="J94" i="1" s="1"/>
  <c r="M94" i="1" l="1"/>
  <c r="D94" i="1" s="1"/>
  <c r="K94" i="1"/>
  <c r="R95" i="1"/>
  <c r="I94" i="1" l="1"/>
  <c r="N94" i="1"/>
  <c r="E94" i="1" s="1"/>
  <c r="H94" i="1"/>
  <c r="G94" i="1"/>
  <c r="L94" i="1" l="1"/>
  <c r="Q95" i="1"/>
  <c r="S95" i="1" s="1"/>
  <c r="J95" i="1" s="1"/>
  <c r="R96" i="1" l="1"/>
  <c r="K95" i="1"/>
  <c r="M95" i="1"/>
  <c r="D95" i="1" s="1"/>
  <c r="I95" i="1" l="1"/>
  <c r="N95" i="1"/>
  <c r="E95" i="1" s="1"/>
  <c r="H95" i="1"/>
  <c r="G95" i="1"/>
  <c r="L95" i="1" l="1"/>
  <c r="Q96" i="1"/>
  <c r="S96" i="1" s="1"/>
  <c r="J96" i="1" s="1"/>
  <c r="K96" i="1" l="1"/>
  <c r="R97" i="1"/>
  <c r="M96" i="1"/>
  <c r="D96" i="1" s="1"/>
  <c r="H96" i="1" l="1"/>
  <c r="G96" i="1"/>
  <c r="I96" i="1"/>
  <c r="N96" i="1"/>
  <c r="E96" i="1" s="1"/>
  <c r="L96" i="1" l="1"/>
  <c r="Q97" i="1"/>
  <c r="S97" i="1" s="1"/>
  <c r="J97" i="1" s="1"/>
  <c r="R98" i="1" l="1"/>
  <c r="M97" i="1"/>
  <c r="D97" i="1" s="1"/>
  <c r="K97" i="1"/>
  <c r="N97" i="1" l="1"/>
  <c r="E97" i="1" s="1"/>
  <c r="I97" i="1"/>
  <c r="L97" i="1" s="1"/>
  <c r="G97" i="1"/>
  <c r="H97" i="1"/>
  <c r="Q98" i="1" l="1"/>
  <c r="S98" i="1" s="1"/>
  <c r="J98" i="1" s="1"/>
  <c r="R99" i="1" l="1"/>
  <c r="K98" i="1"/>
  <c r="M98" i="1"/>
  <c r="D98" i="1" s="1"/>
  <c r="H98" i="1" l="1"/>
  <c r="G98" i="1"/>
  <c r="I98" i="1"/>
  <c r="N98" i="1"/>
  <c r="E98" i="1" s="1"/>
  <c r="L98" i="1" l="1"/>
  <c r="Q99" i="1"/>
  <c r="S99" i="1" s="1"/>
  <c r="J99" i="1" s="1"/>
  <c r="M99" i="1" l="1"/>
  <c r="D99" i="1" s="1"/>
  <c r="R100" i="1"/>
  <c r="K99" i="1"/>
  <c r="I99" i="1" l="1"/>
  <c r="N99" i="1"/>
  <c r="E99" i="1" s="1"/>
  <c r="G99" i="1"/>
  <c r="H99" i="1"/>
  <c r="L99" i="1" l="1"/>
  <c r="Q100" i="1"/>
  <c r="S100" i="1" s="1"/>
  <c r="J100" i="1" s="1"/>
  <c r="R101" i="1" l="1"/>
  <c r="M100" i="1"/>
  <c r="D100" i="1" s="1"/>
  <c r="K100" i="1"/>
  <c r="G100" i="1" l="1"/>
  <c r="H100" i="1"/>
  <c r="N100" i="1"/>
  <c r="E100" i="1" s="1"/>
  <c r="I100" i="1"/>
  <c r="L100" i="1" l="1"/>
  <c r="Q101" i="1"/>
  <c r="S101" i="1" s="1"/>
  <c r="J101" i="1" s="1"/>
  <c r="R102" i="1" l="1"/>
  <c r="M101" i="1"/>
  <c r="D101" i="1" s="1"/>
  <c r="K101" i="1"/>
  <c r="G101" i="1" l="1"/>
  <c r="H101" i="1"/>
  <c r="N101" i="1"/>
  <c r="E101" i="1" s="1"/>
  <c r="I101" i="1"/>
  <c r="L101" i="1" l="1"/>
  <c r="Q102" i="1"/>
  <c r="S102" i="1" s="1"/>
  <c r="J102" i="1" s="1"/>
  <c r="K102" i="1" l="1"/>
  <c r="M102" i="1"/>
  <c r="D102" i="1" s="1"/>
  <c r="R103" i="1"/>
  <c r="H102" i="1" l="1"/>
  <c r="G102" i="1"/>
  <c r="I102" i="1"/>
  <c r="N102" i="1"/>
  <c r="E102" i="1" s="1"/>
  <c r="L102" i="1" l="1"/>
  <c r="Q103" i="1"/>
  <c r="S103" i="1" s="1"/>
  <c r="J103" i="1" s="1"/>
  <c r="M103" i="1" l="1"/>
  <c r="D103" i="1" s="1"/>
  <c r="R104" i="1"/>
  <c r="K103" i="1"/>
  <c r="N103" i="1" l="1"/>
  <c r="E103" i="1" s="1"/>
  <c r="I103" i="1"/>
  <c r="L103" i="1" s="1"/>
  <c r="H103" i="1"/>
  <c r="G103" i="1"/>
  <c r="Q104" i="1" l="1"/>
  <c r="S104" i="1" s="1"/>
  <c r="J104" i="1" s="1"/>
  <c r="K104" i="1" l="1"/>
  <c r="R105" i="1"/>
  <c r="M104" i="1"/>
  <c r="D104" i="1" s="1"/>
  <c r="H104" i="1" l="1"/>
  <c r="G104" i="1"/>
  <c r="I104" i="1"/>
  <c r="N104" i="1"/>
  <c r="E104" i="1" s="1"/>
  <c r="L104" i="1" l="1"/>
  <c r="Q105" i="1"/>
  <c r="S105" i="1" s="1"/>
  <c r="J105" i="1" s="1"/>
  <c r="R106" i="1" l="1"/>
  <c r="K105" i="1"/>
  <c r="M105" i="1"/>
  <c r="D105" i="1" s="1"/>
  <c r="I105" i="1" l="1"/>
  <c r="L105" i="1" s="1"/>
  <c r="N105" i="1"/>
  <c r="E105" i="1" s="1"/>
  <c r="H105" i="1"/>
  <c r="G105" i="1"/>
  <c r="Q106" i="1" l="1"/>
  <c r="S106" i="1" s="1"/>
  <c r="J106" i="1" s="1"/>
  <c r="M106" i="1" s="1"/>
  <c r="D106" i="1" s="1"/>
  <c r="H106" i="1" s="1"/>
  <c r="K106" i="1" l="1"/>
  <c r="G106" i="1"/>
  <c r="R107" i="1"/>
  <c r="I106" i="1" l="1"/>
  <c r="N106" i="1"/>
  <c r="E106" i="1" s="1"/>
  <c r="L106" i="1" l="1"/>
  <c r="Q107" i="1"/>
  <c r="S107" i="1" s="1"/>
  <c r="J107" i="1" s="1"/>
  <c r="R108" i="1" l="1"/>
  <c r="M107" i="1"/>
  <c r="D107" i="1" s="1"/>
  <c r="K107" i="1"/>
  <c r="I107" i="1" l="1"/>
  <c r="L107" i="1" s="1"/>
  <c r="N107" i="1"/>
  <c r="E107" i="1" s="1"/>
  <c r="G107" i="1"/>
  <c r="H107" i="1"/>
  <c r="Q108" i="1"/>
  <c r="S108" i="1" s="1"/>
  <c r="J108" i="1" s="1"/>
  <c r="K108" i="1" s="1"/>
  <c r="R109" i="1" l="1"/>
  <c r="M108" i="1"/>
  <c r="D108" i="1" s="1"/>
  <c r="I108" i="1"/>
  <c r="L108" i="1" s="1"/>
  <c r="N108" i="1"/>
  <c r="E108" i="1" s="1"/>
  <c r="H108" i="1" l="1"/>
  <c r="G108" i="1"/>
  <c r="Q109" i="1"/>
  <c r="S109" i="1" s="1"/>
  <c r="J109" i="1" s="1"/>
  <c r="M109" i="1" s="1"/>
  <c r="D109" i="1" s="1"/>
  <c r="K109" i="1" l="1"/>
  <c r="I109" i="1" s="1"/>
  <c r="L109" i="1" s="1"/>
  <c r="R110" i="1"/>
  <c r="G109" i="1"/>
  <c r="H109" i="1"/>
  <c r="N109" i="1" l="1"/>
  <c r="E109" i="1" s="1"/>
  <c r="Q110" i="1"/>
  <c r="S110" i="1" s="1"/>
  <c r="J110" i="1" s="1"/>
  <c r="K110" i="1" l="1"/>
  <c r="M110" i="1"/>
  <c r="D110" i="1" s="1"/>
  <c r="R111" i="1"/>
  <c r="H110" i="1" l="1"/>
  <c r="G110" i="1"/>
  <c r="I110" i="1"/>
  <c r="L110" i="1" s="1"/>
  <c r="N110" i="1"/>
  <c r="E110" i="1" s="1"/>
  <c r="Q111" i="1" l="1"/>
  <c r="S111" i="1" s="1"/>
  <c r="J111" i="1" s="1"/>
  <c r="K111" i="1" l="1"/>
  <c r="R112" i="1"/>
  <c r="M111" i="1"/>
  <c r="D111" i="1" s="1"/>
  <c r="G111" i="1" l="1"/>
  <c r="H111" i="1"/>
  <c r="N111" i="1"/>
  <c r="E111" i="1" s="1"/>
  <c r="I111" i="1"/>
  <c r="L111" i="1" s="1"/>
  <c r="Q112" i="1" l="1"/>
  <c r="S112" i="1" s="1"/>
  <c r="J112" i="1" s="1"/>
  <c r="M112" i="1" l="1"/>
  <c r="D112" i="1" s="1"/>
  <c r="R113" i="1"/>
  <c r="K112" i="1"/>
  <c r="I112" i="1" l="1"/>
  <c r="L112" i="1" s="1"/>
  <c r="N112" i="1"/>
  <c r="E112" i="1" s="1"/>
  <c r="G112" i="1"/>
  <c r="H112" i="1"/>
  <c r="Q113" i="1" l="1"/>
  <c r="S113" i="1" s="1"/>
  <c r="J113" i="1" s="1"/>
  <c r="R114" i="1" l="1"/>
  <c r="M113" i="1"/>
  <c r="D113" i="1" s="1"/>
  <c r="K113" i="1"/>
  <c r="N113" i="1" l="1"/>
  <c r="E113" i="1" s="1"/>
  <c r="I113" i="1"/>
  <c r="L113" i="1" s="1"/>
  <c r="G113" i="1"/>
  <c r="H113" i="1"/>
  <c r="Q114" i="1" l="1"/>
  <c r="S114" i="1" s="1"/>
  <c r="J114" i="1" s="1"/>
  <c r="K114" i="1" l="1"/>
  <c r="M114" i="1"/>
  <c r="D114" i="1" s="1"/>
  <c r="R115" i="1"/>
  <c r="H114" i="1" l="1"/>
  <c r="G114" i="1"/>
  <c r="I114" i="1"/>
  <c r="L114" i="1" s="1"/>
  <c r="N114" i="1"/>
  <c r="E114" i="1" s="1"/>
  <c r="Q115" i="1" l="1"/>
  <c r="S115" i="1" s="1"/>
  <c r="J115" i="1" s="1"/>
  <c r="K115" i="1" l="1"/>
  <c r="M115" i="1"/>
  <c r="D115" i="1" s="1"/>
  <c r="R116" i="1"/>
  <c r="N115" i="1" l="1"/>
  <c r="E115" i="1" s="1"/>
  <c r="I115" i="1"/>
  <c r="L115" i="1" s="1"/>
  <c r="G115" i="1"/>
  <c r="H115" i="1"/>
  <c r="Q116" i="1" l="1"/>
  <c r="S116" i="1" s="1"/>
  <c r="J116" i="1" s="1"/>
  <c r="M116" i="1" l="1"/>
  <c r="D116" i="1" s="1"/>
  <c r="R117" i="1"/>
  <c r="K116" i="1"/>
  <c r="I116" i="1" l="1"/>
  <c r="L116" i="1" s="1"/>
  <c r="N116" i="1"/>
  <c r="E116" i="1" s="1"/>
  <c r="H116" i="1"/>
  <c r="G116" i="1"/>
  <c r="Q117" i="1" l="1"/>
  <c r="S117" i="1" s="1"/>
  <c r="J117" i="1" s="1"/>
  <c r="R118" i="1" l="1"/>
  <c r="M117" i="1"/>
  <c r="D117" i="1" s="1"/>
  <c r="K117" i="1"/>
  <c r="I117" i="1" l="1"/>
  <c r="L117" i="1" s="1"/>
  <c r="N117" i="1"/>
  <c r="E117" i="1" s="1"/>
  <c r="G117" i="1"/>
  <c r="H117" i="1"/>
  <c r="Q118" i="1" l="1"/>
  <c r="S118" i="1" s="1"/>
  <c r="J118" i="1" s="1"/>
  <c r="M118" i="1" s="1"/>
  <c r="D118" i="1" s="1"/>
  <c r="K118" i="1" l="1"/>
  <c r="N118" i="1" s="1"/>
  <c r="E118" i="1" s="1"/>
  <c r="R119" i="1"/>
  <c r="H118" i="1"/>
  <c r="G118" i="1"/>
  <c r="I118" i="1" l="1"/>
  <c r="L118" i="1" s="1"/>
  <c r="Q119" i="1" l="1"/>
  <c r="S119" i="1" s="1"/>
  <c r="J119" i="1" s="1"/>
  <c r="K119" i="1" s="1"/>
  <c r="M119" i="1" l="1"/>
  <c r="D119" i="1" s="1"/>
  <c r="R120" i="1"/>
  <c r="H119" i="1"/>
  <c r="G119" i="1"/>
  <c r="I119" i="1"/>
  <c r="L119" i="1" s="1"/>
  <c r="N119" i="1"/>
  <c r="E119" i="1" s="1"/>
  <c r="Q120" i="1" l="1"/>
  <c r="S120" i="1" s="1"/>
  <c r="J120" i="1" s="1"/>
  <c r="R121" i="1" l="1"/>
  <c r="M120" i="1"/>
  <c r="D120" i="1" s="1"/>
  <c r="K120" i="1"/>
  <c r="G120" i="1" l="1"/>
  <c r="H120" i="1"/>
  <c r="N120" i="1"/>
  <c r="E120" i="1" s="1"/>
  <c r="I120" i="1"/>
  <c r="L120" i="1" s="1"/>
  <c r="Q121" i="1" l="1"/>
  <c r="S121" i="1" s="1"/>
  <c r="J121" i="1" s="1"/>
  <c r="R122" i="1" l="1"/>
  <c r="M121" i="1"/>
  <c r="D121" i="1" s="1"/>
  <c r="K121" i="1"/>
  <c r="G121" i="1" l="1"/>
  <c r="H121" i="1"/>
  <c r="I121" i="1"/>
  <c r="L121" i="1" s="1"/>
  <c r="N121" i="1"/>
  <c r="E121" i="1" s="1"/>
  <c r="Q122" i="1" l="1"/>
  <c r="S122" i="1" s="1"/>
  <c r="J122" i="1" s="1"/>
  <c r="M122" i="1" l="1"/>
  <c r="D122" i="1" s="1"/>
  <c r="K122" i="1"/>
  <c r="R123" i="1"/>
  <c r="I122" i="1" l="1"/>
  <c r="L122" i="1" s="1"/>
  <c r="N122" i="1"/>
  <c r="E122" i="1" s="1"/>
  <c r="G122" i="1"/>
  <c r="H122" i="1"/>
  <c r="Q123" i="1" l="1"/>
  <c r="S123" i="1" s="1"/>
  <c r="J123" i="1" s="1"/>
  <c r="K123" i="1" l="1"/>
  <c r="R124" i="1"/>
  <c r="M123" i="1"/>
  <c r="D123" i="1" s="1"/>
  <c r="H123" i="1" l="1"/>
  <c r="G123" i="1"/>
  <c r="N123" i="1"/>
  <c r="E123" i="1" s="1"/>
  <c r="I123" i="1"/>
  <c r="L123" i="1" s="1"/>
  <c r="Q124" i="1" l="1"/>
  <c r="S124" i="1" s="1"/>
  <c r="J124" i="1" s="1"/>
  <c r="K124" i="1" l="1"/>
  <c r="R125" i="1"/>
  <c r="M124" i="1"/>
  <c r="D124" i="1" s="1"/>
  <c r="I124" i="1" l="1"/>
  <c r="L124" i="1" s="1"/>
  <c r="N124" i="1"/>
  <c r="E124" i="1" s="1"/>
  <c r="G124" i="1"/>
  <c r="H124" i="1"/>
  <c r="Q125" i="1" l="1"/>
  <c r="S125" i="1" s="1"/>
  <c r="J125" i="1" s="1"/>
  <c r="K125" i="1" l="1"/>
  <c r="M125" i="1"/>
  <c r="D125" i="1" s="1"/>
  <c r="R126" i="1"/>
  <c r="G125" i="1" l="1"/>
  <c r="H125" i="1"/>
  <c r="N125" i="1"/>
  <c r="E125" i="1" s="1"/>
  <c r="I125" i="1"/>
  <c r="L125" i="1" s="1"/>
  <c r="Q126" i="1" l="1"/>
  <c r="S126" i="1" s="1"/>
  <c r="J126" i="1" s="1"/>
  <c r="M126" i="1" l="1"/>
  <c r="D126" i="1" s="1"/>
  <c r="K126" i="1"/>
  <c r="R127" i="1"/>
  <c r="I126" i="1" l="1"/>
  <c r="L126" i="1" s="1"/>
  <c r="N126" i="1"/>
  <c r="E126" i="1" s="1"/>
  <c r="G126" i="1"/>
  <c r="H126" i="1"/>
  <c r="Q127" i="1" l="1"/>
  <c r="S127" i="1" s="1"/>
  <c r="J127" i="1" s="1"/>
  <c r="M127" i="1" s="1"/>
  <c r="D127" i="1" s="1"/>
  <c r="K127" i="1" l="1"/>
  <c r="N127" i="1" s="1"/>
  <c r="E127" i="1" s="1"/>
  <c r="R128" i="1"/>
  <c r="G127" i="1"/>
  <c r="H127" i="1"/>
  <c r="I127" i="1" l="1"/>
  <c r="L127" i="1" s="1"/>
  <c r="Q128" i="1" l="1"/>
  <c r="S128" i="1" s="1"/>
  <c r="J128" i="1" s="1"/>
  <c r="K128" i="1" s="1"/>
  <c r="M128" i="1" l="1"/>
  <c r="D128" i="1" s="1"/>
  <c r="R129" i="1"/>
  <c r="G128" i="1"/>
  <c r="H128" i="1"/>
  <c r="N128" i="1"/>
  <c r="E128" i="1" s="1"/>
  <c r="I128" i="1"/>
  <c r="L128" i="1" s="1"/>
  <c r="Q129" i="1" l="1"/>
  <c r="S129" i="1" s="1"/>
  <c r="J129" i="1" s="1"/>
  <c r="M129" i="1" l="1"/>
  <c r="D129" i="1" s="1"/>
  <c r="R130" i="1"/>
  <c r="K129" i="1"/>
  <c r="I129" i="1" l="1"/>
  <c r="L129" i="1" s="1"/>
  <c r="N129" i="1"/>
  <c r="E129" i="1" s="1"/>
  <c r="G129" i="1"/>
  <c r="H129" i="1"/>
  <c r="Q130" i="1" l="1"/>
  <c r="S130" i="1" s="1"/>
  <c r="J130" i="1" s="1"/>
  <c r="R131" i="1" s="1"/>
  <c r="K130" i="1" l="1"/>
  <c r="I130" i="1" s="1"/>
  <c r="L130" i="1" s="1"/>
  <c r="M130" i="1"/>
  <c r="D130" i="1" s="1"/>
  <c r="H130" i="1" s="1"/>
  <c r="N130" i="1"/>
  <c r="E130" i="1" s="1"/>
  <c r="G130" i="1" l="1"/>
  <c r="Q131" i="1"/>
  <c r="S131" i="1" s="1"/>
  <c r="J131" i="1" s="1"/>
  <c r="K131" i="1" l="1"/>
  <c r="R132" i="1"/>
  <c r="M131" i="1"/>
  <c r="D131" i="1" s="1"/>
  <c r="H131" i="1" l="1"/>
  <c r="G131" i="1"/>
  <c r="I131" i="1"/>
  <c r="L131" i="1" s="1"/>
  <c r="N131" i="1"/>
  <c r="E131" i="1" s="1"/>
  <c r="Q132" i="1" l="1"/>
  <c r="S132" i="1" s="1"/>
  <c r="J132" i="1" s="1"/>
  <c r="K132" i="1" l="1"/>
  <c r="R133" i="1"/>
  <c r="M132" i="1"/>
  <c r="D132" i="1" s="1"/>
  <c r="G132" i="1" l="1"/>
  <c r="H132" i="1"/>
  <c r="N132" i="1"/>
  <c r="E132" i="1" s="1"/>
  <c r="I132" i="1"/>
  <c r="L132" i="1" s="1"/>
  <c r="Q133" i="1" l="1"/>
  <c r="S133" i="1" s="1"/>
  <c r="J133" i="1" s="1"/>
  <c r="R134" i="1" l="1"/>
  <c r="M133" i="1"/>
  <c r="D133" i="1" s="1"/>
  <c r="K133" i="1"/>
  <c r="N133" i="1" l="1"/>
  <c r="E133" i="1" s="1"/>
  <c r="I133" i="1"/>
  <c r="L133" i="1" s="1"/>
  <c r="G133" i="1"/>
  <c r="H133" i="1"/>
  <c r="Q134" i="1" l="1"/>
  <c r="S134" i="1" s="1"/>
  <c r="J134" i="1" s="1"/>
  <c r="K134" i="1" l="1"/>
  <c r="M134" i="1"/>
  <c r="D134" i="1" s="1"/>
  <c r="R135" i="1"/>
  <c r="G134" i="1" l="1"/>
  <c r="H134" i="1"/>
  <c r="N134" i="1"/>
  <c r="E134" i="1" s="1"/>
  <c r="I134" i="1"/>
  <c r="L134" i="1" s="1"/>
  <c r="Q135" i="1" l="1"/>
  <c r="S135" i="1" s="1"/>
  <c r="J135" i="1" s="1"/>
  <c r="K135" i="1" l="1"/>
  <c r="M135" i="1"/>
  <c r="D135" i="1" s="1"/>
  <c r="R136" i="1"/>
  <c r="I135" i="1" l="1"/>
  <c r="L135" i="1" s="1"/>
  <c r="N135" i="1"/>
  <c r="E135" i="1" s="1"/>
  <c r="H135" i="1"/>
  <c r="G135" i="1"/>
  <c r="Q136" i="1" l="1"/>
  <c r="S136" i="1" s="1"/>
  <c r="J136" i="1" s="1"/>
  <c r="K136" i="1" s="1"/>
  <c r="R137" i="1" l="1"/>
  <c r="M136" i="1"/>
  <c r="D136" i="1" s="1"/>
  <c r="I136" i="1"/>
  <c r="L136" i="1" s="1"/>
  <c r="N136" i="1"/>
  <c r="E136" i="1" s="1"/>
  <c r="G136" i="1" l="1"/>
  <c r="H136" i="1"/>
  <c r="Q137" i="1"/>
  <c r="S137" i="1" s="1"/>
  <c r="J137" i="1" s="1"/>
  <c r="M137" i="1" l="1"/>
  <c r="D137" i="1" s="1"/>
  <c r="R138" i="1"/>
  <c r="K137" i="1"/>
  <c r="I137" i="1" l="1"/>
  <c r="L137" i="1" s="1"/>
  <c r="N137" i="1"/>
  <c r="E137" i="1" s="1"/>
  <c r="G137" i="1"/>
  <c r="H137" i="1"/>
  <c r="Q138" i="1" l="1"/>
  <c r="S138" i="1" s="1"/>
  <c r="J138" i="1" s="1"/>
  <c r="M138" i="1" l="1"/>
  <c r="D138" i="1" s="1"/>
  <c r="R139" i="1"/>
  <c r="K138" i="1"/>
  <c r="G138" i="1" l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R140" i="1"/>
  <c r="I139" i="1" l="1"/>
  <c r="L139" i="1" s="1"/>
  <c r="N139" i="1"/>
  <c r="E139" i="1" s="1"/>
  <c r="H139" i="1"/>
  <c r="G139" i="1"/>
  <c r="Q140" i="1" l="1"/>
  <c r="S140" i="1" s="1"/>
  <c r="J140" i="1" s="1"/>
  <c r="K140" i="1" l="1"/>
  <c r="R141" i="1"/>
  <c r="M140" i="1"/>
  <c r="D140" i="1" s="1"/>
  <c r="N140" i="1" l="1"/>
  <c r="E140" i="1" s="1"/>
  <c r="I140" i="1"/>
  <c r="L140" i="1" s="1"/>
  <c r="H140" i="1"/>
  <c r="G140" i="1"/>
  <c r="Q141" i="1" l="1"/>
  <c r="S141" i="1" s="1"/>
  <c r="J141" i="1" s="1"/>
  <c r="R142" i="1" l="1"/>
  <c r="M141" i="1"/>
  <c r="D141" i="1" s="1"/>
  <c r="K141" i="1"/>
  <c r="H141" i="1" l="1"/>
  <c r="G141" i="1"/>
  <c r="N141" i="1"/>
  <c r="E141" i="1" s="1"/>
  <c r="I141" i="1"/>
  <c r="L141" i="1" s="1"/>
  <c r="Q142" i="1" l="1"/>
  <c r="S142" i="1" s="1"/>
  <c r="J142" i="1" s="1"/>
  <c r="R143" i="1" l="1"/>
  <c r="M142" i="1"/>
  <c r="D142" i="1" s="1"/>
  <c r="K142" i="1"/>
  <c r="I142" i="1" l="1"/>
  <c r="L142" i="1" s="1"/>
  <c r="N142" i="1"/>
  <c r="E142" i="1" s="1"/>
  <c r="G142" i="1"/>
  <c r="H142" i="1"/>
  <c r="Q143" i="1" l="1"/>
  <c r="S143" i="1" s="1"/>
  <c r="J143" i="1" s="1"/>
  <c r="K143" i="1" l="1"/>
  <c r="R144" i="1"/>
  <c r="M143" i="1"/>
  <c r="D143" i="1" s="1"/>
  <c r="N143" i="1" l="1"/>
  <c r="E143" i="1" s="1"/>
  <c r="I143" i="1"/>
  <c r="L143" i="1" s="1"/>
  <c r="G143" i="1"/>
  <c r="H143" i="1"/>
  <c r="Q144" i="1" l="1"/>
  <c r="S144" i="1" s="1"/>
  <c r="J144" i="1" s="1"/>
  <c r="M144" i="1" l="1"/>
  <c r="D144" i="1" s="1"/>
  <c r="K144" i="1"/>
  <c r="R145" i="1"/>
  <c r="N144" i="1" l="1"/>
  <c r="E144" i="1" s="1"/>
  <c r="I144" i="1"/>
  <c r="L144" i="1" s="1"/>
  <c r="H144" i="1"/>
  <c r="G144" i="1"/>
  <c r="Q145" i="1" l="1"/>
  <c r="S145" i="1" s="1"/>
  <c r="J145" i="1" s="1"/>
  <c r="R146" i="1" l="1"/>
  <c r="M145" i="1"/>
  <c r="D145" i="1" s="1"/>
  <c r="K145" i="1"/>
  <c r="I145" i="1" l="1"/>
  <c r="L145" i="1" s="1"/>
  <c r="N145" i="1"/>
  <c r="E145" i="1" s="1"/>
  <c r="H145" i="1"/>
  <c r="G145" i="1"/>
  <c r="Q146" i="1" l="1"/>
  <c r="S146" i="1" s="1"/>
  <c r="J146" i="1" s="1"/>
  <c r="K146" i="1" l="1"/>
  <c r="R147" i="1"/>
  <c r="M146" i="1"/>
  <c r="D146" i="1" s="1"/>
  <c r="I146" i="1" l="1"/>
  <c r="L146" i="1" s="1"/>
  <c r="N146" i="1"/>
  <c r="E146" i="1" s="1"/>
  <c r="H146" i="1"/>
  <c r="G146" i="1"/>
  <c r="Q147" i="1" l="1"/>
  <c r="S147" i="1" s="1"/>
  <c r="J147" i="1" s="1"/>
  <c r="K147" i="1" l="1"/>
  <c r="M147" i="1"/>
  <c r="D147" i="1" s="1"/>
  <c r="R148" i="1"/>
  <c r="G147" i="1" l="1"/>
  <c r="H147" i="1"/>
  <c r="N147" i="1"/>
  <c r="E147" i="1" s="1"/>
  <c r="I147" i="1"/>
  <c r="L147" i="1" s="1"/>
  <c r="Q148" i="1" l="1"/>
  <c r="S148" i="1" s="1"/>
  <c r="J148" i="1" s="1"/>
  <c r="K148" i="1" l="1"/>
  <c r="R149" i="1"/>
  <c r="M148" i="1"/>
  <c r="D148" i="1" s="1"/>
  <c r="H148" i="1" l="1"/>
  <c r="G148" i="1"/>
  <c r="N148" i="1"/>
  <c r="E148" i="1" s="1"/>
  <c r="I148" i="1"/>
  <c r="L148" i="1" s="1"/>
  <c r="Q149" i="1" l="1"/>
  <c r="S149" i="1" s="1"/>
  <c r="J149" i="1" s="1"/>
  <c r="M149" i="1" s="1"/>
  <c r="D149" i="1" s="1"/>
  <c r="K149" i="1" l="1"/>
  <c r="N149" i="1" s="1"/>
  <c r="E149" i="1" s="1"/>
  <c r="R150" i="1"/>
  <c r="H149" i="1"/>
  <c r="G149" i="1"/>
  <c r="I149" i="1" l="1"/>
  <c r="L149" i="1" s="1"/>
  <c r="Q150" i="1" l="1"/>
  <c r="S150" i="1" s="1"/>
  <c r="J150" i="1" s="1"/>
  <c r="R151" i="1" s="1"/>
  <c r="M150" i="1" l="1"/>
  <c r="D150" i="1" s="1"/>
  <c r="K150" i="1"/>
  <c r="I150" i="1" s="1"/>
  <c r="L150" i="1" s="1"/>
  <c r="H150" i="1" l="1"/>
  <c r="G150" i="1"/>
  <c r="N150" i="1"/>
  <c r="E150" i="1" s="1"/>
  <c r="Q151" i="1"/>
  <c r="S151" i="1" s="1"/>
  <c r="J151" i="1" s="1"/>
  <c r="K151" i="1" l="1"/>
  <c r="R152" i="1"/>
  <c r="M151" i="1"/>
  <c r="D151" i="1" s="1"/>
  <c r="G151" i="1" l="1"/>
  <c r="H151" i="1"/>
  <c r="I151" i="1"/>
  <c r="L151" i="1" s="1"/>
  <c r="N151" i="1"/>
  <c r="E151" i="1" s="1"/>
  <c r="Q152" i="1" l="1"/>
  <c r="S152" i="1" s="1"/>
  <c r="J152" i="1" s="1"/>
  <c r="M152" i="1" s="1"/>
  <c r="D152" i="1" s="1"/>
  <c r="R153" i="1" l="1"/>
  <c r="K152" i="1"/>
  <c r="I152" i="1" s="1"/>
  <c r="L152" i="1" s="1"/>
  <c r="H152" i="1"/>
  <c r="G152" i="1"/>
  <c r="N152" i="1" l="1"/>
  <c r="E152" i="1" s="1"/>
  <c r="Q153" i="1"/>
  <c r="S153" i="1" s="1"/>
  <c r="J153" i="1" s="1"/>
  <c r="R154" i="1" s="1"/>
  <c r="K153" i="1" l="1"/>
  <c r="N153" i="1" s="1"/>
  <c r="E153" i="1" s="1"/>
  <c r="M153" i="1"/>
  <c r="D153" i="1" s="1"/>
  <c r="G153" i="1" s="1"/>
  <c r="H153" i="1" l="1"/>
  <c r="I153" i="1"/>
  <c r="L153" i="1" s="1"/>
  <c r="Q154" i="1" l="1"/>
  <c r="S154" i="1" s="1"/>
  <c r="J154" i="1" s="1"/>
  <c r="R155" i="1" s="1"/>
  <c r="M154" i="1" l="1"/>
  <c r="D154" i="1" s="1"/>
  <c r="G154" i="1" s="1"/>
  <c r="K154" i="1"/>
  <c r="I154" i="1" s="1"/>
  <c r="L154" i="1" s="1"/>
  <c r="Q155" i="1" l="1"/>
  <c r="S155" i="1" s="1"/>
  <c r="J155" i="1" s="1"/>
  <c r="R156" i="1" s="1"/>
  <c r="H154" i="1"/>
  <c r="N154" i="1"/>
  <c r="E154" i="1" s="1"/>
  <c r="M155" i="1" l="1"/>
  <c r="D155" i="1" s="1"/>
  <c r="G155" i="1" s="1"/>
  <c r="K155" i="1"/>
  <c r="I155" i="1" s="1"/>
  <c r="L155" i="1" s="1"/>
  <c r="H155" i="1"/>
  <c r="N155" i="1" l="1"/>
  <c r="E155" i="1" s="1"/>
  <c r="Q156" i="1"/>
  <c r="S156" i="1" s="1"/>
  <c r="J156" i="1" s="1"/>
  <c r="R157" i="1" l="1"/>
  <c r="K156" i="1"/>
  <c r="M156" i="1"/>
  <c r="D156" i="1" s="1"/>
  <c r="G156" i="1" l="1"/>
  <c r="H156" i="1"/>
  <c r="I156" i="1"/>
  <c r="L156" i="1" s="1"/>
  <c r="N156" i="1"/>
  <c r="E156" i="1" s="1"/>
  <c r="Q157" i="1" l="1"/>
  <c r="S157" i="1" s="1"/>
  <c r="J157" i="1" s="1"/>
  <c r="R158" i="1" l="1"/>
  <c r="M157" i="1"/>
  <c r="D157" i="1" s="1"/>
  <c r="K157" i="1"/>
  <c r="I157" i="1" l="1"/>
  <c r="L157" i="1" s="1"/>
  <c r="N157" i="1"/>
  <c r="E157" i="1" s="1"/>
  <c r="G157" i="1"/>
  <c r="H157" i="1"/>
  <c r="Q158" i="1" l="1"/>
  <c r="S158" i="1" s="1"/>
  <c r="J158" i="1" s="1"/>
  <c r="K158" i="1" l="1"/>
  <c r="M158" i="1"/>
  <c r="D158" i="1" s="1"/>
  <c r="R159" i="1"/>
  <c r="I158" i="1" l="1"/>
  <c r="L158" i="1" s="1"/>
  <c r="N158" i="1"/>
  <c r="E158" i="1" s="1"/>
  <c r="G158" i="1"/>
  <c r="H158" i="1"/>
  <c r="Q159" i="1" l="1"/>
  <c r="S159" i="1" s="1"/>
  <c r="J159" i="1" s="1"/>
  <c r="K159" i="1" l="1"/>
  <c r="M159" i="1"/>
  <c r="D159" i="1" s="1"/>
  <c r="R160" i="1"/>
  <c r="G159" i="1" l="1"/>
  <c r="H159" i="1"/>
  <c r="N159" i="1"/>
  <c r="E159" i="1" s="1"/>
  <c r="I159" i="1"/>
  <c r="L159" i="1" s="1"/>
  <c r="Q160" i="1" l="1"/>
  <c r="S160" i="1" s="1"/>
  <c r="J160" i="1" s="1"/>
  <c r="K160" i="1" l="1"/>
  <c r="R161" i="1"/>
  <c r="M160" i="1"/>
  <c r="D160" i="1" s="1"/>
  <c r="I160" i="1" l="1"/>
  <c r="L160" i="1" s="1"/>
  <c r="N160" i="1"/>
  <c r="E160" i="1" s="1"/>
  <c r="G160" i="1"/>
  <c r="H160" i="1"/>
  <c r="Q161" i="1" l="1"/>
  <c r="S161" i="1" s="1"/>
  <c r="J161" i="1" s="1"/>
  <c r="K161" i="1" l="1"/>
  <c r="M161" i="1"/>
  <c r="D161" i="1" s="1"/>
  <c r="R162" i="1"/>
  <c r="H161" i="1" l="1"/>
  <c r="G161" i="1"/>
  <c r="N161" i="1"/>
  <c r="E161" i="1" s="1"/>
  <c r="I161" i="1"/>
  <c r="L161" i="1" s="1"/>
  <c r="Q162" i="1" l="1"/>
  <c r="S162" i="1" s="1"/>
  <c r="J162" i="1" s="1"/>
  <c r="M162" i="1" l="1"/>
  <c r="D162" i="1" s="1"/>
  <c r="R163" i="1"/>
  <c r="K162" i="1"/>
  <c r="G162" i="1" l="1"/>
  <c r="H162" i="1"/>
  <c r="N162" i="1"/>
  <c r="E162" i="1" s="1"/>
  <c r="I162" i="1"/>
  <c r="L162" i="1" s="1"/>
  <c r="Q163" i="1" l="1"/>
  <c r="S163" i="1" s="1"/>
  <c r="J163" i="1" s="1"/>
  <c r="M163" i="1" l="1"/>
  <c r="D163" i="1" s="1"/>
  <c r="R164" i="1"/>
  <c r="K163" i="1"/>
  <c r="H163" i="1" l="1"/>
  <c r="G163" i="1"/>
  <c r="I163" i="1"/>
  <c r="L163" i="1" s="1"/>
  <c r="N163" i="1"/>
  <c r="E163" i="1" s="1"/>
  <c r="Q164" i="1" l="1"/>
  <c r="S164" i="1" s="1"/>
  <c r="J164" i="1" s="1"/>
  <c r="K164" i="1" s="1"/>
  <c r="M164" i="1" l="1"/>
  <c r="D164" i="1" s="1"/>
  <c r="H164" i="1" s="1"/>
  <c r="R165" i="1"/>
  <c r="I164" i="1"/>
  <c r="L164" i="1" s="1"/>
  <c r="N164" i="1"/>
  <c r="E164" i="1" s="1"/>
  <c r="G164" i="1" l="1"/>
  <c r="Q165" i="1"/>
  <c r="S165" i="1" s="1"/>
  <c r="J165" i="1" s="1"/>
  <c r="M165" i="1" s="1"/>
  <c r="D165" i="1" s="1"/>
  <c r="K165" i="1" l="1"/>
  <c r="N165" i="1" s="1"/>
  <c r="E165" i="1" s="1"/>
  <c r="R166" i="1"/>
  <c r="G165" i="1"/>
  <c r="H165" i="1"/>
  <c r="I165" i="1" l="1"/>
  <c r="L165" i="1" s="1"/>
  <c r="Q166" i="1" l="1"/>
  <c r="S166" i="1" s="1"/>
  <c r="J166" i="1" s="1"/>
  <c r="R167" i="1" s="1"/>
  <c r="K166" i="1" l="1"/>
  <c r="I166" i="1" s="1"/>
  <c r="L166" i="1" s="1"/>
  <c r="M166" i="1"/>
  <c r="D166" i="1" s="1"/>
  <c r="G166" i="1" l="1"/>
  <c r="H166" i="1"/>
  <c r="N166" i="1"/>
  <c r="E166" i="1" s="1"/>
  <c r="Q167" i="1"/>
  <c r="S167" i="1" s="1"/>
  <c r="J167" i="1" s="1"/>
  <c r="M167" i="1" l="1"/>
  <c r="D167" i="1" s="1"/>
  <c r="R168" i="1"/>
  <c r="K167" i="1"/>
  <c r="N167" i="1" l="1"/>
  <c r="E167" i="1" s="1"/>
  <c r="I167" i="1"/>
  <c r="L167" i="1" s="1"/>
  <c r="H167" i="1"/>
  <c r="G167" i="1"/>
  <c r="Q168" i="1" l="1"/>
  <c r="S168" i="1" s="1"/>
  <c r="J168" i="1" s="1"/>
  <c r="K168" i="1" l="1"/>
  <c r="R169" i="1"/>
  <c r="M168" i="1"/>
  <c r="D168" i="1" s="1"/>
  <c r="I168" i="1" l="1"/>
  <c r="L168" i="1" s="1"/>
  <c r="N168" i="1"/>
  <c r="E168" i="1" s="1"/>
  <c r="H168" i="1"/>
  <c r="G168" i="1"/>
  <c r="Q169" i="1" l="1"/>
  <c r="S169" i="1" s="1"/>
  <c r="J169" i="1" s="1"/>
  <c r="K169" i="1" s="1"/>
  <c r="R170" i="1" l="1"/>
  <c r="M169" i="1"/>
  <c r="D169" i="1" s="1"/>
  <c r="N169" i="1"/>
  <c r="E169" i="1" s="1"/>
  <c r="I169" i="1"/>
  <c r="L169" i="1" s="1"/>
  <c r="G169" i="1" l="1"/>
  <c r="H169" i="1"/>
  <c r="Q170" i="1"/>
  <c r="S170" i="1" s="1"/>
  <c r="J170" i="1" s="1"/>
  <c r="M170" i="1" l="1"/>
  <c r="D170" i="1" s="1"/>
  <c r="R171" i="1"/>
  <c r="K170" i="1"/>
  <c r="N170" i="1" l="1"/>
  <c r="E170" i="1" s="1"/>
  <c r="I170" i="1"/>
  <c r="L170" i="1" s="1"/>
  <c r="H170" i="1"/>
  <c r="G170" i="1"/>
  <c r="Q171" i="1" l="1"/>
  <c r="S171" i="1" s="1"/>
  <c r="J171" i="1" s="1"/>
  <c r="M171" i="1" l="1"/>
  <c r="D171" i="1" s="1"/>
  <c r="R172" i="1"/>
  <c r="K171" i="1"/>
  <c r="I171" i="1" l="1"/>
  <c r="L171" i="1" s="1"/>
  <c r="N171" i="1"/>
  <c r="E171" i="1" s="1"/>
  <c r="H171" i="1"/>
  <c r="G171" i="1"/>
  <c r="Q172" i="1" l="1"/>
  <c r="S172" i="1" s="1"/>
  <c r="J172" i="1" s="1"/>
  <c r="K172" i="1" s="1"/>
  <c r="R173" i="1" l="1"/>
  <c r="M172" i="1"/>
  <c r="D172" i="1" s="1"/>
  <c r="I172" i="1"/>
  <c r="L172" i="1" s="1"/>
  <c r="N172" i="1"/>
  <c r="E172" i="1" s="1"/>
  <c r="H172" i="1" l="1"/>
  <c r="G172" i="1"/>
  <c r="Q173" i="1"/>
  <c r="S173" i="1" s="1"/>
  <c r="J173" i="1" s="1"/>
  <c r="R174" i="1" s="1"/>
  <c r="K173" i="1" l="1"/>
  <c r="I173" i="1" s="1"/>
  <c r="L173" i="1" s="1"/>
  <c r="M173" i="1"/>
  <c r="D173" i="1" s="1"/>
  <c r="G173" i="1" l="1"/>
  <c r="H173" i="1"/>
  <c r="N173" i="1"/>
  <c r="E173" i="1" s="1"/>
  <c r="Q174" i="1"/>
  <c r="S174" i="1" s="1"/>
  <c r="J174" i="1" s="1"/>
  <c r="M174" i="1" l="1"/>
  <c r="D174" i="1" s="1"/>
  <c r="R175" i="1"/>
  <c r="K174" i="1"/>
  <c r="I174" i="1" l="1"/>
  <c r="L174" i="1" s="1"/>
  <c r="N174" i="1"/>
  <c r="E174" i="1" s="1"/>
  <c r="H174" i="1"/>
  <c r="G174" i="1"/>
  <c r="Q175" i="1" l="1"/>
  <c r="S175" i="1" s="1"/>
  <c r="J175" i="1" s="1"/>
  <c r="K175" i="1" l="1"/>
  <c r="M175" i="1"/>
  <c r="D175" i="1" s="1"/>
  <c r="R176" i="1"/>
  <c r="I175" i="1" l="1"/>
  <c r="L175" i="1" s="1"/>
  <c r="N175" i="1"/>
  <c r="E175" i="1" s="1"/>
  <c r="H175" i="1"/>
  <c r="G175" i="1"/>
  <c r="Q176" i="1" l="1"/>
  <c r="S176" i="1" s="1"/>
  <c r="J176" i="1" s="1"/>
  <c r="K176" i="1" l="1"/>
  <c r="R177" i="1"/>
  <c r="M176" i="1"/>
  <c r="D176" i="1" s="1"/>
  <c r="H176" i="1" l="1"/>
  <c r="G176" i="1"/>
  <c r="I176" i="1"/>
  <c r="L176" i="1" s="1"/>
  <c r="N176" i="1"/>
  <c r="E176" i="1" s="1"/>
  <c r="Q177" i="1" l="1"/>
  <c r="S177" i="1" s="1"/>
  <c r="J177" i="1" s="1"/>
  <c r="K177" i="1" l="1"/>
  <c r="R178" i="1"/>
  <c r="M177" i="1"/>
  <c r="D177" i="1" s="1"/>
  <c r="H177" i="1" l="1"/>
  <c r="G177" i="1"/>
  <c r="I177" i="1"/>
  <c r="L177" i="1" s="1"/>
  <c r="N177" i="1"/>
  <c r="E177" i="1" s="1"/>
  <c r="Q178" i="1" l="1"/>
  <c r="S178" i="1" s="1"/>
  <c r="J178" i="1" s="1"/>
  <c r="R179" i="1" l="1"/>
  <c r="M178" i="1"/>
  <c r="D178" i="1" s="1"/>
  <c r="K178" i="1"/>
  <c r="G178" i="1" l="1"/>
  <c r="H178" i="1"/>
  <c r="N178" i="1"/>
  <c r="E178" i="1" s="1"/>
  <c r="I178" i="1"/>
  <c r="L178" i="1" s="1"/>
  <c r="Q179" i="1" l="1"/>
  <c r="S179" i="1" s="1"/>
  <c r="J179" i="1" s="1"/>
  <c r="R180" i="1" l="1"/>
  <c r="M179" i="1"/>
  <c r="D179" i="1" s="1"/>
  <c r="K179" i="1"/>
  <c r="I179" i="1" l="1"/>
  <c r="L179" i="1" s="1"/>
  <c r="N179" i="1"/>
  <c r="E179" i="1" s="1"/>
  <c r="H179" i="1"/>
  <c r="G179" i="1"/>
  <c r="Q180" i="1" l="1"/>
  <c r="S180" i="1" s="1"/>
  <c r="J180" i="1" s="1"/>
  <c r="K180" i="1" l="1"/>
  <c r="M180" i="1"/>
  <c r="D180" i="1" s="1"/>
  <c r="R181" i="1"/>
  <c r="I180" i="1" l="1"/>
  <c r="L180" i="1" s="1"/>
  <c r="N180" i="1"/>
  <c r="E180" i="1" s="1"/>
  <c r="G180" i="1"/>
  <c r="H180" i="1"/>
  <c r="Q181" i="1" l="1"/>
  <c r="S181" i="1" s="1"/>
  <c r="J181" i="1" s="1"/>
  <c r="K181" i="1" s="1"/>
  <c r="R182" i="1" l="1"/>
  <c r="M181" i="1"/>
  <c r="D181" i="1" s="1"/>
  <c r="H181" i="1" s="1"/>
  <c r="I181" i="1"/>
  <c r="L181" i="1" s="1"/>
  <c r="N181" i="1"/>
  <c r="E181" i="1" s="1"/>
  <c r="G181" i="1" l="1"/>
  <c r="Q182" i="1"/>
  <c r="S182" i="1" s="1"/>
  <c r="J182" i="1" s="1"/>
  <c r="M182" i="1" l="1"/>
  <c r="D182" i="1" s="1"/>
  <c r="R183" i="1"/>
  <c r="K182" i="1"/>
  <c r="I182" i="1" l="1"/>
  <c r="L182" i="1" s="1"/>
  <c r="N182" i="1"/>
  <c r="E182" i="1" s="1"/>
  <c r="G182" i="1"/>
  <c r="H182" i="1"/>
  <c r="Q183" i="1" l="1"/>
  <c r="S183" i="1" s="1"/>
  <c r="J183" i="1" s="1"/>
  <c r="M183" i="1" l="1"/>
  <c r="D183" i="1" s="1"/>
  <c r="R184" i="1"/>
  <c r="K183" i="1"/>
  <c r="I183" i="1" l="1"/>
  <c r="L183" i="1" s="1"/>
  <c r="N183" i="1"/>
  <c r="E183" i="1" s="1"/>
  <c r="H183" i="1"/>
  <c r="G183" i="1"/>
  <c r="Q184" i="1" l="1"/>
  <c r="S184" i="1" s="1"/>
  <c r="J184" i="1" s="1"/>
  <c r="K184" i="1" s="1"/>
  <c r="R185" i="1" l="1"/>
  <c r="M184" i="1"/>
  <c r="D184" i="1" s="1"/>
  <c r="H184" i="1" s="1"/>
  <c r="I184" i="1"/>
  <c r="L184" i="1" s="1"/>
  <c r="N184" i="1"/>
  <c r="E184" i="1" s="1"/>
  <c r="Q185" i="1" l="1"/>
  <c r="S185" i="1" s="1"/>
  <c r="J185" i="1" s="1"/>
  <c r="K185" i="1" s="1"/>
  <c r="G184" i="1"/>
  <c r="R186" i="1" l="1"/>
  <c r="M185" i="1"/>
  <c r="D185" i="1" s="1"/>
  <c r="H185" i="1" s="1"/>
  <c r="N185" i="1"/>
  <c r="E185" i="1" s="1"/>
  <c r="I185" i="1"/>
  <c r="L185" i="1" s="1"/>
  <c r="G185" i="1" l="1"/>
  <c r="Q186" i="1"/>
  <c r="S186" i="1" s="1"/>
  <c r="J186" i="1" s="1"/>
  <c r="R187" i="1" l="1"/>
  <c r="M186" i="1"/>
  <c r="D186" i="1" s="1"/>
  <c r="K186" i="1"/>
  <c r="G186" i="1" l="1"/>
  <c r="H186" i="1"/>
  <c r="I186" i="1"/>
  <c r="L186" i="1" s="1"/>
  <c r="N186" i="1"/>
  <c r="E186" i="1" s="1"/>
  <c r="Q187" i="1" l="1"/>
  <c r="S187" i="1" s="1"/>
  <c r="J187" i="1" s="1"/>
  <c r="R188" i="1" l="1"/>
  <c r="M187" i="1"/>
  <c r="D187" i="1" s="1"/>
  <c r="K187" i="1"/>
  <c r="G187" i="1" l="1"/>
  <c r="H187" i="1"/>
  <c r="N187" i="1"/>
  <c r="E187" i="1" s="1"/>
  <c r="I187" i="1"/>
  <c r="L187" i="1" s="1"/>
  <c r="Q188" i="1" l="1"/>
  <c r="S188" i="1" s="1"/>
  <c r="J188" i="1" s="1"/>
  <c r="K188" i="1" l="1"/>
  <c r="R189" i="1"/>
  <c r="M188" i="1"/>
  <c r="D188" i="1" s="1"/>
  <c r="H188" i="1" l="1"/>
  <c r="G188" i="1"/>
  <c r="I188" i="1"/>
  <c r="L188" i="1" s="1"/>
  <c r="N188" i="1"/>
  <c r="E188" i="1" s="1"/>
  <c r="Q189" i="1" l="1"/>
  <c r="S189" i="1" s="1"/>
  <c r="J189" i="1" s="1"/>
  <c r="K189" i="1" l="1"/>
  <c r="M189" i="1"/>
  <c r="D189" i="1" s="1"/>
  <c r="R190" i="1"/>
  <c r="I189" i="1" l="1"/>
  <c r="L189" i="1" s="1"/>
  <c r="N189" i="1"/>
  <c r="E189" i="1" s="1"/>
  <c r="H189" i="1"/>
  <c r="G189" i="1"/>
  <c r="Q190" i="1" l="1"/>
  <c r="S190" i="1" s="1"/>
  <c r="J190" i="1" s="1"/>
  <c r="R191" i="1" l="1"/>
  <c r="M190" i="1"/>
  <c r="D190" i="1" s="1"/>
  <c r="K190" i="1"/>
  <c r="I190" i="1" l="1"/>
  <c r="L190" i="1" s="1"/>
  <c r="N190" i="1"/>
  <c r="E190" i="1" s="1"/>
  <c r="H190" i="1"/>
  <c r="G190" i="1"/>
  <c r="Q191" i="1" l="1"/>
  <c r="S191" i="1" s="1"/>
  <c r="J191" i="1" s="1"/>
  <c r="R192" i="1" l="1"/>
  <c r="M191" i="1"/>
  <c r="D191" i="1" s="1"/>
  <c r="K191" i="1"/>
  <c r="I191" i="1" l="1"/>
  <c r="L191" i="1" s="1"/>
  <c r="N191" i="1"/>
  <c r="E191" i="1" s="1"/>
  <c r="H191" i="1"/>
  <c r="G191" i="1"/>
  <c r="Q192" i="1" l="1"/>
  <c r="S192" i="1" s="1"/>
  <c r="J192" i="1" s="1"/>
  <c r="K192" i="1" l="1"/>
  <c r="M192" i="1"/>
  <c r="D192" i="1" s="1"/>
  <c r="R193" i="1"/>
  <c r="N192" i="1" l="1"/>
  <c r="E192" i="1" s="1"/>
  <c r="I192" i="1"/>
  <c r="L192" i="1" s="1"/>
  <c r="G192" i="1"/>
  <c r="H192" i="1"/>
  <c r="Q193" i="1" l="1"/>
  <c r="S193" i="1" s="1"/>
  <c r="J193" i="1" s="1"/>
  <c r="K193" i="1" l="1"/>
  <c r="R194" i="1"/>
  <c r="M193" i="1"/>
  <c r="D193" i="1" s="1"/>
  <c r="G193" i="1" l="1"/>
  <c r="H193" i="1"/>
  <c r="I193" i="1"/>
  <c r="L193" i="1" s="1"/>
  <c r="N193" i="1"/>
  <c r="E193" i="1" s="1"/>
  <c r="Q194" i="1" l="1"/>
  <c r="S194" i="1" s="1"/>
  <c r="J194" i="1" s="1"/>
  <c r="M194" i="1" l="1"/>
  <c r="D194" i="1" s="1"/>
  <c r="R195" i="1"/>
  <c r="K194" i="1"/>
  <c r="N194" i="1" l="1"/>
  <c r="E194" i="1" s="1"/>
  <c r="I194" i="1"/>
  <c r="L194" i="1" s="1"/>
  <c r="H194" i="1"/>
  <c r="G194" i="1"/>
  <c r="Q195" i="1" l="1"/>
  <c r="S195" i="1" s="1"/>
  <c r="J195" i="1" s="1"/>
  <c r="M195" i="1" s="1"/>
  <c r="D195" i="1" s="1"/>
  <c r="R196" i="1" l="1"/>
  <c r="K195" i="1"/>
  <c r="N195" i="1" s="1"/>
  <c r="E195" i="1" s="1"/>
  <c r="H195" i="1"/>
  <c r="G195" i="1"/>
  <c r="I195" i="1" l="1"/>
  <c r="L195" i="1" s="1"/>
  <c r="Q196" i="1" l="1"/>
  <c r="S196" i="1" s="1"/>
  <c r="J196" i="1" s="1"/>
  <c r="K196" i="1" s="1"/>
  <c r="R197" i="1" l="1"/>
  <c r="M196" i="1"/>
  <c r="D196" i="1" s="1"/>
  <c r="G196" i="1" s="1"/>
  <c r="I196" i="1"/>
  <c r="L196" i="1" s="1"/>
  <c r="N196" i="1"/>
  <c r="E196" i="1" s="1"/>
  <c r="Q197" i="1" l="1"/>
  <c r="S197" i="1" s="1"/>
  <c r="J197" i="1" s="1"/>
  <c r="M197" i="1" s="1"/>
  <c r="D197" i="1" s="1"/>
  <c r="H196" i="1"/>
  <c r="K197" i="1" l="1"/>
  <c r="I197" i="1" s="1"/>
  <c r="L197" i="1" s="1"/>
  <c r="R198" i="1"/>
  <c r="H197" i="1"/>
  <c r="G197" i="1"/>
  <c r="N197" i="1" l="1"/>
  <c r="E197" i="1" s="1"/>
  <c r="Q198" i="1"/>
  <c r="S198" i="1" s="1"/>
  <c r="J198" i="1" s="1"/>
  <c r="K198" i="1" s="1"/>
  <c r="R199" i="1" l="1"/>
  <c r="M198" i="1"/>
  <c r="D198" i="1" s="1"/>
  <c r="I198" i="1"/>
  <c r="L198" i="1" s="1"/>
  <c r="N198" i="1"/>
  <c r="E198" i="1" s="1"/>
  <c r="G198" i="1" l="1"/>
  <c r="H198" i="1"/>
  <c r="Q199" i="1"/>
  <c r="S199" i="1" s="1"/>
  <c r="J199" i="1" s="1"/>
  <c r="R200" i="1" l="1"/>
  <c r="M199" i="1"/>
  <c r="D199" i="1" s="1"/>
  <c r="K199" i="1"/>
  <c r="H199" i="1" l="1"/>
  <c r="G199" i="1"/>
  <c r="N199" i="1"/>
  <c r="E199" i="1" s="1"/>
  <c r="I199" i="1"/>
  <c r="L199" i="1" s="1"/>
  <c r="Q200" i="1" l="1"/>
  <c r="S200" i="1" s="1"/>
  <c r="J200" i="1" s="1"/>
  <c r="K200" i="1" l="1"/>
  <c r="M200" i="1"/>
  <c r="D200" i="1" s="1"/>
  <c r="R201" i="1"/>
  <c r="H200" i="1" l="1"/>
  <c r="G200" i="1"/>
  <c r="I200" i="1"/>
  <c r="L200" i="1" s="1"/>
  <c r="N200" i="1"/>
  <c r="E200" i="1" s="1"/>
  <c r="Q201" i="1" l="1"/>
  <c r="S201" i="1" s="1"/>
  <c r="J201" i="1" s="1"/>
  <c r="K201" i="1" l="1"/>
  <c r="M201" i="1"/>
  <c r="D201" i="1" s="1"/>
  <c r="R202" i="1"/>
  <c r="G201" i="1" l="1"/>
  <c r="H201" i="1"/>
  <c r="N201" i="1"/>
  <c r="E201" i="1" s="1"/>
  <c r="I201" i="1"/>
  <c r="L201" i="1" s="1"/>
  <c r="Q202" i="1" l="1"/>
  <c r="S202" i="1" s="1"/>
  <c r="J202" i="1" s="1"/>
  <c r="M202" i="1" l="1"/>
  <c r="D202" i="1" s="1"/>
  <c r="R203" i="1"/>
  <c r="K202" i="1"/>
  <c r="I202" i="1" l="1"/>
  <c r="L202" i="1" s="1"/>
  <c r="N202" i="1"/>
  <c r="E202" i="1" s="1"/>
  <c r="H202" i="1"/>
  <c r="G202" i="1"/>
  <c r="Q203" i="1" l="1"/>
  <c r="S203" i="1" s="1"/>
  <c r="J203" i="1" s="1"/>
  <c r="M203" i="1" l="1"/>
  <c r="D203" i="1" s="1"/>
  <c r="R204" i="1"/>
  <c r="K203" i="1"/>
  <c r="N203" i="1" l="1"/>
  <c r="E203" i="1" s="1"/>
  <c r="I203" i="1"/>
  <c r="L203" i="1" s="1"/>
  <c r="H203" i="1"/>
  <c r="G203" i="1"/>
  <c r="Q204" i="1" l="1"/>
  <c r="S204" i="1" s="1"/>
  <c r="J204" i="1" s="1"/>
  <c r="K204" i="1" l="1"/>
  <c r="M204" i="1"/>
  <c r="D204" i="1" s="1"/>
  <c r="H204" i="1" l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<sst xmlns="http://schemas.openxmlformats.org/spreadsheetml/2006/main" count="44" uniqueCount="40">
  <si>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</si>
  <si>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</si>
  <si>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</si>
  <si>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</si>
  <si>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</si>
  <si>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</si>
  <si>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</si>
  <si>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</si>
  <si>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</si>
  <si>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</si>
  <si>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</si>
  <si>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</si>
  <si>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</si>
  <si>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</si>
  <si>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</si>
  <si>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</si>
  <si>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</si>
  <si>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</si>
  <si>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</si>
  <si>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</si>
  <si>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</si>
  <si>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</si>
  <si>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</si>
  <si>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</si>
  <si>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</si>
  <si>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</si>
  <si>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</si>
  <si>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</si>
  <si>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</si>
  <si>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</si>
  <si>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</si>
  <si>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</si>
  <si>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</si>
  <si>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</si>
  <si>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</si>
  <si>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</si>
  <si>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</si>
  <si>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</si>
  <si>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</si>
  <si>
    <t>SIRS LAST CONFIRMED SINCE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</si>
</sst>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9" xfId="1" applyNumberFormat="1" applyFon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3723</c:v>
                </c:pt>
                <c:pt idx="30" formatCode="0">
                  <c:v>4039</c:v>
                </c:pt>
                <c:pt idx="31" formatCode="0">
                  <c:v>4432</c:v>
                </c:pt>
                <c:pt idx="32" formatCode="0">
                  <c:v>4842</c:v>
                </c:pt>
                <c:pt idx="33" formatCode="0">
                  <c:v>5219</c:v>
                </c:pt>
                <c:pt idx="34" formatCode="0">
                  <c:v>5625</c:v>
                </c:pt>
                <c:pt idx="35" formatCode="0">
                  <c:v>5784</c:v>
                </c:pt>
                <c:pt idx="36" formatCode="0">
                  <c:v>5913</c:v>
                </c:pt>
                <c:pt idx="37" formatCode="0">
                  <c:v>6010</c:v>
                </c:pt>
                <c:pt idx="38" formatCode="0">
                  <c:v>6073</c:v>
                </c:pt>
                <c:pt idx="39" formatCode="0">
                  <c:v>6099</c:v>
                </c:pt>
                <c:pt idx="40" formatCode="0">
                  <c:v>6099</c:v>
                </c:pt>
                <c:pt idx="41" formatCode="0">
                  <c:v>6099</c:v>
                </c:pt>
                <c:pt idx="42" formatCode="0">
                  <c:v>6099</c:v>
                </c:pt>
                <c:pt idx="43" formatCode="0">
                  <c:v>6099</c:v>
                </c:pt>
                <c:pt idx="44" formatCode="0">
                  <c:v>6099</c:v>
                </c:pt>
                <c:pt idx="45" formatCode="0">
                  <c:v>6099</c:v>
                </c:pt>
                <c:pt idx="46" formatCode="0">
                  <c:v>6099</c:v>
                </c:pt>
                <c:pt idx="47" formatCode="0">
                  <c:v>6099</c:v>
                </c:pt>
                <c:pt idx="48" formatCode="0">
                  <c:v>6099</c:v>
                </c:pt>
                <c:pt idx="49">
                  <c:v>6099</c:v>
                </c:pt>
                <c:pt idx="50">
                  <c:v>6099</c:v>
                </c:pt>
                <c:pt idx="51">
                  <c:v>6099</c:v>
                </c:pt>
                <c:pt idx="52">
                  <c:v>6099</c:v>
                </c:pt>
                <c:pt idx="53">
                  <c:v>6099</c:v>
                </c:pt>
                <c:pt idx="54">
                  <c:v>6099</c:v>
                </c:pt>
                <c:pt idx="55">
                  <c:v>6099</c:v>
                </c:pt>
                <c:pt idx="56">
                  <c:v>6099</c:v>
                </c:pt>
                <c:pt idx="57">
                  <c:v>6099</c:v>
                </c:pt>
                <c:pt idx="58">
                  <c:v>6099</c:v>
                </c:pt>
                <c:pt idx="59">
                  <c:v>6099</c:v>
                </c:pt>
                <c:pt idx="60">
                  <c:v>6099</c:v>
                </c:pt>
                <c:pt idx="61">
                  <c:v>6099</c:v>
                </c:pt>
                <c:pt idx="62">
                  <c:v>6099</c:v>
                </c:pt>
                <c:pt idx="63">
                  <c:v>6099</c:v>
                </c:pt>
                <c:pt idx="64">
                  <c:v>6099</c:v>
                </c:pt>
                <c:pt idx="65">
                  <c:v>6099</c:v>
                </c:pt>
                <c:pt idx="66">
                  <c:v>6099</c:v>
                </c:pt>
                <c:pt idx="67">
                  <c:v>6099</c:v>
                </c:pt>
                <c:pt idx="68">
                  <c:v>6099</c:v>
                </c:pt>
                <c:pt idx="69">
                  <c:v>6099</c:v>
                </c:pt>
                <c:pt idx="70">
                  <c:v>6099</c:v>
                </c:pt>
                <c:pt idx="71">
                  <c:v>6099</c:v>
                </c:pt>
                <c:pt idx="72">
                  <c:v>6099</c:v>
                </c:pt>
                <c:pt idx="73">
                  <c:v>6099</c:v>
                </c:pt>
                <c:pt idx="74">
                  <c:v>6099</c:v>
                </c:pt>
                <c:pt idx="75">
                  <c:v>6099</c:v>
                </c:pt>
                <c:pt idx="76">
                  <c:v>6099</c:v>
                </c:pt>
                <c:pt idx="77">
                  <c:v>6099</c:v>
                </c:pt>
                <c:pt idx="78">
                  <c:v>6099</c:v>
                </c:pt>
                <c:pt idx="79">
                  <c:v>6099</c:v>
                </c:pt>
                <c:pt idx="80">
                  <c:v>6099</c:v>
                </c:pt>
                <c:pt idx="81">
                  <c:v>6099</c:v>
                </c:pt>
                <c:pt idx="82">
                  <c:v>6099</c:v>
                </c:pt>
                <c:pt idx="83">
                  <c:v>6099</c:v>
                </c:pt>
                <c:pt idx="84">
                  <c:v>6099</c:v>
                </c:pt>
                <c:pt idx="85">
                  <c:v>6099</c:v>
                </c:pt>
                <c:pt idx="86">
                  <c:v>6099</c:v>
                </c:pt>
                <c:pt idx="87">
                  <c:v>6099</c:v>
                </c:pt>
                <c:pt idx="88">
                  <c:v>6099</c:v>
                </c:pt>
                <c:pt idx="89">
                  <c:v>6099</c:v>
                </c:pt>
                <c:pt idx="90">
                  <c:v>6099</c:v>
                </c:pt>
                <c:pt idx="91">
                  <c:v>6099</c:v>
                </c:pt>
                <c:pt idx="92">
                  <c:v>6099</c:v>
                </c:pt>
                <c:pt idx="93">
                  <c:v>6099</c:v>
                </c:pt>
                <c:pt idx="94">
                  <c:v>6099</c:v>
                </c:pt>
                <c:pt idx="95">
                  <c:v>6099</c:v>
                </c:pt>
                <c:pt idx="96">
                  <c:v>6099</c:v>
                </c:pt>
                <c:pt idx="97">
                  <c:v>6099</c:v>
                </c:pt>
                <c:pt idx="98">
                  <c:v>6099</c:v>
                </c:pt>
                <c:pt idx="99">
                  <c:v>6099</c:v>
                </c:pt>
                <c:pt idx="100">
                  <c:v>6099</c:v>
                </c:pt>
                <c:pt idx="101">
                  <c:v>6099</c:v>
                </c:pt>
                <c:pt idx="102">
                  <c:v>6099</c:v>
                </c:pt>
                <c:pt idx="103">
                  <c:v>6099</c:v>
                </c:pt>
                <c:pt idx="104">
                  <c:v>6099</c:v>
                </c:pt>
                <c:pt idx="105">
                  <c:v>6099</c:v>
                </c:pt>
                <c:pt idx="106">
                  <c:v>6099</c:v>
                </c:pt>
                <c:pt idx="107">
                  <c:v>6099</c:v>
                </c:pt>
                <c:pt idx="108">
                  <c:v>6099</c:v>
                </c:pt>
                <c:pt idx="109">
                  <c:v>6099</c:v>
                </c:pt>
                <c:pt idx="110">
                  <c:v>6099</c:v>
                </c:pt>
                <c:pt idx="111">
                  <c:v>6099</c:v>
                </c:pt>
                <c:pt idx="112">
                  <c:v>6099</c:v>
                </c:pt>
                <c:pt idx="113">
                  <c:v>6099</c:v>
                </c:pt>
                <c:pt idx="114">
                  <c:v>6099</c:v>
                </c:pt>
                <c:pt idx="115">
                  <c:v>6099</c:v>
                </c:pt>
                <c:pt idx="116">
                  <c:v>6099</c:v>
                </c:pt>
                <c:pt idx="117">
                  <c:v>6099</c:v>
                </c:pt>
                <c:pt idx="118">
                  <c:v>6099</c:v>
                </c:pt>
                <c:pt idx="119">
                  <c:v>6099</c:v>
                </c:pt>
                <c:pt idx="120">
                  <c:v>6099</c:v>
                </c:pt>
                <c:pt idx="121">
                  <c:v>6099</c:v>
                </c:pt>
                <c:pt idx="122">
                  <c:v>6099</c:v>
                </c:pt>
                <c:pt idx="123">
                  <c:v>6099</c:v>
                </c:pt>
                <c:pt idx="124">
                  <c:v>6099</c:v>
                </c:pt>
                <c:pt idx="125">
                  <c:v>6099</c:v>
                </c:pt>
                <c:pt idx="126">
                  <c:v>6099</c:v>
                </c:pt>
                <c:pt idx="127">
                  <c:v>6099</c:v>
                </c:pt>
                <c:pt idx="128">
                  <c:v>6099</c:v>
                </c:pt>
                <c:pt idx="129">
                  <c:v>6099</c:v>
                </c:pt>
                <c:pt idx="130">
                  <c:v>6099</c:v>
                </c:pt>
                <c:pt idx="131">
                  <c:v>6099</c:v>
                </c:pt>
                <c:pt idx="132">
                  <c:v>6099</c:v>
                </c:pt>
                <c:pt idx="133">
                  <c:v>6099</c:v>
                </c:pt>
                <c:pt idx="134">
                  <c:v>6099</c:v>
                </c:pt>
                <c:pt idx="135">
                  <c:v>6099</c:v>
                </c:pt>
                <c:pt idx="136">
                  <c:v>6099</c:v>
                </c:pt>
                <c:pt idx="137">
                  <c:v>6099</c:v>
                </c:pt>
                <c:pt idx="138">
                  <c:v>6099</c:v>
                </c:pt>
                <c:pt idx="139">
                  <c:v>6099</c:v>
                </c:pt>
                <c:pt idx="140">
                  <c:v>6099</c:v>
                </c:pt>
                <c:pt idx="141">
                  <c:v>6099</c:v>
                </c:pt>
                <c:pt idx="142">
                  <c:v>6099</c:v>
                </c:pt>
                <c:pt idx="143">
                  <c:v>6099</c:v>
                </c:pt>
                <c:pt idx="144">
                  <c:v>6099</c:v>
                </c:pt>
                <c:pt idx="145">
                  <c:v>6099</c:v>
                </c:pt>
                <c:pt idx="146">
                  <c:v>6099</c:v>
                </c:pt>
                <c:pt idx="147">
                  <c:v>6099</c:v>
                </c:pt>
                <c:pt idx="148">
                  <c:v>6099</c:v>
                </c:pt>
                <c:pt idx="149">
                  <c:v>6099</c:v>
                </c:pt>
                <c:pt idx="150">
                  <c:v>6099</c:v>
                </c:pt>
                <c:pt idx="151">
                  <c:v>6099</c:v>
                </c:pt>
                <c:pt idx="152">
                  <c:v>6099</c:v>
                </c:pt>
                <c:pt idx="153">
                  <c:v>6099</c:v>
                </c:pt>
                <c:pt idx="154">
                  <c:v>6099</c:v>
                </c:pt>
                <c:pt idx="155">
                  <c:v>6099</c:v>
                </c:pt>
                <c:pt idx="156">
                  <c:v>6099</c:v>
                </c:pt>
                <c:pt idx="157">
                  <c:v>6099</c:v>
                </c:pt>
                <c:pt idx="158">
                  <c:v>6099</c:v>
                </c:pt>
                <c:pt idx="159">
                  <c:v>6099</c:v>
                </c:pt>
                <c:pt idx="160">
                  <c:v>6099</c:v>
                </c:pt>
                <c:pt idx="161">
                  <c:v>6099</c:v>
                </c:pt>
                <c:pt idx="162">
                  <c:v>6099</c:v>
                </c:pt>
                <c:pt idx="163">
                  <c:v>6099</c:v>
                </c:pt>
                <c:pt idx="164">
                  <c:v>6099</c:v>
                </c:pt>
                <c:pt idx="165">
                  <c:v>6099</c:v>
                </c:pt>
                <c:pt idx="166">
                  <c:v>6099</c:v>
                </c:pt>
                <c:pt idx="167">
                  <c:v>6099</c:v>
                </c:pt>
                <c:pt idx="168">
                  <c:v>6099</c:v>
                </c:pt>
                <c:pt idx="169">
                  <c:v>6099</c:v>
                </c:pt>
                <c:pt idx="170">
                  <c:v>6099</c:v>
                </c:pt>
                <c:pt idx="171">
                  <c:v>6099</c:v>
                </c:pt>
                <c:pt idx="172">
                  <c:v>6099</c:v>
                </c:pt>
                <c:pt idx="173">
                  <c:v>6099</c:v>
                </c:pt>
                <c:pt idx="174">
                  <c:v>6099</c:v>
                </c:pt>
                <c:pt idx="175">
                  <c:v>6099</c:v>
                </c:pt>
                <c:pt idx="176">
                  <c:v>6099</c:v>
                </c:pt>
                <c:pt idx="177">
                  <c:v>6099</c:v>
                </c:pt>
                <c:pt idx="178">
                  <c:v>6099</c:v>
                </c:pt>
                <c:pt idx="179">
                  <c:v>6099</c:v>
                </c:pt>
                <c:pt idx="180">
                  <c:v>6099</c:v>
                </c:pt>
                <c:pt idx="181">
                  <c:v>6099</c:v>
                </c:pt>
                <c:pt idx="182">
                  <c:v>6099</c:v>
                </c:pt>
                <c:pt idx="183">
                  <c:v>6099</c:v>
                </c:pt>
                <c:pt idx="184">
                  <c:v>6099</c:v>
                </c:pt>
                <c:pt idx="185">
                  <c:v>6099</c:v>
                </c:pt>
                <c:pt idx="186">
                  <c:v>6099</c:v>
                </c:pt>
                <c:pt idx="187">
                  <c:v>6099</c:v>
                </c:pt>
                <c:pt idx="188">
                  <c:v>6099</c:v>
                </c:pt>
                <c:pt idx="189">
                  <c:v>6099</c:v>
                </c:pt>
                <c:pt idx="190">
                  <c:v>6099</c:v>
                </c:pt>
                <c:pt idx="191">
                  <c:v>6099</c:v>
                </c:pt>
                <c:pt idx="192">
                  <c:v>6099</c:v>
                </c:pt>
                <c:pt idx="193">
                  <c:v>6099</c:v>
                </c:pt>
                <c:pt idx="194">
                  <c:v>6099</c:v>
                </c:pt>
                <c:pt idx="195">
                  <c:v>6099</c:v>
                </c:pt>
                <c:pt idx="196">
                  <c:v>6099</c:v>
                </c:pt>
                <c:pt idx="197">
                  <c:v>6099</c:v>
                </c:pt>
                <c:pt idx="198">
                  <c:v>6099</c:v>
                </c:pt>
                <c:pt idx="199">
                  <c:v>6099</c:v>
                </c:pt>
                <c:pt idx="200">
                  <c:v>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3476</c:v>
                </c:pt>
                <c:pt idx="30" formatCode="0">
                  <c:v>3758</c:v>
                </c:pt>
                <c:pt idx="31" formatCode="0">
                  <c:v>4058</c:v>
                </c:pt>
                <c:pt idx="32" formatCode="0">
                  <c:v>4379</c:v>
                </c:pt>
                <c:pt idx="33" formatCode="0">
                  <c:v>4635</c:v>
                </c:pt>
                <c:pt idx="34" formatCode="0">
                  <c:v>4926</c:v>
                </c:pt>
                <c:pt idx="35" formatCode="0">
                  <c:v>5085</c:v>
                </c:pt>
                <c:pt idx="36" formatCode="0">
                  <c:v>5214</c:v>
                </c:pt>
                <c:pt idx="37" formatCode="0">
                  <c:v>5311</c:v>
                </c:pt>
                <c:pt idx="38" formatCode="0">
                  <c:v>5374</c:v>
                </c:pt>
                <c:pt idx="39" formatCode="0">
                  <c:v>5400</c:v>
                </c:pt>
                <c:pt idx="40" formatCode="0">
                  <c:v>5386</c:v>
                </c:pt>
                <c:pt idx="41" formatCode="0">
                  <c:v>5330</c:v>
                </c:pt>
                <c:pt idx="42" formatCode="0">
                  <c:v>5228</c:v>
                </c:pt>
                <c:pt idx="43" formatCode="0">
                  <c:v>5077</c:v>
                </c:pt>
                <c:pt idx="44" formatCode="0">
                  <c:v>4874</c:v>
                </c:pt>
                <c:pt idx="45" formatCode="0">
                  <c:v>4616</c:v>
                </c:pt>
                <c:pt idx="46" formatCode="0">
                  <c:v>4302</c:v>
                </c:pt>
                <c:pt idx="47" formatCode="0">
                  <c:v>3932</c:v>
                </c:pt>
                <c:pt idx="48" formatCode="0">
                  <c:v>3509</c:v>
                </c:pt>
                <c:pt idx="49">
                  <c:v>3043</c:v>
                </c:pt>
                <c:pt idx="50">
                  <c:v>2547</c:v>
                </c:pt>
                <c:pt idx="51">
                  <c:v>2043</c:v>
                </c:pt>
                <c:pt idx="52">
                  <c:v>1556</c:v>
                </c:pt>
                <c:pt idx="53">
                  <c:v>1114</c:v>
                </c:pt>
                <c:pt idx="54">
                  <c:v>742</c:v>
                </c:pt>
                <c:pt idx="55">
                  <c:v>455</c:v>
                </c:pt>
                <c:pt idx="56">
                  <c:v>254</c:v>
                </c:pt>
                <c:pt idx="57">
                  <c:v>127</c:v>
                </c:pt>
                <c:pt idx="58">
                  <c:v>56</c:v>
                </c:pt>
                <c:pt idx="59">
                  <c:v>22</c:v>
                </c:pt>
                <c:pt idx="60">
                  <c:v>7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56"/>
          <c:min val="438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  <a:r>
                  <a:rPr lang="es-ES" baseline="0"/>
                  <a:t> </a:t>
                </a: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MODEL'!$C$17:$C$204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133</c:v>
                </c:pt>
                <c:pt idx="1">
                  <c:v>160</c:v>
                </c:pt>
                <c:pt idx="2">
                  <c:v>224</c:v>
                </c:pt>
                <c:pt idx="3">
                  <c:v>283</c:v>
                </c:pt>
                <c:pt idx="4">
                  <c:v>338</c:v>
                </c:pt>
                <c:pt idx="5">
                  <c:v>394</c:v>
                </c:pt>
                <c:pt idx="6">
                  <c:v>523</c:v>
                </c:pt>
                <c:pt idx="7">
                  <c:v>666</c:v>
                </c:pt>
                <c:pt idx="8">
                  <c:v>842</c:v>
                </c:pt>
                <c:pt idx="9">
                  <c:v>1028</c:v>
                </c:pt>
                <c:pt idx="10" formatCode="0">
                  <c:v>1347</c:v>
                </c:pt>
                <c:pt idx="11">
                  <c:v>1572</c:v>
                </c:pt>
                <c:pt idx="12">
                  <c:v>1815</c:v>
                </c:pt>
                <c:pt idx="13">
                  <c:v>2066</c:v>
                </c:pt>
                <c:pt idx="14">
                  <c:v>2465</c:v>
                </c:pt>
                <c:pt idx="15">
                  <c:v>2894</c:v>
                </c:pt>
                <c:pt idx="16">
                  <c:v>3194</c:v>
                </c:pt>
                <c:pt idx="17">
                  <c:v>3738</c:v>
                </c:pt>
                <c:pt idx="18">
                  <c:v>4009</c:v>
                </c:pt>
                <c:pt idx="19">
                  <c:v>4291</c:v>
                </c:pt>
                <c:pt idx="20">
                  <c:v>4590</c:v>
                </c:pt>
                <c:pt idx="21">
                  <c:v>4823</c:v>
                </c:pt>
                <c:pt idx="22">
                  <c:v>5085</c:v>
                </c:pt>
                <c:pt idx="23">
                  <c:v>5214</c:v>
                </c:pt>
                <c:pt idx="24">
                  <c:v>5311</c:v>
                </c:pt>
                <c:pt idx="25">
                  <c:v>5374</c:v>
                </c:pt>
                <c:pt idx="26">
                  <c:v>5400</c:v>
                </c:pt>
                <c:pt idx="27">
                  <c:v>5386</c:v>
                </c:pt>
                <c:pt idx="28">
                  <c:v>5330</c:v>
                </c:pt>
                <c:pt idx="29">
                  <c:v>5228</c:v>
                </c:pt>
                <c:pt idx="30">
                  <c:v>5077</c:v>
                </c:pt>
                <c:pt idx="31">
                  <c:v>4874</c:v>
                </c:pt>
                <c:pt idx="32">
                  <c:v>4616</c:v>
                </c:pt>
                <c:pt idx="33">
                  <c:v>4302</c:v>
                </c:pt>
                <c:pt idx="34">
                  <c:v>3932</c:v>
                </c:pt>
                <c:pt idx="35">
                  <c:v>3509</c:v>
                </c:pt>
                <c:pt idx="36">
                  <c:v>3043</c:v>
                </c:pt>
                <c:pt idx="37">
                  <c:v>2547</c:v>
                </c:pt>
                <c:pt idx="38">
                  <c:v>2043</c:v>
                </c:pt>
                <c:pt idx="39">
                  <c:v>1556</c:v>
                </c:pt>
                <c:pt idx="40">
                  <c:v>1114</c:v>
                </c:pt>
                <c:pt idx="41">
                  <c:v>742</c:v>
                </c:pt>
                <c:pt idx="42">
                  <c:v>455</c:v>
                </c:pt>
                <c:pt idx="43">
                  <c:v>254</c:v>
                </c:pt>
                <c:pt idx="44">
                  <c:v>127</c:v>
                </c:pt>
                <c:pt idx="45">
                  <c:v>56</c:v>
                </c:pt>
                <c:pt idx="46">
                  <c:v>22</c:v>
                </c:pt>
                <c:pt idx="47">
                  <c:v>7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MODEL'!$C$17:$C$204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 formatCode="0">
                  <c:v>3758</c:v>
                </c:pt>
                <c:pt idx="18">
                  <c:v>4058</c:v>
                </c:pt>
                <c:pt idx="19">
                  <c:v>4379</c:v>
                </c:pt>
                <c:pt idx="20">
                  <c:v>4635</c:v>
                </c:pt>
                <c:pt idx="21">
                  <c:v>4926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30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1</xdr:row>
      <xdr:rowOff>3634</xdr:rowOff>
    </xdr:from>
    <xdr:to>
      <xdr:col>39</xdr:col>
      <xdr:colOff>605115</xdr:colOff>
      <xdr:row>20</xdr:row>
      <xdr:rowOff>183931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A25" zoomScale="70" zoomScaleNormal="70" workbookViewId="0">
      <selection activeCell="H44" sqref="H4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4" t="s">
        <v>31</v>
      </c>
      <c r="C2" s="165"/>
      <c r="D2" s="165"/>
      <c r="E2" s="165"/>
      <c r="F2" s="165"/>
      <c r="G2" s="166"/>
      <c r="H2" s="167" t="s">
        <v>32</v>
      </c>
      <c r="I2" s="168"/>
      <c r="J2" s="168"/>
      <c r="K2" s="168"/>
      <c r="L2" s="168"/>
      <c r="M2" s="168"/>
      <c r="N2" s="169"/>
      <c r="P2" s="167" t="s">
        <v>29</v>
      </c>
      <c r="Q2" s="168"/>
      <c r="R2" s="168"/>
      <c r="S2" s="168"/>
      <c r="T2" s="168"/>
      <c r="U2" s="169"/>
      <c r="W2" s="170" t="s">
        <v>17</v>
      </c>
      <c r="X2" s="171"/>
      <c r="Y2" s="171"/>
      <c r="Z2" s="172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73" t="s">
        <v>25</v>
      </c>
      <c r="Q3" s="174"/>
      <c r="R3" s="174"/>
      <c r="S3" s="174"/>
      <c r="T3" s="175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76" t="s">
        <v>26</v>
      </c>
      <c r="Q4" s="177"/>
      <c r="R4" s="177"/>
      <c r="S4" s="177"/>
      <c r="T4" s="178"/>
      <c r="U4" s="65">
        <f>1084.3*1000</f>
        <v>1084300</v>
      </c>
      <c r="W4" s="41">
        <f>(4/100)/17.45</f>
        <v>2.2922636103151865E-3</v>
      </c>
      <c r="X4" s="42">
        <f>(S13+T13+U13+W4*(Q13+R13))/(2*Q13)</f>
        <v>2.9729431146414209E-3</v>
      </c>
      <c r="Y4" s="42">
        <f>(T13+Q13*(W4-X4))/(P13*Q13)</f>
        <v>2.4342000424345243E-5</v>
      </c>
      <c r="Z4" s="43">
        <f>(S13 + Y4*P13*Q13)/R13</f>
        <v>-0.1743444227911734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73" t="s">
        <v>27</v>
      </c>
      <c r="Q5" s="174"/>
      <c r="R5" s="174"/>
      <c r="S5" s="174"/>
      <c r="T5" s="175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73" t="s">
        <v>33</v>
      </c>
      <c r="Q6" s="174"/>
      <c r="R6" s="174"/>
      <c r="S6" s="174"/>
      <c r="T6" s="175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73" t="s">
        <v>34</v>
      </c>
      <c r="Q7" s="174"/>
      <c r="R7" s="174"/>
      <c r="S7" s="174"/>
      <c r="T7" s="175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73" t="s">
        <v>35</v>
      </c>
      <c r="Q8" s="174"/>
      <c r="R8" s="174"/>
      <c r="S8" s="174"/>
      <c r="T8" s="175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79" t="s">
        <v>28</v>
      </c>
      <c r="Q9" s="180"/>
      <c r="R9" s="180"/>
      <c r="S9" s="180"/>
      <c r="T9" s="181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67" t="s">
        <v>39</v>
      </c>
      <c r="Q11" s="168"/>
      <c r="R11" s="168"/>
      <c r="S11" s="168"/>
      <c r="T11" s="168"/>
      <c r="U11" s="169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SUM(I17:I37)/COUNT(I17:I37)</f>
        <v>4882.333333333333</v>
      </c>
      <c r="Q13" s="21">
        <f t="shared" ref="Q13:U13" si="8">SUM(J17:J37)/COUNT(J17:J37)</f>
        <v>1801.952380952381</v>
      </c>
      <c r="R13" s="21">
        <f t="shared" si="8"/>
        <v>88.428571428571431</v>
      </c>
      <c r="S13" s="21">
        <f t="shared" si="8"/>
        <v>-229.57142857142858</v>
      </c>
      <c r="T13" s="21">
        <f t="shared" si="8"/>
        <v>215.38095238095238</v>
      </c>
      <c r="U13" s="29">
        <f t="shared" si="8"/>
        <v>20.571428571428573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139" t="s">
        <v>24</v>
      </c>
      <c r="T16" s="68" t="s">
        <v>30</v>
      </c>
      <c r="U16" s="69" t="s">
        <v>36</v>
      </c>
      <c r="V16" s="69" t="s">
        <v>1</v>
      </c>
      <c r="W16" s="69" t="s">
        <v>37</v>
      </c>
      <c r="X16" s="75" t="s">
        <v>38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>Y$4*((1+W$4-X$4)*(1+W$4+Z$4)-X$4)</f>
        <v>2.0067820958779388E-5</v>
      </c>
      <c r="Q17" s="67">
        <f>(1+W$4-X$4)*(1+W$4+Z$4)-Y$4*((Z$4*K16)+((I16+J16)*(1+W$4+Z$4)))</f>
        <v>0.69099536487407132</v>
      </c>
      <c r="R17" s="67">
        <f>-J16*(1+W$4+Z$4)</f>
        <v>-92.730158171743867</v>
      </c>
      <c r="S17" s="132">
        <f>INT((-Q17+SQRT((Q17^2)-(4*P17*R17)))/(2*P17))</f>
        <v>133</v>
      </c>
      <c r="T17" s="32">
        <f t="shared" ref="T17:T26" si="9">J17</f>
        <v>135</v>
      </c>
      <c r="U17" s="50">
        <f t="shared" ref="U17:U31" si="10">S17-T17</f>
        <v>-2</v>
      </c>
      <c r="V17" s="99">
        <f t="shared" ref="V17:V31" si="11">U17/T17</f>
        <v>-1.4814814814814815E-2</v>
      </c>
      <c r="W17" s="33">
        <f>U17</f>
        <v>-2</v>
      </c>
      <c r="X17" s="72">
        <f>W17/T17</f>
        <v>-1.4814814814814815E-2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ref="P18:P31" si="12">Y$4*((1+W$4-X$4)*(1+W$4+Z$4)-X$4)</f>
        <v>2.0067820958779388E-5</v>
      </c>
      <c r="Q18" s="38">
        <f t="shared" ref="Q18:Q31" si="13">(1+W$4-X$4)*(1+W$4+Z$4)-Y$4*((Z$4*K17)+((I17+J17)*(1+W$4+Z$4)))</f>
        <v>0.69103567268745647</v>
      </c>
      <c r="R18" s="38">
        <f t="shared" ref="R18:R31" si="14">-J17*(1+W$4+Z$4)</f>
        <v>-111.77295851058412</v>
      </c>
      <c r="S18" s="133">
        <f t="shared" ref="S18:S26" si="15">INT((-Q18+SQRT((Q18^2)-(4*P18*R18)))/(2*P18))</f>
        <v>160</v>
      </c>
      <c r="T18" s="7">
        <f t="shared" si="9"/>
        <v>189</v>
      </c>
      <c r="U18" s="2">
        <f t="shared" si="10"/>
        <v>-29</v>
      </c>
      <c r="V18" s="100">
        <f t="shared" si="11"/>
        <v>-0.15343915343915343</v>
      </c>
      <c r="W18" s="25">
        <f t="shared" ref="W18:W31" si="16">W17+U18</f>
        <v>-31</v>
      </c>
      <c r="X18" s="73">
        <f t="shared" ref="X18:X35" si="17">W18/T18</f>
        <v>-0.16402116402116401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12"/>
        <v>2.0067820958779388E-5</v>
      </c>
      <c r="Q19" s="70">
        <f t="shared" si="13"/>
        <v>0.6910802243928551</v>
      </c>
      <c r="R19" s="70">
        <f t="shared" si="14"/>
        <v>-156.48214191481776</v>
      </c>
      <c r="S19" s="134">
        <f t="shared" si="15"/>
        <v>224</v>
      </c>
      <c r="T19" s="8">
        <f t="shared" si="9"/>
        <v>239</v>
      </c>
      <c r="U19" s="3">
        <f t="shared" si="10"/>
        <v>-15</v>
      </c>
      <c r="V19" s="101">
        <f t="shared" si="11"/>
        <v>-6.2761506276150625E-2</v>
      </c>
      <c r="W19" s="13">
        <f t="shared" si="16"/>
        <v>-46</v>
      </c>
      <c r="X19" s="74">
        <f t="shared" si="17"/>
        <v>-0.19246861924686193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12"/>
        <v>2.0067820958779388E-5</v>
      </c>
      <c r="Q20" s="38">
        <f t="shared" si="13"/>
        <v>0.69112053220624026</v>
      </c>
      <c r="R20" s="38">
        <f t="shared" si="14"/>
        <v>-197.87953395577486</v>
      </c>
      <c r="S20" s="133">
        <f t="shared" si="15"/>
        <v>283</v>
      </c>
      <c r="T20" s="7">
        <f t="shared" si="9"/>
        <v>285</v>
      </c>
      <c r="U20" s="2">
        <f t="shared" si="10"/>
        <v>-2</v>
      </c>
      <c r="V20" s="100">
        <f t="shared" si="11"/>
        <v>-7.0175438596491229E-3</v>
      </c>
      <c r="W20" s="25">
        <f t="shared" si="16"/>
        <v>-48</v>
      </c>
      <c r="X20" s="73">
        <f t="shared" si="17"/>
        <v>-0.16842105263157894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12"/>
        <v>2.0067820958779388E-5</v>
      </c>
      <c r="Q21" s="70">
        <f t="shared" si="13"/>
        <v>0.69112053220624026</v>
      </c>
      <c r="R21" s="70">
        <f t="shared" si="14"/>
        <v>-235.96513463345536</v>
      </c>
      <c r="S21" s="134">
        <f t="shared" si="15"/>
        <v>338</v>
      </c>
      <c r="T21" s="8">
        <f t="shared" si="9"/>
        <v>333</v>
      </c>
      <c r="U21" s="3">
        <f t="shared" si="10"/>
        <v>5</v>
      </c>
      <c r="V21" s="101">
        <f t="shared" si="11"/>
        <v>1.5015015015015015E-2</v>
      </c>
      <c r="W21" s="13">
        <f t="shared" si="16"/>
        <v>-43</v>
      </c>
      <c r="X21" s="74">
        <f t="shared" si="17"/>
        <v>-0.12912912912912913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12"/>
        <v>2.0067820958779388E-5</v>
      </c>
      <c r="Q22" s="38">
        <f t="shared" si="13"/>
        <v>0.69116084001962541</v>
      </c>
      <c r="R22" s="38">
        <f t="shared" si="14"/>
        <v>-275.70663099277414</v>
      </c>
      <c r="S22" s="133">
        <f t="shared" si="15"/>
        <v>394</v>
      </c>
      <c r="T22" s="7">
        <f t="shared" si="9"/>
        <v>444</v>
      </c>
      <c r="U22" s="2">
        <f t="shared" si="10"/>
        <v>-50</v>
      </c>
      <c r="V22" s="100">
        <f t="shared" si="11"/>
        <v>-0.11261261261261261</v>
      </c>
      <c r="W22" s="25">
        <f t="shared" si="16"/>
        <v>-93</v>
      </c>
      <c r="X22" s="73">
        <f t="shared" si="17"/>
        <v>-0.20945945945945946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12"/>
        <v>2.0067820958779388E-5</v>
      </c>
      <c r="Q23" s="70">
        <f t="shared" si="13"/>
        <v>0.69120114783301045</v>
      </c>
      <c r="R23" s="70">
        <f t="shared" si="14"/>
        <v>-367.60884132369887</v>
      </c>
      <c r="S23" s="134">
        <f t="shared" si="15"/>
        <v>523</v>
      </c>
      <c r="T23" s="8">
        <f t="shared" si="9"/>
        <v>567</v>
      </c>
      <c r="U23" s="3">
        <f t="shared" si="10"/>
        <v>-44</v>
      </c>
      <c r="V23" s="101">
        <f t="shared" si="11"/>
        <v>-7.7601410934744264E-2</v>
      </c>
      <c r="W23" s="13">
        <f t="shared" si="16"/>
        <v>-137</v>
      </c>
      <c r="X23" s="74">
        <f t="shared" si="17"/>
        <v>-0.24162257495590828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12"/>
        <v>2.0067820958779388E-5</v>
      </c>
      <c r="Q24" s="38">
        <f t="shared" si="13"/>
        <v>0.69124569953840909</v>
      </c>
      <c r="R24" s="38">
        <f t="shared" si="14"/>
        <v>-469.44642574445328</v>
      </c>
      <c r="S24" s="133">
        <f t="shared" si="15"/>
        <v>666</v>
      </c>
      <c r="T24" s="7">
        <f t="shared" si="9"/>
        <v>721</v>
      </c>
      <c r="U24" s="2">
        <f t="shared" si="10"/>
        <v>-55</v>
      </c>
      <c r="V24" s="100">
        <f t="shared" si="11"/>
        <v>-7.6282940360610257E-2</v>
      </c>
      <c r="W24" s="25">
        <f t="shared" si="16"/>
        <v>-192</v>
      </c>
      <c r="X24" s="73">
        <f t="shared" si="17"/>
        <v>-0.26629680998613037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12"/>
        <v>2.0067820958779388E-5</v>
      </c>
      <c r="Q25" s="70">
        <f t="shared" si="13"/>
        <v>0.69149179031073338</v>
      </c>
      <c r="R25" s="70">
        <f t="shared" si="14"/>
        <v>-596.95039323060109</v>
      </c>
      <c r="S25" s="134">
        <f t="shared" si="15"/>
        <v>842</v>
      </c>
      <c r="T25" s="8">
        <f t="shared" si="9"/>
        <v>885</v>
      </c>
      <c r="U25" s="3">
        <f t="shared" si="10"/>
        <v>-43</v>
      </c>
      <c r="V25" s="101">
        <f t="shared" si="11"/>
        <v>-4.8587570621468928E-2</v>
      </c>
      <c r="W25" s="13">
        <f t="shared" si="16"/>
        <v>-235</v>
      </c>
      <c r="X25" s="74">
        <f t="shared" si="17"/>
        <v>-0.2655367231638418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12"/>
        <v>2.0067820958779388E-5</v>
      </c>
      <c r="Q26" s="38">
        <f t="shared" si="13"/>
        <v>0.69161484485763924</v>
      </c>
      <c r="R26" s="38">
        <f t="shared" si="14"/>
        <v>-732.73383912494035</v>
      </c>
      <c r="S26" s="133">
        <f t="shared" si="15"/>
        <v>1028</v>
      </c>
      <c r="T26" s="7">
        <f t="shared" si="9"/>
        <v>1170</v>
      </c>
      <c r="U26" s="2">
        <f t="shared" si="10"/>
        <v>-142</v>
      </c>
      <c r="V26" s="100">
        <f t="shared" si="11"/>
        <v>-0.12136752136752137</v>
      </c>
      <c r="W26" s="25">
        <f t="shared" si="16"/>
        <v>-377</v>
      </c>
      <c r="X26" s="73">
        <f t="shared" si="17"/>
        <v>-0.32222222222222224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12"/>
        <v>2.0067820958779388E-5</v>
      </c>
      <c r="Q27" s="70">
        <f t="shared" si="13"/>
        <v>0.69182911560060556</v>
      </c>
      <c r="R27" s="70">
        <f t="shared" si="14"/>
        <v>-968.69897375839571</v>
      </c>
      <c r="S27" s="135">
        <f>INT(((-Q27+SQRT((Q27^2)-(4*P27*R27)))/(2*P27)))</f>
        <v>1347</v>
      </c>
      <c r="T27" s="8">
        <v>1374</v>
      </c>
      <c r="U27" s="3">
        <f t="shared" si="10"/>
        <v>-27</v>
      </c>
      <c r="V27" s="101">
        <f t="shared" si="11"/>
        <v>-1.9650655021834062E-2</v>
      </c>
      <c r="W27" s="3">
        <f t="shared" si="16"/>
        <v>-404</v>
      </c>
      <c r="X27" s="74">
        <f t="shared" si="17"/>
        <v>-0.29403202328966521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12"/>
        <v>2.0067820958779388E-5</v>
      </c>
      <c r="Q28" s="38">
        <f t="shared" si="13"/>
        <v>0.6919500390407608</v>
      </c>
      <c r="R28" s="38">
        <f t="shared" si="14"/>
        <v>-1137.6003332855007</v>
      </c>
      <c r="S28" s="133">
        <f>INT(((-Q28+SQRT((Q28^2)-(4*P28*R28)))/(2*P28)))</f>
        <v>1572</v>
      </c>
      <c r="T28" s="119">
        <v>1598</v>
      </c>
      <c r="U28" s="116">
        <f t="shared" si="10"/>
        <v>-26</v>
      </c>
      <c r="V28" s="117">
        <f t="shared" si="11"/>
        <v>-1.6270337922403004E-2</v>
      </c>
      <c r="W28" s="116">
        <f t="shared" si="16"/>
        <v>-430</v>
      </c>
      <c r="X28" s="118">
        <f t="shared" si="17"/>
        <v>-0.2690863579474343</v>
      </c>
    </row>
    <row r="29" spans="2:24" x14ac:dyDescent="0.25">
      <c r="B29" s="8">
        <v>25</v>
      </c>
      <c r="C29" s="108">
        <v>43916</v>
      </c>
      <c r="D29" s="36">
        <f t="shared" ref="D29:D38" si="35"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6">INT(U$3*U$9-D29-F29+E29)</f>
        <v>4864</v>
      </c>
      <c r="J29" s="13">
        <v>1832</v>
      </c>
      <c r="K29" s="23">
        <f t="shared" ref="K29" si="37">E29</f>
        <v>47</v>
      </c>
      <c r="L29" s="112">
        <f t="shared" ref="L29" si="38">I29-I28</f>
        <v>-246</v>
      </c>
      <c r="M29" s="13">
        <f t="shared" ref="M29" si="39">J29-J28</f>
        <v>234</v>
      </c>
      <c r="N29" s="23">
        <f t="shared" ref="N29" si="40">K29-K28</f>
        <v>22</v>
      </c>
      <c r="P29" s="71">
        <f t="shared" si="12"/>
        <v>2.0067820958779388E-5</v>
      </c>
      <c r="Q29" s="70">
        <f t="shared" si="13"/>
        <v>0.69229796489992312</v>
      </c>
      <c r="R29" s="70">
        <f t="shared" si="14"/>
        <v>-1323.0606496289884</v>
      </c>
      <c r="S29" s="134">
        <f>INT(((-Q29+SQRT((Q29^2)-(4*P29*R29)))/(2*P29)))</f>
        <v>1815</v>
      </c>
      <c r="T29" s="128">
        <v>1832</v>
      </c>
      <c r="U29" s="14">
        <f t="shared" si="10"/>
        <v>-17</v>
      </c>
      <c r="V29" s="101">
        <f t="shared" si="11"/>
        <v>-9.2794759825327519E-3</v>
      </c>
      <c r="W29" s="14">
        <f t="shared" si="16"/>
        <v>-447</v>
      </c>
      <c r="X29" s="74">
        <f t="shared" si="17"/>
        <v>-0.24399563318777293</v>
      </c>
    </row>
    <row r="30" spans="2:24" x14ac:dyDescent="0.25">
      <c r="B30" s="7">
        <v>26</v>
      </c>
      <c r="C30" s="107">
        <v>43917</v>
      </c>
      <c r="D30" s="35">
        <f t="shared" si="35"/>
        <v>2322</v>
      </c>
      <c r="E30" s="4">
        <v>67</v>
      </c>
      <c r="F30" s="24">
        <v>44</v>
      </c>
      <c r="G30" s="92">
        <f t="shared" ref="G30" si="41">D30/U$3</f>
        <v>8.6015960739381644E-4</v>
      </c>
      <c r="H30" s="56">
        <f t="shared" ref="H30" si="42">D30/D29</f>
        <v>1.2125326370757181</v>
      </c>
      <c r="I30" s="35">
        <f t="shared" ref="I30:I31" si="43">INT(U$3*U$9-D30-F30+E30)</f>
        <v>4469</v>
      </c>
      <c r="J30" s="25">
        <v>2211</v>
      </c>
      <c r="K30" s="24">
        <f t="shared" ref="K30:K31" si="44">E30</f>
        <v>67</v>
      </c>
      <c r="L30" s="104">
        <f t="shared" ref="L30" si="45">I30-I29</f>
        <v>-395</v>
      </c>
      <c r="M30" s="25">
        <f t="shared" ref="M30" si="46">J30-J29</f>
        <v>379</v>
      </c>
      <c r="N30" s="24">
        <f t="shared" ref="N30" si="47">K30-K29</f>
        <v>20</v>
      </c>
      <c r="P30" s="39">
        <f t="shared" si="12"/>
        <v>2.0067820958779388E-5</v>
      </c>
      <c r="Q30" s="38">
        <f t="shared" si="13"/>
        <v>0.69263317740453223</v>
      </c>
      <c r="R30" s="38">
        <f t="shared" si="14"/>
        <v>-1516.8004443806674</v>
      </c>
      <c r="S30" s="133">
        <f>INT(((-Q30+SQRT((Q30^2)-(4*P30*R30)))/(2*P30)))</f>
        <v>2066</v>
      </c>
      <c r="T30" s="131">
        <f>J30</f>
        <v>2211</v>
      </c>
      <c r="U30" s="102">
        <f t="shared" si="10"/>
        <v>-145</v>
      </c>
      <c r="V30" s="100">
        <f t="shared" si="11"/>
        <v>-6.5581184984170066E-2</v>
      </c>
      <c r="W30" s="102">
        <f t="shared" si="16"/>
        <v>-592</v>
      </c>
      <c r="X30" s="73">
        <f t="shared" si="17"/>
        <v>-0.26775214834916328</v>
      </c>
    </row>
    <row r="31" spans="2:24" x14ac:dyDescent="0.25">
      <c r="B31" s="8">
        <v>27</v>
      </c>
      <c r="C31" s="136">
        <v>43918</v>
      </c>
      <c r="D31" s="36">
        <f t="shared" si="35"/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3"/>
        <v>4041</v>
      </c>
      <c r="J31" s="22">
        <v>2627</v>
      </c>
      <c r="K31" s="26">
        <f t="shared" si="44"/>
        <v>95</v>
      </c>
      <c r="L31" s="137">
        <f t="shared" ref="L31:L58" si="48">I31-I30</f>
        <v>-428</v>
      </c>
      <c r="M31" s="22">
        <f t="shared" si="19"/>
        <v>416</v>
      </c>
      <c r="N31" s="26">
        <f t="shared" ref="N31:N58" si="49">K31-K30</f>
        <v>28</v>
      </c>
      <c r="P31" s="71">
        <f t="shared" si="12"/>
        <v>2.0067820958779388E-5</v>
      </c>
      <c r="Q31" s="70">
        <f t="shared" si="13"/>
        <v>0.69304051775188436</v>
      </c>
      <c r="R31" s="70">
        <f t="shared" si="14"/>
        <v>-1830.5926760511222</v>
      </c>
      <c r="S31" s="134">
        <f>INT(((-Q31+SQRT((Q31^2)-(4*P31*R31)))/(2*P31)))</f>
        <v>2465</v>
      </c>
      <c r="T31" s="128">
        <f t="shared" ref="T31:T33" si="50">J31</f>
        <v>2627</v>
      </c>
      <c r="U31" s="14">
        <f t="shared" si="10"/>
        <v>-162</v>
      </c>
      <c r="V31" s="101">
        <f t="shared" si="11"/>
        <v>-6.1667301103920824E-2</v>
      </c>
      <c r="W31" s="14">
        <f t="shared" si="16"/>
        <v>-754</v>
      </c>
      <c r="X31" s="74">
        <f t="shared" si="17"/>
        <v>-0.28701941377997714</v>
      </c>
    </row>
    <row r="32" spans="2:24" x14ac:dyDescent="0.25">
      <c r="B32" s="7">
        <v>28</v>
      </c>
      <c r="C32" s="107">
        <v>43919</v>
      </c>
      <c r="D32" s="35">
        <f t="shared" si="35"/>
        <v>3139</v>
      </c>
      <c r="E32" s="4">
        <v>153</v>
      </c>
      <c r="F32" s="24">
        <v>61</v>
      </c>
      <c r="G32" s="92">
        <f t="shared" si="2"/>
        <v>1.1628083581434925E-3</v>
      </c>
      <c r="H32" s="56">
        <f t="shared" si="7"/>
        <v>1.1323953823953823</v>
      </c>
      <c r="I32" s="35">
        <f t="shared" ref="I32:I37" si="51">INT(U$3*U$9-D32-F32+E32)</f>
        <v>3721</v>
      </c>
      <c r="J32" s="25">
        <v>2925</v>
      </c>
      <c r="K32" s="24">
        <f>E32</f>
        <v>153</v>
      </c>
      <c r="L32" s="104">
        <f t="shared" si="48"/>
        <v>-320</v>
      </c>
      <c r="M32" s="25">
        <f t="shared" si="19"/>
        <v>298</v>
      </c>
      <c r="N32" s="24">
        <f t="shared" si="49"/>
        <v>58</v>
      </c>
      <c r="O32" s="138"/>
      <c r="P32" s="39">
        <f t="shared" ref="P32:P48" si="52">Y$4*((1+W$4-X$4)*(1+W$4+Z$4)-X$4)</f>
        <v>2.0067820958779388E-5</v>
      </c>
      <c r="Q32" s="38">
        <f t="shared" ref="Q32:Q48" si="53">(1+W$4-X$4)*(1+W$4+Z$4)-Y$4*((Z$4*K31)+((I31+J31)*(1+W$4+Z$4)))</f>
        <v>0.69340119360857488</v>
      </c>
      <c r="R32" s="38">
        <f t="shared" ref="R32:R48" si="54">-J31*(1+W$4+Z$4)</f>
        <v>-2175.018977831885</v>
      </c>
      <c r="S32" s="133">
        <f t="shared" ref="S32:S91" si="55">INT(((-Q32+SQRT((Q32^2)-(4*P32*R32)))/(2*P32)))</f>
        <v>2894</v>
      </c>
      <c r="T32" s="131">
        <f t="shared" si="50"/>
        <v>2925</v>
      </c>
      <c r="U32" s="102">
        <f t="shared" ref="U32" si="56">S32-T32</f>
        <v>-31</v>
      </c>
      <c r="V32" s="100">
        <f t="shared" ref="V32" si="57">U32/T32</f>
        <v>-1.0598290598290599E-2</v>
      </c>
      <c r="W32" s="102">
        <f t="shared" ref="W32" si="58">W31+U32</f>
        <v>-785</v>
      </c>
      <c r="X32" s="73">
        <f t="shared" si="17"/>
        <v>-0.26837606837606837</v>
      </c>
    </row>
    <row r="33" spans="2:30" x14ac:dyDescent="0.25">
      <c r="B33" s="8">
        <v>29</v>
      </c>
      <c r="C33" s="108">
        <v>43920</v>
      </c>
      <c r="D33" s="36">
        <f t="shared" si="35"/>
        <v>3723</v>
      </c>
      <c r="E33" s="22">
        <v>168</v>
      </c>
      <c r="F33" s="26">
        <v>79</v>
      </c>
      <c r="G33" s="91">
        <f t="shared" si="2"/>
        <v>1.3791447968678633E-3</v>
      </c>
      <c r="H33" s="58">
        <f t="shared" si="7"/>
        <v>1.1860465116279071</v>
      </c>
      <c r="I33" s="18">
        <f t="shared" si="51"/>
        <v>3134</v>
      </c>
      <c r="J33" s="22">
        <v>3476</v>
      </c>
      <c r="K33" s="26">
        <f t="shared" ref="K33:K37" si="59">E33</f>
        <v>168</v>
      </c>
      <c r="L33" s="137">
        <f t="shared" si="48"/>
        <v>-587</v>
      </c>
      <c r="M33" s="22">
        <f t="shared" si="19"/>
        <v>551</v>
      </c>
      <c r="N33" s="26">
        <f t="shared" si="49"/>
        <v>15</v>
      </c>
      <c r="P33" s="71">
        <f t="shared" si="52"/>
        <v>2.0067820958779388E-5</v>
      </c>
      <c r="Q33" s="70">
        <f t="shared" si="53"/>
        <v>0.69409072529259785</v>
      </c>
      <c r="R33" s="70">
        <f t="shared" si="54"/>
        <v>-2421.7474343959893</v>
      </c>
      <c r="S33" s="134">
        <f t="shared" si="55"/>
        <v>3194</v>
      </c>
      <c r="T33" s="128">
        <f t="shared" si="50"/>
        <v>3476</v>
      </c>
      <c r="U33" s="14">
        <f t="shared" ref="U33" si="60">S33-T33</f>
        <v>-282</v>
      </c>
      <c r="V33" s="101">
        <f t="shared" ref="V33" si="61">U33/T33</f>
        <v>-8.1127733026467197E-2</v>
      </c>
      <c r="W33" s="14">
        <f t="shared" ref="W33" si="62">W32+U33</f>
        <v>-1067</v>
      </c>
      <c r="X33" s="74">
        <f t="shared" si="17"/>
        <v>-0.30696202531645572</v>
      </c>
    </row>
    <row r="34" spans="2:30" x14ac:dyDescent="0.25">
      <c r="B34" s="7">
        <v>30</v>
      </c>
      <c r="C34" s="107">
        <v>43921</v>
      </c>
      <c r="D34" s="35">
        <f t="shared" si="35"/>
        <v>4039</v>
      </c>
      <c r="E34" s="4">
        <v>187</v>
      </c>
      <c r="F34" s="24">
        <v>94</v>
      </c>
      <c r="G34" s="92">
        <f t="shared" si="2"/>
        <v>1.4962035548077624E-3</v>
      </c>
      <c r="H34" s="56">
        <f t="shared" si="7"/>
        <v>1.0848777867311308</v>
      </c>
      <c r="I34" s="35">
        <f t="shared" si="51"/>
        <v>2822</v>
      </c>
      <c r="J34" s="4">
        <v>3758</v>
      </c>
      <c r="K34" s="24">
        <f t="shared" si="59"/>
        <v>187</v>
      </c>
      <c r="L34" s="104">
        <f t="shared" si="48"/>
        <v>-312</v>
      </c>
      <c r="M34" s="4">
        <f t="shared" si="19"/>
        <v>282</v>
      </c>
      <c r="N34" s="24">
        <f t="shared" si="49"/>
        <v>19</v>
      </c>
      <c r="P34" s="39">
        <f t="shared" si="52"/>
        <v>2.0067820958779388E-5</v>
      </c>
      <c r="Q34" s="38">
        <f t="shared" si="53"/>
        <v>0.69487992431373335</v>
      </c>
      <c r="R34" s="38">
        <f t="shared" si="54"/>
        <v>-2877.9466946873363</v>
      </c>
      <c r="S34" s="133">
        <f t="shared" si="55"/>
        <v>3738</v>
      </c>
      <c r="T34" s="35">
        <f>J34</f>
        <v>3758</v>
      </c>
      <c r="U34" s="102">
        <f t="shared" ref="U34" si="63">S34-T34</f>
        <v>-20</v>
      </c>
      <c r="V34" s="100">
        <f t="shared" ref="V34" si="64">U34/T34</f>
        <v>-5.3219797764768491E-3</v>
      </c>
      <c r="W34" s="102">
        <f t="shared" ref="W34" si="65">W33+U34</f>
        <v>-1087</v>
      </c>
      <c r="X34" s="73">
        <f t="shared" si="17"/>
        <v>-0.28924960085151674</v>
      </c>
    </row>
    <row r="35" spans="2:30" x14ac:dyDescent="0.25">
      <c r="B35" s="8">
        <v>31</v>
      </c>
      <c r="C35" s="108">
        <v>43922</v>
      </c>
      <c r="D35" s="36">
        <f t="shared" si="35"/>
        <v>4432</v>
      </c>
      <c r="E35" s="22">
        <v>259</v>
      </c>
      <c r="F35" s="26">
        <v>115</v>
      </c>
      <c r="G35" s="91">
        <f t="shared" si="2"/>
        <v>1.6417861240178269E-3</v>
      </c>
      <c r="H35" s="58">
        <f t="shared" si="7"/>
        <v>1.0973013122059916</v>
      </c>
      <c r="I35" s="36">
        <f t="shared" si="51"/>
        <v>2480</v>
      </c>
      <c r="J35" s="13">
        <v>4058</v>
      </c>
      <c r="K35" s="23">
        <f t="shared" si="59"/>
        <v>259</v>
      </c>
      <c r="L35" s="112">
        <f t="shared" si="48"/>
        <v>-342</v>
      </c>
      <c r="M35" s="13">
        <f t="shared" si="19"/>
        <v>300</v>
      </c>
      <c r="N35" s="23">
        <f t="shared" si="49"/>
        <v>72</v>
      </c>
      <c r="P35" s="71">
        <f t="shared" si="52"/>
        <v>2.0067820958779388E-5</v>
      </c>
      <c r="Q35" s="70">
        <f t="shared" si="53"/>
        <v>0.69556517546276764</v>
      </c>
      <c r="R35" s="70">
        <f t="shared" si="54"/>
        <v>-3111.4279857983342</v>
      </c>
      <c r="S35" s="134">
        <f t="shared" si="55"/>
        <v>4009</v>
      </c>
      <c r="T35" s="128">
        <f>J35</f>
        <v>4058</v>
      </c>
      <c r="U35" s="14">
        <f t="shared" ref="U35" si="66">S35-T35</f>
        <v>-49</v>
      </c>
      <c r="V35" s="101">
        <f t="shared" ref="V35" si="67">U35/T35</f>
        <v>-1.2074913750616067E-2</v>
      </c>
      <c r="W35" s="14">
        <f t="shared" ref="W35" si="68">W34+U35</f>
        <v>-1136</v>
      </c>
      <c r="X35" s="74">
        <f t="shared" si="17"/>
        <v>-0.27994085756530313</v>
      </c>
    </row>
    <row r="36" spans="2:30" x14ac:dyDescent="0.25">
      <c r="B36" s="7">
        <v>32</v>
      </c>
      <c r="C36" s="107">
        <v>43923</v>
      </c>
      <c r="D36" s="35">
        <f t="shared" si="35"/>
        <v>4842</v>
      </c>
      <c r="E36" s="4">
        <v>333</v>
      </c>
      <c r="F36" s="24">
        <v>130</v>
      </c>
      <c r="G36" s="92">
        <f t="shared" ref="G36:G67" si="69">D36/U$3</f>
        <v>1.7936661580537723E-3</v>
      </c>
      <c r="H36" s="56">
        <f t="shared" si="7"/>
        <v>1.0925090252707581</v>
      </c>
      <c r="I36" s="35">
        <f t="shared" si="51"/>
        <v>2129</v>
      </c>
      <c r="J36" s="25">
        <v>4379</v>
      </c>
      <c r="K36" s="24">
        <f t="shared" si="59"/>
        <v>333</v>
      </c>
      <c r="L36" s="104">
        <f t="shared" si="48"/>
        <v>-351</v>
      </c>
      <c r="M36" s="25">
        <f t="shared" si="19"/>
        <v>321</v>
      </c>
      <c r="N36" s="24">
        <f t="shared" si="49"/>
        <v>74</v>
      </c>
      <c r="P36" s="39">
        <f t="shared" si="52"/>
        <v>2.0067820958779388E-5</v>
      </c>
      <c r="Q36" s="38">
        <f t="shared" si="53"/>
        <v>0.69671719976883173</v>
      </c>
      <c r="R36" s="38">
        <f t="shared" si="54"/>
        <v>-3359.8123380440766</v>
      </c>
      <c r="S36" s="133">
        <f t="shared" si="55"/>
        <v>4291</v>
      </c>
      <c r="T36" s="131">
        <f>J36</f>
        <v>4379</v>
      </c>
      <c r="U36" s="102">
        <f t="shared" ref="U36" si="70">S36-T36</f>
        <v>-88</v>
      </c>
      <c r="V36" s="100">
        <f t="shared" ref="V36" si="71">U36/T36</f>
        <v>-2.0095912308746289E-2</v>
      </c>
      <c r="W36" s="102">
        <f t="shared" ref="W36" si="72">W35+U36</f>
        <v>-1224</v>
      </c>
      <c r="X36" s="73">
        <f t="shared" ref="X36" si="73">W36/T36</f>
        <v>-0.2795158712034711</v>
      </c>
    </row>
    <row r="37" spans="2:30" x14ac:dyDescent="0.25">
      <c r="B37" s="8">
        <v>33</v>
      </c>
      <c r="C37" s="108">
        <v>43924</v>
      </c>
      <c r="D37" s="36">
        <f t="shared" si="35"/>
        <v>5219</v>
      </c>
      <c r="E37" s="22">
        <v>435</v>
      </c>
      <c r="F37" s="26">
        <v>149</v>
      </c>
      <c r="G37" s="91">
        <f t="shared" si="69"/>
        <v>1.9333217015453609E-3</v>
      </c>
      <c r="H37" s="58">
        <f t="shared" si="7"/>
        <v>1.0778603882693103</v>
      </c>
      <c r="I37" s="36">
        <f t="shared" si="51"/>
        <v>1835</v>
      </c>
      <c r="J37" s="13">
        <v>4635</v>
      </c>
      <c r="K37" s="23">
        <f t="shared" si="59"/>
        <v>435</v>
      </c>
      <c r="L37" s="112">
        <f t="shared" si="48"/>
        <v>-294</v>
      </c>
      <c r="M37" s="13">
        <f t="shared" si="19"/>
        <v>256</v>
      </c>
      <c r="N37" s="23">
        <f t="shared" si="49"/>
        <v>102</v>
      </c>
      <c r="P37" s="71">
        <f t="shared" si="52"/>
        <v>2.0067820958779388E-5</v>
      </c>
      <c r="Q37" s="70">
        <f t="shared" si="53"/>
        <v>0.69763586497861219</v>
      </c>
      <c r="R37" s="70">
        <f t="shared" si="54"/>
        <v>-3625.5835949470211</v>
      </c>
      <c r="S37" s="134">
        <f t="shared" si="55"/>
        <v>4590</v>
      </c>
      <c r="T37" s="128">
        <f>J37</f>
        <v>4635</v>
      </c>
      <c r="U37" s="14">
        <f t="shared" ref="U37" si="74">S37-T37</f>
        <v>-45</v>
      </c>
      <c r="V37" s="101">
        <f t="shared" ref="V37" si="75">U37/T37</f>
        <v>-9.7087378640776691E-3</v>
      </c>
      <c r="W37" s="14">
        <f t="shared" ref="W37" si="76">W36+U37</f>
        <v>-1269</v>
      </c>
      <c r="X37" s="74">
        <f t="shared" ref="X37" si="77">W37/T37</f>
        <v>-0.27378640776699031</v>
      </c>
    </row>
    <row r="38" spans="2:30" ht="15.75" thickBot="1" x14ac:dyDescent="0.3">
      <c r="B38" s="53">
        <v>34</v>
      </c>
      <c r="C38" s="157">
        <v>43925</v>
      </c>
      <c r="D38" s="160">
        <f t="shared" si="35"/>
        <v>5625</v>
      </c>
      <c r="E38" s="155">
        <v>531</v>
      </c>
      <c r="F38" s="120">
        <v>168</v>
      </c>
      <c r="G38" s="121">
        <f t="shared" si="69"/>
        <v>2.0837199791516872E-3</v>
      </c>
      <c r="H38" s="122">
        <f t="shared" si="7"/>
        <v>1.0777926805901514</v>
      </c>
      <c r="I38" s="161">
        <f t="shared" ref="I38" si="78">INT(U$3*U$9-D38-F38+E38)</f>
        <v>1506</v>
      </c>
      <c r="J38" s="162">
        <v>4926</v>
      </c>
      <c r="K38" s="163">
        <f t="shared" ref="K38" si="79">E38</f>
        <v>531</v>
      </c>
      <c r="L38" s="159">
        <f t="shared" si="48"/>
        <v>-329</v>
      </c>
      <c r="M38" s="156">
        <f t="shared" si="19"/>
        <v>291</v>
      </c>
      <c r="N38" s="120">
        <f t="shared" si="49"/>
        <v>96</v>
      </c>
      <c r="P38" s="123">
        <f t="shared" si="52"/>
        <v>2.0067820958779388E-5</v>
      </c>
      <c r="Q38" s="124">
        <f t="shared" si="53"/>
        <v>0.69883459041831286</v>
      </c>
      <c r="R38" s="124">
        <f t="shared" si="54"/>
        <v>-3837.5382421967215</v>
      </c>
      <c r="S38" s="158">
        <f t="shared" si="55"/>
        <v>4823</v>
      </c>
      <c r="T38" s="129">
        <f>J38</f>
        <v>4926</v>
      </c>
      <c r="U38" s="125">
        <f t="shared" ref="U38" si="80">S38-T38</f>
        <v>-103</v>
      </c>
      <c r="V38" s="126">
        <f t="shared" ref="V38" si="81">U38/T38</f>
        <v>-2.0909460008120179E-2</v>
      </c>
      <c r="W38" s="125">
        <f t="shared" ref="W38" si="82">W37+U38</f>
        <v>-1372</v>
      </c>
      <c r="X38" s="127">
        <f t="shared" ref="X38" si="83">W38/T38</f>
        <v>-0.27852212748680472</v>
      </c>
    </row>
    <row r="39" spans="2:30" x14ac:dyDescent="0.25">
      <c r="B39" s="140">
        <v>35</v>
      </c>
      <c r="C39" s="141">
        <v>43926</v>
      </c>
      <c r="D39" s="142">
        <f t="shared" ref="D39:D58" si="84">D38+IF(M39&gt;0,M39,0)</f>
        <v>5784</v>
      </c>
      <c r="E39" s="143">
        <f t="shared" ref="E39:E58" si="85">E38+IF(N39&gt;0,N39,0)</f>
        <v>659</v>
      </c>
      <c r="F39" s="144">
        <f>D39*(F$38/D$38)</f>
        <v>172.74879999999999</v>
      </c>
      <c r="G39" s="145">
        <f t="shared" si="69"/>
        <v>2.1426197972290416E-3</v>
      </c>
      <c r="H39" s="146">
        <f t="shared" si="7"/>
        <v>1.0282666666666667</v>
      </c>
      <c r="I39" s="147">
        <f t="shared" ref="I39:I58" si="86">INT((Z$4*K39+I38)/(1+Y$4*J39))</f>
        <v>1237</v>
      </c>
      <c r="J39" s="143">
        <f t="shared" ref="J39:J58" si="87">S39</f>
        <v>5085</v>
      </c>
      <c r="K39" s="144">
        <f t="shared" ref="K39:K58" si="88">INT((X$4*J39+K38)/(1+W$4+Z$4))</f>
        <v>659</v>
      </c>
      <c r="L39" s="147">
        <f t="shared" si="48"/>
        <v>-269</v>
      </c>
      <c r="M39" s="143">
        <f t="shared" si="19"/>
        <v>159</v>
      </c>
      <c r="N39" s="144">
        <f t="shared" si="49"/>
        <v>128</v>
      </c>
      <c r="P39" s="148">
        <f t="shared" si="52"/>
        <v>2.0067820958779388E-5</v>
      </c>
      <c r="Q39" s="149">
        <f t="shared" si="53"/>
        <v>0.70000785250593223</v>
      </c>
      <c r="R39" s="149">
        <f t="shared" si="54"/>
        <v>-4078.4710638750917</v>
      </c>
      <c r="S39" s="150">
        <f t="shared" si="55"/>
        <v>5085</v>
      </c>
      <c r="T39" s="151"/>
      <c r="U39" s="152"/>
      <c r="V39" s="153"/>
      <c r="W39" s="152"/>
      <c r="X39" s="154"/>
    </row>
    <row r="40" spans="2:30" x14ac:dyDescent="0.25">
      <c r="B40" s="7">
        <v>36</v>
      </c>
      <c r="C40" s="17">
        <v>43927</v>
      </c>
      <c r="D40" s="35">
        <f t="shared" si="84"/>
        <v>5913</v>
      </c>
      <c r="E40" s="4">
        <f t="shared" si="85"/>
        <v>814</v>
      </c>
      <c r="F40" s="24">
        <f t="shared" ref="F40:F103" si="89">D40*(F$38/D$38)</f>
        <v>176.60159999999999</v>
      </c>
      <c r="G40" s="92">
        <f t="shared" si="69"/>
        <v>2.1904064420842535E-3</v>
      </c>
      <c r="H40" s="56">
        <f t="shared" ref="H40:H71" si="90">D40/D39</f>
        <v>1.0223029045643153</v>
      </c>
      <c r="I40" s="35">
        <f t="shared" si="86"/>
        <v>971</v>
      </c>
      <c r="J40" s="25">
        <f t="shared" si="87"/>
        <v>5214</v>
      </c>
      <c r="K40" s="24">
        <f t="shared" si="88"/>
        <v>814</v>
      </c>
      <c r="L40" s="35">
        <f t="shared" si="48"/>
        <v>-266</v>
      </c>
      <c r="M40" s="25">
        <f t="shared" si="19"/>
        <v>129</v>
      </c>
      <c r="N40" s="24">
        <f t="shared" si="49"/>
        <v>155</v>
      </c>
      <c r="P40" s="39">
        <f t="shared" si="52"/>
        <v>2.0067820958779388E-5</v>
      </c>
      <c r="Q40" s="38">
        <f t="shared" si="53"/>
        <v>0.70276800041984966</v>
      </c>
      <c r="R40" s="38">
        <f t="shared" si="54"/>
        <v>-4210.1147705653348</v>
      </c>
      <c r="S40" s="12">
        <f t="shared" si="55"/>
        <v>5214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84"/>
        <v>6010</v>
      </c>
      <c r="E41" s="22">
        <f t="shared" si="85"/>
        <v>1002</v>
      </c>
      <c r="F41" s="26">
        <f t="shared" si="89"/>
        <v>179.49866666666665</v>
      </c>
      <c r="G41" s="91">
        <f t="shared" si="69"/>
        <v>2.2263390355025136E-3</v>
      </c>
      <c r="H41" s="58">
        <f t="shared" si="90"/>
        <v>1.0164045323862676</v>
      </c>
      <c r="I41" s="18">
        <f t="shared" si="86"/>
        <v>705</v>
      </c>
      <c r="J41" s="22">
        <f t="shared" si="87"/>
        <v>5311</v>
      </c>
      <c r="K41" s="26">
        <f t="shared" si="88"/>
        <v>1002</v>
      </c>
      <c r="L41" s="18">
        <f t="shared" si="48"/>
        <v>-266</v>
      </c>
      <c r="M41" s="22">
        <f t="shared" si="19"/>
        <v>97</v>
      </c>
      <c r="N41" s="26">
        <f t="shared" si="49"/>
        <v>188</v>
      </c>
      <c r="P41" s="71">
        <f t="shared" si="52"/>
        <v>2.0067820958779388E-5</v>
      </c>
      <c r="Q41" s="70">
        <f t="shared" si="53"/>
        <v>0.7061868888988323</v>
      </c>
      <c r="R41" s="70">
        <f t="shared" si="54"/>
        <v>-4316.9200420310044</v>
      </c>
      <c r="S41" s="11">
        <f t="shared" si="55"/>
        <v>5311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84"/>
        <v>6073</v>
      </c>
      <c r="E42" s="4">
        <f t="shared" si="85"/>
        <v>1229</v>
      </c>
      <c r="F42" s="24">
        <f t="shared" si="89"/>
        <v>181.38026666666667</v>
      </c>
      <c r="G42" s="92">
        <f t="shared" si="69"/>
        <v>2.2496766992690124E-3</v>
      </c>
      <c r="H42" s="56">
        <f t="shared" si="90"/>
        <v>1.0104825291181365</v>
      </c>
      <c r="I42" s="35">
        <f t="shared" si="86"/>
        <v>433</v>
      </c>
      <c r="J42" s="25">
        <f t="shared" si="87"/>
        <v>5374</v>
      </c>
      <c r="K42" s="24">
        <f t="shared" si="88"/>
        <v>1229</v>
      </c>
      <c r="L42" s="35">
        <f t="shared" si="48"/>
        <v>-272</v>
      </c>
      <c r="M42" s="25">
        <f t="shared" si="19"/>
        <v>63</v>
      </c>
      <c r="N42" s="24">
        <f t="shared" si="49"/>
        <v>227</v>
      </c>
      <c r="P42" s="39">
        <f t="shared" si="52"/>
        <v>2.0067820958779388E-5</v>
      </c>
      <c r="Q42" s="38">
        <f t="shared" si="53"/>
        <v>0.71039075082842429</v>
      </c>
      <c r="R42" s="38">
        <f t="shared" si="54"/>
        <v>-4397.2309825904613</v>
      </c>
      <c r="S42" s="12">
        <f t="shared" si="55"/>
        <v>5374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84"/>
        <v>6099</v>
      </c>
      <c r="E43" s="22">
        <f t="shared" si="85"/>
        <v>1503</v>
      </c>
      <c r="F43" s="26">
        <f t="shared" si="89"/>
        <v>182.1568</v>
      </c>
      <c r="G43" s="91">
        <f t="shared" si="69"/>
        <v>2.2593081160615361E-3</v>
      </c>
      <c r="H43" s="58">
        <f t="shared" si="90"/>
        <v>1.0042812448542731</v>
      </c>
      <c r="I43" s="18">
        <f t="shared" si="86"/>
        <v>151</v>
      </c>
      <c r="J43" s="22">
        <f t="shared" si="87"/>
        <v>5400</v>
      </c>
      <c r="K43" s="26">
        <f t="shared" si="88"/>
        <v>1503</v>
      </c>
      <c r="L43" s="18">
        <f t="shared" si="48"/>
        <v>-282</v>
      </c>
      <c r="M43" s="22">
        <f t="shared" si="19"/>
        <v>26</v>
      </c>
      <c r="N43" s="26">
        <f t="shared" si="49"/>
        <v>274</v>
      </c>
      <c r="P43" s="71">
        <f t="shared" si="52"/>
        <v>2.0067820958779388E-5</v>
      </c>
      <c r="Q43" s="70">
        <f t="shared" si="53"/>
        <v>0.71556628081424756</v>
      </c>
      <c r="R43" s="70">
        <f t="shared" si="54"/>
        <v>-4449.3916965620674</v>
      </c>
      <c r="S43" s="11">
        <f t="shared" si="55"/>
        <v>5400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84"/>
        <v>6099</v>
      </c>
      <c r="E44" s="4">
        <f t="shared" si="85"/>
        <v>1834</v>
      </c>
      <c r="F44" s="24">
        <f t="shared" si="89"/>
        <v>182.1568</v>
      </c>
      <c r="G44" s="92">
        <f t="shared" si="69"/>
        <v>2.2593081160615361E-3</v>
      </c>
      <c r="H44" s="56">
        <f t="shared" si="90"/>
        <v>1</v>
      </c>
      <c r="I44" s="35">
        <f t="shared" si="86"/>
        <v>-150</v>
      </c>
      <c r="J44" s="25">
        <f t="shared" si="87"/>
        <v>5386</v>
      </c>
      <c r="K44" s="24">
        <f t="shared" si="88"/>
        <v>1834</v>
      </c>
      <c r="L44" s="35">
        <f t="shared" si="48"/>
        <v>-301</v>
      </c>
      <c r="M44" s="25">
        <f t="shared" si="19"/>
        <v>-14</v>
      </c>
      <c r="N44" s="24">
        <f t="shared" si="49"/>
        <v>331</v>
      </c>
      <c r="P44" s="39">
        <f t="shared" si="52"/>
        <v>2.0067820958779388E-5</v>
      </c>
      <c r="Q44" s="38">
        <f t="shared" si="53"/>
        <v>0.72188850733925858</v>
      </c>
      <c r="R44" s="38">
        <f t="shared" si="54"/>
        <v>-4470.9183404233645</v>
      </c>
      <c r="S44" s="12">
        <f t="shared" si="55"/>
        <v>5386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84"/>
        <v>6099</v>
      </c>
      <c r="E45" s="22">
        <f t="shared" si="85"/>
        <v>2234</v>
      </c>
      <c r="F45" s="26">
        <f t="shared" si="89"/>
        <v>182.1568</v>
      </c>
      <c r="G45" s="91">
        <f t="shared" si="69"/>
        <v>2.2593081160615361E-3</v>
      </c>
      <c r="H45" s="58">
        <f t="shared" si="90"/>
        <v>1</v>
      </c>
      <c r="I45" s="36">
        <f t="shared" si="86"/>
        <v>-478</v>
      </c>
      <c r="J45" s="13">
        <f t="shared" si="87"/>
        <v>5330</v>
      </c>
      <c r="K45" s="23">
        <f t="shared" si="88"/>
        <v>2234</v>
      </c>
      <c r="L45" s="36">
        <f t="shared" si="48"/>
        <v>-328</v>
      </c>
      <c r="M45" s="13">
        <f t="shared" si="19"/>
        <v>-56</v>
      </c>
      <c r="N45" s="23">
        <f t="shared" si="49"/>
        <v>400</v>
      </c>
      <c r="P45" s="71">
        <f t="shared" si="52"/>
        <v>2.0067820958779388E-5</v>
      </c>
      <c r="Q45" s="70">
        <f t="shared" si="53"/>
        <v>0.7296417162039035</v>
      </c>
      <c r="R45" s="70">
        <f t="shared" si="54"/>
        <v>-4459.327070651897</v>
      </c>
      <c r="S45" s="11">
        <f t="shared" si="55"/>
        <v>5330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84"/>
        <v>6099</v>
      </c>
      <c r="E46" s="4">
        <f t="shared" si="85"/>
        <v>2717</v>
      </c>
      <c r="F46" s="24">
        <f t="shared" si="89"/>
        <v>182.1568</v>
      </c>
      <c r="G46" s="92">
        <f t="shared" si="69"/>
        <v>2.2593081160615361E-3</v>
      </c>
      <c r="H46" s="56">
        <f t="shared" si="90"/>
        <v>1</v>
      </c>
      <c r="I46" s="35">
        <f t="shared" si="86"/>
        <v>-845</v>
      </c>
      <c r="J46" s="25">
        <f t="shared" si="87"/>
        <v>5228</v>
      </c>
      <c r="K46" s="24">
        <f t="shared" si="88"/>
        <v>2717</v>
      </c>
      <c r="L46" s="35">
        <f t="shared" si="48"/>
        <v>-367</v>
      </c>
      <c r="M46" s="25">
        <f t="shared" si="19"/>
        <v>-102</v>
      </c>
      <c r="N46" s="24">
        <f t="shared" si="49"/>
        <v>483</v>
      </c>
      <c r="P46" s="39">
        <f t="shared" si="52"/>
        <v>2.0067820958779388E-5</v>
      </c>
      <c r="Q46" s="38">
        <f t="shared" si="53"/>
        <v>0.73907837317927072</v>
      </c>
      <c r="R46" s="38">
        <f t="shared" si="54"/>
        <v>-4412.9619915660251</v>
      </c>
      <c r="S46" s="12">
        <f t="shared" si="55"/>
        <v>5228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84"/>
        <v>6099</v>
      </c>
      <c r="E47" s="22">
        <f t="shared" si="85"/>
        <v>3299</v>
      </c>
      <c r="F47" s="26">
        <f t="shared" si="89"/>
        <v>182.1568</v>
      </c>
      <c r="G47" s="91">
        <f t="shared" si="69"/>
        <v>2.2593081160615361E-3</v>
      </c>
      <c r="H47" s="58">
        <f t="shared" si="90"/>
        <v>1</v>
      </c>
      <c r="I47" s="36">
        <f t="shared" si="86"/>
        <v>-1264</v>
      </c>
      <c r="J47" s="13">
        <f t="shared" si="87"/>
        <v>5077</v>
      </c>
      <c r="K47" s="23">
        <f t="shared" si="88"/>
        <v>3299</v>
      </c>
      <c r="L47" s="36">
        <f t="shared" si="48"/>
        <v>-419</v>
      </c>
      <c r="M47" s="13">
        <f t="shared" si="19"/>
        <v>-151</v>
      </c>
      <c r="N47" s="23">
        <f t="shared" si="49"/>
        <v>582</v>
      </c>
      <c r="P47" s="71">
        <f t="shared" si="52"/>
        <v>2.0067820958779388E-5</v>
      </c>
      <c r="Q47" s="70">
        <f t="shared" si="53"/>
        <v>0.75058035526063094</v>
      </c>
      <c r="R47" s="70">
        <f t="shared" si="54"/>
        <v>-4328.5113118024728</v>
      </c>
      <c r="S47" s="11">
        <f t="shared" si="55"/>
        <v>5077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84"/>
        <v>6099</v>
      </c>
      <c r="E48" s="4">
        <f t="shared" si="85"/>
        <v>4002</v>
      </c>
      <c r="F48" s="24">
        <f t="shared" si="89"/>
        <v>182.1568</v>
      </c>
      <c r="G48" s="92">
        <f t="shared" si="69"/>
        <v>2.2593081160615361E-3</v>
      </c>
      <c r="H48" s="56">
        <f t="shared" si="90"/>
        <v>1</v>
      </c>
      <c r="I48" s="35">
        <f t="shared" si="86"/>
        <v>-1754</v>
      </c>
      <c r="J48" s="25">
        <f t="shared" si="87"/>
        <v>4874</v>
      </c>
      <c r="K48" s="24">
        <f t="shared" si="88"/>
        <v>4002</v>
      </c>
      <c r="L48" s="35">
        <f t="shared" si="48"/>
        <v>-490</v>
      </c>
      <c r="M48" s="25">
        <f t="shared" si="19"/>
        <v>-203</v>
      </c>
      <c r="N48" s="24">
        <f t="shared" si="49"/>
        <v>703</v>
      </c>
      <c r="P48" s="39">
        <f t="shared" si="52"/>
        <v>2.0067820958779388E-5</v>
      </c>
      <c r="Q48" s="38">
        <f t="shared" si="53"/>
        <v>0.76453802722728237</v>
      </c>
      <c r="R48" s="38">
        <f t="shared" si="54"/>
        <v>-4203.491187838782</v>
      </c>
      <c r="S48" s="12">
        <f t="shared" si="55"/>
        <v>4874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84"/>
        <v>6099</v>
      </c>
      <c r="E49" s="22">
        <f t="shared" si="85"/>
        <v>4850</v>
      </c>
      <c r="F49" s="26">
        <f t="shared" si="89"/>
        <v>182.1568</v>
      </c>
      <c r="G49" s="91">
        <f t="shared" si="69"/>
        <v>2.2593081160615361E-3</v>
      </c>
      <c r="H49" s="58">
        <f t="shared" si="90"/>
        <v>1</v>
      </c>
      <c r="I49" s="18">
        <f t="shared" si="86"/>
        <v>-2337</v>
      </c>
      <c r="J49" s="22">
        <f t="shared" si="87"/>
        <v>4616</v>
      </c>
      <c r="K49" s="26">
        <f t="shared" si="88"/>
        <v>4850</v>
      </c>
      <c r="L49" s="18">
        <f t="shared" si="48"/>
        <v>-583</v>
      </c>
      <c r="M49" s="22">
        <f t="shared" si="19"/>
        <v>-258</v>
      </c>
      <c r="N49" s="26">
        <f t="shared" si="49"/>
        <v>848</v>
      </c>
      <c r="P49" s="71">
        <f t="shared" ref="P49:P80" si="91">Y$4*((1+W$4-X$4)*(1+W$4+Z$4)-X$4)</f>
        <v>2.0067820958779388E-5</v>
      </c>
      <c r="Q49" s="70">
        <f t="shared" ref="Q49:Q80" si="92">(1+W$4-X$4)*(1+W$4+Z$4)-Y$4*((Z$4*K48)+((I48+J48)*(1+W$4+Z$4)))</f>
        <v>0.78148814065075933</v>
      </c>
      <c r="R49" s="70">
        <f t="shared" ref="R49:R80" si="93">-J48*(1+W$4+Z$4)</f>
        <v>-4035.4177761524961</v>
      </c>
      <c r="S49" s="11">
        <f t="shared" si="55"/>
        <v>4616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84"/>
        <v>6099</v>
      </c>
      <c r="E50" s="4">
        <f t="shared" si="85"/>
        <v>5873</v>
      </c>
      <c r="F50" s="24">
        <f t="shared" si="89"/>
        <v>182.1568</v>
      </c>
      <c r="G50" s="92">
        <f t="shared" si="69"/>
        <v>2.2593081160615361E-3</v>
      </c>
      <c r="H50" s="56">
        <f t="shared" si="90"/>
        <v>1</v>
      </c>
      <c r="I50" s="35">
        <f t="shared" si="86"/>
        <v>-3043</v>
      </c>
      <c r="J50" s="25">
        <f t="shared" si="87"/>
        <v>4302</v>
      </c>
      <c r="K50" s="24">
        <f t="shared" si="88"/>
        <v>5873</v>
      </c>
      <c r="L50" s="35">
        <f t="shared" si="48"/>
        <v>-706</v>
      </c>
      <c r="M50" s="25">
        <f t="shared" si="19"/>
        <v>-314</v>
      </c>
      <c r="N50" s="24">
        <f t="shared" si="49"/>
        <v>1023</v>
      </c>
      <c r="P50" s="39">
        <f t="shared" si="91"/>
        <v>2.0067820958779388E-5</v>
      </c>
      <c r="Q50" s="38">
        <f t="shared" si="92"/>
        <v>0.80203639660670134</v>
      </c>
      <c r="R50" s="38">
        <f t="shared" si="93"/>
        <v>-3821.8072332211577</v>
      </c>
      <c r="S50" s="12">
        <f t="shared" si="55"/>
        <v>4302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84"/>
        <v>6099</v>
      </c>
      <c r="E51" s="22">
        <f t="shared" si="85"/>
        <v>7107</v>
      </c>
      <c r="F51" s="26">
        <f t="shared" si="89"/>
        <v>182.1568</v>
      </c>
      <c r="G51" s="91">
        <f t="shared" si="69"/>
        <v>2.2593081160615361E-3</v>
      </c>
      <c r="H51" s="58">
        <f t="shared" si="90"/>
        <v>1</v>
      </c>
      <c r="I51" s="18">
        <f t="shared" si="86"/>
        <v>-3909</v>
      </c>
      <c r="J51" s="22">
        <f t="shared" si="87"/>
        <v>3932</v>
      </c>
      <c r="K51" s="26">
        <f t="shared" si="88"/>
        <v>7107</v>
      </c>
      <c r="L51" s="18">
        <f t="shared" si="48"/>
        <v>-866</v>
      </c>
      <c r="M51" s="22">
        <f t="shared" si="19"/>
        <v>-370</v>
      </c>
      <c r="N51" s="26">
        <f t="shared" si="49"/>
        <v>1234</v>
      </c>
      <c r="P51" s="71">
        <f t="shared" si="91"/>
        <v>2.0067820958779388E-5</v>
      </c>
      <c r="Q51" s="70">
        <f t="shared" si="92"/>
        <v>0.82693488296298467</v>
      </c>
      <c r="R51" s="70">
        <f t="shared" si="93"/>
        <v>-3561.8316112039474</v>
      </c>
      <c r="S51" s="11">
        <f t="shared" si="55"/>
        <v>3932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84"/>
        <v>6099</v>
      </c>
      <c r="E52" s="4">
        <f t="shared" si="85"/>
        <v>8596</v>
      </c>
      <c r="F52" s="24">
        <f t="shared" si="89"/>
        <v>182.1568</v>
      </c>
      <c r="G52" s="92">
        <f t="shared" si="69"/>
        <v>2.2593081160615361E-3</v>
      </c>
      <c r="H52" s="56">
        <f t="shared" si="90"/>
        <v>1</v>
      </c>
      <c r="I52" s="35">
        <f t="shared" si="86"/>
        <v>-4983</v>
      </c>
      <c r="J52" s="4">
        <f t="shared" si="87"/>
        <v>3509</v>
      </c>
      <c r="K52" s="24">
        <f t="shared" si="88"/>
        <v>8596</v>
      </c>
      <c r="L52" s="35">
        <f t="shared" si="48"/>
        <v>-1074</v>
      </c>
      <c r="M52" s="4">
        <f t="shared" si="19"/>
        <v>-423</v>
      </c>
      <c r="N52" s="24">
        <f t="shared" si="49"/>
        <v>1489</v>
      </c>
      <c r="P52" s="39">
        <f t="shared" si="91"/>
        <v>2.0067820958779388E-5</v>
      </c>
      <c r="Q52" s="38">
        <f t="shared" si="92"/>
        <v>0.85708207437972217</v>
      </c>
      <c r="R52" s="38">
        <f t="shared" si="93"/>
        <v>-3255.4909101008648</v>
      </c>
      <c r="S52" s="12">
        <f t="shared" si="55"/>
        <v>3509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84"/>
        <v>6099</v>
      </c>
      <c r="E53" s="3">
        <f t="shared" si="85"/>
        <v>10393</v>
      </c>
      <c r="F53" s="23">
        <f t="shared" si="89"/>
        <v>182.1568</v>
      </c>
      <c r="G53" s="91">
        <f t="shared" si="69"/>
        <v>2.2593081160615361E-3</v>
      </c>
      <c r="H53" s="55">
        <f t="shared" si="90"/>
        <v>1</v>
      </c>
      <c r="I53" s="8">
        <f t="shared" si="86"/>
        <v>-6327</v>
      </c>
      <c r="J53" s="3">
        <f t="shared" si="87"/>
        <v>3043</v>
      </c>
      <c r="K53" s="37">
        <f t="shared" si="88"/>
        <v>10393</v>
      </c>
      <c r="L53" s="8">
        <f t="shared" si="48"/>
        <v>-1344</v>
      </c>
      <c r="M53" s="3">
        <f t="shared" si="19"/>
        <v>-466</v>
      </c>
      <c r="N53" s="37">
        <f t="shared" si="49"/>
        <v>1797</v>
      </c>
      <c r="P53" s="71">
        <f t="shared" si="91"/>
        <v>2.0067820958779388E-5</v>
      </c>
      <c r="Q53" s="70">
        <f t="shared" si="92"/>
        <v>0.89357162790667566</v>
      </c>
      <c r="R53" s="70">
        <f t="shared" si="93"/>
        <v>-2905.268973434368</v>
      </c>
      <c r="S53" s="11">
        <f t="shared" si="55"/>
        <v>3043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84"/>
        <v>6099</v>
      </c>
      <c r="E54" s="2">
        <f t="shared" si="85"/>
        <v>12561</v>
      </c>
      <c r="F54" s="24">
        <f t="shared" si="89"/>
        <v>182.1568</v>
      </c>
      <c r="G54" s="92">
        <f t="shared" si="69"/>
        <v>2.2593081160615361E-3</v>
      </c>
      <c r="H54" s="56">
        <f t="shared" si="90"/>
        <v>1</v>
      </c>
      <c r="I54" s="7">
        <f t="shared" si="86"/>
        <v>-8020</v>
      </c>
      <c r="J54" s="2">
        <f t="shared" si="87"/>
        <v>2547</v>
      </c>
      <c r="K54" s="34">
        <f t="shared" si="88"/>
        <v>12561</v>
      </c>
      <c r="L54" s="7">
        <f t="shared" si="48"/>
        <v>-1693</v>
      </c>
      <c r="M54" s="2">
        <f t="shared" si="19"/>
        <v>-496</v>
      </c>
      <c r="N54" s="34">
        <f t="shared" si="49"/>
        <v>2168</v>
      </c>
      <c r="P54" s="39">
        <f t="shared" si="91"/>
        <v>2.0067820958779388E-5</v>
      </c>
      <c r="Q54" s="38">
        <f t="shared" si="92"/>
        <v>0.93767647296857692</v>
      </c>
      <c r="R54" s="38">
        <f t="shared" si="93"/>
        <v>-2519.4452796126479</v>
      </c>
      <c r="S54" s="12">
        <f t="shared" si="55"/>
        <v>2547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84"/>
        <v>6099</v>
      </c>
      <c r="E55" s="3">
        <f t="shared" si="85"/>
        <v>15178</v>
      </c>
      <c r="F55" s="23">
        <f t="shared" si="89"/>
        <v>182.1568</v>
      </c>
      <c r="G55" s="91">
        <f t="shared" si="69"/>
        <v>2.2593081160615361E-3</v>
      </c>
      <c r="H55" s="55">
        <f t="shared" si="90"/>
        <v>1</v>
      </c>
      <c r="I55" s="8">
        <f t="shared" si="86"/>
        <v>-10161</v>
      </c>
      <c r="J55" s="3">
        <f t="shared" si="87"/>
        <v>2043</v>
      </c>
      <c r="K55" s="37">
        <f t="shared" si="88"/>
        <v>15178</v>
      </c>
      <c r="L55" s="8">
        <f t="shared" si="48"/>
        <v>-2141</v>
      </c>
      <c r="M55" s="3">
        <f t="shared" si="19"/>
        <v>-504</v>
      </c>
      <c r="N55" s="37">
        <f t="shared" si="49"/>
        <v>2617</v>
      </c>
      <c r="P55" s="71">
        <f t="shared" si="91"/>
        <v>2.0067820958779388E-5</v>
      </c>
      <c r="Q55" s="70">
        <f t="shared" si="92"/>
        <v>0.99099413260398928</v>
      </c>
      <c r="R55" s="70">
        <f t="shared" si="93"/>
        <v>-2108.7831505663539</v>
      </c>
      <c r="S55" s="11">
        <f t="shared" si="55"/>
        <v>2043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84"/>
        <v>6099</v>
      </c>
      <c r="E56" s="2">
        <f t="shared" si="85"/>
        <v>18337</v>
      </c>
      <c r="F56" s="24">
        <f t="shared" si="89"/>
        <v>182.1568</v>
      </c>
      <c r="G56" s="92">
        <f t="shared" si="69"/>
        <v>2.2593081160615361E-3</v>
      </c>
      <c r="H56" s="56">
        <f t="shared" si="90"/>
        <v>1</v>
      </c>
      <c r="I56" s="7">
        <f t="shared" si="86"/>
        <v>-12871</v>
      </c>
      <c r="J56" s="2">
        <f t="shared" si="87"/>
        <v>1556</v>
      </c>
      <c r="K56" s="34">
        <f t="shared" si="88"/>
        <v>18337</v>
      </c>
      <c r="L56" s="7">
        <f t="shared" si="48"/>
        <v>-2710</v>
      </c>
      <c r="M56" s="2">
        <f t="shared" si="19"/>
        <v>-487</v>
      </c>
      <c r="N56" s="34">
        <f t="shared" si="49"/>
        <v>3159</v>
      </c>
      <c r="P56" s="39">
        <f t="shared" si="91"/>
        <v>2.0067820958779388E-5</v>
      </c>
      <c r="Q56" s="38">
        <f t="shared" si="92"/>
        <v>1.0554074812052976</v>
      </c>
      <c r="R56" s="38">
        <f t="shared" si="93"/>
        <v>-1691.4974387935063</v>
      </c>
      <c r="S56" s="12">
        <f t="shared" si="55"/>
        <v>1556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84"/>
        <v>6099</v>
      </c>
      <c r="E57" s="3">
        <f t="shared" si="85"/>
        <v>22151</v>
      </c>
      <c r="F57" s="23">
        <f t="shared" si="89"/>
        <v>182.1568</v>
      </c>
      <c r="G57" s="91">
        <f t="shared" si="69"/>
        <v>2.2593081160615361E-3</v>
      </c>
      <c r="H57" s="55">
        <f t="shared" si="90"/>
        <v>1</v>
      </c>
      <c r="I57" s="8">
        <f t="shared" si="86"/>
        <v>-16292</v>
      </c>
      <c r="J57" s="3">
        <f t="shared" si="87"/>
        <v>1114</v>
      </c>
      <c r="K57" s="37">
        <f t="shared" si="88"/>
        <v>22151</v>
      </c>
      <c r="L57" s="8">
        <f t="shared" si="48"/>
        <v>-3421</v>
      </c>
      <c r="M57" s="3">
        <f t="shared" ref="M57:M88" si="94">J57-J56</f>
        <v>-442</v>
      </c>
      <c r="N57" s="37">
        <f t="shared" si="49"/>
        <v>3814</v>
      </c>
      <c r="P57" s="71">
        <f t="shared" si="91"/>
        <v>2.0067820958779388E-5</v>
      </c>
      <c r="Q57" s="70">
        <f t="shared" si="92"/>
        <v>1.1332459757722484</v>
      </c>
      <c r="R57" s="70">
        <f t="shared" si="93"/>
        <v>-1288.2868403145844</v>
      </c>
      <c r="S57" s="11">
        <f t="shared" si="55"/>
        <v>1114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84"/>
        <v>6099</v>
      </c>
      <c r="E58" s="2">
        <f t="shared" si="85"/>
        <v>26756</v>
      </c>
      <c r="F58" s="24">
        <f t="shared" si="89"/>
        <v>182.1568</v>
      </c>
      <c r="G58" s="92">
        <f t="shared" si="69"/>
        <v>2.2593081160615361E-3</v>
      </c>
      <c r="H58" s="56">
        <f t="shared" si="90"/>
        <v>1</v>
      </c>
      <c r="I58" s="7">
        <f t="shared" si="86"/>
        <v>-20585</v>
      </c>
      <c r="J58" s="2">
        <f t="shared" si="87"/>
        <v>742</v>
      </c>
      <c r="K58" s="34">
        <f t="shared" si="88"/>
        <v>26756</v>
      </c>
      <c r="L58" s="7">
        <f t="shared" si="48"/>
        <v>-4293</v>
      </c>
      <c r="M58" s="2">
        <f t="shared" si="94"/>
        <v>-372</v>
      </c>
      <c r="N58" s="34">
        <f t="shared" si="49"/>
        <v>4605</v>
      </c>
      <c r="P58" s="39">
        <f t="shared" si="91"/>
        <v>2.0067820958779388E-5</v>
      </c>
      <c r="Q58" s="38">
        <f t="shared" si="92"/>
        <v>1.2272867214653262</v>
      </c>
      <c r="R58" s="38">
        <f t="shared" si="93"/>
        <v>-922.3338946725238</v>
      </c>
      <c r="S58" s="12">
        <f t="shared" si="55"/>
        <v>742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95">D58+IF(M59&gt;0,M59,0)</f>
        <v>6099</v>
      </c>
      <c r="E59" s="3">
        <f t="shared" ref="E59:E90" si="96">E58+IF(N59&gt;0,N59,0)</f>
        <v>32317</v>
      </c>
      <c r="F59" s="23">
        <f t="shared" si="89"/>
        <v>182.1568</v>
      </c>
      <c r="G59" s="91">
        <f t="shared" si="69"/>
        <v>2.2593081160615361E-3</v>
      </c>
      <c r="H59" s="55">
        <f t="shared" si="90"/>
        <v>1</v>
      </c>
      <c r="I59" s="8">
        <f t="shared" ref="I59:I90" si="97">INT((Z$4*K59+I58)/(1+Y$4*J59))</f>
        <v>-25933</v>
      </c>
      <c r="J59" s="3">
        <f t="shared" ref="J59:J90" si="98">S59</f>
        <v>455</v>
      </c>
      <c r="K59" s="37">
        <f t="shared" ref="K59:K90" si="99">INT((X$4*J59+K58)/(1+W$4+Z$4))</f>
        <v>32317</v>
      </c>
      <c r="L59" s="8">
        <f t="shared" ref="L59:L90" si="100">I59-I58</f>
        <v>-5348</v>
      </c>
      <c r="M59" s="3">
        <f t="shared" si="94"/>
        <v>-287</v>
      </c>
      <c r="N59" s="37">
        <f t="shared" ref="N59:N90" si="101">K59-K58</f>
        <v>5561</v>
      </c>
      <c r="P59" s="71">
        <f t="shared" si="91"/>
        <v>2.0067820958779388E-5</v>
      </c>
      <c r="Q59" s="70">
        <f t="shared" si="92"/>
        <v>1.3408478189085633</v>
      </c>
      <c r="R59" s="70">
        <f t="shared" si="93"/>
        <v>-614.33729788780306</v>
      </c>
      <c r="S59" s="11">
        <f t="shared" si="55"/>
        <v>455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95"/>
        <v>6099</v>
      </c>
      <c r="E60" s="2">
        <f t="shared" si="96"/>
        <v>39033</v>
      </c>
      <c r="F60" s="24">
        <f t="shared" si="89"/>
        <v>182.1568</v>
      </c>
      <c r="G60" s="92">
        <f t="shared" si="69"/>
        <v>2.2593081160615361E-3</v>
      </c>
      <c r="H60" s="56">
        <f t="shared" si="90"/>
        <v>1</v>
      </c>
      <c r="I60" s="7">
        <f t="shared" si="97"/>
        <v>-32538</v>
      </c>
      <c r="J60" s="2">
        <f t="shared" si="98"/>
        <v>254</v>
      </c>
      <c r="K60" s="34">
        <f t="shared" si="99"/>
        <v>39033</v>
      </c>
      <c r="L60" s="7">
        <f t="shared" si="100"/>
        <v>-6605</v>
      </c>
      <c r="M60" s="2">
        <f t="shared" si="94"/>
        <v>-201</v>
      </c>
      <c r="N60" s="34">
        <f t="shared" si="101"/>
        <v>6716</v>
      </c>
      <c r="P60" s="39">
        <f t="shared" si="91"/>
        <v>2.0067820958779388E-5</v>
      </c>
      <c r="Q60" s="38">
        <f t="shared" si="92"/>
        <v>1.4780153666085472</v>
      </c>
      <c r="R60" s="38">
        <f t="shared" si="93"/>
        <v>-376.71626757270946</v>
      </c>
      <c r="S60" s="12">
        <f t="shared" si="55"/>
        <v>254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95"/>
        <v>6099</v>
      </c>
      <c r="E61" s="3">
        <f t="shared" si="96"/>
        <v>47144</v>
      </c>
      <c r="F61" s="23">
        <f t="shared" si="89"/>
        <v>182.1568</v>
      </c>
      <c r="G61" s="91">
        <f t="shared" si="69"/>
        <v>2.2593081160615361E-3</v>
      </c>
      <c r="H61" s="55">
        <f t="shared" si="90"/>
        <v>1</v>
      </c>
      <c r="I61" s="8">
        <f t="shared" si="97"/>
        <v>-40632</v>
      </c>
      <c r="J61" s="3">
        <f t="shared" si="98"/>
        <v>127</v>
      </c>
      <c r="K61" s="37">
        <f t="shared" si="99"/>
        <v>47144</v>
      </c>
      <c r="L61" s="8">
        <f t="shared" si="100"/>
        <v>-8094</v>
      </c>
      <c r="M61" s="3">
        <f t="shared" si="94"/>
        <v>-127</v>
      </c>
      <c r="N61" s="37">
        <f t="shared" si="101"/>
        <v>8111</v>
      </c>
      <c r="P61" s="71">
        <f t="shared" si="91"/>
        <v>2.0067820958779388E-5</v>
      </c>
      <c r="Q61" s="70">
        <f t="shared" si="92"/>
        <v>1.6436848343211807</v>
      </c>
      <c r="R61" s="70">
        <f t="shared" si="93"/>
        <v>-210.29875156806199</v>
      </c>
      <c r="S61" s="11">
        <f t="shared" si="55"/>
        <v>127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95"/>
        <v>6099</v>
      </c>
      <c r="E62" s="2">
        <f t="shared" si="96"/>
        <v>56940</v>
      </c>
      <c r="F62" s="24">
        <f t="shared" si="89"/>
        <v>182.1568</v>
      </c>
      <c r="G62" s="92">
        <f t="shared" si="69"/>
        <v>2.2593081160615361E-3</v>
      </c>
      <c r="H62" s="56">
        <f t="shared" si="90"/>
        <v>1</v>
      </c>
      <c r="I62" s="7">
        <f t="shared" si="97"/>
        <v>-50491</v>
      </c>
      <c r="J62" s="2">
        <f t="shared" si="98"/>
        <v>56</v>
      </c>
      <c r="K62" s="34">
        <f t="shared" si="99"/>
        <v>56940</v>
      </c>
      <c r="L62" s="7">
        <f t="shared" si="100"/>
        <v>-9859</v>
      </c>
      <c r="M62" s="2">
        <f t="shared" si="94"/>
        <v>-71</v>
      </c>
      <c r="N62" s="34">
        <f t="shared" si="101"/>
        <v>9796</v>
      </c>
      <c r="P62" s="39">
        <f t="shared" si="91"/>
        <v>2.0067820958779388E-5</v>
      </c>
      <c r="Q62" s="38">
        <f t="shared" si="92"/>
        <v>1.8437923093627031</v>
      </c>
      <c r="R62" s="38">
        <f t="shared" si="93"/>
        <v>-105.14937578403099</v>
      </c>
      <c r="S62" s="12">
        <f t="shared" si="55"/>
        <v>56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95"/>
        <v>6099</v>
      </c>
      <c r="E63" s="3">
        <f t="shared" si="96"/>
        <v>68772</v>
      </c>
      <c r="F63" s="23">
        <f t="shared" si="89"/>
        <v>182.1568</v>
      </c>
      <c r="G63" s="91">
        <f t="shared" si="69"/>
        <v>2.2593081160615361E-3</v>
      </c>
      <c r="H63" s="55">
        <f t="shared" si="90"/>
        <v>1</v>
      </c>
      <c r="I63" s="8">
        <f t="shared" si="97"/>
        <v>-62448</v>
      </c>
      <c r="J63" s="3">
        <f t="shared" si="98"/>
        <v>22</v>
      </c>
      <c r="K63" s="37">
        <f t="shared" si="99"/>
        <v>68772</v>
      </c>
      <c r="L63" s="8">
        <f t="shared" si="100"/>
        <v>-11957</v>
      </c>
      <c r="M63" s="3">
        <f t="shared" si="94"/>
        <v>-34</v>
      </c>
      <c r="N63" s="37">
        <f t="shared" si="101"/>
        <v>11832</v>
      </c>
      <c r="P63" s="71">
        <f t="shared" si="91"/>
        <v>2.0067820958779388E-5</v>
      </c>
      <c r="Q63" s="70">
        <f t="shared" si="92"/>
        <v>2.0854937689846595</v>
      </c>
      <c r="R63" s="70">
        <f t="shared" si="93"/>
        <v>-46.365079085871933</v>
      </c>
      <c r="S63" s="11">
        <f t="shared" si="55"/>
        <v>22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95"/>
        <v>6099</v>
      </c>
      <c r="E64" s="2">
        <f t="shared" si="96"/>
        <v>83063</v>
      </c>
      <c r="F64" s="24">
        <f t="shared" si="89"/>
        <v>182.1568</v>
      </c>
      <c r="G64" s="92">
        <f t="shared" si="69"/>
        <v>2.2593081160615361E-3</v>
      </c>
      <c r="H64" s="56">
        <f t="shared" si="90"/>
        <v>1</v>
      </c>
      <c r="I64" s="7">
        <f t="shared" si="97"/>
        <v>-76917</v>
      </c>
      <c r="J64" s="2">
        <f t="shared" si="98"/>
        <v>7</v>
      </c>
      <c r="K64" s="34">
        <f t="shared" si="99"/>
        <v>83063</v>
      </c>
      <c r="L64" s="7">
        <f t="shared" si="100"/>
        <v>-14469</v>
      </c>
      <c r="M64" s="2">
        <f t="shared" si="94"/>
        <v>-15</v>
      </c>
      <c r="N64" s="34">
        <f t="shared" si="101"/>
        <v>14291</v>
      </c>
      <c r="P64" s="39">
        <f t="shared" si="91"/>
        <v>2.0067820958779388E-5</v>
      </c>
      <c r="Q64" s="38">
        <f t="shared" si="92"/>
        <v>2.3773729944395905</v>
      </c>
      <c r="R64" s="38">
        <f t="shared" si="93"/>
        <v>-18.214852498021116</v>
      </c>
      <c r="S64" s="12">
        <f t="shared" si="55"/>
        <v>7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95"/>
        <v>6099</v>
      </c>
      <c r="E65" s="3">
        <f t="shared" si="96"/>
        <v>100323</v>
      </c>
      <c r="F65" s="23">
        <f t="shared" si="89"/>
        <v>182.1568</v>
      </c>
      <c r="G65" s="91">
        <f t="shared" si="69"/>
        <v>2.2593081160615361E-3</v>
      </c>
      <c r="H65" s="55">
        <f t="shared" si="90"/>
        <v>1</v>
      </c>
      <c r="I65" s="8">
        <f t="shared" si="97"/>
        <v>-94404</v>
      </c>
      <c r="J65" s="3">
        <f t="shared" si="98"/>
        <v>2</v>
      </c>
      <c r="K65" s="37">
        <f t="shared" si="99"/>
        <v>100323</v>
      </c>
      <c r="L65" s="8">
        <f t="shared" si="100"/>
        <v>-17487</v>
      </c>
      <c r="M65" s="3">
        <f t="shared" si="94"/>
        <v>-5</v>
      </c>
      <c r="N65" s="37">
        <f t="shared" si="101"/>
        <v>17260</v>
      </c>
      <c r="P65" s="71">
        <f t="shared" si="91"/>
        <v>2.0067820958779388E-5</v>
      </c>
      <c r="Q65" s="70">
        <f t="shared" si="92"/>
        <v>2.7299316397404176</v>
      </c>
      <c r="R65" s="70">
        <f t="shared" si="93"/>
        <v>-5.7956348857339917</v>
      </c>
      <c r="S65" s="11">
        <f t="shared" si="55"/>
        <v>2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95"/>
        <v>6099</v>
      </c>
      <c r="E66" s="2">
        <f t="shared" si="96"/>
        <v>121170</v>
      </c>
      <c r="F66" s="24">
        <f t="shared" si="89"/>
        <v>182.1568</v>
      </c>
      <c r="G66" s="92">
        <f t="shared" si="69"/>
        <v>2.2593081160615361E-3</v>
      </c>
      <c r="H66" s="56">
        <f t="shared" si="90"/>
        <v>1</v>
      </c>
      <c r="I66" s="7">
        <f t="shared" si="97"/>
        <v>-115530</v>
      </c>
      <c r="J66" s="2">
        <f t="shared" si="98"/>
        <v>0</v>
      </c>
      <c r="K66" s="34">
        <f t="shared" si="99"/>
        <v>121170</v>
      </c>
      <c r="L66" s="7">
        <f t="shared" si="100"/>
        <v>-21126</v>
      </c>
      <c r="M66" s="2">
        <f t="shared" si="94"/>
        <v>-2</v>
      </c>
      <c r="N66" s="34">
        <f t="shared" si="101"/>
        <v>20847</v>
      </c>
      <c r="P66" s="39">
        <f t="shared" si="91"/>
        <v>2.0067820958779388E-5</v>
      </c>
      <c r="Q66" s="38">
        <f t="shared" si="92"/>
        <v>3.1557133517607263</v>
      </c>
      <c r="R66" s="38">
        <f t="shared" si="93"/>
        <v>-1.6558956816382833</v>
      </c>
      <c r="S66" s="12">
        <f t="shared" si="55"/>
        <v>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95"/>
        <v>6099</v>
      </c>
      <c r="E67" s="3">
        <f t="shared" si="96"/>
        <v>146349</v>
      </c>
      <c r="F67" s="23">
        <f t="shared" si="89"/>
        <v>182.1568</v>
      </c>
      <c r="G67" s="91">
        <f t="shared" si="69"/>
        <v>2.2593081160615361E-3</v>
      </c>
      <c r="H67" s="55">
        <f t="shared" si="90"/>
        <v>1</v>
      </c>
      <c r="I67" s="8">
        <f t="shared" si="97"/>
        <v>-141046</v>
      </c>
      <c r="J67" s="3">
        <f t="shared" si="98"/>
        <v>0</v>
      </c>
      <c r="K67" s="37">
        <f t="shared" si="99"/>
        <v>146349</v>
      </c>
      <c r="L67" s="8">
        <f t="shared" si="100"/>
        <v>-25516</v>
      </c>
      <c r="M67" s="3">
        <f t="shared" si="94"/>
        <v>0</v>
      </c>
      <c r="N67" s="37">
        <f t="shared" si="101"/>
        <v>25179</v>
      </c>
      <c r="P67" s="71">
        <f t="shared" si="91"/>
        <v>2.0067820958779388E-5</v>
      </c>
      <c r="Q67" s="70">
        <f t="shared" si="92"/>
        <v>3.669997509167823</v>
      </c>
      <c r="R67" s="70">
        <f t="shared" si="93"/>
        <v>0</v>
      </c>
      <c r="S67" s="11">
        <f t="shared" si="55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95"/>
        <v>6099</v>
      </c>
      <c r="E68" s="2">
        <f t="shared" si="96"/>
        <v>176761</v>
      </c>
      <c r="F68" s="24">
        <f t="shared" si="89"/>
        <v>182.1568</v>
      </c>
      <c r="G68" s="92">
        <f t="shared" ref="G68:G99" si="102">D68/U$3</f>
        <v>2.2593081160615361E-3</v>
      </c>
      <c r="H68" s="56">
        <f t="shared" si="90"/>
        <v>1</v>
      </c>
      <c r="I68" s="7">
        <f t="shared" si="97"/>
        <v>-171864</v>
      </c>
      <c r="J68" s="2">
        <f t="shared" si="98"/>
        <v>0</v>
      </c>
      <c r="K68" s="34">
        <f t="shared" si="99"/>
        <v>176761</v>
      </c>
      <c r="L68" s="7">
        <f t="shared" si="100"/>
        <v>-30818</v>
      </c>
      <c r="M68" s="2">
        <f t="shared" si="94"/>
        <v>0</v>
      </c>
      <c r="N68" s="34">
        <f t="shared" si="101"/>
        <v>30412</v>
      </c>
      <c r="P68" s="39">
        <f t="shared" si="91"/>
        <v>2.0067820958779388E-5</v>
      </c>
      <c r="Q68" s="38">
        <f t="shared" si="92"/>
        <v>4.2911015493446154</v>
      </c>
      <c r="R68" s="38">
        <f t="shared" si="93"/>
        <v>0</v>
      </c>
      <c r="S68" s="12">
        <f t="shared" si="55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95"/>
        <v>6099</v>
      </c>
      <c r="E69" s="3">
        <f t="shared" si="96"/>
        <v>213492</v>
      </c>
      <c r="F69" s="23">
        <f t="shared" si="89"/>
        <v>182.1568</v>
      </c>
      <c r="G69" s="91">
        <f t="shared" si="102"/>
        <v>2.2593081160615361E-3</v>
      </c>
      <c r="H69" s="55">
        <f t="shared" si="90"/>
        <v>1</v>
      </c>
      <c r="I69" s="8">
        <f t="shared" si="97"/>
        <v>-209086</v>
      </c>
      <c r="J69" s="3">
        <f t="shared" si="98"/>
        <v>0</v>
      </c>
      <c r="K69" s="37">
        <f t="shared" si="99"/>
        <v>213492</v>
      </c>
      <c r="L69" s="8">
        <f t="shared" si="100"/>
        <v>-37222</v>
      </c>
      <c r="M69" s="3">
        <f t="shared" si="94"/>
        <v>0</v>
      </c>
      <c r="N69" s="37">
        <f t="shared" si="101"/>
        <v>36731</v>
      </c>
      <c r="P69" s="71">
        <f t="shared" si="91"/>
        <v>2.0067820958779388E-5</v>
      </c>
      <c r="Q69" s="70">
        <f t="shared" si="92"/>
        <v>5.0412698897123214</v>
      </c>
      <c r="R69" s="70">
        <f t="shared" si="93"/>
        <v>0</v>
      </c>
      <c r="S69" s="11">
        <f t="shared" si="55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95"/>
        <v>6099</v>
      </c>
      <c r="E70" s="2">
        <f t="shared" si="96"/>
        <v>257856</v>
      </c>
      <c r="F70" s="24">
        <f t="shared" si="89"/>
        <v>182.1568</v>
      </c>
      <c r="G70" s="92">
        <f t="shared" si="102"/>
        <v>2.2593081160615361E-3</v>
      </c>
      <c r="H70" s="56">
        <f t="shared" si="90"/>
        <v>1</v>
      </c>
      <c r="I70" s="7">
        <f t="shared" si="97"/>
        <v>-254042</v>
      </c>
      <c r="J70" s="2">
        <f t="shared" si="98"/>
        <v>0</v>
      </c>
      <c r="K70" s="34">
        <f t="shared" si="99"/>
        <v>257856</v>
      </c>
      <c r="L70" s="7">
        <f t="shared" si="100"/>
        <v>-44956</v>
      </c>
      <c r="M70" s="2">
        <f t="shared" si="94"/>
        <v>0</v>
      </c>
      <c r="N70" s="34">
        <f t="shared" si="101"/>
        <v>44364</v>
      </c>
      <c r="P70" s="39">
        <f t="shared" si="91"/>
        <v>2.0067820958779388E-5</v>
      </c>
      <c r="Q70" s="38">
        <f t="shared" si="92"/>
        <v>5.9473210021728686</v>
      </c>
      <c r="R70" s="38">
        <f t="shared" si="93"/>
        <v>0</v>
      </c>
      <c r="S70" s="12">
        <f t="shared" si="55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95"/>
        <v>6099</v>
      </c>
      <c r="E71" s="3">
        <f t="shared" si="96"/>
        <v>311439</v>
      </c>
      <c r="F71" s="23">
        <f t="shared" si="89"/>
        <v>182.1568</v>
      </c>
      <c r="G71" s="91">
        <f t="shared" si="102"/>
        <v>2.2593081160615361E-3</v>
      </c>
      <c r="H71" s="55">
        <f t="shared" si="90"/>
        <v>1</v>
      </c>
      <c r="I71" s="8">
        <f t="shared" si="97"/>
        <v>-308340</v>
      </c>
      <c r="J71" s="3">
        <f t="shared" si="98"/>
        <v>0</v>
      </c>
      <c r="K71" s="37">
        <f t="shared" si="99"/>
        <v>311439</v>
      </c>
      <c r="L71" s="8">
        <f t="shared" si="100"/>
        <v>-54298</v>
      </c>
      <c r="M71" s="3">
        <f t="shared" si="94"/>
        <v>0</v>
      </c>
      <c r="N71" s="37">
        <f t="shared" si="101"/>
        <v>53583</v>
      </c>
      <c r="P71" s="71">
        <f t="shared" si="91"/>
        <v>2.0067820958779388E-5</v>
      </c>
      <c r="Q71" s="70">
        <f t="shared" si="92"/>
        <v>7.0416360567331795</v>
      </c>
      <c r="R71" s="70">
        <f t="shared" si="93"/>
        <v>0</v>
      </c>
      <c r="S71" s="11">
        <f t="shared" si="55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95"/>
        <v>6099</v>
      </c>
      <c r="E72" s="2">
        <f t="shared" si="96"/>
        <v>376157</v>
      </c>
      <c r="F72" s="24">
        <f t="shared" si="89"/>
        <v>182.1568</v>
      </c>
      <c r="G72" s="92">
        <f t="shared" si="102"/>
        <v>2.2593081160615361E-3</v>
      </c>
      <c r="H72" s="56">
        <f t="shared" ref="H72:H103" si="103">D72/D71</f>
        <v>1</v>
      </c>
      <c r="I72" s="7">
        <f t="shared" si="97"/>
        <v>-373921</v>
      </c>
      <c r="J72" s="2">
        <f t="shared" si="98"/>
        <v>0</v>
      </c>
      <c r="K72" s="34">
        <f t="shared" si="99"/>
        <v>376157</v>
      </c>
      <c r="L72" s="7">
        <f t="shared" si="100"/>
        <v>-65581</v>
      </c>
      <c r="M72" s="2">
        <f t="shared" si="94"/>
        <v>0</v>
      </c>
      <c r="N72" s="34">
        <f t="shared" si="101"/>
        <v>64718</v>
      </c>
      <c r="P72" s="39">
        <f t="shared" si="91"/>
        <v>2.0067820958779388E-5</v>
      </c>
      <c r="Q72" s="38">
        <f t="shared" si="92"/>
        <v>8.363353348088399</v>
      </c>
      <c r="R72" s="38">
        <f t="shared" si="93"/>
        <v>0</v>
      </c>
      <c r="S72" s="12">
        <f t="shared" si="55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95"/>
        <v>6099</v>
      </c>
      <c r="E73" s="3">
        <f t="shared" si="96"/>
        <v>454324</v>
      </c>
      <c r="F73" s="23">
        <f t="shared" si="89"/>
        <v>182.1568</v>
      </c>
      <c r="G73" s="91">
        <f t="shared" si="102"/>
        <v>2.2593081160615361E-3</v>
      </c>
      <c r="H73" s="55">
        <f t="shared" si="103"/>
        <v>1</v>
      </c>
      <c r="I73" s="8">
        <f t="shared" si="97"/>
        <v>-453130</v>
      </c>
      <c r="J73" s="3">
        <f t="shared" si="98"/>
        <v>0</v>
      </c>
      <c r="K73" s="37">
        <f t="shared" si="99"/>
        <v>454324</v>
      </c>
      <c r="L73" s="8">
        <f t="shared" si="100"/>
        <v>-79209</v>
      </c>
      <c r="M73" s="3">
        <f t="shared" si="94"/>
        <v>0</v>
      </c>
      <c r="N73" s="37">
        <f t="shared" si="101"/>
        <v>78167</v>
      </c>
      <c r="P73" s="71">
        <f t="shared" si="91"/>
        <v>2.0067820958779388E-5</v>
      </c>
      <c r="Q73" s="70">
        <f t="shared" si="92"/>
        <v>9.9597229062267623</v>
      </c>
      <c r="R73" s="70">
        <f t="shared" si="93"/>
        <v>0</v>
      </c>
      <c r="S73" s="11">
        <f t="shared" si="55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95"/>
        <v>6099</v>
      </c>
      <c r="E74" s="2">
        <f t="shared" si="96"/>
        <v>548735</v>
      </c>
      <c r="F74" s="24">
        <f t="shared" si="89"/>
        <v>182.1568</v>
      </c>
      <c r="G74" s="92">
        <f t="shared" si="102"/>
        <v>2.2593081160615361E-3</v>
      </c>
      <c r="H74" s="56">
        <f t="shared" si="103"/>
        <v>1</v>
      </c>
      <c r="I74" s="7">
        <f t="shared" si="97"/>
        <v>-548799</v>
      </c>
      <c r="J74" s="2">
        <f t="shared" si="98"/>
        <v>0</v>
      </c>
      <c r="K74" s="34">
        <f t="shared" si="99"/>
        <v>548735</v>
      </c>
      <c r="L74" s="7">
        <f t="shared" si="100"/>
        <v>-95669</v>
      </c>
      <c r="M74" s="2">
        <f t="shared" si="94"/>
        <v>0</v>
      </c>
      <c r="N74" s="34">
        <f t="shared" si="101"/>
        <v>94411</v>
      </c>
      <c r="P74" s="39">
        <f t="shared" si="91"/>
        <v>2.0067820958779388E-5</v>
      </c>
      <c r="Q74" s="38">
        <f t="shared" si="92"/>
        <v>11.887826008461706</v>
      </c>
      <c r="R74" s="38">
        <f t="shared" si="93"/>
        <v>0</v>
      </c>
      <c r="S74" s="12">
        <f t="shared" si="55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95"/>
        <v>6099</v>
      </c>
      <c r="E75" s="3">
        <f t="shared" si="96"/>
        <v>662765</v>
      </c>
      <c r="F75" s="23">
        <f t="shared" si="89"/>
        <v>182.1568</v>
      </c>
      <c r="G75" s="91">
        <f t="shared" si="102"/>
        <v>2.2593081160615361E-3</v>
      </c>
      <c r="H75" s="55">
        <f t="shared" si="103"/>
        <v>1</v>
      </c>
      <c r="I75" s="8">
        <f t="shared" si="97"/>
        <v>-664349</v>
      </c>
      <c r="J75" s="3">
        <f t="shared" si="98"/>
        <v>0</v>
      </c>
      <c r="K75" s="37">
        <f t="shared" si="99"/>
        <v>662765</v>
      </c>
      <c r="L75" s="8">
        <f t="shared" si="100"/>
        <v>-115550</v>
      </c>
      <c r="M75" s="3">
        <f t="shared" si="94"/>
        <v>0</v>
      </c>
      <c r="N75" s="37">
        <f t="shared" si="101"/>
        <v>114030</v>
      </c>
      <c r="P75" s="71">
        <f t="shared" si="91"/>
        <v>2.0067820958779388E-5</v>
      </c>
      <c r="Q75" s="70">
        <f t="shared" si="92"/>
        <v>14.216600196724459</v>
      </c>
      <c r="R75" s="70">
        <f t="shared" si="93"/>
        <v>0</v>
      </c>
      <c r="S75" s="11">
        <f t="shared" si="55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95"/>
        <v>6099</v>
      </c>
      <c r="E76" s="2">
        <f t="shared" si="96"/>
        <v>800491</v>
      </c>
      <c r="F76" s="24">
        <f t="shared" si="89"/>
        <v>182.1568</v>
      </c>
      <c r="G76" s="92">
        <f t="shared" si="102"/>
        <v>2.2593081160615361E-3</v>
      </c>
      <c r="H76" s="56">
        <f t="shared" si="103"/>
        <v>1</v>
      </c>
      <c r="I76" s="7">
        <f t="shared" si="97"/>
        <v>-803911</v>
      </c>
      <c r="J76" s="2">
        <f t="shared" si="98"/>
        <v>0</v>
      </c>
      <c r="K76" s="34">
        <f t="shared" si="99"/>
        <v>800491</v>
      </c>
      <c r="L76" s="7">
        <f t="shared" si="100"/>
        <v>-139562</v>
      </c>
      <c r="M76" s="2">
        <f t="shared" si="94"/>
        <v>0</v>
      </c>
      <c r="N76" s="34">
        <f t="shared" si="101"/>
        <v>137726</v>
      </c>
      <c r="P76" s="39">
        <f t="shared" si="91"/>
        <v>2.0067820958779388E-5</v>
      </c>
      <c r="Q76" s="38">
        <f t="shared" si="92"/>
        <v>17.029315121356035</v>
      </c>
      <c r="R76" s="38">
        <f t="shared" si="93"/>
        <v>0</v>
      </c>
      <c r="S76" s="12">
        <f t="shared" si="55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95"/>
        <v>6099</v>
      </c>
      <c r="E77" s="3">
        <f t="shared" si="96"/>
        <v>966837</v>
      </c>
      <c r="F77" s="23">
        <f t="shared" si="89"/>
        <v>182.1568</v>
      </c>
      <c r="G77" s="91">
        <f t="shared" si="102"/>
        <v>2.2593081160615361E-3</v>
      </c>
      <c r="H77" s="55">
        <f t="shared" si="103"/>
        <v>1</v>
      </c>
      <c r="I77" s="8">
        <f t="shared" si="97"/>
        <v>-972474</v>
      </c>
      <c r="J77" s="3">
        <f t="shared" si="98"/>
        <v>0</v>
      </c>
      <c r="K77" s="37">
        <f t="shared" si="99"/>
        <v>966837</v>
      </c>
      <c r="L77" s="8">
        <f t="shared" si="100"/>
        <v>-168563</v>
      </c>
      <c r="M77" s="3">
        <f t="shared" si="94"/>
        <v>0</v>
      </c>
      <c r="N77" s="37">
        <f t="shared" si="101"/>
        <v>166346</v>
      </c>
      <c r="P77" s="71">
        <f t="shared" si="91"/>
        <v>2.0067820958779388E-5</v>
      </c>
      <c r="Q77" s="70">
        <f t="shared" si="92"/>
        <v>20.426528918642685</v>
      </c>
      <c r="R77" s="70">
        <f t="shared" si="93"/>
        <v>0</v>
      </c>
      <c r="S77" s="11">
        <f t="shared" si="55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95"/>
        <v>6099</v>
      </c>
      <c r="E78" s="2">
        <f t="shared" si="96"/>
        <v>1167751</v>
      </c>
      <c r="F78" s="24">
        <f t="shared" si="89"/>
        <v>182.1568</v>
      </c>
      <c r="G78" s="92">
        <f t="shared" si="102"/>
        <v>2.2593081160615361E-3</v>
      </c>
      <c r="H78" s="56">
        <f t="shared" si="103"/>
        <v>1</v>
      </c>
      <c r="I78" s="7">
        <f t="shared" si="97"/>
        <v>-1176065</v>
      </c>
      <c r="J78" s="2">
        <f t="shared" si="98"/>
        <v>0</v>
      </c>
      <c r="K78" s="34">
        <f t="shared" si="99"/>
        <v>1167751</v>
      </c>
      <c r="L78" s="7">
        <f t="shared" si="100"/>
        <v>-203591</v>
      </c>
      <c r="M78" s="2">
        <f t="shared" si="94"/>
        <v>0</v>
      </c>
      <c r="N78" s="34">
        <f t="shared" si="101"/>
        <v>200914</v>
      </c>
      <c r="P78" s="39">
        <f t="shared" si="91"/>
        <v>2.0067820958779388E-5</v>
      </c>
      <c r="Q78" s="38">
        <f t="shared" si="92"/>
        <v>24.529686353348357</v>
      </c>
      <c r="R78" s="38">
        <f t="shared" si="93"/>
        <v>0</v>
      </c>
      <c r="S78" s="12">
        <f t="shared" si="55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95"/>
        <v>6099</v>
      </c>
      <c r="E79" s="3">
        <f t="shared" si="96"/>
        <v>1410416</v>
      </c>
      <c r="F79" s="23">
        <f t="shared" si="89"/>
        <v>182.1568</v>
      </c>
      <c r="G79" s="91">
        <f t="shared" si="102"/>
        <v>2.2593081160615361E-3</v>
      </c>
      <c r="H79" s="55">
        <f t="shared" si="103"/>
        <v>1</v>
      </c>
      <c r="I79" s="8">
        <f t="shared" si="97"/>
        <v>-1421964</v>
      </c>
      <c r="J79" s="3">
        <f t="shared" si="98"/>
        <v>0</v>
      </c>
      <c r="K79" s="37">
        <f t="shared" si="99"/>
        <v>1410416</v>
      </c>
      <c r="L79" s="8">
        <f t="shared" si="100"/>
        <v>-245899</v>
      </c>
      <c r="M79" s="3">
        <f t="shared" si="94"/>
        <v>0</v>
      </c>
      <c r="N79" s="37">
        <f t="shared" si="101"/>
        <v>242665</v>
      </c>
      <c r="P79" s="71">
        <f t="shared" si="91"/>
        <v>2.0067820958779388E-5</v>
      </c>
      <c r="Q79" s="70">
        <f t="shared" si="92"/>
        <v>29.485497690805769</v>
      </c>
      <c r="R79" s="70">
        <f t="shared" si="93"/>
        <v>0</v>
      </c>
      <c r="S79" s="11">
        <f t="shared" si="55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95"/>
        <v>6099</v>
      </c>
      <c r="E80" s="2">
        <f t="shared" si="96"/>
        <v>1703508</v>
      </c>
      <c r="F80" s="24">
        <f t="shared" si="89"/>
        <v>182.1568</v>
      </c>
      <c r="G80" s="92">
        <f t="shared" si="102"/>
        <v>2.2593081160615361E-3</v>
      </c>
      <c r="H80" s="56">
        <f t="shared" si="103"/>
        <v>1</v>
      </c>
      <c r="I80" s="7">
        <f t="shared" si="97"/>
        <v>-1718962</v>
      </c>
      <c r="J80" s="2">
        <f t="shared" si="98"/>
        <v>0</v>
      </c>
      <c r="K80" s="34">
        <f t="shared" si="99"/>
        <v>1703508</v>
      </c>
      <c r="L80" s="7">
        <f t="shared" si="100"/>
        <v>-296998</v>
      </c>
      <c r="M80" s="2">
        <f t="shared" si="94"/>
        <v>0</v>
      </c>
      <c r="N80" s="34">
        <f t="shared" si="101"/>
        <v>293092</v>
      </c>
      <c r="P80" s="39">
        <f t="shared" si="91"/>
        <v>2.0067820958779388E-5</v>
      </c>
      <c r="Q80" s="38">
        <f t="shared" si="92"/>
        <v>35.471167248070167</v>
      </c>
      <c r="R80" s="38">
        <f t="shared" si="93"/>
        <v>0</v>
      </c>
      <c r="S80" s="12">
        <f t="shared" si="55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95"/>
        <v>6099</v>
      </c>
      <c r="E81" s="3">
        <f t="shared" si="96"/>
        <v>2057506</v>
      </c>
      <c r="F81" s="23">
        <f t="shared" si="89"/>
        <v>182.1568</v>
      </c>
      <c r="G81" s="91">
        <f t="shared" si="102"/>
        <v>2.2593081160615361E-3</v>
      </c>
      <c r="H81" s="55">
        <f t="shared" si="103"/>
        <v>1</v>
      </c>
      <c r="I81" s="8">
        <f t="shared" si="97"/>
        <v>-2077677</v>
      </c>
      <c r="J81" s="3">
        <f t="shared" si="98"/>
        <v>0</v>
      </c>
      <c r="K81" s="37">
        <f t="shared" si="99"/>
        <v>2057506</v>
      </c>
      <c r="L81" s="8">
        <f t="shared" si="100"/>
        <v>-358715</v>
      </c>
      <c r="M81" s="3">
        <f t="shared" si="94"/>
        <v>0</v>
      </c>
      <c r="N81" s="37">
        <f t="shared" si="101"/>
        <v>353998</v>
      </c>
      <c r="P81" s="71">
        <f t="shared" ref="P81:P112" si="104">Y$4*((1+W$4-X$4)*(1+W$4+Z$4)-X$4)</f>
        <v>2.0067820958779388E-5</v>
      </c>
      <c r="Q81" s="70">
        <f t="shared" ref="Q81:Q112" si="105">(1+W$4-X$4)*(1+W$4+Z$4)-Y$4*((Z$4*K80)+((I80+J80)*(1+W$4+Z$4)))</f>
        <v>42.700688025985478</v>
      </c>
      <c r="R81" s="70">
        <f t="shared" ref="R81:R112" si="106">-J80*(1+W$4+Z$4)</f>
        <v>0</v>
      </c>
      <c r="S81" s="11">
        <f t="shared" si="55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95"/>
        <v>6099</v>
      </c>
      <c r="E82" s="2">
        <f t="shared" si="96"/>
        <v>2485067</v>
      </c>
      <c r="F82" s="24">
        <f t="shared" si="89"/>
        <v>182.1568</v>
      </c>
      <c r="G82" s="92">
        <f t="shared" si="102"/>
        <v>2.2593081160615361E-3</v>
      </c>
      <c r="H82" s="56">
        <f t="shared" si="103"/>
        <v>1</v>
      </c>
      <c r="I82" s="7">
        <f t="shared" si="97"/>
        <v>-2510935</v>
      </c>
      <c r="J82" s="2">
        <f t="shared" si="98"/>
        <v>0</v>
      </c>
      <c r="K82" s="34">
        <f t="shared" si="99"/>
        <v>2485067</v>
      </c>
      <c r="L82" s="7">
        <f t="shared" si="100"/>
        <v>-433258</v>
      </c>
      <c r="M82" s="2">
        <f t="shared" si="94"/>
        <v>0</v>
      </c>
      <c r="N82" s="34">
        <f t="shared" si="101"/>
        <v>427561</v>
      </c>
      <c r="P82" s="39">
        <f t="shared" si="104"/>
        <v>2.0067820958779388E-5</v>
      </c>
      <c r="Q82" s="38">
        <f t="shared" si="105"/>
        <v>51.432525950223415</v>
      </c>
      <c r="R82" s="38">
        <f t="shared" si="106"/>
        <v>0</v>
      </c>
      <c r="S82" s="12">
        <f t="shared" si="55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95"/>
        <v>6099</v>
      </c>
      <c r="E83" s="3">
        <f t="shared" si="96"/>
        <v>3001477</v>
      </c>
      <c r="F83" s="23">
        <f t="shared" si="89"/>
        <v>182.1568</v>
      </c>
      <c r="G83" s="91">
        <f t="shared" si="102"/>
        <v>2.2593081160615361E-3</v>
      </c>
      <c r="H83" s="55">
        <f t="shared" si="103"/>
        <v>1</v>
      </c>
      <c r="I83" s="8">
        <f t="shared" si="97"/>
        <v>-3034226</v>
      </c>
      <c r="J83" s="3">
        <f t="shared" si="98"/>
        <v>0</v>
      </c>
      <c r="K83" s="37">
        <f t="shared" si="99"/>
        <v>3001477</v>
      </c>
      <c r="L83" s="8">
        <f t="shared" si="100"/>
        <v>-523291</v>
      </c>
      <c r="M83" s="3">
        <f t="shared" si="94"/>
        <v>0</v>
      </c>
      <c r="N83" s="37">
        <f t="shared" si="101"/>
        <v>516410</v>
      </c>
      <c r="P83" s="71">
        <f t="shared" si="104"/>
        <v>2.0067820958779388E-5</v>
      </c>
      <c r="Q83" s="70">
        <f t="shared" si="105"/>
        <v>61.978889969238381</v>
      </c>
      <c r="R83" s="70">
        <f t="shared" si="106"/>
        <v>0</v>
      </c>
      <c r="S83" s="11">
        <f t="shared" si="55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95"/>
        <v>6099</v>
      </c>
      <c r="E84" s="2">
        <f t="shared" si="96"/>
        <v>3625200</v>
      </c>
      <c r="F84" s="24">
        <f t="shared" si="89"/>
        <v>182.1568</v>
      </c>
      <c r="G84" s="92">
        <f t="shared" si="102"/>
        <v>2.2593081160615361E-3</v>
      </c>
      <c r="H84" s="56">
        <f t="shared" si="103"/>
        <v>1</v>
      </c>
      <c r="I84" s="7">
        <f t="shared" si="97"/>
        <v>-3666260</v>
      </c>
      <c r="J84" s="2">
        <f t="shared" si="98"/>
        <v>0</v>
      </c>
      <c r="K84" s="34">
        <f t="shared" si="99"/>
        <v>3625200</v>
      </c>
      <c r="L84" s="7">
        <f t="shared" si="100"/>
        <v>-632034</v>
      </c>
      <c r="M84" s="2">
        <f t="shared" si="94"/>
        <v>0</v>
      </c>
      <c r="N84" s="34">
        <f t="shared" si="101"/>
        <v>623723</v>
      </c>
      <c r="P84" s="39">
        <f t="shared" si="104"/>
        <v>2.0067820958779388E-5</v>
      </c>
      <c r="Q84" s="38">
        <f t="shared" si="105"/>
        <v>74.71683623101741</v>
      </c>
      <c r="R84" s="38">
        <f t="shared" si="106"/>
        <v>0</v>
      </c>
      <c r="S84" s="12">
        <f t="shared" si="55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95"/>
        <v>6099</v>
      </c>
      <c r="E85" s="3">
        <f t="shared" si="96"/>
        <v>4378536</v>
      </c>
      <c r="F85" s="23">
        <f t="shared" si="89"/>
        <v>182.1568</v>
      </c>
      <c r="G85" s="91">
        <f t="shared" si="102"/>
        <v>2.2593081160615361E-3</v>
      </c>
      <c r="H85" s="55">
        <f t="shared" si="103"/>
        <v>1</v>
      </c>
      <c r="I85" s="8">
        <f t="shared" si="97"/>
        <v>-4429634</v>
      </c>
      <c r="J85" s="3">
        <f t="shared" si="98"/>
        <v>0</v>
      </c>
      <c r="K85" s="37">
        <f t="shared" si="99"/>
        <v>4378536</v>
      </c>
      <c r="L85" s="8">
        <f t="shared" si="100"/>
        <v>-763374</v>
      </c>
      <c r="M85" s="3">
        <f t="shared" si="94"/>
        <v>0</v>
      </c>
      <c r="N85" s="37">
        <f t="shared" si="101"/>
        <v>753336</v>
      </c>
      <c r="P85" s="71">
        <f t="shared" si="104"/>
        <v>2.0067820958779388E-5</v>
      </c>
      <c r="Q85" s="70">
        <f t="shared" si="105"/>
        <v>90.10180355191666</v>
      </c>
      <c r="R85" s="70">
        <f t="shared" si="106"/>
        <v>0</v>
      </c>
      <c r="S85" s="11">
        <f t="shared" si="55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95"/>
        <v>6099</v>
      </c>
      <c r="E86" s="2">
        <f t="shared" si="96"/>
        <v>5288420</v>
      </c>
      <c r="F86" s="24">
        <f t="shared" si="89"/>
        <v>182.1568</v>
      </c>
      <c r="G86" s="92">
        <f t="shared" si="102"/>
        <v>2.2593081160615361E-3</v>
      </c>
      <c r="H86" s="56">
        <f t="shared" si="103"/>
        <v>1</v>
      </c>
      <c r="I86" s="7">
        <f t="shared" si="97"/>
        <v>-5351641</v>
      </c>
      <c r="J86" s="2">
        <f t="shared" si="98"/>
        <v>0</v>
      </c>
      <c r="K86" s="34">
        <f t="shared" si="99"/>
        <v>5288420</v>
      </c>
      <c r="L86" s="7">
        <f t="shared" si="100"/>
        <v>-922007</v>
      </c>
      <c r="M86" s="2">
        <f t="shared" si="94"/>
        <v>0</v>
      </c>
      <c r="N86" s="34">
        <f t="shared" si="101"/>
        <v>909884</v>
      </c>
      <c r="P86" s="39">
        <f t="shared" si="104"/>
        <v>2.0067820958779388E-5</v>
      </c>
      <c r="Q86" s="38">
        <f t="shared" si="105"/>
        <v>108.68384855337034</v>
      </c>
      <c r="R86" s="38">
        <f t="shared" si="106"/>
        <v>0</v>
      </c>
      <c r="S86" s="12">
        <f t="shared" si="55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95"/>
        <v>6099</v>
      </c>
      <c r="E87" s="3">
        <f t="shared" si="96"/>
        <v>6387383</v>
      </c>
      <c r="F87" s="23">
        <f t="shared" si="89"/>
        <v>182.1568</v>
      </c>
      <c r="G87" s="91">
        <f t="shared" si="102"/>
        <v>2.2593081160615361E-3</v>
      </c>
      <c r="H87" s="55">
        <f t="shared" si="103"/>
        <v>1</v>
      </c>
      <c r="I87" s="8">
        <f t="shared" si="97"/>
        <v>-6465246</v>
      </c>
      <c r="J87" s="3">
        <f t="shared" si="98"/>
        <v>0</v>
      </c>
      <c r="K87" s="37">
        <f t="shared" si="99"/>
        <v>6387383</v>
      </c>
      <c r="L87" s="8">
        <f t="shared" si="100"/>
        <v>-1113605</v>
      </c>
      <c r="M87" s="3">
        <f t="shared" si="94"/>
        <v>0</v>
      </c>
      <c r="N87" s="37">
        <f t="shared" si="101"/>
        <v>1098963</v>
      </c>
      <c r="P87" s="71">
        <f t="shared" si="104"/>
        <v>2.0067820958779388E-5</v>
      </c>
      <c r="Q87" s="70">
        <f t="shared" si="105"/>
        <v>131.12734104212367</v>
      </c>
      <c r="R87" s="70">
        <f t="shared" si="106"/>
        <v>0</v>
      </c>
      <c r="S87" s="11">
        <f t="shared" si="55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95"/>
        <v>6099</v>
      </c>
      <c r="E88" s="2">
        <f t="shared" si="96"/>
        <v>7714716</v>
      </c>
      <c r="F88" s="24">
        <f t="shared" si="89"/>
        <v>182.1568</v>
      </c>
      <c r="G88" s="92">
        <f t="shared" si="102"/>
        <v>2.2593081160615361E-3</v>
      </c>
      <c r="H88" s="56">
        <f t="shared" si="103"/>
        <v>1</v>
      </c>
      <c r="I88" s="7">
        <f t="shared" si="97"/>
        <v>-7810264</v>
      </c>
      <c r="J88" s="2">
        <f t="shared" si="98"/>
        <v>0</v>
      </c>
      <c r="K88" s="34">
        <f t="shared" si="99"/>
        <v>7714716</v>
      </c>
      <c r="L88" s="7">
        <f t="shared" si="100"/>
        <v>-1345018</v>
      </c>
      <c r="M88" s="2">
        <f t="shared" si="94"/>
        <v>0</v>
      </c>
      <c r="N88" s="34">
        <f t="shared" si="101"/>
        <v>1327333</v>
      </c>
      <c r="P88" s="39">
        <f t="shared" si="104"/>
        <v>2.0067820958779388E-5</v>
      </c>
      <c r="Q88" s="38">
        <f t="shared" si="105"/>
        <v>158.23471260339008</v>
      </c>
      <c r="R88" s="38">
        <f t="shared" si="106"/>
        <v>0</v>
      </c>
      <c r="S88" s="12">
        <f t="shared" si="55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95"/>
        <v>6099</v>
      </c>
      <c r="E89" s="3">
        <f t="shared" si="96"/>
        <v>9317876</v>
      </c>
      <c r="F89" s="23">
        <f t="shared" si="89"/>
        <v>182.1568</v>
      </c>
      <c r="G89" s="91">
        <f t="shared" si="102"/>
        <v>2.2593081160615361E-3</v>
      </c>
      <c r="H89" s="55">
        <f t="shared" si="103"/>
        <v>1</v>
      </c>
      <c r="I89" s="8">
        <f t="shared" si="97"/>
        <v>-9434784</v>
      </c>
      <c r="J89" s="3">
        <f t="shared" si="98"/>
        <v>0</v>
      </c>
      <c r="K89" s="37">
        <f t="shared" si="99"/>
        <v>9317876</v>
      </c>
      <c r="L89" s="8">
        <f t="shared" si="100"/>
        <v>-1624520</v>
      </c>
      <c r="M89" s="3">
        <f t="shared" ref="M89:M120" si="107">J89-J88</f>
        <v>0</v>
      </c>
      <c r="N89" s="37">
        <f t="shared" si="101"/>
        <v>1603160</v>
      </c>
      <c r="P89" s="71">
        <f t="shared" si="104"/>
        <v>2.0067820958779388E-5</v>
      </c>
      <c r="Q89" s="70">
        <f t="shared" si="105"/>
        <v>190.97513779323862</v>
      </c>
      <c r="R89" s="70">
        <f t="shared" si="106"/>
        <v>0</v>
      </c>
      <c r="S89" s="11">
        <f t="shared" si="55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95"/>
        <v>6099</v>
      </c>
      <c r="E90" s="2">
        <f t="shared" si="96"/>
        <v>11254182</v>
      </c>
      <c r="F90" s="24">
        <f t="shared" si="89"/>
        <v>182.1568</v>
      </c>
      <c r="G90" s="92">
        <f t="shared" si="102"/>
        <v>2.2593081160615361E-3</v>
      </c>
      <c r="H90" s="56">
        <f t="shared" si="103"/>
        <v>1</v>
      </c>
      <c r="I90" s="7">
        <f t="shared" si="97"/>
        <v>-11396888</v>
      </c>
      <c r="J90" s="2">
        <f t="shared" si="98"/>
        <v>0</v>
      </c>
      <c r="K90" s="34">
        <f t="shared" si="99"/>
        <v>11254182</v>
      </c>
      <c r="L90" s="7">
        <f t="shared" si="100"/>
        <v>-1962104</v>
      </c>
      <c r="M90" s="2">
        <f t="shared" si="107"/>
        <v>0</v>
      </c>
      <c r="N90" s="34">
        <f t="shared" si="101"/>
        <v>1936306</v>
      </c>
      <c r="P90" s="39">
        <f t="shared" si="104"/>
        <v>2.0067820958779388E-5</v>
      </c>
      <c r="Q90" s="38">
        <f t="shared" si="105"/>
        <v>230.51920021389535</v>
      </c>
      <c r="R90" s="38">
        <f t="shared" si="106"/>
        <v>0</v>
      </c>
      <c r="S90" s="12">
        <f t="shared" si="55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108">D90+IF(M91&gt;0,M91,0)</f>
        <v>6099</v>
      </c>
      <c r="E91" s="3">
        <f t="shared" ref="E91:E122" si="109">E90+IF(N91&gt;0,N91,0)</f>
        <v>13592863</v>
      </c>
      <c r="F91" s="23">
        <f t="shared" si="89"/>
        <v>182.1568</v>
      </c>
      <c r="G91" s="91">
        <f t="shared" si="102"/>
        <v>2.2593081160615361E-3</v>
      </c>
      <c r="H91" s="55">
        <f t="shared" si="103"/>
        <v>1</v>
      </c>
      <c r="I91" s="8">
        <f t="shared" ref="I91:I122" si="110">INT((Z$4*K91+I90)/(1+Y$4*J91))</f>
        <v>-13766728</v>
      </c>
      <c r="J91" s="3">
        <f t="shared" ref="J91:J122" si="111">S91</f>
        <v>0</v>
      </c>
      <c r="K91" s="37">
        <f t="shared" ref="K91:K122" si="112">INT((X$4*J91+K90)/(1+W$4+Z$4))</f>
        <v>13592863</v>
      </c>
      <c r="L91" s="8">
        <f t="shared" ref="L91:L122" si="113">I91-I90</f>
        <v>-2369840</v>
      </c>
      <c r="M91" s="3">
        <f t="shared" si="107"/>
        <v>0</v>
      </c>
      <c r="N91" s="37">
        <f t="shared" ref="N91:N122" si="114">K91-K90</f>
        <v>2338681</v>
      </c>
      <c r="P91" s="71">
        <f t="shared" si="104"/>
        <v>2.0067820958779388E-5</v>
      </c>
      <c r="Q91" s="70">
        <f t="shared" si="105"/>
        <v>278.28073472020276</v>
      </c>
      <c r="R91" s="70">
        <f t="shared" si="106"/>
        <v>0</v>
      </c>
      <c r="S91" s="11">
        <f t="shared" si="55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108"/>
        <v>6099</v>
      </c>
      <c r="E92" s="2">
        <f t="shared" si="109"/>
        <v>16417535</v>
      </c>
      <c r="F92" s="24">
        <f t="shared" si="89"/>
        <v>182.1568</v>
      </c>
      <c r="G92" s="92">
        <f t="shared" si="102"/>
        <v>2.2593081160615361E-3</v>
      </c>
      <c r="H92" s="56">
        <f t="shared" si="103"/>
        <v>1</v>
      </c>
      <c r="I92" s="7">
        <f t="shared" si="110"/>
        <v>-16629034</v>
      </c>
      <c r="J92" s="2">
        <f t="shared" si="111"/>
        <v>0</v>
      </c>
      <c r="K92" s="34">
        <f t="shared" si="112"/>
        <v>16417535</v>
      </c>
      <c r="L92" s="7">
        <f t="shared" si="113"/>
        <v>-2862306</v>
      </c>
      <c r="M92" s="2">
        <f t="shared" si="107"/>
        <v>0</v>
      </c>
      <c r="N92" s="34">
        <f t="shared" si="114"/>
        <v>2824672</v>
      </c>
      <c r="P92" s="39">
        <f t="shared" si="104"/>
        <v>2.0067820958779388E-5</v>
      </c>
      <c r="Q92" s="38">
        <f t="shared" si="105"/>
        <v>335.96737857466411</v>
      </c>
      <c r="R92" s="38">
        <f t="shared" si="106"/>
        <v>0</v>
      </c>
      <c r="S92" s="12">
        <f t="shared" ref="S92:S155" si="115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108"/>
        <v>6099</v>
      </c>
      <c r="E93" s="3">
        <f t="shared" si="109"/>
        <v>19829189</v>
      </c>
      <c r="F93" s="23">
        <f t="shared" si="89"/>
        <v>182.1568</v>
      </c>
      <c r="G93" s="91">
        <f t="shared" si="102"/>
        <v>2.2593081160615361E-3</v>
      </c>
      <c r="H93" s="55">
        <f t="shared" si="103"/>
        <v>1</v>
      </c>
      <c r="I93" s="8">
        <f t="shared" si="110"/>
        <v>-20086143</v>
      </c>
      <c r="J93" s="3">
        <f t="shared" si="111"/>
        <v>0</v>
      </c>
      <c r="K93" s="37">
        <f t="shared" si="112"/>
        <v>19829189</v>
      </c>
      <c r="L93" s="8">
        <f t="shared" si="113"/>
        <v>-3457109</v>
      </c>
      <c r="M93" s="3">
        <f t="shared" si="107"/>
        <v>0</v>
      </c>
      <c r="N93" s="37">
        <f t="shared" si="114"/>
        <v>3411654</v>
      </c>
      <c r="P93" s="71">
        <f t="shared" si="104"/>
        <v>2.0067820958779388E-5</v>
      </c>
      <c r="Q93" s="70">
        <f t="shared" si="105"/>
        <v>405.64162956594583</v>
      </c>
      <c r="R93" s="70">
        <f t="shared" si="106"/>
        <v>0</v>
      </c>
      <c r="S93" s="11">
        <f t="shared" si="115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108"/>
        <v>6099</v>
      </c>
      <c r="E94" s="2">
        <f t="shared" si="109"/>
        <v>23949804</v>
      </c>
      <c r="F94" s="24">
        <f t="shared" si="89"/>
        <v>182.1568</v>
      </c>
      <c r="G94" s="92">
        <f t="shared" si="102"/>
        <v>2.2593081160615361E-3</v>
      </c>
      <c r="H94" s="56">
        <f t="shared" si="103"/>
        <v>1</v>
      </c>
      <c r="I94" s="7">
        <f t="shared" si="110"/>
        <v>-24261658</v>
      </c>
      <c r="J94" s="2">
        <f t="shared" si="111"/>
        <v>0</v>
      </c>
      <c r="K94" s="34">
        <f t="shared" si="112"/>
        <v>23949804</v>
      </c>
      <c r="L94" s="7">
        <f t="shared" si="113"/>
        <v>-4175515</v>
      </c>
      <c r="M94" s="2">
        <f t="shared" si="107"/>
        <v>0</v>
      </c>
      <c r="N94" s="34">
        <f t="shared" si="114"/>
        <v>4120615</v>
      </c>
      <c r="P94" s="39">
        <f t="shared" si="104"/>
        <v>2.0067820958779388E-5</v>
      </c>
      <c r="Q94" s="38">
        <f t="shared" si="105"/>
        <v>489.79457294158584</v>
      </c>
      <c r="R94" s="38">
        <f t="shared" si="106"/>
        <v>0</v>
      </c>
      <c r="S94" s="12">
        <f t="shared" si="115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108"/>
        <v>6099</v>
      </c>
      <c r="E95" s="3">
        <f t="shared" si="109"/>
        <v>28926706</v>
      </c>
      <c r="F95" s="23">
        <f t="shared" si="89"/>
        <v>182.1568</v>
      </c>
      <c r="G95" s="91">
        <f t="shared" si="102"/>
        <v>2.2593081160615361E-3</v>
      </c>
      <c r="H95" s="55">
        <f t="shared" si="103"/>
        <v>1</v>
      </c>
      <c r="I95" s="8">
        <f t="shared" si="110"/>
        <v>-29304868</v>
      </c>
      <c r="J95" s="3">
        <f t="shared" si="111"/>
        <v>0</v>
      </c>
      <c r="K95" s="37">
        <f t="shared" si="112"/>
        <v>28926706</v>
      </c>
      <c r="L95" s="8">
        <f t="shared" si="113"/>
        <v>-5043210</v>
      </c>
      <c r="M95" s="3">
        <f t="shared" si="107"/>
        <v>0</v>
      </c>
      <c r="N95" s="37">
        <f t="shared" si="114"/>
        <v>4976902</v>
      </c>
      <c r="P95" s="71">
        <f t="shared" si="104"/>
        <v>2.0067820958779388E-5</v>
      </c>
      <c r="Q95" s="70">
        <f t="shared" si="105"/>
        <v>591.4349577344268</v>
      </c>
      <c r="R95" s="70">
        <f t="shared" si="106"/>
        <v>0</v>
      </c>
      <c r="S95" s="11">
        <f t="shared" si="115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108"/>
        <v>6099</v>
      </c>
      <c r="E96" s="2">
        <f t="shared" si="109"/>
        <v>34937836</v>
      </c>
      <c r="F96" s="24">
        <f t="shared" si="89"/>
        <v>182.1568</v>
      </c>
      <c r="G96" s="92">
        <f t="shared" si="102"/>
        <v>2.2593081160615361E-3</v>
      </c>
      <c r="H96" s="56">
        <f t="shared" si="103"/>
        <v>1</v>
      </c>
      <c r="I96" s="7">
        <f t="shared" si="110"/>
        <v>-35396085</v>
      </c>
      <c r="J96" s="2">
        <f t="shared" si="111"/>
        <v>0</v>
      </c>
      <c r="K96" s="34">
        <f t="shared" si="112"/>
        <v>34937836</v>
      </c>
      <c r="L96" s="7">
        <f t="shared" si="113"/>
        <v>-6091217</v>
      </c>
      <c r="M96" s="2">
        <f t="shared" si="107"/>
        <v>0</v>
      </c>
      <c r="N96" s="34">
        <f t="shared" si="114"/>
        <v>6011130</v>
      </c>
      <c r="P96" s="39">
        <f t="shared" si="104"/>
        <v>2.0067820958779388E-5</v>
      </c>
      <c r="Q96" s="38">
        <f t="shared" si="105"/>
        <v>714.19677615548403</v>
      </c>
      <c r="R96" s="38">
        <f t="shared" si="106"/>
        <v>0</v>
      </c>
      <c r="S96" s="12">
        <f t="shared" si="115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108"/>
        <v>6099</v>
      </c>
      <c r="E97" s="3">
        <f t="shared" si="109"/>
        <v>42198112</v>
      </c>
      <c r="F97" s="23">
        <f t="shared" si="89"/>
        <v>182.1568</v>
      </c>
      <c r="G97" s="91">
        <f t="shared" si="102"/>
        <v>2.2593081160615361E-3</v>
      </c>
      <c r="H97" s="55">
        <f t="shared" si="103"/>
        <v>1</v>
      </c>
      <c r="I97" s="8">
        <f t="shared" si="110"/>
        <v>-42753091</v>
      </c>
      <c r="J97" s="3">
        <f t="shared" si="111"/>
        <v>0</v>
      </c>
      <c r="K97" s="37">
        <f t="shared" si="112"/>
        <v>42198112</v>
      </c>
      <c r="L97" s="8">
        <f t="shared" si="113"/>
        <v>-7357006</v>
      </c>
      <c r="M97" s="3">
        <f t="shared" si="107"/>
        <v>0</v>
      </c>
      <c r="N97" s="37">
        <f t="shared" si="114"/>
        <v>7260276</v>
      </c>
      <c r="P97" s="71">
        <f t="shared" si="104"/>
        <v>2.0067820958779388E-5</v>
      </c>
      <c r="Q97" s="70">
        <f t="shared" si="105"/>
        <v>862.46918181709123</v>
      </c>
      <c r="R97" s="70">
        <f t="shared" si="106"/>
        <v>0</v>
      </c>
      <c r="S97" s="11">
        <f t="shared" si="115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108"/>
        <v>6099</v>
      </c>
      <c r="E98" s="2">
        <f t="shared" si="109"/>
        <v>50967114</v>
      </c>
      <c r="F98" s="24">
        <f t="shared" si="89"/>
        <v>182.1568</v>
      </c>
      <c r="G98" s="92">
        <f t="shared" si="102"/>
        <v>2.2593081160615361E-3</v>
      </c>
      <c r="H98" s="56">
        <f t="shared" si="103"/>
        <v>1</v>
      </c>
      <c r="I98" s="7">
        <f t="shared" si="110"/>
        <v>-51638924</v>
      </c>
      <c r="J98" s="2">
        <f t="shared" si="111"/>
        <v>0</v>
      </c>
      <c r="K98" s="34">
        <f t="shared" si="112"/>
        <v>50967114</v>
      </c>
      <c r="L98" s="7">
        <f t="shared" si="113"/>
        <v>-8885833</v>
      </c>
      <c r="M98" s="2">
        <f t="shared" si="107"/>
        <v>0</v>
      </c>
      <c r="N98" s="34">
        <f t="shared" si="114"/>
        <v>8769002</v>
      </c>
      <c r="P98" s="39">
        <f t="shared" si="104"/>
        <v>2.0067820958779388E-5</v>
      </c>
      <c r="Q98" s="38">
        <f t="shared" si="105"/>
        <v>1041.5534216103379</v>
      </c>
      <c r="R98" s="38">
        <f t="shared" si="106"/>
        <v>0</v>
      </c>
      <c r="S98" s="12">
        <f t="shared" si="115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108"/>
        <v>6099</v>
      </c>
      <c r="E99" s="3">
        <f t="shared" si="109"/>
        <v>61558363</v>
      </c>
      <c r="F99" s="23">
        <f t="shared" si="89"/>
        <v>182.1568</v>
      </c>
      <c r="G99" s="91">
        <f t="shared" si="102"/>
        <v>2.2593081160615361E-3</v>
      </c>
      <c r="H99" s="55">
        <f t="shared" si="103"/>
        <v>1</v>
      </c>
      <c r="I99" s="8">
        <f t="shared" si="110"/>
        <v>-62371282</v>
      </c>
      <c r="J99" s="3">
        <f t="shared" si="111"/>
        <v>0</v>
      </c>
      <c r="K99" s="37">
        <f t="shared" si="112"/>
        <v>61558363</v>
      </c>
      <c r="L99" s="8">
        <f t="shared" si="113"/>
        <v>-10732358</v>
      </c>
      <c r="M99" s="3">
        <f t="shared" si="107"/>
        <v>0</v>
      </c>
      <c r="N99" s="37">
        <f t="shared" si="114"/>
        <v>10591249</v>
      </c>
      <c r="P99" s="71">
        <f t="shared" si="104"/>
        <v>2.0067820958779388E-5</v>
      </c>
      <c r="Q99" s="70">
        <f t="shared" si="105"/>
        <v>1257.8523683327016</v>
      </c>
      <c r="R99" s="70">
        <f t="shared" si="106"/>
        <v>0</v>
      </c>
      <c r="S99" s="11">
        <f t="shared" si="115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108"/>
        <v>6099</v>
      </c>
      <c r="E100" s="2">
        <f t="shared" si="109"/>
        <v>74350532</v>
      </c>
      <c r="F100" s="24">
        <f t="shared" si="89"/>
        <v>182.1568</v>
      </c>
      <c r="G100" s="92">
        <f t="shared" ref="G100:G131" si="116">D100/U$3</f>
        <v>2.2593081160615361E-3</v>
      </c>
      <c r="H100" s="56">
        <f t="shared" si="103"/>
        <v>1</v>
      </c>
      <c r="I100" s="7">
        <f t="shared" si="110"/>
        <v>-75333883</v>
      </c>
      <c r="J100" s="2">
        <f t="shared" si="111"/>
        <v>0</v>
      </c>
      <c r="K100" s="34">
        <f t="shared" si="112"/>
        <v>74350532</v>
      </c>
      <c r="L100" s="7">
        <f t="shared" si="113"/>
        <v>-12962601</v>
      </c>
      <c r="M100" s="2">
        <f t="shared" si="107"/>
        <v>0</v>
      </c>
      <c r="N100" s="34">
        <f t="shared" si="114"/>
        <v>12792169</v>
      </c>
      <c r="P100" s="39">
        <f t="shared" si="104"/>
        <v>2.0067820958779388E-5</v>
      </c>
      <c r="Q100" s="38">
        <f t="shared" si="105"/>
        <v>1519.0994271005789</v>
      </c>
      <c r="R100" s="38">
        <f t="shared" si="106"/>
        <v>0</v>
      </c>
      <c r="S100" s="12">
        <f t="shared" si="115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108"/>
        <v>6099</v>
      </c>
      <c r="E101" s="3">
        <f t="shared" si="109"/>
        <v>89800985</v>
      </c>
      <c r="F101" s="23">
        <f t="shared" si="89"/>
        <v>182.1568</v>
      </c>
      <c r="G101" s="91">
        <f t="shared" si="116"/>
        <v>2.2593081160615361E-3</v>
      </c>
      <c r="H101" s="55">
        <f t="shared" si="103"/>
        <v>1</v>
      </c>
      <c r="I101" s="8">
        <f t="shared" si="110"/>
        <v>-90990184</v>
      </c>
      <c r="J101" s="3">
        <f t="shared" si="111"/>
        <v>0</v>
      </c>
      <c r="K101" s="37">
        <f t="shared" si="112"/>
        <v>89800985</v>
      </c>
      <c r="L101" s="8">
        <f t="shared" si="113"/>
        <v>-15656301</v>
      </c>
      <c r="M101" s="3">
        <f t="shared" si="107"/>
        <v>0</v>
      </c>
      <c r="N101" s="37">
        <f t="shared" si="114"/>
        <v>15450453</v>
      </c>
      <c r="P101" s="71">
        <f t="shared" si="104"/>
        <v>2.0067820958779388E-5</v>
      </c>
      <c r="Q101" s="70">
        <f t="shared" si="105"/>
        <v>1834.635062002676</v>
      </c>
      <c r="R101" s="70">
        <f t="shared" si="106"/>
        <v>0</v>
      </c>
      <c r="S101" s="11">
        <f t="shared" si="115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108"/>
        <v>6099</v>
      </c>
      <c r="E102" s="2">
        <f t="shared" si="109"/>
        <v>108462128</v>
      </c>
      <c r="F102" s="24">
        <f t="shared" si="89"/>
        <v>182.1568</v>
      </c>
      <c r="G102" s="92">
        <f t="shared" si="116"/>
        <v>2.2593081160615361E-3</v>
      </c>
      <c r="H102" s="56">
        <f t="shared" si="103"/>
        <v>1</v>
      </c>
      <c r="I102" s="7">
        <f t="shared" si="110"/>
        <v>-109899952</v>
      </c>
      <c r="J102" s="2">
        <f t="shared" si="111"/>
        <v>0</v>
      </c>
      <c r="K102" s="34">
        <f t="shared" si="112"/>
        <v>108462128</v>
      </c>
      <c r="L102" s="7">
        <f t="shared" si="113"/>
        <v>-18909768</v>
      </c>
      <c r="M102" s="2">
        <f t="shared" si="107"/>
        <v>0</v>
      </c>
      <c r="N102" s="34">
        <f t="shared" si="114"/>
        <v>18661143</v>
      </c>
      <c r="P102" s="39">
        <f t="shared" si="104"/>
        <v>2.0067820958779388E-5</v>
      </c>
      <c r="Q102" s="38">
        <f t="shared" si="105"/>
        <v>2215.7407455998964</v>
      </c>
      <c r="R102" s="38">
        <f t="shared" si="106"/>
        <v>0</v>
      </c>
      <c r="S102" s="12">
        <f t="shared" si="115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108"/>
        <v>6099</v>
      </c>
      <c r="E103" s="3">
        <f t="shared" si="109"/>
        <v>131001160</v>
      </c>
      <c r="F103" s="23">
        <f t="shared" si="89"/>
        <v>182.1568</v>
      </c>
      <c r="G103" s="91">
        <f t="shared" si="116"/>
        <v>2.2593081160615361E-3</v>
      </c>
      <c r="H103" s="55">
        <f t="shared" si="103"/>
        <v>1</v>
      </c>
      <c r="I103" s="8">
        <f t="shared" si="110"/>
        <v>-132739274</v>
      </c>
      <c r="J103" s="3">
        <f t="shared" si="111"/>
        <v>0</v>
      </c>
      <c r="K103" s="37">
        <f t="shared" si="112"/>
        <v>131001160</v>
      </c>
      <c r="L103" s="8">
        <f t="shared" si="113"/>
        <v>-22839322</v>
      </c>
      <c r="M103" s="3">
        <f t="shared" si="107"/>
        <v>0</v>
      </c>
      <c r="N103" s="37">
        <f t="shared" si="114"/>
        <v>22539032</v>
      </c>
      <c r="P103" s="71">
        <f t="shared" si="104"/>
        <v>2.0067820958779388E-5</v>
      </c>
      <c r="Q103" s="70">
        <f t="shared" si="105"/>
        <v>2676.0423211914581</v>
      </c>
      <c r="R103" s="70">
        <f t="shared" si="106"/>
        <v>0</v>
      </c>
      <c r="S103" s="11">
        <f t="shared" si="115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108"/>
        <v>6099</v>
      </c>
      <c r="E104" s="2">
        <f t="shared" si="109"/>
        <v>158223928</v>
      </c>
      <c r="F104" s="24">
        <f t="shared" ref="F104:F167" si="117">D104*(F$38/D$38)</f>
        <v>182.1568</v>
      </c>
      <c r="G104" s="92">
        <f t="shared" si="116"/>
        <v>2.2593081160615361E-3</v>
      </c>
      <c r="H104" s="56">
        <f t="shared" ref="H104:H135" si="118">D104/D103</f>
        <v>1</v>
      </c>
      <c r="I104" s="7">
        <f t="shared" si="110"/>
        <v>-160324734</v>
      </c>
      <c r="J104" s="2">
        <f t="shared" si="111"/>
        <v>0</v>
      </c>
      <c r="K104" s="34">
        <f t="shared" si="112"/>
        <v>158223928</v>
      </c>
      <c r="L104" s="7">
        <f t="shared" si="113"/>
        <v>-27585460</v>
      </c>
      <c r="M104" s="2">
        <f t="shared" si="107"/>
        <v>0</v>
      </c>
      <c r="N104" s="34">
        <f t="shared" si="114"/>
        <v>27222768</v>
      </c>
      <c r="P104" s="39">
        <f t="shared" si="104"/>
        <v>2.0067820958779388E-5</v>
      </c>
      <c r="Q104" s="38">
        <f t="shared" si="105"/>
        <v>3231.9971035989679</v>
      </c>
      <c r="R104" s="38">
        <f t="shared" si="106"/>
        <v>0</v>
      </c>
      <c r="S104" s="12">
        <f t="shared" si="115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108"/>
        <v>6099</v>
      </c>
      <c r="E105" s="3">
        <f t="shared" si="109"/>
        <v>191103738</v>
      </c>
      <c r="F105" s="23">
        <f t="shared" si="117"/>
        <v>182.1568</v>
      </c>
      <c r="G105" s="91">
        <f t="shared" si="116"/>
        <v>2.2593081160615361E-3</v>
      </c>
      <c r="H105" s="55">
        <f t="shared" si="118"/>
        <v>1</v>
      </c>
      <c r="I105" s="8">
        <f t="shared" si="110"/>
        <v>-193642605</v>
      </c>
      <c r="J105" s="3">
        <f t="shared" si="111"/>
        <v>0</v>
      </c>
      <c r="K105" s="37">
        <f t="shared" si="112"/>
        <v>191103738</v>
      </c>
      <c r="L105" s="8">
        <f t="shared" si="113"/>
        <v>-33317871</v>
      </c>
      <c r="M105" s="3">
        <f t="shared" si="107"/>
        <v>0</v>
      </c>
      <c r="N105" s="37">
        <f t="shared" si="114"/>
        <v>32879810</v>
      </c>
      <c r="P105" s="71">
        <f t="shared" si="104"/>
        <v>2.0067820958779388E-5</v>
      </c>
      <c r="Q105" s="70">
        <f t="shared" si="105"/>
        <v>3903.4823782125159</v>
      </c>
      <c r="R105" s="70">
        <f t="shared" si="106"/>
        <v>0</v>
      </c>
      <c r="S105" s="11">
        <f t="shared" si="115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108"/>
        <v>6099</v>
      </c>
      <c r="E106" s="2">
        <f t="shared" si="109"/>
        <v>230816156</v>
      </c>
      <c r="F106" s="24">
        <f t="shared" si="117"/>
        <v>182.1568</v>
      </c>
      <c r="G106" s="92">
        <f t="shared" si="116"/>
        <v>2.2593081160615361E-3</v>
      </c>
      <c r="H106" s="56">
        <f t="shared" si="118"/>
        <v>1</v>
      </c>
      <c r="I106" s="7">
        <f t="shared" si="110"/>
        <v>-233884115</v>
      </c>
      <c r="J106" s="2">
        <f t="shared" si="111"/>
        <v>0</v>
      </c>
      <c r="K106" s="34">
        <f t="shared" si="112"/>
        <v>230816156</v>
      </c>
      <c r="L106" s="7">
        <f t="shared" si="113"/>
        <v>-40241510</v>
      </c>
      <c r="M106" s="2">
        <f t="shared" si="107"/>
        <v>0</v>
      </c>
      <c r="N106" s="34">
        <f t="shared" si="114"/>
        <v>39712418</v>
      </c>
      <c r="P106" s="39">
        <f t="shared" si="104"/>
        <v>2.0067820958779388E-5</v>
      </c>
      <c r="Q106" s="38">
        <f t="shared" si="105"/>
        <v>4714.5060046076433</v>
      </c>
      <c r="R106" s="38">
        <f t="shared" si="106"/>
        <v>0</v>
      </c>
      <c r="S106" s="12">
        <f t="shared" si="115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108"/>
        <v>6099</v>
      </c>
      <c r="E107" s="3">
        <f t="shared" si="109"/>
        <v>278781035</v>
      </c>
      <c r="F107" s="23">
        <f t="shared" si="117"/>
        <v>182.1568</v>
      </c>
      <c r="G107" s="91">
        <f t="shared" si="116"/>
        <v>2.2593081160615361E-3</v>
      </c>
      <c r="H107" s="55">
        <f t="shared" si="118"/>
        <v>1</v>
      </c>
      <c r="I107" s="8">
        <f t="shared" si="110"/>
        <v>-282488034</v>
      </c>
      <c r="J107" s="3">
        <f t="shared" si="111"/>
        <v>0</v>
      </c>
      <c r="K107" s="37">
        <f t="shared" si="112"/>
        <v>278781035</v>
      </c>
      <c r="L107" s="8">
        <f t="shared" si="113"/>
        <v>-48603919</v>
      </c>
      <c r="M107" s="3">
        <f t="shared" si="107"/>
        <v>0</v>
      </c>
      <c r="N107" s="37">
        <f t="shared" si="114"/>
        <v>47964879</v>
      </c>
      <c r="P107" s="71">
        <f t="shared" si="104"/>
        <v>2.0067820958779388E-5</v>
      </c>
      <c r="Q107" s="70">
        <f t="shared" si="105"/>
        <v>5694.0648559047268</v>
      </c>
      <c r="R107" s="70">
        <f t="shared" si="106"/>
        <v>0</v>
      </c>
      <c r="S107" s="11">
        <f t="shared" si="115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108"/>
        <v>6099</v>
      </c>
      <c r="E108" s="2">
        <f t="shared" si="109"/>
        <v>336713282</v>
      </c>
      <c r="F108" s="24">
        <f t="shared" si="117"/>
        <v>182.1568</v>
      </c>
      <c r="G108" s="92">
        <f t="shared" si="116"/>
        <v>2.2593081160615361E-3</v>
      </c>
      <c r="H108" s="56">
        <f t="shared" si="118"/>
        <v>1</v>
      </c>
      <c r="I108" s="7">
        <f t="shared" si="110"/>
        <v>-341192117</v>
      </c>
      <c r="J108" s="2">
        <f t="shared" si="111"/>
        <v>0</v>
      </c>
      <c r="K108" s="34">
        <f t="shared" si="112"/>
        <v>336713282</v>
      </c>
      <c r="L108" s="7">
        <f t="shared" si="113"/>
        <v>-58704083</v>
      </c>
      <c r="M108" s="2">
        <f t="shared" si="107"/>
        <v>0</v>
      </c>
      <c r="N108" s="34">
        <f t="shared" si="114"/>
        <v>57932247</v>
      </c>
      <c r="P108" s="39">
        <f t="shared" si="104"/>
        <v>2.0067820958779388E-5</v>
      </c>
      <c r="Q108" s="38">
        <f t="shared" si="105"/>
        <v>6877.1814712429514</v>
      </c>
      <c r="R108" s="38">
        <f t="shared" si="106"/>
        <v>0</v>
      </c>
      <c r="S108" s="12">
        <f t="shared" si="115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108"/>
        <v>6099</v>
      </c>
      <c r="E109" s="3">
        <f t="shared" si="109"/>
        <v>406684171</v>
      </c>
      <c r="F109" s="23">
        <f t="shared" si="117"/>
        <v>182.1568</v>
      </c>
      <c r="G109" s="91">
        <f t="shared" si="116"/>
        <v>2.2593081160615361E-3</v>
      </c>
      <c r="H109" s="55">
        <f t="shared" si="118"/>
        <v>1</v>
      </c>
      <c r="I109" s="8">
        <f t="shared" si="110"/>
        <v>-412095235</v>
      </c>
      <c r="J109" s="3">
        <f t="shared" si="111"/>
        <v>0</v>
      </c>
      <c r="K109" s="37">
        <f t="shared" si="112"/>
        <v>406684171</v>
      </c>
      <c r="L109" s="8">
        <f t="shared" si="113"/>
        <v>-70903118</v>
      </c>
      <c r="M109" s="3">
        <f t="shared" si="107"/>
        <v>0</v>
      </c>
      <c r="N109" s="37">
        <f t="shared" si="114"/>
        <v>69970889</v>
      </c>
      <c r="P109" s="71">
        <f t="shared" si="104"/>
        <v>2.0067820958779388E-5</v>
      </c>
      <c r="Q109" s="70">
        <f t="shared" si="105"/>
        <v>8306.1562828681435</v>
      </c>
      <c r="R109" s="70">
        <f t="shared" si="106"/>
        <v>0</v>
      </c>
      <c r="S109" s="11">
        <f t="shared" si="115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108"/>
        <v>6099</v>
      </c>
      <c r="E110" s="2">
        <f t="shared" si="109"/>
        <v>491195400</v>
      </c>
      <c r="F110" s="24">
        <f t="shared" si="117"/>
        <v>182.1568</v>
      </c>
      <c r="G110" s="92">
        <f t="shared" si="116"/>
        <v>2.2593081160615361E-3</v>
      </c>
      <c r="H110" s="56">
        <f t="shared" si="118"/>
        <v>1</v>
      </c>
      <c r="I110" s="7">
        <f t="shared" si="110"/>
        <v>-497732414</v>
      </c>
      <c r="J110" s="2">
        <f t="shared" si="111"/>
        <v>0</v>
      </c>
      <c r="K110" s="34">
        <f t="shared" si="112"/>
        <v>491195400</v>
      </c>
      <c r="L110" s="7">
        <f t="shared" si="113"/>
        <v>-85637179</v>
      </c>
      <c r="M110" s="2">
        <f t="shared" si="107"/>
        <v>0</v>
      </c>
      <c r="N110" s="34">
        <f t="shared" si="114"/>
        <v>84511229</v>
      </c>
      <c r="P110" s="39">
        <f t="shared" si="104"/>
        <v>2.0067820958779388E-5</v>
      </c>
      <c r="Q110" s="38">
        <f t="shared" si="105"/>
        <v>10032.080004260521</v>
      </c>
      <c r="R110" s="38">
        <f t="shared" si="106"/>
        <v>0</v>
      </c>
      <c r="S110" s="12">
        <f t="shared" si="115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108"/>
        <v>6099</v>
      </c>
      <c r="E111" s="3">
        <f t="shared" si="109"/>
        <v>593268531</v>
      </c>
      <c r="F111" s="23">
        <f t="shared" si="117"/>
        <v>182.1568</v>
      </c>
      <c r="G111" s="91">
        <f t="shared" si="116"/>
        <v>2.2593081160615361E-3</v>
      </c>
      <c r="H111" s="55">
        <f t="shared" si="118"/>
        <v>1</v>
      </c>
      <c r="I111" s="8">
        <f t="shared" si="110"/>
        <v>-601165474</v>
      </c>
      <c r="J111" s="3">
        <f t="shared" si="111"/>
        <v>0</v>
      </c>
      <c r="K111" s="37">
        <f t="shared" si="112"/>
        <v>593268531</v>
      </c>
      <c r="L111" s="8">
        <f t="shared" si="113"/>
        <v>-103433060</v>
      </c>
      <c r="M111" s="3">
        <f t="shared" si="107"/>
        <v>0</v>
      </c>
      <c r="N111" s="37">
        <f t="shared" si="114"/>
        <v>102073131</v>
      </c>
      <c r="P111" s="71">
        <f t="shared" si="104"/>
        <v>2.0067820958779388E-5</v>
      </c>
      <c r="Q111" s="70">
        <f t="shared" si="105"/>
        <v>12116.660249049835</v>
      </c>
      <c r="R111" s="70">
        <f t="shared" si="106"/>
        <v>0</v>
      </c>
      <c r="S111" s="11">
        <f t="shared" si="115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108"/>
        <v>6099</v>
      </c>
      <c r="E112" s="2">
        <f t="shared" si="109"/>
        <v>716553026</v>
      </c>
      <c r="F112" s="24">
        <f t="shared" si="117"/>
        <v>182.1568</v>
      </c>
      <c r="G112" s="92">
        <f t="shared" si="116"/>
        <v>2.2593081160615361E-3</v>
      </c>
      <c r="H112" s="56">
        <f t="shared" si="118"/>
        <v>1</v>
      </c>
      <c r="I112" s="7">
        <f t="shared" si="110"/>
        <v>-726092498</v>
      </c>
      <c r="J112" s="2">
        <f t="shared" si="111"/>
        <v>0</v>
      </c>
      <c r="K112" s="34">
        <f t="shared" si="112"/>
        <v>716553026</v>
      </c>
      <c r="L112" s="7">
        <f t="shared" si="113"/>
        <v>-124927024</v>
      </c>
      <c r="M112" s="2">
        <f t="shared" si="107"/>
        <v>0</v>
      </c>
      <c r="N112" s="34">
        <f t="shared" si="114"/>
        <v>123284495</v>
      </c>
      <c r="P112" s="39">
        <f t="shared" si="104"/>
        <v>2.0067820958779388E-5</v>
      </c>
      <c r="Q112" s="38">
        <f t="shared" si="105"/>
        <v>14634.427834665776</v>
      </c>
      <c r="R112" s="38">
        <f t="shared" si="106"/>
        <v>0</v>
      </c>
      <c r="S112" s="12">
        <f t="shared" si="115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108"/>
        <v>6099</v>
      </c>
      <c r="E113" s="3">
        <f t="shared" si="109"/>
        <v>865456724</v>
      </c>
      <c r="F113" s="23">
        <f t="shared" si="117"/>
        <v>182.1568</v>
      </c>
      <c r="G113" s="91">
        <f t="shared" si="116"/>
        <v>2.2593081160615361E-3</v>
      </c>
      <c r="H113" s="55">
        <f t="shared" si="118"/>
        <v>1</v>
      </c>
      <c r="I113" s="8">
        <f t="shared" si="110"/>
        <v>-876980051</v>
      </c>
      <c r="J113" s="3">
        <f t="shared" si="111"/>
        <v>0</v>
      </c>
      <c r="K113" s="37">
        <f t="shared" si="112"/>
        <v>865456724</v>
      </c>
      <c r="L113" s="8">
        <f t="shared" si="113"/>
        <v>-150887553</v>
      </c>
      <c r="M113" s="3">
        <f t="shared" si="107"/>
        <v>0</v>
      </c>
      <c r="N113" s="37">
        <f t="shared" si="114"/>
        <v>148903698</v>
      </c>
      <c r="P113" s="71">
        <f t="shared" ref="P113:P144" si="119">Y$4*((1+W$4-X$4)*(1+W$4+Z$4)-X$4)</f>
        <v>2.0067820958779388E-5</v>
      </c>
      <c r="Q113" s="70">
        <f t="shared" ref="Q113:Q144" si="120">(1+W$4-X$4)*(1+W$4+Z$4)-Y$4*((Z$4*K112)+((I112+J112)*(1+W$4+Z$4)))</f>
        <v>17675.401503467281</v>
      </c>
      <c r="R113" s="70">
        <f t="shared" ref="R113:R144" si="121">-J112*(1+W$4+Z$4)</f>
        <v>0</v>
      </c>
      <c r="S113" s="11">
        <f t="shared" si="115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108"/>
        <v>6099</v>
      </c>
      <c r="E114" s="2">
        <f t="shared" si="109"/>
        <v>1045303437</v>
      </c>
      <c r="F114" s="24">
        <f t="shared" si="117"/>
        <v>182.1568</v>
      </c>
      <c r="G114" s="92">
        <f t="shared" si="116"/>
        <v>2.2593081160615361E-3</v>
      </c>
      <c r="H114" s="56">
        <f t="shared" si="118"/>
        <v>1</v>
      </c>
      <c r="I114" s="7">
        <f t="shared" si="110"/>
        <v>-1059222876</v>
      </c>
      <c r="J114" s="2">
        <f t="shared" si="111"/>
        <v>0</v>
      </c>
      <c r="K114" s="34">
        <f t="shared" si="112"/>
        <v>1045303437</v>
      </c>
      <c r="L114" s="7">
        <f t="shared" si="113"/>
        <v>-182242825</v>
      </c>
      <c r="M114" s="2">
        <f t="shared" si="107"/>
        <v>0</v>
      </c>
      <c r="N114" s="34">
        <f t="shared" si="114"/>
        <v>179846713</v>
      </c>
      <c r="P114" s="39">
        <f t="shared" si="119"/>
        <v>2.0067820958779388E-5</v>
      </c>
      <c r="Q114" s="38">
        <f t="shared" si="120"/>
        <v>21348.306382429761</v>
      </c>
      <c r="R114" s="38">
        <f t="shared" si="121"/>
        <v>0</v>
      </c>
      <c r="S114" s="12">
        <f t="shared" si="115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108"/>
        <v>6099</v>
      </c>
      <c r="E115" s="3">
        <f t="shared" si="109"/>
        <v>1262523296</v>
      </c>
      <c r="F115" s="23">
        <f t="shared" si="117"/>
        <v>182.1568</v>
      </c>
      <c r="G115" s="91">
        <f t="shared" si="116"/>
        <v>2.2593081160615361E-3</v>
      </c>
      <c r="H115" s="55">
        <f t="shared" si="118"/>
        <v>1</v>
      </c>
      <c r="I115" s="8">
        <f t="shared" si="110"/>
        <v>-1279336772</v>
      </c>
      <c r="J115" s="3">
        <f t="shared" si="111"/>
        <v>0</v>
      </c>
      <c r="K115" s="37">
        <f t="shared" si="112"/>
        <v>1262523296</v>
      </c>
      <c r="L115" s="8">
        <f t="shared" si="113"/>
        <v>-220113896</v>
      </c>
      <c r="M115" s="3">
        <f t="shared" si="107"/>
        <v>0</v>
      </c>
      <c r="N115" s="37">
        <f t="shared" si="114"/>
        <v>217219859</v>
      </c>
      <c r="P115" s="71">
        <f t="shared" si="119"/>
        <v>2.0067820958779388E-5</v>
      </c>
      <c r="Q115" s="70">
        <f t="shared" si="120"/>
        <v>25784.46130183405</v>
      </c>
      <c r="R115" s="70">
        <f t="shared" si="121"/>
        <v>0</v>
      </c>
      <c r="S115" s="11">
        <f t="shared" si="115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108"/>
        <v>6099</v>
      </c>
      <c r="E116" s="2">
        <f t="shared" si="109"/>
        <v>1524882648</v>
      </c>
      <c r="F116" s="24">
        <f t="shared" si="117"/>
        <v>182.1568</v>
      </c>
      <c r="G116" s="92">
        <f t="shared" si="116"/>
        <v>2.2593081160615361E-3</v>
      </c>
      <c r="H116" s="56">
        <f t="shared" si="118"/>
        <v>1</v>
      </c>
      <c r="I116" s="7">
        <f t="shared" si="110"/>
        <v>-1545191558</v>
      </c>
      <c r="J116" s="2">
        <f t="shared" si="111"/>
        <v>0</v>
      </c>
      <c r="K116" s="34">
        <f t="shared" si="112"/>
        <v>1524882648</v>
      </c>
      <c r="L116" s="7">
        <f t="shared" si="113"/>
        <v>-265854786</v>
      </c>
      <c r="M116" s="2">
        <f t="shared" si="107"/>
        <v>0</v>
      </c>
      <c r="N116" s="34">
        <f t="shared" si="114"/>
        <v>262359352</v>
      </c>
      <c r="P116" s="39">
        <f t="shared" si="119"/>
        <v>2.0067820958779388E-5</v>
      </c>
      <c r="Q116" s="38">
        <f t="shared" si="120"/>
        <v>31142.473848350677</v>
      </c>
      <c r="R116" s="38">
        <f t="shared" si="121"/>
        <v>0</v>
      </c>
      <c r="S116" s="12">
        <f t="shared" si="115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108"/>
        <v>6099</v>
      </c>
      <c r="E117" s="3">
        <f t="shared" si="109"/>
        <v>1841761730</v>
      </c>
      <c r="F117" s="23">
        <f t="shared" si="117"/>
        <v>182.1568</v>
      </c>
      <c r="G117" s="91">
        <f t="shared" si="116"/>
        <v>2.2593081160615361E-3</v>
      </c>
      <c r="H117" s="55">
        <f t="shared" si="118"/>
        <v>1</v>
      </c>
      <c r="I117" s="8">
        <f t="shared" si="110"/>
        <v>-1866292444</v>
      </c>
      <c r="J117" s="3">
        <f t="shared" si="111"/>
        <v>0</v>
      </c>
      <c r="K117" s="37">
        <f t="shared" si="112"/>
        <v>1841761730</v>
      </c>
      <c r="L117" s="8">
        <f t="shared" si="113"/>
        <v>-321100886</v>
      </c>
      <c r="M117" s="3">
        <f t="shared" si="107"/>
        <v>0</v>
      </c>
      <c r="N117" s="37">
        <f t="shared" si="114"/>
        <v>316879082</v>
      </c>
      <c r="P117" s="71">
        <f t="shared" si="119"/>
        <v>2.0067820958779388E-5</v>
      </c>
      <c r="Q117" s="70">
        <f t="shared" si="120"/>
        <v>37613.911157800809</v>
      </c>
      <c r="R117" s="70">
        <f t="shared" si="121"/>
        <v>0</v>
      </c>
      <c r="S117" s="11">
        <f t="shared" si="115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108"/>
        <v>6099</v>
      </c>
      <c r="E118" s="2">
        <f t="shared" si="109"/>
        <v>2224490045</v>
      </c>
      <c r="F118" s="24">
        <f t="shared" si="117"/>
        <v>182.1568</v>
      </c>
      <c r="G118" s="92">
        <f t="shared" si="116"/>
        <v>2.2593081160615361E-3</v>
      </c>
      <c r="H118" s="56">
        <f t="shared" si="118"/>
        <v>1</v>
      </c>
      <c r="I118" s="7">
        <f t="shared" si="110"/>
        <v>-2254119877</v>
      </c>
      <c r="J118" s="2">
        <f t="shared" si="111"/>
        <v>0</v>
      </c>
      <c r="K118" s="34">
        <f t="shared" si="112"/>
        <v>2224490045</v>
      </c>
      <c r="L118" s="7">
        <f t="shared" si="113"/>
        <v>-387827433</v>
      </c>
      <c r="M118" s="2">
        <f t="shared" si="107"/>
        <v>0</v>
      </c>
      <c r="N118" s="34">
        <f t="shared" si="114"/>
        <v>382728315</v>
      </c>
      <c r="P118" s="39">
        <f t="shared" si="119"/>
        <v>2.0067820958779388E-5</v>
      </c>
      <c r="Q118" s="38">
        <f t="shared" si="120"/>
        <v>45430.149058507239</v>
      </c>
      <c r="R118" s="38">
        <f t="shared" si="121"/>
        <v>0</v>
      </c>
      <c r="S118" s="12">
        <f t="shared" si="115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108"/>
        <v>6099</v>
      </c>
      <c r="E119" s="3">
        <f t="shared" si="109"/>
        <v>2686751429</v>
      </c>
      <c r="F119" s="23">
        <f t="shared" si="117"/>
        <v>182.1568</v>
      </c>
      <c r="G119" s="91">
        <f t="shared" si="116"/>
        <v>2.2593081160615361E-3</v>
      </c>
      <c r="H119" s="55">
        <f t="shared" si="118"/>
        <v>1</v>
      </c>
      <c r="I119" s="8">
        <f t="shared" si="110"/>
        <v>-2722540005</v>
      </c>
      <c r="J119" s="3">
        <f t="shared" si="111"/>
        <v>0</v>
      </c>
      <c r="K119" s="37">
        <f t="shared" si="112"/>
        <v>2686751429</v>
      </c>
      <c r="L119" s="8">
        <f t="shared" si="113"/>
        <v>-468420128</v>
      </c>
      <c r="M119" s="3">
        <f t="shared" si="107"/>
        <v>0</v>
      </c>
      <c r="N119" s="37">
        <f t="shared" si="114"/>
        <v>462261384</v>
      </c>
      <c r="P119" s="71">
        <f t="shared" si="119"/>
        <v>2.0067820958779388E-5</v>
      </c>
      <c r="Q119" s="70">
        <f t="shared" si="120"/>
        <v>54870.644595396145</v>
      </c>
      <c r="R119" s="70">
        <f t="shared" si="121"/>
        <v>0</v>
      </c>
      <c r="S119" s="11">
        <f t="shared" si="115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108"/>
        <v>6099</v>
      </c>
      <c r="E120" s="2">
        <f t="shared" si="109"/>
        <v>3245073296</v>
      </c>
      <c r="F120" s="24">
        <f t="shared" si="117"/>
        <v>182.1568</v>
      </c>
      <c r="G120" s="92">
        <f t="shared" si="116"/>
        <v>2.2593081160615361E-3</v>
      </c>
      <c r="H120" s="56">
        <f t="shared" si="118"/>
        <v>1</v>
      </c>
      <c r="I120" s="7">
        <f t="shared" si="110"/>
        <v>-3288300436</v>
      </c>
      <c r="J120" s="2">
        <f t="shared" si="111"/>
        <v>0</v>
      </c>
      <c r="K120" s="34">
        <f t="shared" si="112"/>
        <v>3245073296</v>
      </c>
      <c r="L120" s="7">
        <f t="shared" si="113"/>
        <v>-565760431</v>
      </c>
      <c r="M120" s="2">
        <f t="shared" si="107"/>
        <v>0</v>
      </c>
      <c r="N120" s="34">
        <f t="shared" si="114"/>
        <v>558321867</v>
      </c>
      <c r="P120" s="39">
        <f t="shared" si="119"/>
        <v>2.0067820958779388E-5</v>
      </c>
      <c r="Q120" s="38">
        <f t="shared" si="120"/>
        <v>66272.92754376003</v>
      </c>
      <c r="R120" s="38">
        <f t="shared" si="121"/>
        <v>0</v>
      </c>
      <c r="S120" s="12">
        <f t="shared" si="115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108"/>
        <v>6099</v>
      </c>
      <c r="E121" s="3">
        <f t="shared" si="109"/>
        <v>3919417547</v>
      </c>
      <c r="F121" s="23">
        <f t="shared" si="117"/>
        <v>182.1568</v>
      </c>
      <c r="G121" s="91">
        <f t="shared" si="116"/>
        <v>2.2593081160615361E-3</v>
      </c>
      <c r="H121" s="55">
        <f t="shared" si="118"/>
        <v>1</v>
      </c>
      <c r="I121" s="8">
        <f t="shared" si="110"/>
        <v>-3971629026</v>
      </c>
      <c r="J121" s="3">
        <f t="shared" si="111"/>
        <v>0</v>
      </c>
      <c r="K121" s="37">
        <f t="shared" si="112"/>
        <v>3919417547</v>
      </c>
      <c r="L121" s="8">
        <f t="shared" si="113"/>
        <v>-683328590</v>
      </c>
      <c r="M121" s="3">
        <f t="shared" ref="M121:M152" si="122">J121-J120</f>
        <v>0</v>
      </c>
      <c r="N121" s="37">
        <f t="shared" si="114"/>
        <v>674344251</v>
      </c>
      <c r="P121" s="71">
        <f t="shared" si="119"/>
        <v>2.0067820958779388E-5</v>
      </c>
      <c r="Q121" s="70">
        <f t="shared" si="120"/>
        <v>80044.668192833866</v>
      </c>
      <c r="R121" s="70">
        <f t="shared" si="121"/>
        <v>0</v>
      </c>
      <c r="S121" s="11">
        <f t="shared" si="115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108"/>
        <v>6099</v>
      </c>
      <c r="E122" s="2">
        <f t="shared" si="109"/>
        <v>4733894279</v>
      </c>
      <c r="F122" s="24">
        <f t="shared" si="117"/>
        <v>182.1568</v>
      </c>
      <c r="G122" s="92">
        <f t="shared" si="116"/>
        <v>2.2593081160615361E-3</v>
      </c>
      <c r="H122" s="56">
        <f t="shared" si="118"/>
        <v>1</v>
      </c>
      <c r="I122" s="7">
        <f t="shared" si="110"/>
        <v>-4796957092</v>
      </c>
      <c r="J122" s="2">
        <f t="shared" si="111"/>
        <v>0</v>
      </c>
      <c r="K122" s="34">
        <f t="shared" si="112"/>
        <v>4733894279</v>
      </c>
      <c r="L122" s="7">
        <f t="shared" si="113"/>
        <v>-825328066</v>
      </c>
      <c r="M122" s="2">
        <f t="shared" si="122"/>
        <v>0</v>
      </c>
      <c r="N122" s="34">
        <f t="shared" si="114"/>
        <v>814476732</v>
      </c>
      <c r="P122" s="39">
        <f t="shared" si="119"/>
        <v>2.0067820958779388E-5</v>
      </c>
      <c r="Q122" s="38">
        <f t="shared" si="120"/>
        <v>96678.253017261581</v>
      </c>
      <c r="R122" s="38">
        <f t="shared" si="121"/>
        <v>0</v>
      </c>
      <c r="S122" s="12">
        <f t="shared" si="115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23">D122+IF(M123&gt;0,M123,0)</f>
        <v>6099</v>
      </c>
      <c r="E123" s="3">
        <f t="shared" ref="E123:E154" si="124">E122+IF(N123&gt;0,N123,0)</f>
        <v>5717623799</v>
      </c>
      <c r="F123" s="23">
        <f t="shared" si="117"/>
        <v>182.1568</v>
      </c>
      <c r="G123" s="91">
        <f t="shared" si="116"/>
        <v>2.2593081160615361E-3</v>
      </c>
      <c r="H123" s="55">
        <f t="shared" si="118"/>
        <v>1</v>
      </c>
      <c r="I123" s="8">
        <f t="shared" ref="I123:I154" si="125">INT((Z$4*K123+I122)/(1+Y$4*J123))</f>
        <v>-5793792913</v>
      </c>
      <c r="J123" s="3">
        <f t="shared" ref="J123:J154" si="126">S123</f>
        <v>0</v>
      </c>
      <c r="K123" s="37">
        <f t="shared" ref="K123:K154" si="127">INT((X$4*J123+K122)/(1+W$4+Z$4))</f>
        <v>5717623799</v>
      </c>
      <c r="L123" s="8">
        <f t="shared" ref="L123:L154" si="128">I123-I122</f>
        <v>-996835821</v>
      </c>
      <c r="M123" s="3">
        <f t="shared" si="122"/>
        <v>0</v>
      </c>
      <c r="N123" s="37">
        <f t="shared" ref="N123:N154" si="129">K123-K122</f>
        <v>983729520</v>
      </c>
      <c r="P123" s="71">
        <f t="shared" si="119"/>
        <v>2.0067820958779388E-5</v>
      </c>
      <c r="Q123" s="70">
        <f t="shared" si="120"/>
        <v>116768.38914834199</v>
      </c>
      <c r="R123" s="70">
        <f t="shared" si="121"/>
        <v>0</v>
      </c>
      <c r="S123" s="11">
        <f t="shared" si="115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23"/>
        <v>6099</v>
      </c>
      <c r="E124" s="2">
        <f t="shared" si="124"/>
        <v>6905777776</v>
      </c>
      <c r="F124" s="24">
        <f t="shared" si="117"/>
        <v>182.1568</v>
      </c>
      <c r="G124" s="92">
        <f t="shared" si="116"/>
        <v>2.2593081160615361E-3</v>
      </c>
      <c r="H124" s="56">
        <f t="shared" si="118"/>
        <v>1</v>
      </c>
      <c r="I124" s="7">
        <f t="shared" si="125"/>
        <v>-6997776754</v>
      </c>
      <c r="J124" s="2">
        <f t="shared" si="126"/>
        <v>0</v>
      </c>
      <c r="K124" s="34">
        <f t="shared" si="127"/>
        <v>6905777776</v>
      </c>
      <c r="L124" s="7">
        <f t="shared" si="128"/>
        <v>-1203983841</v>
      </c>
      <c r="M124" s="2">
        <f t="shared" si="122"/>
        <v>0</v>
      </c>
      <c r="N124" s="34">
        <f t="shared" si="129"/>
        <v>1188153977</v>
      </c>
      <c r="P124" s="39">
        <f t="shared" si="119"/>
        <v>2.0067820958779388E-5</v>
      </c>
      <c r="Q124" s="38">
        <f t="shared" si="120"/>
        <v>141033.36712600882</v>
      </c>
      <c r="R124" s="38">
        <f t="shared" si="121"/>
        <v>0</v>
      </c>
      <c r="S124" s="12">
        <f t="shared" si="115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23"/>
        <v>6099</v>
      </c>
      <c r="E125" s="3">
        <f t="shared" si="124"/>
        <v>8340836747</v>
      </c>
      <c r="F125" s="23">
        <f t="shared" si="117"/>
        <v>182.1568</v>
      </c>
      <c r="G125" s="91">
        <f t="shared" si="116"/>
        <v>2.2593081160615361E-3</v>
      </c>
      <c r="H125" s="55">
        <f t="shared" si="118"/>
        <v>1</v>
      </c>
      <c r="I125" s="8">
        <f t="shared" si="125"/>
        <v>-8451955123</v>
      </c>
      <c r="J125" s="3">
        <f t="shared" si="126"/>
        <v>0</v>
      </c>
      <c r="K125" s="37">
        <f t="shared" si="127"/>
        <v>8340836747</v>
      </c>
      <c r="L125" s="8">
        <f t="shared" si="128"/>
        <v>-1454178369</v>
      </c>
      <c r="M125" s="3">
        <f t="shared" si="122"/>
        <v>0</v>
      </c>
      <c r="N125" s="37">
        <f t="shared" si="129"/>
        <v>1435058971</v>
      </c>
      <c r="P125" s="71">
        <f t="shared" si="119"/>
        <v>2.0067820958779388E-5</v>
      </c>
      <c r="Q125" s="70">
        <f t="shared" si="120"/>
        <v>170340.74229074287</v>
      </c>
      <c r="R125" s="70">
        <f t="shared" si="121"/>
        <v>0</v>
      </c>
      <c r="S125" s="11">
        <f t="shared" si="115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23"/>
        <v>6099</v>
      </c>
      <c r="E126" s="2">
        <f t="shared" si="124"/>
        <v>10074108942</v>
      </c>
      <c r="F126" s="24">
        <f t="shared" si="117"/>
        <v>182.1568</v>
      </c>
      <c r="G126" s="92">
        <f t="shared" si="116"/>
        <v>2.2593081160615361E-3</v>
      </c>
      <c r="H126" s="56">
        <f t="shared" si="118"/>
        <v>1</v>
      </c>
      <c r="I126" s="7">
        <f t="shared" si="125"/>
        <v>-10208319832</v>
      </c>
      <c r="J126" s="2">
        <f t="shared" si="126"/>
        <v>0</v>
      </c>
      <c r="K126" s="34">
        <f t="shared" si="127"/>
        <v>10074108942</v>
      </c>
      <c r="L126" s="7">
        <f t="shared" si="128"/>
        <v>-1756364709</v>
      </c>
      <c r="M126" s="2">
        <f t="shared" si="122"/>
        <v>0</v>
      </c>
      <c r="N126" s="34">
        <f t="shared" si="129"/>
        <v>1733272195</v>
      </c>
      <c r="P126" s="39">
        <f t="shared" si="119"/>
        <v>2.0067820958779388E-5</v>
      </c>
      <c r="Q126" s="38">
        <f t="shared" si="120"/>
        <v>205738.35275992274</v>
      </c>
      <c r="R126" s="38">
        <f t="shared" si="121"/>
        <v>0</v>
      </c>
      <c r="S126" s="12">
        <f t="shared" si="115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23"/>
        <v>6099</v>
      </c>
      <c r="E127" s="3">
        <f t="shared" si="124"/>
        <v>12167564724</v>
      </c>
      <c r="F127" s="23">
        <f t="shared" si="117"/>
        <v>182.1568</v>
      </c>
      <c r="G127" s="91">
        <f t="shared" si="116"/>
        <v>2.2593081160615361E-3</v>
      </c>
      <c r="H127" s="55">
        <f t="shared" si="118"/>
        <v>1</v>
      </c>
      <c r="I127" s="8">
        <f t="shared" si="125"/>
        <v>-12329666881</v>
      </c>
      <c r="J127" s="3">
        <f t="shared" si="126"/>
        <v>0</v>
      </c>
      <c r="K127" s="37">
        <f t="shared" si="127"/>
        <v>12167564724</v>
      </c>
      <c r="L127" s="8">
        <f t="shared" si="128"/>
        <v>-2121347049</v>
      </c>
      <c r="M127" s="3">
        <f t="shared" si="122"/>
        <v>0</v>
      </c>
      <c r="N127" s="37">
        <f t="shared" si="129"/>
        <v>2093455782</v>
      </c>
      <c r="P127" s="71">
        <f t="shared" si="119"/>
        <v>2.0067820958779388E-5</v>
      </c>
      <c r="Q127" s="70">
        <f t="shared" si="120"/>
        <v>248491.78324890046</v>
      </c>
      <c r="R127" s="70">
        <f t="shared" si="121"/>
        <v>0</v>
      </c>
      <c r="S127" s="11">
        <f t="shared" si="115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23"/>
        <v>6099</v>
      </c>
      <c r="E128" s="2">
        <f t="shared" si="124"/>
        <v>14696052244</v>
      </c>
      <c r="F128" s="24">
        <f t="shared" si="117"/>
        <v>182.1568</v>
      </c>
      <c r="G128" s="92">
        <f t="shared" si="116"/>
        <v>2.2593081160615361E-3</v>
      </c>
      <c r="H128" s="56">
        <f t="shared" si="118"/>
        <v>1</v>
      </c>
      <c r="I128" s="7">
        <f t="shared" si="125"/>
        <v>-14891841627</v>
      </c>
      <c r="J128" s="2">
        <f t="shared" si="126"/>
        <v>0</v>
      </c>
      <c r="K128" s="34">
        <f t="shared" si="127"/>
        <v>14696052244</v>
      </c>
      <c r="L128" s="7">
        <f t="shared" si="128"/>
        <v>-2562174746</v>
      </c>
      <c r="M128" s="2">
        <f t="shared" si="122"/>
        <v>0</v>
      </c>
      <c r="N128" s="34">
        <f t="shared" si="129"/>
        <v>2528487520</v>
      </c>
      <c r="P128" s="39">
        <f t="shared" si="119"/>
        <v>2.0067820958779388E-5</v>
      </c>
      <c r="Q128" s="38">
        <f t="shared" si="120"/>
        <v>300129.61401095515</v>
      </c>
      <c r="R128" s="38">
        <f t="shared" si="121"/>
        <v>0</v>
      </c>
      <c r="S128" s="12">
        <f t="shared" si="115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23"/>
        <v>6099</v>
      </c>
      <c r="E129" s="3">
        <f t="shared" si="124"/>
        <v>17749973512</v>
      </c>
      <c r="F129" s="23">
        <f t="shared" si="117"/>
        <v>182.1568</v>
      </c>
      <c r="G129" s="91">
        <f t="shared" si="116"/>
        <v>2.2593081160615361E-3</v>
      </c>
      <c r="H129" s="55">
        <f t="shared" si="118"/>
        <v>1</v>
      </c>
      <c r="I129" s="8">
        <f t="shared" si="125"/>
        <v>-17986450514</v>
      </c>
      <c r="J129" s="3">
        <f t="shared" si="126"/>
        <v>0</v>
      </c>
      <c r="K129" s="37">
        <f t="shared" si="127"/>
        <v>17749973512</v>
      </c>
      <c r="L129" s="8">
        <f t="shared" si="128"/>
        <v>-3094608887</v>
      </c>
      <c r="M129" s="3">
        <f t="shared" si="122"/>
        <v>0</v>
      </c>
      <c r="N129" s="37">
        <f t="shared" si="129"/>
        <v>3053921268</v>
      </c>
      <c r="P129" s="71">
        <f t="shared" si="119"/>
        <v>2.0067820958779388E-5</v>
      </c>
      <c r="Q129" s="70">
        <f t="shared" si="120"/>
        <v>362498.07276438735</v>
      </c>
      <c r="R129" s="70">
        <f t="shared" si="121"/>
        <v>0</v>
      </c>
      <c r="S129" s="11">
        <f t="shared" si="115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23"/>
        <v>6099</v>
      </c>
      <c r="E130" s="2">
        <f t="shared" si="124"/>
        <v>21438516579</v>
      </c>
      <c r="F130" s="24">
        <f t="shared" si="117"/>
        <v>182.1568</v>
      </c>
      <c r="G130" s="92">
        <f t="shared" si="116"/>
        <v>2.2593081160615361E-3</v>
      </c>
      <c r="H130" s="56">
        <f t="shared" si="118"/>
        <v>1</v>
      </c>
      <c r="I130" s="7">
        <f t="shared" si="125"/>
        <v>-21724136313</v>
      </c>
      <c r="J130" s="2">
        <f t="shared" si="126"/>
        <v>0</v>
      </c>
      <c r="K130" s="34">
        <f t="shared" si="127"/>
        <v>21438516579</v>
      </c>
      <c r="L130" s="7">
        <f t="shared" si="128"/>
        <v>-3737685799</v>
      </c>
      <c r="M130" s="2">
        <f t="shared" si="122"/>
        <v>0</v>
      </c>
      <c r="N130" s="34">
        <f t="shared" si="129"/>
        <v>3688543067</v>
      </c>
      <c r="P130" s="39">
        <f t="shared" si="119"/>
        <v>2.0067820958779388E-5</v>
      </c>
      <c r="Q130" s="38">
        <f t="shared" si="120"/>
        <v>437827.04360225907</v>
      </c>
      <c r="R130" s="38">
        <f t="shared" si="121"/>
        <v>0</v>
      </c>
      <c r="S130" s="12">
        <f t="shared" si="115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23"/>
        <v>6099</v>
      </c>
      <c r="E131" s="3">
        <f t="shared" si="124"/>
        <v>25893559379</v>
      </c>
      <c r="F131" s="23">
        <f t="shared" si="117"/>
        <v>182.1568</v>
      </c>
      <c r="G131" s="91">
        <f t="shared" si="116"/>
        <v>2.2593081160615361E-3</v>
      </c>
      <c r="H131" s="55">
        <f t="shared" si="118"/>
        <v>1</v>
      </c>
      <c r="I131" s="8">
        <f t="shared" si="125"/>
        <v>-26238533977</v>
      </c>
      <c r="J131" s="3">
        <f t="shared" si="126"/>
        <v>0</v>
      </c>
      <c r="K131" s="37">
        <f t="shared" si="127"/>
        <v>25893559379</v>
      </c>
      <c r="L131" s="8">
        <f t="shared" si="128"/>
        <v>-4514397664</v>
      </c>
      <c r="M131" s="3">
        <f t="shared" si="122"/>
        <v>0</v>
      </c>
      <c r="N131" s="37">
        <f t="shared" si="129"/>
        <v>4455042800</v>
      </c>
      <c r="P131" s="71">
        <f t="shared" si="119"/>
        <v>2.0067820958779388E-5</v>
      </c>
      <c r="Q131" s="70">
        <f t="shared" si="120"/>
        <v>528809.79290512565</v>
      </c>
      <c r="R131" s="70">
        <f t="shared" si="121"/>
        <v>0</v>
      </c>
      <c r="S131" s="11">
        <f t="shared" si="115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23"/>
        <v>6099</v>
      </c>
      <c r="E132" s="2">
        <f t="shared" si="124"/>
        <v>31274384813</v>
      </c>
      <c r="F132" s="24">
        <f t="shared" si="117"/>
        <v>182.1568</v>
      </c>
      <c r="G132" s="92">
        <f t="shared" ref="G132:G163" si="130">D132/U$3</f>
        <v>2.2593081160615361E-3</v>
      </c>
      <c r="H132" s="56">
        <f t="shared" si="118"/>
        <v>1</v>
      </c>
      <c r="I132" s="7">
        <f t="shared" si="125"/>
        <v>-31691048546</v>
      </c>
      <c r="J132" s="2">
        <f t="shared" si="126"/>
        <v>0</v>
      </c>
      <c r="K132" s="34">
        <f t="shared" si="127"/>
        <v>31274384813</v>
      </c>
      <c r="L132" s="7">
        <f t="shared" si="128"/>
        <v>-5452514569</v>
      </c>
      <c r="M132" s="2">
        <f t="shared" si="122"/>
        <v>0</v>
      </c>
      <c r="N132" s="34">
        <f t="shared" si="129"/>
        <v>5380825434</v>
      </c>
      <c r="P132" s="39">
        <f t="shared" si="119"/>
        <v>2.0067820958779388E-5</v>
      </c>
      <c r="Q132" s="38">
        <f t="shared" si="120"/>
        <v>638699.26275748131</v>
      </c>
      <c r="R132" s="38">
        <f t="shared" si="121"/>
        <v>0</v>
      </c>
      <c r="S132" s="12">
        <f t="shared" si="115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23"/>
        <v>6099</v>
      </c>
      <c r="E133" s="3">
        <f t="shared" si="124"/>
        <v>37773375653</v>
      </c>
      <c r="F133" s="23">
        <f t="shared" si="117"/>
        <v>182.1568</v>
      </c>
      <c r="G133" s="91">
        <f t="shared" si="130"/>
        <v>2.2593081160615361E-3</v>
      </c>
      <c r="H133" s="55">
        <f t="shared" si="118"/>
        <v>1</v>
      </c>
      <c r="I133" s="8">
        <f t="shared" si="125"/>
        <v>-38276625922</v>
      </c>
      <c r="J133" s="3">
        <f t="shared" si="126"/>
        <v>0</v>
      </c>
      <c r="K133" s="37">
        <f t="shared" si="127"/>
        <v>37773375653</v>
      </c>
      <c r="L133" s="8">
        <f t="shared" si="128"/>
        <v>-6585577376</v>
      </c>
      <c r="M133" s="3">
        <f t="shared" si="122"/>
        <v>0</v>
      </c>
      <c r="N133" s="37">
        <f t="shared" si="129"/>
        <v>6498990840</v>
      </c>
      <c r="P133" s="71">
        <f t="shared" si="119"/>
        <v>2.0067820958779388E-5</v>
      </c>
      <c r="Q133" s="70">
        <f t="shared" si="120"/>
        <v>771424.37470664538</v>
      </c>
      <c r="R133" s="70">
        <f t="shared" si="121"/>
        <v>0</v>
      </c>
      <c r="S133" s="11">
        <f t="shared" si="115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23"/>
        <v>6099</v>
      </c>
      <c r="E134" s="2">
        <f t="shared" si="124"/>
        <v>45622892881</v>
      </c>
      <c r="F134" s="24">
        <f t="shared" si="117"/>
        <v>182.1568</v>
      </c>
      <c r="G134" s="92">
        <f t="shared" si="130"/>
        <v>2.2593081160615361E-3</v>
      </c>
      <c r="H134" s="56">
        <f t="shared" si="118"/>
        <v>1</v>
      </c>
      <c r="I134" s="7">
        <f t="shared" si="125"/>
        <v>-46230722848</v>
      </c>
      <c r="J134" s="2">
        <f t="shared" si="126"/>
        <v>0</v>
      </c>
      <c r="K134" s="34">
        <f t="shared" si="127"/>
        <v>45622892881</v>
      </c>
      <c r="L134" s="7">
        <f t="shared" si="128"/>
        <v>-7954096926</v>
      </c>
      <c r="M134" s="2">
        <f t="shared" si="122"/>
        <v>0</v>
      </c>
      <c r="N134" s="34">
        <f t="shared" si="129"/>
        <v>7849517228</v>
      </c>
      <c r="P134" s="39">
        <f t="shared" si="119"/>
        <v>2.0067820958779388E-5</v>
      </c>
      <c r="Q134" s="38">
        <f t="shared" si="120"/>
        <v>931730.50198126025</v>
      </c>
      <c r="R134" s="38">
        <f t="shared" si="121"/>
        <v>0</v>
      </c>
      <c r="S134" s="12">
        <f t="shared" si="115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23"/>
        <v>6099</v>
      </c>
      <c r="E135" s="3">
        <f t="shared" si="124"/>
        <v>55103583380</v>
      </c>
      <c r="F135" s="23">
        <f t="shared" si="117"/>
        <v>182.1568</v>
      </c>
      <c r="G135" s="91">
        <f t="shared" si="130"/>
        <v>2.2593081160615361E-3</v>
      </c>
      <c r="H135" s="55">
        <f t="shared" si="118"/>
        <v>1</v>
      </c>
      <c r="I135" s="8">
        <f t="shared" si="125"/>
        <v>-55837725287</v>
      </c>
      <c r="J135" s="3">
        <f t="shared" si="126"/>
        <v>0</v>
      </c>
      <c r="K135" s="37">
        <f t="shared" si="127"/>
        <v>55103583380</v>
      </c>
      <c r="L135" s="8">
        <f t="shared" si="128"/>
        <v>-9607002439</v>
      </c>
      <c r="M135" s="3">
        <f t="shared" si="122"/>
        <v>0</v>
      </c>
      <c r="N135" s="37">
        <f t="shared" si="129"/>
        <v>9480690499</v>
      </c>
      <c r="P135" s="71">
        <f t="shared" si="119"/>
        <v>2.0067820958779388E-5</v>
      </c>
      <c r="Q135" s="70">
        <f t="shared" si="120"/>
        <v>1125349.1327256551</v>
      </c>
      <c r="R135" s="70">
        <f t="shared" si="121"/>
        <v>0</v>
      </c>
      <c r="S135" s="11">
        <f t="shared" si="115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23"/>
        <v>6099</v>
      </c>
      <c r="E136" s="2">
        <f t="shared" si="124"/>
        <v>66554414014</v>
      </c>
      <c r="F136" s="24">
        <f t="shared" si="117"/>
        <v>182.1568</v>
      </c>
      <c r="G136" s="92">
        <f t="shared" si="130"/>
        <v>2.2593081160615361E-3</v>
      </c>
      <c r="H136" s="56">
        <f t="shared" ref="H136:H167" si="131">D136/D135</f>
        <v>1</v>
      </c>
      <c r="I136" s="7">
        <f t="shared" si="125"/>
        <v>-67441116183</v>
      </c>
      <c r="J136" s="2">
        <f t="shared" si="126"/>
        <v>0</v>
      </c>
      <c r="K136" s="34">
        <f t="shared" si="127"/>
        <v>66554414014</v>
      </c>
      <c r="L136" s="7">
        <f t="shared" si="128"/>
        <v>-11603390896</v>
      </c>
      <c r="M136" s="2">
        <f t="shared" si="122"/>
        <v>0</v>
      </c>
      <c r="N136" s="34">
        <f t="shared" si="129"/>
        <v>11450830634</v>
      </c>
      <c r="P136" s="39">
        <f t="shared" si="119"/>
        <v>2.0067820958779388E-5</v>
      </c>
      <c r="Q136" s="38">
        <f t="shared" si="120"/>
        <v>1359202.7901681995</v>
      </c>
      <c r="R136" s="38">
        <f t="shared" si="121"/>
        <v>0</v>
      </c>
      <c r="S136" s="12">
        <f t="shared" si="115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23"/>
        <v>6099</v>
      </c>
      <c r="E137" s="3">
        <f t="shared" si="124"/>
        <v>80384790844</v>
      </c>
      <c r="F137" s="23">
        <f t="shared" si="117"/>
        <v>182.1568</v>
      </c>
      <c r="G137" s="91">
        <f t="shared" si="130"/>
        <v>2.2593081160615361E-3</v>
      </c>
      <c r="H137" s="55">
        <f t="shared" si="131"/>
        <v>1</v>
      </c>
      <c r="I137" s="8">
        <f t="shared" si="125"/>
        <v>-81455756144</v>
      </c>
      <c r="J137" s="3">
        <f t="shared" si="126"/>
        <v>0</v>
      </c>
      <c r="K137" s="37">
        <f t="shared" si="127"/>
        <v>80384790844</v>
      </c>
      <c r="L137" s="8">
        <f t="shared" si="128"/>
        <v>-14014639961</v>
      </c>
      <c r="M137" s="3">
        <f t="shared" si="122"/>
        <v>0</v>
      </c>
      <c r="N137" s="37">
        <f t="shared" si="129"/>
        <v>13830376830</v>
      </c>
      <c r="P137" s="71">
        <f t="shared" si="119"/>
        <v>2.0067820958779388E-5</v>
      </c>
      <c r="Q137" s="70">
        <f t="shared" si="120"/>
        <v>1641652.5362797463</v>
      </c>
      <c r="R137" s="70">
        <f t="shared" si="121"/>
        <v>0</v>
      </c>
      <c r="S137" s="11">
        <f t="shared" si="115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23"/>
        <v>6099</v>
      </c>
      <c r="E138" s="2">
        <f t="shared" si="124"/>
        <v>97089196783</v>
      </c>
      <c r="F138" s="24">
        <f t="shared" si="117"/>
        <v>182.1568</v>
      </c>
      <c r="G138" s="92">
        <f t="shared" si="130"/>
        <v>2.2593081160615361E-3</v>
      </c>
      <c r="H138" s="56">
        <f t="shared" si="131"/>
        <v>1</v>
      </c>
      <c r="I138" s="7">
        <f t="shared" si="125"/>
        <v>-98382716117</v>
      </c>
      <c r="J138" s="2">
        <f t="shared" si="126"/>
        <v>0</v>
      </c>
      <c r="K138" s="34">
        <f t="shared" si="127"/>
        <v>97089196783</v>
      </c>
      <c r="L138" s="7">
        <f t="shared" si="128"/>
        <v>-16926959973</v>
      </c>
      <c r="M138" s="2">
        <f t="shared" si="122"/>
        <v>0</v>
      </c>
      <c r="N138" s="34">
        <f t="shared" si="129"/>
        <v>16704405939</v>
      </c>
      <c r="P138" s="39">
        <f t="shared" si="119"/>
        <v>2.0067820958779388E-5</v>
      </c>
      <c r="Q138" s="38">
        <f t="shared" si="120"/>
        <v>1982796.9081569279</v>
      </c>
      <c r="R138" s="38">
        <f t="shared" si="121"/>
        <v>0</v>
      </c>
      <c r="S138" s="12">
        <f t="shared" si="115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23"/>
        <v>6099</v>
      </c>
      <c r="E139" s="3">
        <f t="shared" si="124"/>
        <v>117264871041</v>
      </c>
      <c r="F139" s="23">
        <f t="shared" si="117"/>
        <v>182.1568</v>
      </c>
      <c r="G139" s="91">
        <f t="shared" si="130"/>
        <v>2.2593081160615361E-3</v>
      </c>
      <c r="H139" s="55">
        <f t="shared" si="131"/>
        <v>1</v>
      </c>
      <c r="I139" s="8">
        <f t="shared" si="125"/>
        <v>-118827192373</v>
      </c>
      <c r="J139" s="3">
        <f t="shared" si="126"/>
        <v>0</v>
      </c>
      <c r="K139" s="37">
        <f t="shared" si="127"/>
        <v>117264871041</v>
      </c>
      <c r="L139" s="8">
        <f t="shared" si="128"/>
        <v>-20444476256</v>
      </c>
      <c r="M139" s="3">
        <f t="shared" si="122"/>
        <v>0</v>
      </c>
      <c r="N139" s="37">
        <f t="shared" si="129"/>
        <v>20175674258</v>
      </c>
      <c r="P139" s="71">
        <f t="shared" si="119"/>
        <v>2.0067820958779388E-5</v>
      </c>
      <c r="Q139" s="70">
        <f t="shared" si="120"/>
        <v>2394832.9749972573</v>
      </c>
      <c r="R139" s="70">
        <f t="shared" si="121"/>
        <v>0</v>
      </c>
      <c r="S139" s="11">
        <f t="shared" si="115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23"/>
        <v>6099</v>
      </c>
      <c r="E140" s="2">
        <f t="shared" si="124"/>
        <v>141633162452</v>
      </c>
      <c r="F140" s="24">
        <f t="shared" si="117"/>
        <v>182.1568</v>
      </c>
      <c r="G140" s="92">
        <f t="shared" si="130"/>
        <v>2.2593081160615361E-3</v>
      </c>
      <c r="H140" s="56">
        <f t="shared" si="131"/>
        <v>1</v>
      </c>
      <c r="I140" s="7">
        <f t="shared" si="125"/>
        <v>-143520144329</v>
      </c>
      <c r="J140" s="2">
        <f t="shared" si="126"/>
        <v>0</v>
      </c>
      <c r="K140" s="34">
        <f t="shared" si="127"/>
        <v>141633162452</v>
      </c>
      <c r="L140" s="7">
        <f t="shared" si="128"/>
        <v>-24692951956</v>
      </c>
      <c r="M140" s="2">
        <f t="shared" si="122"/>
        <v>0</v>
      </c>
      <c r="N140" s="34">
        <f t="shared" si="129"/>
        <v>24368291411</v>
      </c>
      <c r="P140" s="39">
        <f t="shared" si="119"/>
        <v>2.0067820958779388E-5</v>
      </c>
      <c r="Q140" s="38">
        <f t="shared" si="120"/>
        <v>2892492.4246906573</v>
      </c>
      <c r="R140" s="38">
        <f t="shared" si="121"/>
        <v>0</v>
      </c>
      <c r="S140" s="12">
        <f t="shared" si="115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23"/>
        <v>6099</v>
      </c>
      <c r="E141" s="3">
        <f t="shared" si="124"/>
        <v>171065320143</v>
      </c>
      <c r="F141" s="23">
        <f t="shared" si="117"/>
        <v>182.1568</v>
      </c>
      <c r="G141" s="91">
        <f t="shared" si="130"/>
        <v>2.2593081160615361E-3</v>
      </c>
      <c r="H141" s="55">
        <f t="shared" si="131"/>
        <v>1</v>
      </c>
      <c r="I141" s="8">
        <f t="shared" si="125"/>
        <v>-173344428829</v>
      </c>
      <c r="J141" s="3">
        <f t="shared" si="126"/>
        <v>0</v>
      </c>
      <c r="K141" s="37">
        <f t="shared" si="127"/>
        <v>171065320143</v>
      </c>
      <c r="L141" s="8">
        <f t="shared" si="128"/>
        <v>-29824284500</v>
      </c>
      <c r="M141" s="3">
        <f t="shared" si="122"/>
        <v>0</v>
      </c>
      <c r="N141" s="37">
        <f t="shared" si="129"/>
        <v>29432157691</v>
      </c>
      <c r="P141" s="71">
        <f t="shared" si="119"/>
        <v>2.0067820958779388E-5</v>
      </c>
      <c r="Q141" s="70">
        <f t="shared" si="120"/>
        <v>3493568.2716789986</v>
      </c>
      <c r="R141" s="70">
        <f t="shared" si="121"/>
        <v>0</v>
      </c>
      <c r="S141" s="11">
        <f t="shared" si="115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23"/>
        <v>6099</v>
      </c>
      <c r="E142" s="2">
        <f t="shared" si="124"/>
        <v>206613643649</v>
      </c>
      <c r="F142" s="24">
        <f t="shared" si="117"/>
        <v>182.1568</v>
      </c>
      <c r="G142" s="92">
        <f t="shared" si="130"/>
        <v>2.2593081160615361E-3</v>
      </c>
      <c r="H142" s="56">
        <f t="shared" si="131"/>
        <v>1</v>
      </c>
      <c r="I142" s="7">
        <f t="shared" si="125"/>
        <v>-209366365272</v>
      </c>
      <c r="J142" s="2">
        <f t="shared" si="126"/>
        <v>0</v>
      </c>
      <c r="K142" s="34">
        <f t="shared" si="127"/>
        <v>206613643649</v>
      </c>
      <c r="L142" s="7">
        <f t="shared" si="128"/>
        <v>-36021936443</v>
      </c>
      <c r="M142" s="2">
        <f t="shared" si="122"/>
        <v>0</v>
      </c>
      <c r="N142" s="34">
        <f t="shared" si="129"/>
        <v>35548323506</v>
      </c>
      <c r="P142" s="39">
        <f t="shared" si="119"/>
        <v>2.0067820958779388E-5</v>
      </c>
      <c r="Q142" s="38">
        <f t="shared" si="120"/>
        <v>4219551.0176310409</v>
      </c>
      <c r="R142" s="38">
        <f t="shared" si="121"/>
        <v>0</v>
      </c>
      <c r="S142" s="12">
        <f t="shared" si="115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23"/>
        <v>6099</v>
      </c>
      <c r="E143" s="3">
        <f t="shared" si="124"/>
        <v>249549106190</v>
      </c>
      <c r="F143" s="23">
        <f t="shared" si="117"/>
        <v>182.1568</v>
      </c>
      <c r="G143" s="91">
        <f t="shared" si="130"/>
        <v>2.2593081160615361E-3</v>
      </c>
      <c r="H143" s="55">
        <f t="shared" si="131"/>
        <v>1</v>
      </c>
      <c r="I143" s="8">
        <f t="shared" si="125"/>
        <v>-252873860149</v>
      </c>
      <c r="J143" s="3">
        <f t="shared" si="126"/>
        <v>0</v>
      </c>
      <c r="K143" s="37">
        <f t="shared" si="127"/>
        <v>249549106190</v>
      </c>
      <c r="L143" s="8">
        <f t="shared" si="128"/>
        <v>-43507494877</v>
      </c>
      <c r="M143" s="3">
        <f t="shared" si="122"/>
        <v>0</v>
      </c>
      <c r="N143" s="37">
        <f t="shared" si="129"/>
        <v>42935462541</v>
      </c>
      <c r="P143" s="71">
        <f t="shared" si="119"/>
        <v>2.0067820958779388E-5</v>
      </c>
      <c r="Q143" s="70">
        <f t="shared" si="120"/>
        <v>5096397.0098111564</v>
      </c>
      <c r="R143" s="70">
        <f t="shared" si="121"/>
        <v>0</v>
      </c>
      <c r="S143" s="11">
        <f t="shared" si="115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23"/>
        <v>6099</v>
      </c>
      <c r="E144" s="2">
        <f t="shared" si="124"/>
        <v>301406796282</v>
      </c>
      <c r="F144" s="24">
        <f t="shared" si="117"/>
        <v>182.1568</v>
      </c>
      <c r="G144" s="92">
        <f t="shared" si="130"/>
        <v>2.2593081160615361E-3</v>
      </c>
      <c r="H144" s="56">
        <f t="shared" si="131"/>
        <v>1</v>
      </c>
      <c r="I144" s="7">
        <f t="shared" si="125"/>
        <v>-305422454073</v>
      </c>
      <c r="J144" s="2">
        <f t="shared" si="126"/>
        <v>0</v>
      </c>
      <c r="K144" s="34">
        <f t="shared" si="127"/>
        <v>301406796282</v>
      </c>
      <c r="L144" s="7">
        <f t="shared" si="128"/>
        <v>-52548593924</v>
      </c>
      <c r="M144" s="2">
        <f t="shared" si="122"/>
        <v>0</v>
      </c>
      <c r="N144" s="34">
        <f t="shared" si="129"/>
        <v>51857690092</v>
      </c>
      <c r="P144" s="39">
        <f t="shared" si="119"/>
        <v>2.0067820958779388E-5</v>
      </c>
      <c r="Q144" s="38">
        <f t="shared" si="120"/>
        <v>6155456.4685655078</v>
      </c>
      <c r="R144" s="38">
        <f t="shared" si="121"/>
        <v>0</v>
      </c>
      <c r="S144" s="12">
        <f t="shared" si="115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23"/>
        <v>6099</v>
      </c>
      <c r="E145" s="3">
        <f t="shared" si="124"/>
        <v>364040802357</v>
      </c>
      <c r="F145" s="23">
        <f t="shared" si="117"/>
        <v>182.1568</v>
      </c>
      <c r="G145" s="91">
        <f t="shared" si="130"/>
        <v>2.2593081160615361E-3</v>
      </c>
      <c r="H145" s="55">
        <f t="shared" si="131"/>
        <v>1</v>
      </c>
      <c r="I145" s="8">
        <f t="shared" si="125"/>
        <v>-368890937633</v>
      </c>
      <c r="J145" s="3">
        <f t="shared" si="126"/>
        <v>0</v>
      </c>
      <c r="K145" s="37">
        <f t="shared" si="127"/>
        <v>364040802357</v>
      </c>
      <c r="L145" s="8">
        <f t="shared" si="128"/>
        <v>-63468483560</v>
      </c>
      <c r="M145" s="3">
        <f t="shared" si="122"/>
        <v>0</v>
      </c>
      <c r="N145" s="37">
        <f t="shared" si="129"/>
        <v>62634006075</v>
      </c>
      <c r="P145" s="71">
        <f t="shared" ref="P145:P176" si="132">Y$4*((1+W$4-X$4)*(1+W$4+Z$4)-X$4)</f>
        <v>2.0067820958779388E-5</v>
      </c>
      <c r="Q145" s="70">
        <f t="shared" ref="Q145:Q176" si="133">(1+W$4-X$4)*(1+W$4+Z$4)-Y$4*((Z$4*K144)+((I144+J144)*(1+W$4+Z$4)))</f>
        <v>7434594.3641581479</v>
      </c>
      <c r="R145" s="70">
        <f t="shared" ref="R145:R176" si="134">-J144*(1+W$4+Z$4)</f>
        <v>0</v>
      </c>
      <c r="S145" s="11">
        <f t="shared" si="115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23"/>
        <v>6099</v>
      </c>
      <c r="E146" s="2">
        <f t="shared" si="124"/>
        <v>439690502721</v>
      </c>
      <c r="F146" s="24">
        <f t="shared" si="117"/>
        <v>182.1568</v>
      </c>
      <c r="G146" s="92">
        <f t="shared" si="130"/>
        <v>2.2593081160615361E-3</v>
      </c>
      <c r="H146" s="56">
        <f t="shared" si="131"/>
        <v>1</v>
      </c>
      <c r="I146" s="7">
        <f t="shared" si="125"/>
        <v>-445548524537</v>
      </c>
      <c r="J146" s="2">
        <f t="shared" si="126"/>
        <v>0</v>
      </c>
      <c r="K146" s="34">
        <f t="shared" si="127"/>
        <v>439690502721</v>
      </c>
      <c r="L146" s="7">
        <f t="shared" si="128"/>
        <v>-76657586904</v>
      </c>
      <c r="M146" s="2">
        <f t="shared" si="122"/>
        <v>0</v>
      </c>
      <c r="N146" s="34">
        <f t="shared" si="129"/>
        <v>75649700364</v>
      </c>
      <c r="P146" s="39">
        <f t="shared" si="132"/>
        <v>2.0067820958779388E-5</v>
      </c>
      <c r="Q146" s="38">
        <f t="shared" si="133"/>
        <v>8979544.2179036383</v>
      </c>
      <c r="R146" s="38">
        <f t="shared" si="134"/>
        <v>0</v>
      </c>
      <c r="S146" s="12">
        <f t="shared" si="115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23"/>
        <v>6099</v>
      </c>
      <c r="E147" s="3">
        <f t="shared" si="124"/>
        <v>531060630928</v>
      </c>
      <c r="F147" s="23">
        <f t="shared" si="117"/>
        <v>182.1568</v>
      </c>
      <c r="G147" s="91">
        <f t="shared" si="130"/>
        <v>2.2593081160615361E-3</v>
      </c>
      <c r="H147" s="55">
        <f t="shared" si="131"/>
        <v>1</v>
      </c>
      <c r="I147" s="8">
        <f t="shared" si="125"/>
        <v>-538135983704</v>
      </c>
      <c r="J147" s="3">
        <f t="shared" si="126"/>
        <v>0</v>
      </c>
      <c r="K147" s="37">
        <f t="shared" si="127"/>
        <v>531060630928</v>
      </c>
      <c r="L147" s="8">
        <f t="shared" si="128"/>
        <v>-92587459167</v>
      </c>
      <c r="M147" s="3">
        <f t="shared" si="122"/>
        <v>0</v>
      </c>
      <c r="N147" s="37">
        <f t="shared" si="129"/>
        <v>91370128207</v>
      </c>
      <c r="P147" s="71">
        <f t="shared" si="132"/>
        <v>2.0067820958779388E-5</v>
      </c>
      <c r="Q147" s="70">
        <f t="shared" si="133"/>
        <v>10845543.230846664</v>
      </c>
      <c r="R147" s="70">
        <f t="shared" si="134"/>
        <v>0</v>
      </c>
      <c r="S147" s="11">
        <f t="shared" si="115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23"/>
        <v>6099</v>
      </c>
      <c r="E148" s="2">
        <f t="shared" si="124"/>
        <v>641417979184</v>
      </c>
      <c r="F148" s="24">
        <f t="shared" si="117"/>
        <v>182.1568</v>
      </c>
      <c r="G148" s="92">
        <f t="shared" si="130"/>
        <v>2.2593081160615361E-3</v>
      </c>
      <c r="H148" s="56">
        <f t="shared" si="131"/>
        <v>1</v>
      </c>
      <c r="I148" s="7">
        <f t="shared" si="125"/>
        <v>-649963631053</v>
      </c>
      <c r="J148" s="2">
        <f t="shared" si="126"/>
        <v>0</v>
      </c>
      <c r="K148" s="34">
        <f t="shared" si="127"/>
        <v>641417979184</v>
      </c>
      <c r="L148" s="7">
        <f t="shared" si="128"/>
        <v>-111827647349</v>
      </c>
      <c r="M148" s="2">
        <f t="shared" si="122"/>
        <v>0</v>
      </c>
      <c r="N148" s="34">
        <f t="shared" si="129"/>
        <v>110357348256</v>
      </c>
      <c r="P148" s="39">
        <f t="shared" si="132"/>
        <v>2.0067820958779388E-5</v>
      </c>
      <c r="Q148" s="38">
        <f t="shared" si="133"/>
        <v>13099307.201175248</v>
      </c>
      <c r="R148" s="38">
        <f t="shared" si="134"/>
        <v>0</v>
      </c>
      <c r="S148" s="12">
        <f t="shared" si="115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23"/>
        <v>6099</v>
      </c>
      <c r="E149" s="3">
        <f t="shared" si="124"/>
        <v>774708197257</v>
      </c>
      <c r="F149" s="23">
        <f t="shared" si="117"/>
        <v>182.1568</v>
      </c>
      <c r="G149" s="91">
        <f t="shared" si="130"/>
        <v>2.2593081160615361E-3</v>
      </c>
      <c r="H149" s="55">
        <f t="shared" si="131"/>
        <v>1</v>
      </c>
      <c r="I149" s="8">
        <f t="shared" si="125"/>
        <v>-785029684536</v>
      </c>
      <c r="J149" s="3">
        <f t="shared" si="126"/>
        <v>0</v>
      </c>
      <c r="K149" s="37">
        <f t="shared" si="127"/>
        <v>774708197257</v>
      </c>
      <c r="L149" s="8">
        <f t="shared" si="128"/>
        <v>-135066053483</v>
      </c>
      <c r="M149" s="3">
        <f t="shared" si="122"/>
        <v>0</v>
      </c>
      <c r="N149" s="37">
        <f t="shared" si="129"/>
        <v>133290218073</v>
      </c>
      <c r="P149" s="71">
        <f t="shared" si="132"/>
        <v>2.0067820958779388E-5</v>
      </c>
      <c r="Q149" s="70">
        <f t="shared" si="133"/>
        <v>15821415.840396816</v>
      </c>
      <c r="R149" s="70">
        <f t="shared" si="134"/>
        <v>0</v>
      </c>
      <c r="S149" s="11">
        <f t="shared" si="115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23"/>
        <v>6099</v>
      </c>
      <c r="E150" s="2">
        <f t="shared" si="124"/>
        <v>935696862848</v>
      </c>
      <c r="F150" s="24">
        <f t="shared" si="117"/>
        <v>182.1568</v>
      </c>
      <c r="G150" s="92">
        <f t="shared" si="130"/>
        <v>2.2593081160615361E-3</v>
      </c>
      <c r="H150" s="56">
        <f t="shared" si="131"/>
        <v>1</v>
      </c>
      <c r="I150" s="7">
        <f t="shared" si="125"/>
        <v>-948163213997</v>
      </c>
      <c r="J150" s="2">
        <f t="shared" si="126"/>
        <v>0</v>
      </c>
      <c r="K150" s="34">
        <f t="shared" si="127"/>
        <v>935696862848</v>
      </c>
      <c r="L150" s="7">
        <f t="shared" si="128"/>
        <v>-163133529461</v>
      </c>
      <c r="M150" s="2">
        <f t="shared" si="122"/>
        <v>0</v>
      </c>
      <c r="N150" s="34">
        <f t="shared" si="129"/>
        <v>160988665591</v>
      </c>
      <c r="P150" s="39">
        <f t="shared" si="132"/>
        <v>2.0067820958779388E-5</v>
      </c>
      <c r="Q150" s="38">
        <f t="shared" si="133"/>
        <v>19109193.771591216</v>
      </c>
      <c r="R150" s="38">
        <f t="shared" si="134"/>
        <v>0</v>
      </c>
      <c r="S150" s="12">
        <f t="shared" si="115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23"/>
        <v>6099</v>
      </c>
      <c r="E151" s="3">
        <f t="shared" si="124"/>
        <v>1130139867171</v>
      </c>
      <c r="F151" s="23">
        <f t="shared" si="117"/>
        <v>182.1568</v>
      </c>
      <c r="G151" s="91">
        <f t="shared" si="130"/>
        <v>2.2593081160615361E-3</v>
      </c>
      <c r="H151" s="55">
        <f t="shared" si="131"/>
        <v>1</v>
      </c>
      <c r="I151" s="8">
        <f t="shared" si="125"/>
        <v>-1145196796813</v>
      </c>
      <c r="J151" s="3">
        <f t="shared" si="126"/>
        <v>0</v>
      </c>
      <c r="K151" s="37">
        <f t="shared" si="127"/>
        <v>1130139867171</v>
      </c>
      <c r="L151" s="8">
        <f t="shared" si="128"/>
        <v>-197033582816</v>
      </c>
      <c r="M151" s="3">
        <f t="shared" si="122"/>
        <v>0</v>
      </c>
      <c r="N151" s="37">
        <f t="shared" si="129"/>
        <v>194443004323</v>
      </c>
      <c r="P151" s="71">
        <f t="shared" si="132"/>
        <v>2.0067820958779388E-5</v>
      </c>
      <c r="Q151" s="70">
        <f t="shared" si="133"/>
        <v>23080190.214951556</v>
      </c>
      <c r="R151" s="70">
        <f t="shared" si="134"/>
        <v>0</v>
      </c>
      <c r="S151" s="11">
        <f t="shared" si="115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23"/>
        <v>6099</v>
      </c>
      <c r="E152" s="2">
        <f t="shared" si="124"/>
        <v>1364989207596</v>
      </c>
      <c r="F152" s="24">
        <f t="shared" si="117"/>
        <v>182.1568</v>
      </c>
      <c r="G152" s="92">
        <f t="shared" si="130"/>
        <v>2.2593081160615361E-3</v>
      </c>
      <c r="H152" s="56">
        <f t="shared" si="131"/>
        <v>1</v>
      </c>
      <c r="I152" s="7">
        <f t="shared" si="125"/>
        <v>-1383175052328</v>
      </c>
      <c r="J152" s="2">
        <f t="shared" si="126"/>
        <v>0</v>
      </c>
      <c r="K152" s="34">
        <f t="shared" si="127"/>
        <v>1364989207596</v>
      </c>
      <c r="L152" s="7">
        <f t="shared" si="128"/>
        <v>-237978255515</v>
      </c>
      <c r="M152" s="2">
        <f t="shared" si="122"/>
        <v>0</v>
      </c>
      <c r="N152" s="34">
        <f t="shared" si="129"/>
        <v>234849340425</v>
      </c>
      <c r="P152" s="39">
        <f t="shared" si="132"/>
        <v>2.0067820958779388E-5</v>
      </c>
      <c r="Q152" s="38">
        <f t="shared" si="133"/>
        <v>27876381.771465041</v>
      </c>
      <c r="R152" s="38">
        <f t="shared" si="134"/>
        <v>0</v>
      </c>
      <c r="S152" s="12">
        <f t="shared" si="115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23"/>
        <v>6099</v>
      </c>
      <c r="E153" s="3">
        <f t="shared" si="124"/>
        <v>1648641545155</v>
      </c>
      <c r="F153" s="23">
        <f t="shared" si="117"/>
        <v>182.1568</v>
      </c>
      <c r="G153" s="91">
        <f t="shared" si="130"/>
        <v>2.2593081160615361E-3</v>
      </c>
      <c r="H153" s="55">
        <f t="shared" si="131"/>
        <v>1</v>
      </c>
      <c r="I153" s="8">
        <f t="shared" si="125"/>
        <v>-1670606510908</v>
      </c>
      <c r="J153" s="3">
        <f t="shared" si="126"/>
        <v>0</v>
      </c>
      <c r="K153" s="37">
        <f t="shared" si="127"/>
        <v>1648641545155</v>
      </c>
      <c r="L153" s="8">
        <f t="shared" si="128"/>
        <v>-287431458580</v>
      </c>
      <c r="M153" s="3">
        <f t="shared" ref="M153:M184" si="135">J153-J152</f>
        <v>0</v>
      </c>
      <c r="N153" s="37">
        <f t="shared" si="129"/>
        <v>283652337559</v>
      </c>
      <c r="P153" s="71">
        <f t="shared" si="132"/>
        <v>2.0067820958779388E-5</v>
      </c>
      <c r="Q153" s="70">
        <f t="shared" si="133"/>
        <v>33669248.56819208</v>
      </c>
      <c r="R153" s="70">
        <f t="shared" si="134"/>
        <v>0</v>
      </c>
      <c r="S153" s="11">
        <f t="shared" si="115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23"/>
        <v>6099</v>
      </c>
      <c r="E154" s="2">
        <f t="shared" si="124"/>
        <v>1991238413670</v>
      </c>
      <c r="F154" s="24">
        <f t="shared" si="117"/>
        <v>182.1568</v>
      </c>
      <c r="G154" s="92">
        <f t="shared" si="130"/>
        <v>2.2593081160615361E-3</v>
      </c>
      <c r="H154" s="56">
        <f t="shared" si="131"/>
        <v>1</v>
      </c>
      <c r="I154" s="7">
        <f t="shared" si="125"/>
        <v>-2017767822779</v>
      </c>
      <c r="J154" s="2">
        <f t="shared" si="126"/>
        <v>0</v>
      </c>
      <c r="K154" s="34">
        <f t="shared" si="127"/>
        <v>1991238413670</v>
      </c>
      <c r="L154" s="7">
        <f t="shared" si="128"/>
        <v>-347161311871</v>
      </c>
      <c r="M154" s="2">
        <f t="shared" si="135"/>
        <v>0</v>
      </c>
      <c r="N154" s="34">
        <f t="shared" si="129"/>
        <v>342596868515</v>
      </c>
      <c r="P154" s="39">
        <f t="shared" si="132"/>
        <v>2.0067820958779388E-5</v>
      </c>
      <c r="Q154" s="38">
        <f t="shared" si="133"/>
        <v>40665905.254914142</v>
      </c>
      <c r="R154" s="38">
        <f t="shared" si="134"/>
        <v>0</v>
      </c>
      <c r="S154" s="12">
        <f t="shared" si="115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36">D154+IF(M155&gt;0,M155,0)</f>
        <v>6099</v>
      </c>
      <c r="E155" s="3">
        <f t="shared" ref="E155:E186" si="137">E154+IF(N155&gt;0,N155,0)</f>
        <v>2405028814013</v>
      </c>
      <c r="F155" s="23">
        <f t="shared" si="117"/>
        <v>182.1568</v>
      </c>
      <c r="G155" s="91">
        <f t="shared" si="130"/>
        <v>2.2593081160615361E-3</v>
      </c>
      <c r="H155" s="55">
        <f t="shared" si="131"/>
        <v>1</v>
      </c>
      <c r="I155" s="8">
        <f t="shared" ref="I155:I186" si="138">INT((Z$4*K155+I154)/(1+Y$4*J155))</f>
        <v>-2437071183155</v>
      </c>
      <c r="J155" s="3">
        <f t="shared" ref="J155:J186" si="139">S155</f>
        <v>0</v>
      </c>
      <c r="K155" s="37">
        <f t="shared" ref="K155:K186" si="140">INT((X$4*J155+K154)/(1+W$4+Z$4))</f>
        <v>2405028814013</v>
      </c>
      <c r="L155" s="8">
        <f t="shared" ref="L155:L186" si="141">I155-I154</f>
        <v>-419303360376</v>
      </c>
      <c r="M155" s="3">
        <f t="shared" si="135"/>
        <v>0</v>
      </c>
      <c r="N155" s="37">
        <f t="shared" ref="N155:N186" si="142">K155-K154</f>
        <v>413790400343</v>
      </c>
      <c r="P155" s="71">
        <f t="shared" si="132"/>
        <v>2.0067820958779388E-5</v>
      </c>
      <c r="Q155" s="70">
        <f t="shared" si="133"/>
        <v>49116506.055790529</v>
      </c>
      <c r="R155" s="70">
        <f t="shared" si="134"/>
        <v>0</v>
      </c>
      <c r="S155" s="11">
        <f t="shared" si="115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36"/>
        <v>6099</v>
      </c>
      <c r="E156" s="2">
        <f t="shared" si="137"/>
        <v>2904807157457</v>
      </c>
      <c r="F156" s="24">
        <f t="shared" si="117"/>
        <v>182.1568</v>
      </c>
      <c r="G156" s="92">
        <f t="shared" si="130"/>
        <v>2.2593081160615361E-3</v>
      </c>
      <c r="H156" s="56">
        <f t="shared" si="131"/>
        <v>1</v>
      </c>
      <c r="I156" s="7">
        <f t="shared" si="138"/>
        <v>-2943508110342</v>
      </c>
      <c r="J156" s="2">
        <f t="shared" si="139"/>
        <v>0</v>
      </c>
      <c r="K156" s="34">
        <f t="shared" si="140"/>
        <v>2904807157457</v>
      </c>
      <c r="L156" s="7">
        <f t="shared" si="141"/>
        <v>-506436927187</v>
      </c>
      <c r="M156" s="2">
        <f t="shared" si="135"/>
        <v>0</v>
      </c>
      <c r="N156" s="34">
        <f t="shared" si="142"/>
        <v>499778343444</v>
      </c>
      <c r="P156" s="39">
        <f t="shared" si="132"/>
        <v>2.0067820958779388E-5</v>
      </c>
      <c r="Q156" s="38">
        <f t="shared" si="133"/>
        <v>59323188.631988816</v>
      </c>
      <c r="R156" s="38">
        <f t="shared" si="134"/>
        <v>0</v>
      </c>
      <c r="S156" s="12">
        <f t="shared" ref="S156:S198" si="143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36"/>
        <v>6099</v>
      </c>
      <c r="E157" s="3">
        <f t="shared" si="137"/>
        <v>3508442216097</v>
      </c>
      <c r="F157" s="23">
        <f t="shared" si="117"/>
        <v>182.1568</v>
      </c>
      <c r="G157" s="91">
        <f t="shared" si="130"/>
        <v>2.2593081160615361E-3</v>
      </c>
      <c r="H157" s="55">
        <f t="shared" si="131"/>
        <v>1</v>
      </c>
      <c r="I157" s="8">
        <f t="shared" si="138"/>
        <v>-3555185443404</v>
      </c>
      <c r="J157" s="3">
        <f t="shared" si="139"/>
        <v>0</v>
      </c>
      <c r="K157" s="37">
        <f t="shared" si="140"/>
        <v>3508442216097</v>
      </c>
      <c r="L157" s="8">
        <f t="shared" si="141"/>
        <v>-611677333062</v>
      </c>
      <c r="M157" s="3">
        <f t="shared" si="135"/>
        <v>0</v>
      </c>
      <c r="N157" s="37">
        <f t="shared" si="142"/>
        <v>603635058640</v>
      </c>
      <c r="P157" s="71">
        <f t="shared" si="132"/>
        <v>2.0067820958779388E-5</v>
      </c>
      <c r="Q157" s="70">
        <f t="shared" si="133"/>
        <v>71650876.528474763</v>
      </c>
      <c r="R157" s="70">
        <f t="shared" si="134"/>
        <v>0</v>
      </c>
      <c r="S157" s="11">
        <f t="shared" si="143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36"/>
        <v>6099</v>
      </c>
      <c r="E158" s="2">
        <f t="shared" si="137"/>
        <v>4237515992101</v>
      </c>
      <c r="F158" s="24">
        <f t="shared" si="117"/>
        <v>182.1568</v>
      </c>
      <c r="G158" s="92">
        <f t="shared" si="130"/>
        <v>2.2593081160615361E-3</v>
      </c>
      <c r="H158" s="56">
        <f t="shared" si="131"/>
        <v>1</v>
      </c>
      <c r="I158" s="7">
        <f t="shared" si="138"/>
        <v>-4293972723116</v>
      </c>
      <c r="J158" s="2">
        <f t="shared" si="139"/>
        <v>0</v>
      </c>
      <c r="K158" s="34">
        <f t="shared" si="140"/>
        <v>4237515992101</v>
      </c>
      <c r="L158" s="7">
        <f t="shared" si="141"/>
        <v>-738787279712</v>
      </c>
      <c r="M158" s="2">
        <f t="shared" si="135"/>
        <v>0</v>
      </c>
      <c r="N158" s="34">
        <f t="shared" si="142"/>
        <v>729073776004</v>
      </c>
      <c r="P158" s="39">
        <f t="shared" si="132"/>
        <v>2.0067820958779388E-5</v>
      </c>
      <c r="Q158" s="38">
        <f t="shared" si="133"/>
        <v>86540326.429427475</v>
      </c>
      <c r="R158" s="38">
        <f t="shared" si="134"/>
        <v>0</v>
      </c>
      <c r="S158" s="12">
        <f t="shared" si="143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36"/>
        <v>6099</v>
      </c>
      <c r="E159" s="3">
        <f t="shared" si="137"/>
        <v>5118095347538</v>
      </c>
      <c r="F159" s="23">
        <f t="shared" si="117"/>
        <v>182.1568</v>
      </c>
      <c r="G159" s="91">
        <f t="shared" si="130"/>
        <v>2.2593081160615361E-3</v>
      </c>
      <c r="H159" s="55">
        <f t="shared" si="131"/>
        <v>1</v>
      </c>
      <c r="I159" s="8">
        <f t="shared" si="138"/>
        <v>-5186284102273</v>
      </c>
      <c r="J159" s="3">
        <f t="shared" si="139"/>
        <v>0</v>
      </c>
      <c r="K159" s="37">
        <f t="shared" si="140"/>
        <v>5118095347538</v>
      </c>
      <c r="L159" s="8">
        <f t="shared" si="141"/>
        <v>-892311379157</v>
      </c>
      <c r="M159" s="3">
        <f t="shared" si="135"/>
        <v>0</v>
      </c>
      <c r="N159" s="37">
        <f t="shared" si="142"/>
        <v>880579355437</v>
      </c>
      <c r="P159" s="71">
        <f t="shared" si="132"/>
        <v>2.0067820958779388E-5</v>
      </c>
      <c r="Q159" s="70">
        <f t="shared" si="133"/>
        <v>104523886.70567289</v>
      </c>
      <c r="R159" s="70">
        <f t="shared" si="134"/>
        <v>0</v>
      </c>
      <c r="S159" s="11">
        <f t="shared" si="143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36"/>
        <v>6099</v>
      </c>
      <c r="E160" s="2">
        <f t="shared" si="137"/>
        <v>6181663983173</v>
      </c>
      <c r="F160" s="24">
        <f t="shared" si="117"/>
        <v>182.1568</v>
      </c>
      <c r="G160" s="92">
        <f t="shared" si="130"/>
        <v>2.2593081160615361E-3</v>
      </c>
      <c r="H160" s="56">
        <f t="shared" si="131"/>
        <v>1</v>
      </c>
      <c r="I160" s="7">
        <f t="shared" si="138"/>
        <v>-6264022741309</v>
      </c>
      <c r="J160" s="2">
        <f t="shared" si="139"/>
        <v>0</v>
      </c>
      <c r="K160" s="34">
        <f t="shared" si="140"/>
        <v>6181663983173</v>
      </c>
      <c r="L160" s="7">
        <f t="shared" si="141"/>
        <v>-1077738639036</v>
      </c>
      <c r="M160" s="2">
        <f t="shared" si="135"/>
        <v>0</v>
      </c>
      <c r="N160" s="34">
        <f t="shared" si="142"/>
        <v>1063568635635</v>
      </c>
      <c r="P160" s="39">
        <f t="shared" si="132"/>
        <v>2.0067820958779388E-5</v>
      </c>
      <c r="Q160" s="38">
        <f t="shared" si="133"/>
        <v>126244530.67575766</v>
      </c>
      <c r="R160" s="38">
        <f t="shared" si="134"/>
        <v>0</v>
      </c>
      <c r="S160" s="12">
        <f t="shared" si="143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36"/>
        <v>6099</v>
      </c>
      <c r="E161" s="3">
        <f t="shared" si="137"/>
        <v>7466248087629</v>
      </c>
      <c r="F161" s="23">
        <f t="shared" si="117"/>
        <v>182.1568</v>
      </c>
      <c r="G161" s="91">
        <f t="shared" si="130"/>
        <v>2.2593081160615361E-3</v>
      </c>
      <c r="H161" s="55">
        <f t="shared" si="131"/>
        <v>1</v>
      </c>
      <c r="I161" s="8">
        <f t="shared" si="138"/>
        <v>-7565721454563</v>
      </c>
      <c r="J161" s="3">
        <f t="shared" si="139"/>
        <v>0</v>
      </c>
      <c r="K161" s="37">
        <f t="shared" si="140"/>
        <v>7466248087629</v>
      </c>
      <c r="L161" s="8">
        <f t="shared" si="141"/>
        <v>-1301698713254</v>
      </c>
      <c r="M161" s="3">
        <f t="shared" si="135"/>
        <v>0</v>
      </c>
      <c r="N161" s="37">
        <f t="shared" si="142"/>
        <v>1284584104456</v>
      </c>
      <c r="P161" s="71">
        <f t="shared" si="132"/>
        <v>2.0067820958779388E-5</v>
      </c>
      <c r="Q161" s="70">
        <f t="shared" si="133"/>
        <v>152478845.08450025</v>
      </c>
      <c r="R161" s="70">
        <f t="shared" si="134"/>
        <v>0</v>
      </c>
      <c r="S161" s="11">
        <f t="shared" si="143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36"/>
        <v>6099</v>
      </c>
      <c r="E162" s="2">
        <f t="shared" si="137"/>
        <v>9017775902697</v>
      </c>
      <c r="F162" s="24">
        <f t="shared" si="117"/>
        <v>182.1568</v>
      </c>
      <c r="G162" s="92">
        <f t="shared" si="130"/>
        <v>2.2593081160615361E-3</v>
      </c>
      <c r="H162" s="56">
        <f t="shared" si="131"/>
        <v>1</v>
      </c>
      <c r="I162" s="7">
        <f t="shared" si="138"/>
        <v>-9137920389179</v>
      </c>
      <c r="J162" s="2">
        <f t="shared" si="139"/>
        <v>0</v>
      </c>
      <c r="K162" s="34">
        <f t="shared" si="140"/>
        <v>9017775902697</v>
      </c>
      <c r="L162" s="7">
        <f t="shared" si="141"/>
        <v>-1572198934616</v>
      </c>
      <c r="M162" s="2">
        <f t="shared" si="135"/>
        <v>0</v>
      </c>
      <c r="N162" s="34">
        <f t="shared" si="142"/>
        <v>1551527815068</v>
      </c>
      <c r="P162" s="39">
        <f t="shared" si="132"/>
        <v>2.0067820958779388E-5</v>
      </c>
      <c r="Q162" s="38">
        <f t="shared" si="133"/>
        <v>184164795.71489394</v>
      </c>
      <c r="R162" s="38">
        <f t="shared" si="134"/>
        <v>0</v>
      </c>
      <c r="S162" s="12">
        <f t="shared" si="143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36"/>
        <v>6099</v>
      </c>
      <c r="E163" s="3">
        <f t="shared" si="137"/>
        <v>10891719813865</v>
      </c>
      <c r="F163" s="23">
        <f t="shared" si="117"/>
        <v>182.1568</v>
      </c>
      <c r="G163" s="91">
        <f t="shared" si="130"/>
        <v>2.2593081160615361E-3</v>
      </c>
      <c r="H163" s="55">
        <f t="shared" si="131"/>
        <v>1</v>
      </c>
      <c r="I163" s="8">
        <f t="shared" si="138"/>
        <v>-11036830993331</v>
      </c>
      <c r="J163" s="3">
        <f t="shared" si="139"/>
        <v>0</v>
      </c>
      <c r="K163" s="37">
        <f t="shared" si="140"/>
        <v>10891719813865</v>
      </c>
      <c r="L163" s="8">
        <f t="shared" si="141"/>
        <v>-1898910604152</v>
      </c>
      <c r="M163" s="3">
        <f t="shared" si="135"/>
        <v>0</v>
      </c>
      <c r="N163" s="37">
        <f t="shared" si="142"/>
        <v>1873943911168</v>
      </c>
      <c r="P163" s="71">
        <f t="shared" si="132"/>
        <v>2.0067820958779388E-5</v>
      </c>
      <c r="Q163" s="70">
        <f t="shared" si="133"/>
        <v>222435262.84847063</v>
      </c>
      <c r="R163" s="70">
        <f t="shared" si="134"/>
        <v>0</v>
      </c>
      <c r="S163" s="11">
        <f t="shared" si="143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36"/>
        <v>6099</v>
      </c>
      <c r="E164" s="2">
        <f t="shared" si="137"/>
        <v>13155079676382</v>
      </c>
      <c r="F164" s="24">
        <f t="shared" si="117"/>
        <v>182.1568</v>
      </c>
      <c r="G164" s="92">
        <f t="shared" ref="G164:G198" si="144">D164/U$3</f>
        <v>2.2593081160615361E-3</v>
      </c>
      <c r="H164" s="56">
        <f t="shared" si="131"/>
        <v>1</v>
      </c>
      <c r="I164" s="7">
        <f t="shared" si="138"/>
        <v>-13330345766282</v>
      </c>
      <c r="J164" s="2">
        <f t="shared" si="139"/>
        <v>0</v>
      </c>
      <c r="K164" s="34">
        <f t="shared" si="140"/>
        <v>13155079676382</v>
      </c>
      <c r="L164" s="7">
        <f t="shared" si="141"/>
        <v>-2293514772951</v>
      </c>
      <c r="M164" s="2">
        <f t="shared" si="135"/>
        <v>0</v>
      </c>
      <c r="N164" s="34">
        <f t="shared" si="142"/>
        <v>2263359862517</v>
      </c>
      <c r="P164" s="39">
        <f t="shared" si="132"/>
        <v>2.0067820958779388E-5</v>
      </c>
      <c r="Q164" s="38">
        <f t="shared" si="133"/>
        <v>268658545.58052844</v>
      </c>
      <c r="R164" s="38">
        <f t="shared" si="134"/>
        <v>0</v>
      </c>
      <c r="S164" s="12">
        <f t="shared" si="143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36"/>
        <v>6099</v>
      </c>
      <c r="E165" s="3">
        <f t="shared" si="137"/>
        <v>15888778287490</v>
      </c>
      <c r="F165" s="23">
        <f t="shared" si="117"/>
        <v>182.1568</v>
      </c>
      <c r="G165" s="91">
        <f t="shared" si="144"/>
        <v>2.2593081160615361E-3</v>
      </c>
      <c r="H165" s="55">
        <f t="shared" si="131"/>
        <v>1</v>
      </c>
      <c r="I165" s="8">
        <f t="shared" si="138"/>
        <v>-16100465645672</v>
      </c>
      <c r="J165" s="3">
        <f t="shared" si="139"/>
        <v>0</v>
      </c>
      <c r="K165" s="37">
        <f t="shared" si="140"/>
        <v>15888778287490</v>
      </c>
      <c r="L165" s="8">
        <f t="shared" si="141"/>
        <v>-2770119879390</v>
      </c>
      <c r="M165" s="3">
        <f t="shared" si="135"/>
        <v>0</v>
      </c>
      <c r="N165" s="37">
        <f t="shared" si="142"/>
        <v>2733698611108</v>
      </c>
      <c r="P165" s="71">
        <f t="shared" si="132"/>
        <v>2.0067820958779388E-5</v>
      </c>
      <c r="Q165" s="70">
        <f t="shared" si="133"/>
        <v>324487283.15693939</v>
      </c>
      <c r="R165" s="70">
        <f t="shared" si="134"/>
        <v>0</v>
      </c>
      <c r="S165" s="11">
        <f t="shared" si="143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36"/>
        <v>6099</v>
      </c>
      <c r="E166" s="2">
        <f t="shared" si="137"/>
        <v>19190554651087</v>
      </c>
      <c r="F166" s="24">
        <f t="shared" si="117"/>
        <v>182.1568</v>
      </c>
      <c r="G166" s="92">
        <f t="shared" si="144"/>
        <v>2.2593081160615361E-3</v>
      </c>
      <c r="H166" s="56">
        <f t="shared" si="131"/>
        <v>1</v>
      </c>
      <c r="I166" s="7">
        <f t="shared" si="138"/>
        <v>-19446231819359</v>
      </c>
      <c r="J166" s="2">
        <f t="shared" si="139"/>
        <v>0</v>
      </c>
      <c r="K166" s="34">
        <f t="shared" si="140"/>
        <v>19190554651087</v>
      </c>
      <c r="L166" s="7">
        <f t="shared" si="141"/>
        <v>-3345766173687</v>
      </c>
      <c r="M166" s="2">
        <f t="shared" si="135"/>
        <v>0</v>
      </c>
      <c r="N166" s="34">
        <f t="shared" si="142"/>
        <v>3301776363597</v>
      </c>
      <c r="P166" s="39">
        <f t="shared" si="132"/>
        <v>2.0067820958779388E-5</v>
      </c>
      <c r="Q166" s="38">
        <f t="shared" si="133"/>
        <v>391917542.4365328</v>
      </c>
      <c r="R166" s="38">
        <f t="shared" si="134"/>
        <v>0</v>
      </c>
      <c r="S166" s="12">
        <f t="shared" si="143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36"/>
        <v>6099</v>
      </c>
      <c r="E167" s="3">
        <f t="shared" si="137"/>
        <v>23178458478858</v>
      </c>
      <c r="F167" s="23">
        <f t="shared" si="117"/>
        <v>182.1568</v>
      </c>
      <c r="G167" s="91">
        <f t="shared" si="144"/>
        <v>2.2593081160615361E-3</v>
      </c>
      <c r="H167" s="55">
        <f t="shared" si="131"/>
        <v>1</v>
      </c>
      <c r="I167" s="8">
        <f t="shared" si="138"/>
        <v>-23487266784045</v>
      </c>
      <c r="J167" s="3">
        <f t="shared" si="139"/>
        <v>0</v>
      </c>
      <c r="K167" s="37">
        <f t="shared" si="140"/>
        <v>23178458478858</v>
      </c>
      <c r="L167" s="8">
        <f t="shared" si="141"/>
        <v>-4041034964686</v>
      </c>
      <c r="M167" s="3">
        <f t="shared" si="135"/>
        <v>0</v>
      </c>
      <c r="N167" s="37">
        <f t="shared" si="142"/>
        <v>3987903827771</v>
      </c>
      <c r="P167" s="71">
        <f t="shared" si="132"/>
        <v>2.0067820958779388E-5</v>
      </c>
      <c r="Q167" s="70">
        <f t="shared" si="133"/>
        <v>473360184.05617517</v>
      </c>
      <c r="R167" s="70">
        <f t="shared" si="134"/>
        <v>0</v>
      </c>
      <c r="S167" s="11">
        <f t="shared" si="143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36"/>
        <v>6099</v>
      </c>
      <c r="E168" s="2">
        <f t="shared" si="137"/>
        <v>27995070868143</v>
      </c>
      <c r="F168" s="24">
        <f t="shared" ref="F168:F204" si="145">D168*(F$38/D$38)</f>
        <v>182.1568</v>
      </c>
      <c r="G168" s="92">
        <f t="shared" si="144"/>
        <v>2.2593081160615361E-3</v>
      </c>
      <c r="H168" s="56">
        <f t="shared" ref="H168:H190" si="146">D168/D167</f>
        <v>1</v>
      </c>
      <c r="I168" s="7">
        <f t="shared" si="138"/>
        <v>-28368051255550</v>
      </c>
      <c r="J168" s="2">
        <f t="shared" si="139"/>
        <v>0</v>
      </c>
      <c r="K168" s="34">
        <f t="shared" si="140"/>
        <v>27995070868143</v>
      </c>
      <c r="L168" s="7">
        <f t="shared" si="141"/>
        <v>-4880784471505</v>
      </c>
      <c r="M168" s="2">
        <f t="shared" si="135"/>
        <v>0</v>
      </c>
      <c r="N168" s="34">
        <f t="shared" si="142"/>
        <v>4816612389285</v>
      </c>
      <c r="P168" s="39">
        <f t="shared" si="132"/>
        <v>2.0067820958779388E-5</v>
      </c>
      <c r="Q168" s="38">
        <f t="shared" si="133"/>
        <v>571727058.88135266</v>
      </c>
      <c r="R168" s="38">
        <f t="shared" si="134"/>
        <v>0</v>
      </c>
      <c r="S168" s="12">
        <f t="shared" si="143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36"/>
        <v>6099</v>
      </c>
      <c r="E169" s="3">
        <f t="shared" si="137"/>
        <v>33812602060107</v>
      </c>
      <c r="F169" s="23">
        <f t="shared" si="145"/>
        <v>182.1568</v>
      </c>
      <c r="G169" s="91">
        <f t="shared" si="144"/>
        <v>2.2593081160615361E-3</v>
      </c>
      <c r="H169" s="55">
        <f t="shared" si="146"/>
        <v>1</v>
      </c>
      <c r="I169" s="8">
        <f t="shared" si="138"/>
        <v>-34263089844787</v>
      </c>
      <c r="J169" s="3">
        <f t="shared" si="139"/>
        <v>0</v>
      </c>
      <c r="K169" s="37">
        <f t="shared" si="140"/>
        <v>33812602060107</v>
      </c>
      <c r="L169" s="8">
        <f t="shared" si="141"/>
        <v>-5895038589237</v>
      </c>
      <c r="M169" s="3">
        <f t="shared" si="135"/>
        <v>0</v>
      </c>
      <c r="N169" s="37">
        <f t="shared" si="142"/>
        <v>5817531191964</v>
      </c>
      <c r="P169" s="71">
        <f t="shared" si="132"/>
        <v>2.0067820958779388E-5</v>
      </c>
      <c r="Q169" s="70">
        <f t="shared" si="133"/>
        <v>690535116.55786192</v>
      </c>
      <c r="R169" s="70">
        <f t="shared" si="134"/>
        <v>0</v>
      </c>
      <c r="S169" s="11">
        <f t="shared" si="143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36"/>
        <v>6099</v>
      </c>
      <c r="E170" s="2">
        <f t="shared" si="137"/>
        <v>40839048540369</v>
      </c>
      <c r="F170" s="24">
        <f t="shared" si="145"/>
        <v>182.1568</v>
      </c>
      <c r="G170" s="92">
        <f t="shared" si="144"/>
        <v>2.2593081160615361E-3</v>
      </c>
      <c r="H170" s="56">
        <f t="shared" si="146"/>
        <v>1</v>
      </c>
      <c r="I170" s="7">
        <f t="shared" si="138"/>
        <v>-41383150189899</v>
      </c>
      <c r="J170" s="2">
        <f t="shared" si="139"/>
        <v>0</v>
      </c>
      <c r="K170" s="34">
        <f t="shared" si="140"/>
        <v>40839048540369</v>
      </c>
      <c r="L170" s="7">
        <f t="shared" si="141"/>
        <v>-7120060345112</v>
      </c>
      <c r="M170" s="2">
        <f t="shared" si="135"/>
        <v>0</v>
      </c>
      <c r="N170" s="34">
        <f t="shared" si="142"/>
        <v>7026446480262</v>
      </c>
      <c r="P170" s="39">
        <f t="shared" si="132"/>
        <v>2.0067820958779388E-5</v>
      </c>
      <c r="Q170" s="38">
        <f t="shared" si="133"/>
        <v>834032148.39859819</v>
      </c>
      <c r="R170" s="38">
        <f t="shared" si="134"/>
        <v>0</v>
      </c>
      <c r="S170" s="12">
        <f t="shared" si="143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36"/>
        <v>6099</v>
      </c>
      <c r="E171" s="3">
        <f t="shared" si="137"/>
        <v>49325629619330</v>
      </c>
      <c r="F171" s="23">
        <f t="shared" si="145"/>
        <v>182.1568</v>
      </c>
      <c r="G171" s="91">
        <f t="shared" si="144"/>
        <v>2.2593081160615361E-3</v>
      </c>
      <c r="H171" s="55">
        <f t="shared" si="146"/>
        <v>1</v>
      </c>
      <c r="I171" s="8">
        <f t="shared" si="138"/>
        <v>-49982798614693</v>
      </c>
      <c r="J171" s="3">
        <f t="shared" si="139"/>
        <v>0</v>
      </c>
      <c r="K171" s="37">
        <f t="shared" si="140"/>
        <v>49325629619330</v>
      </c>
      <c r="L171" s="8">
        <f t="shared" si="141"/>
        <v>-8599648424794</v>
      </c>
      <c r="M171" s="3">
        <f t="shared" si="135"/>
        <v>0</v>
      </c>
      <c r="N171" s="37">
        <f t="shared" si="142"/>
        <v>8486581078961</v>
      </c>
      <c r="P171" s="71">
        <f t="shared" si="132"/>
        <v>2.0067820958779388E-5</v>
      </c>
      <c r="Q171" s="70">
        <f t="shared" si="133"/>
        <v>1007348660.3406739</v>
      </c>
      <c r="R171" s="70">
        <f t="shared" si="134"/>
        <v>0</v>
      </c>
      <c r="S171" s="11">
        <f t="shared" si="143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36"/>
        <v>6099</v>
      </c>
      <c r="E172" s="2">
        <f t="shared" si="137"/>
        <v>59575769375192</v>
      </c>
      <c r="F172" s="24">
        <f t="shared" si="145"/>
        <v>182.1568</v>
      </c>
      <c r="G172" s="92">
        <f t="shared" si="144"/>
        <v>2.2593081160615361E-3</v>
      </c>
      <c r="H172" s="56">
        <f t="shared" si="146"/>
        <v>1</v>
      </c>
      <c r="I172" s="7">
        <f t="shared" si="138"/>
        <v>-60369501738751</v>
      </c>
      <c r="J172" s="2">
        <f t="shared" si="139"/>
        <v>0</v>
      </c>
      <c r="K172" s="34">
        <f t="shared" si="140"/>
        <v>59575769375192</v>
      </c>
      <c r="L172" s="7">
        <f t="shared" si="141"/>
        <v>-10386703124058</v>
      </c>
      <c r="M172" s="2">
        <f t="shared" si="135"/>
        <v>0</v>
      </c>
      <c r="N172" s="34">
        <f t="shared" si="142"/>
        <v>10250139755862</v>
      </c>
      <c r="P172" s="39">
        <f t="shared" si="132"/>
        <v>2.0067820958779388E-5</v>
      </c>
      <c r="Q172" s="38">
        <f t="shared" si="133"/>
        <v>1216681305.9462264</v>
      </c>
      <c r="R172" s="38">
        <f t="shared" si="134"/>
        <v>0</v>
      </c>
      <c r="S172" s="12">
        <f t="shared" si="143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36"/>
        <v>6099</v>
      </c>
      <c r="E173" s="3">
        <f t="shared" si="137"/>
        <v>71955945094620</v>
      </c>
      <c r="F173" s="23">
        <f t="shared" si="145"/>
        <v>182.1568</v>
      </c>
      <c r="G173" s="91">
        <f t="shared" si="144"/>
        <v>2.2593081160615361E-3</v>
      </c>
      <c r="H173" s="55">
        <f t="shared" si="146"/>
        <v>1</v>
      </c>
      <c r="I173" s="8">
        <f t="shared" si="138"/>
        <v>-72914619452666</v>
      </c>
      <c r="J173" s="3">
        <f t="shared" si="139"/>
        <v>0</v>
      </c>
      <c r="K173" s="37">
        <f t="shared" si="140"/>
        <v>71955945094620</v>
      </c>
      <c r="L173" s="8">
        <f t="shared" si="141"/>
        <v>-12545117713915</v>
      </c>
      <c r="M173" s="3">
        <f t="shared" si="135"/>
        <v>0</v>
      </c>
      <c r="N173" s="37">
        <f t="shared" si="142"/>
        <v>12380175719428</v>
      </c>
      <c r="P173" s="71">
        <f t="shared" si="132"/>
        <v>2.0067820958779388E-5</v>
      </c>
      <c r="Q173" s="70">
        <f t="shared" si="133"/>
        <v>1469514437.7995911</v>
      </c>
      <c r="R173" s="70">
        <f t="shared" si="134"/>
        <v>0</v>
      </c>
      <c r="S173" s="11">
        <f t="shared" si="143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36"/>
        <v>6099</v>
      </c>
      <c r="E174" s="2">
        <f t="shared" si="137"/>
        <v>86908790079613</v>
      </c>
      <c r="F174" s="24">
        <f t="shared" si="145"/>
        <v>182.1568</v>
      </c>
      <c r="G174" s="92">
        <f t="shared" si="144"/>
        <v>2.2593081160615361E-3</v>
      </c>
      <c r="H174" s="56">
        <f t="shared" si="146"/>
        <v>1</v>
      </c>
      <c r="I174" s="7">
        <f t="shared" si="138"/>
        <v>-88066682294576</v>
      </c>
      <c r="J174" s="2">
        <f t="shared" si="139"/>
        <v>0</v>
      </c>
      <c r="K174" s="34">
        <f t="shared" si="140"/>
        <v>86908790079613</v>
      </c>
      <c r="L174" s="7">
        <f t="shared" si="141"/>
        <v>-15152062841910</v>
      </c>
      <c r="M174" s="2">
        <f t="shared" si="135"/>
        <v>0</v>
      </c>
      <c r="N174" s="34">
        <f t="shared" si="142"/>
        <v>14952844984993</v>
      </c>
      <c r="P174" s="39">
        <f t="shared" si="132"/>
        <v>2.0067820958779388E-5</v>
      </c>
      <c r="Q174" s="38">
        <f t="shared" si="133"/>
        <v>1774887698.5151675</v>
      </c>
      <c r="R174" s="38">
        <f t="shared" si="134"/>
        <v>0</v>
      </c>
      <c r="S174" s="12">
        <f t="shared" si="143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36"/>
        <v>6099</v>
      </c>
      <c r="E175" s="3">
        <f t="shared" si="137"/>
        <v>104968919290409</v>
      </c>
      <c r="F175" s="23">
        <f t="shared" si="145"/>
        <v>182.1568</v>
      </c>
      <c r="G175" s="91">
        <f t="shared" si="144"/>
        <v>2.2593081160615361E-3</v>
      </c>
      <c r="H175" s="55">
        <f t="shared" si="146"/>
        <v>1</v>
      </c>
      <c r="I175" s="8">
        <f t="shared" si="138"/>
        <v>-106367427939276</v>
      </c>
      <c r="J175" s="3">
        <f t="shared" si="139"/>
        <v>0</v>
      </c>
      <c r="K175" s="37">
        <f t="shared" si="140"/>
        <v>104968919290409</v>
      </c>
      <c r="L175" s="8">
        <f t="shared" si="141"/>
        <v>-18300745644700</v>
      </c>
      <c r="M175" s="3">
        <f t="shared" si="135"/>
        <v>0</v>
      </c>
      <c r="N175" s="37">
        <f t="shared" si="142"/>
        <v>18060129210796</v>
      </c>
      <c r="P175" s="71">
        <f t="shared" si="132"/>
        <v>2.0067820958779388E-5</v>
      </c>
      <c r="Q175" s="70">
        <f t="shared" si="133"/>
        <v>2143719218.6426427</v>
      </c>
      <c r="R175" s="70">
        <f t="shared" si="134"/>
        <v>0</v>
      </c>
      <c r="S175" s="11">
        <f t="shared" si="143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36"/>
        <v>6099</v>
      </c>
      <c r="E176" s="2">
        <f t="shared" si="137"/>
        <v>126782043644871</v>
      </c>
      <c r="F176" s="24">
        <f t="shared" si="145"/>
        <v>182.1568</v>
      </c>
      <c r="G176" s="92">
        <f t="shared" si="144"/>
        <v>2.2593081160615361E-3</v>
      </c>
      <c r="H176" s="56">
        <f t="shared" si="146"/>
        <v>1</v>
      </c>
      <c r="I176" s="7">
        <f t="shared" si="138"/>
        <v>-128471170158826</v>
      </c>
      <c r="J176" s="2">
        <f t="shared" si="139"/>
        <v>0</v>
      </c>
      <c r="K176" s="34">
        <f t="shared" si="140"/>
        <v>126782043644871</v>
      </c>
      <c r="L176" s="7">
        <f t="shared" si="141"/>
        <v>-22103742219550</v>
      </c>
      <c r="M176" s="2">
        <f t="shared" si="135"/>
        <v>0</v>
      </c>
      <c r="N176" s="34">
        <f t="shared" si="142"/>
        <v>21813124354462</v>
      </c>
      <c r="P176" s="39">
        <f t="shared" si="132"/>
        <v>2.0067820958779388E-5</v>
      </c>
      <c r="Q176" s="38">
        <f t="shared" si="133"/>
        <v>2589195976.8917623</v>
      </c>
      <c r="R176" s="38">
        <f t="shared" si="134"/>
        <v>0</v>
      </c>
      <c r="S176" s="12">
        <f t="shared" si="143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36"/>
        <v>6099</v>
      </c>
      <c r="E177" s="3">
        <f t="shared" si="137"/>
        <v>153128056375432</v>
      </c>
      <c r="F177" s="23">
        <f t="shared" si="145"/>
        <v>182.1568</v>
      </c>
      <c r="G177" s="91">
        <f t="shared" si="144"/>
        <v>2.2593081160615361E-3</v>
      </c>
      <c r="H177" s="55">
        <f t="shared" si="146"/>
        <v>1</v>
      </c>
      <c r="I177" s="8">
        <f t="shared" si="138"/>
        <v>-155168192760735</v>
      </c>
      <c r="J177" s="3">
        <f t="shared" si="139"/>
        <v>0</v>
      </c>
      <c r="K177" s="37">
        <f t="shared" si="140"/>
        <v>153128056375432</v>
      </c>
      <c r="L177" s="8">
        <f t="shared" si="141"/>
        <v>-26697022601909</v>
      </c>
      <c r="M177" s="3">
        <f t="shared" si="135"/>
        <v>0</v>
      </c>
      <c r="N177" s="37">
        <f t="shared" si="142"/>
        <v>26346012730561</v>
      </c>
      <c r="P177" s="71">
        <f t="shared" ref="P177:P204" si="147">Y$4*((1+W$4-X$4)*(1+W$4+Z$4)-X$4)</f>
        <v>2.0067820958779388E-5</v>
      </c>
      <c r="Q177" s="70">
        <f t="shared" ref="Q177:Q204" si="148">(1+W$4-X$4)*(1+W$4+Z$4)-Y$4*((Z$4*K176)+((I176+J176)*(1+W$4+Z$4)))</f>
        <v>3127245279.3796687</v>
      </c>
      <c r="R177" s="70">
        <f t="shared" ref="R177:R204" si="149">-J176*(1+W$4+Z$4)</f>
        <v>0</v>
      </c>
      <c r="S177" s="11">
        <f t="shared" si="143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36"/>
        <v>6099</v>
      </c>
      <c r="E178" s="2">
        <f t="shared" si="137"/>
        <v>184948916859222</v>
      </c>
      <c r="F178" s="24">
        <f t="shared" si="145"/>
        <v>182.1568</v>
      </c>
      <c r="G178" s="92">
        <f t="shared" si="144"/>
        <v>2.2593081160615361E-3</v>
      </c>
      <c r="H178" s="56">
        <f t="shared" si="146"/>
        <v>1</v>
      </c>
      <c r="I178" s="7">
        <f t="shared" si="138"/>
        <v>-187413004916409</v>
      </c>
      <c r="J178" s="2">
        <f t="shared" si="139"/>
        <v>0</v>
      </c>
      <c r="K178" s="34">
        <f t="shared" si="140"/>
        <v>184948916859222</v>
      </c>
      <c r="L178" s="7">
        <f t="shared" si="141"/>
        <v>-32244812155674</v>
      </c>
      <c r="M178" s="2">
        <f t="shared" si="135"/>
        <v>0</v>
      </c>
      <c r="N178" s="34">
        <f t="shared" si="142"/>
        <v>31820860483790</v>
      </c>
      <c r="P178" s="39">
        <f t="shared" si="147"/>
        <v>2.0067820958779388E-5</v>
      </c>
      <c r="Q178" s="38">
        <f t="shared" si="148"/>
        <v>3777104214.8840909</v>
      </c>
      <c r="R178" s="38">
        <f t="shared" si="149"/>
        <v>0</v>
      </c>
      <c r="S178" s="12">
        <f t="shared" si="143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36"/>
        <v>6099</v>
      </c>
      <c r="E179" s="3">
        <f t="shared" si="137"/>
        <v>223382328862939</v>
      </c>
      <c r="F179" s="23">
        <f t="shared" si="145"/>
        <v>182.1568</v>
      </c>
      <c r="G179" s="91">
        <f t="shared" si="144"/>
        <v>2.2593081160615361E-3</v>
      </c>
      <c r="H179" s="55">
        <f t="shared" si="146"/>
        <v>1</v>
      </c>
      <c r="I179" s="8">
        <f t="shared" si="138"/>
        <v>-226358468103766</v>
      </c>
      <c r="J179" s="3">
        <f t="shared" si="139"/>
        <v>0</v>
      </c>
      <c r="K179" s="37">
        <f t="shared" si="140"/>
        <v>223382328862939</v>
      </c>
      <c r="L179" s="8">
        <f t="shared" si="141"/>
        <v>-38945463187357</v>
      </c>
      <c r="M179" s="3">
        <f t="shared" si="135"/>
        <v>0</v>
      </c>
      <c r="N179" s="37">
        <f t="shared" si="142"/>
        <v>38433412003717</v>
      </c>
      <c r="P179" s="71">
        <f t="shared" si="147"/>
        <v>2.0067820958779388E-5</v>
      </c>
      <c r="Q179" s="70">
        <f t="shared" si="148"/>
        <v>4562007446.0604372</v>
      </c>
      <c r="R179" s="70">
        <f t="shared" si="149"/>
        <v>0</v>
      </c>
      <c r="S179" s="11">
        <f t="shared" si="143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36"/>
        <v>6099</v>
      </c>
      <c r="E180" s="2">
        <f t="shared" si="137"/>
        <v>269802417314033</v>
      </c>
      <c r="F180" s="24">
        <f t="shared" si="145"/>
        <v>182.1568</v>
      </c>
      <c r="G180" s="92">
        <f t="shared" si="144"/>
        <v>2.2593081160615361E-3</v>
      </c>
      <c r="H180" s="56">
        <f t="shared" si="146"/>
        <v>1</v>
      </c>
      <c r="I180" s="7">
        <f t="shared" si="138"/>
        <v>-273397014818044</v>
      </c>
      <c r="J180" s="2">
        <f t="shared" si="139"/>
        <v>0</v>
      </c>
      <c r="K180" s="34">
        <f t="shared" si="140"/>
        <v>269802417314033</v>
      </c>
      <c r="L180" s="7">
        <f t="shared" si="141"/>
        <v>-47038546714278</v>
      </c>
      <c r="M180" s="2">
        <f t="shared" si="135"/>
        <v>0</v>
      </c>
      <c r="N180" s="34">
        <f t="shared" si="142"/>
        <v>46420088451094</v>
      </c>
      <c r="P180" s="39">
        <f t="shared" si="147"/>
        <v>2.0067820958779388E-5</v>
      </c>
      <c r="Q180" s="38">
        <f t="shared" si="148"/>
        <v>5510017927.4934025</v>
      </c>
      <c r="R180" s="38">
        <f t="shared" si="149"/>
        <v>0</v>
      </c>
      <c r="S180" s="12">
        <f t="shared" si="143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36"/>
        <v>6099</v>
      </c>
      <c r="E181" s="3">
        <f t="shared" si="137"/>
        <v>325868857930833</v>
      </c>
      <c r="F181" s="23">
        <f t="shared" si="145"/>
        <v>182.1568</v>
      </c>
      <c r="G181" s="91">
        <f t="shared" si="144"/>
        <v>2.2593081160615361E-3</v>
      </c>
      <c r="H181" s="55">
        <f t="shared" si="146"/>
        <v>1</v>
      </c>
      <c r="I181" s="8">
        <f t="shared" si="138"/>
        <v>-330210432759614</v>
      </c>
      <c r="J181" s="3">
        <f t="shared" si="139"/>
        <v>0</v>
      </c>
      <c r="K181" s="37">
        <f t="shared" si="140"/>
        <v>325868857930833</v>
      </c>
      <c r="L181" s="8">
        <f t="shared" si="141"/>
        <v>-56813417941570</v>
      </c>
      <c r="M181" s="3">
        <f t="shared" si="135"/>
        <v>0</v>
      </c>
      <c r="N181" s="37">
        <f t="shared" si="142"/>
        <v>56066440616800</v>
      </c>
      <c r="P181" s="71">
        <f t="shared" si="147"/>
        <v>2.0067820958779388E-5</v>
      </c>
      <c r="Q181" s="70">
        <f t="shared" si="148"/>
        <v>6655030251.5729418</v>
      </c>
      <c r="R181" s="70">
        <f t="shared" si="149"/>
        <v>0</v>
      </c>
      <c r="S181" s="11">
        <f t="shared" si="143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36"/>
        <v>6099</v>
      </c>
      <c r="E182" s="2">
        <f t="shared" si="137"/>
        <v>393586216262645</v>
      </c>
      <c r="F182" s="24">
        <f t="shared" si="145"/>
        <v>182.1568</v>
      </c>
      <c r="G182" s="92">
        <f t="shared" si="144"/>
        <v>2.2593081160615361E-3</v>
      </c>
      <c r="H182" s="56">
        <f t="shared" si="146"/>
        <v>1</v>
      </c>
      <c r="I182" s="7">
        <f t="shared" si="138"/>
        <v>-398829994452487</v>
      </c>
      <c r="J182" s="2">
        <f t="shared" si="139"/>
        <v>0</v>
      </c>
      <c r="K182" s="34">
        <f t="shared" si="140"/>
        <v>393586216262645</v>
      </c>
      <c r="L182" s="7">
        <f t="shared" si="141"/>
        <v>-68619561692873</v>
      </c>
      <c r="M182" s="2">
        <f t="shared" si="135"/>
        <v>0</v>
      </c>
      <c r="N182" s="34">
        <f t="shared" si="142"/>
        <v>67717358331812</v>
      </c>
      <c r="P182" s="39">
        <f t="shared" si="147"/>
        <v>2.0067820958779388E-5</v>
      </c>
      <c r="Q182" s="38">
        <f t="shared" si="148"/>
        <v>8037982495.2151423</v>
      </c>
      <c r="R182" s="38">
        <f t="shared" si="149"/>
        <v>0</v>
      </c>
      <c r="S182" s="12">
        <f t="shared" si="143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36"/>
        <v>6099</v>
      </c>
      <c r="E183" s="3">
        <f t="shared" si="137"/>
        <v>475375617711914</v>
      </c>
      <c r="F183" s="23">
        <f t="shared" si="145"/>
        <v>182.1568</v>
      </c>
      <c r="G183" s="91">
        <f t="shared" si="144"/>
        <v>2.2593081160615361E-3</v>
      </c>
      <c r="H183" s="55">
        <f t="shared" si="146"/>
        <v>1</v>
      </c>
      <c r="I183" s="8">
        <f t="shared" si="138"/>
        <v>-481709082131468</v>
      </c>
      <c r="J183" s="3">
        <f t="shared" si="139"/>
        <v>0</v>
      </c>
      <c r="K183" s="37">
        <f t="shared" si="140"/>
        <v>475375617711914</v>
      </c>
      <c r="L183" s="8">
        <f t="shared" si="141"/>
        <v>-82879087678981</v>
      </c>
      <c r="M183" s="3">
        <f t="shared" si="135"/>
        <v>0</v>
      </c>
      <c r="N183" s="37">
        <f t="shared" si="142"/>
        <v>81789401449269</v>
      </c>
      <c r="P183" s="71">
        <f t="shared" si="147"/>
        <v>2.0067820958779388E-5</v>
      </c>
      <c r="Q183" s="70">
        <f t="shared" si="148"/>
        <v>9708319895.0614395</v>
      </c>
      <c r="R183" s="70">
        <f t="shared" si="149"/>
        <v>0</v>
      </c>
      <c r="S183" s="11">
        <f t="shared" si="143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36"/>
        <v>6099</v>
      </c>
      <c r="E184" s="2">
        <f t="shared" si="137"/>
        <v>574161310984995</v>
      </c>
      <c r="F184" s="24">
        <f t="shared" si="145"/>
        <v>182.1568</v>
      </c>
      <c r="G184" s="92">
        <f t="shared" si="144"/>
        <v>2.2593081160615361E-3</v>
      </c>
      <c r="H184" s="56">
        <f t="shared" si="146"/>
        <v>1</v>
      </c>
      <c r="I184" s="7">
        <f t="shared" si="138"/>
        <v>-581810904484170</v>
      </c>
      <c r="J184" s="2">
        <f t="shared" si="139"/>
        <v>0</v>
      </c>
      <c r="K184" s="34">
        <f t="shared" si="140"/>
        <v>574161310984995</v>
      </c>
      <c r="L184" s="7">
        <f t="shared" si="141"/>
        <v>-100101822352702</v>
      </c>
      <c r="M184" s="2">
        <f t="shared" si="135"/>
        <v>0</v>
      </c>
      <c r="N184" s="34">
        <f t="shared" si="142"/>
        <v>98785693273081</v>
      </c>
      <c r="P184" s="39">
        <f t="shared" si="147"/>
        <v>2.0067820958779388E-5</v>
      </c>
      <c r="Q184" s="38">
        <f t="shared" si="148"/>
        <v>11725762682.512541</v>
      </c>
      <c r="R184" s="38">
        <f t="shared" si="149"/>
        <v>0</v>
      </c>
      <c r="S184" s="12">
        <f t="shared" si="143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36"/>
        <v>6099</v>
      </c>
      <c r="E185" s="3">
        <f t="shared" si="137"/>
        <v>693475219908709</v>
      </c>
      <c r="F185" s="23">
        <f t="shared" si="145"/>
        <v>182.1568</v>
      </c>
      <c r="G185" s="91">
        <f t="shared" si="144"/>
        <v>2.2593081160615361E-3</v>
      </c>
      <c r="H185" s="55">
        <f t="shared" si="146"/>
        <v>1</v>
      </c>
      <c r="I185" s="8">
        <f t="shared" si="138"/>
        <v>-702714441419136</v>
      </c>
      <c r="J185" s="3">
        <f t="shared" si="139"/>
        <v>0</v>
      </c>
      <c r="K185" s="37">
        <f t="shared" si="140"/>
        <v>693475219908709</v>
      </c>
      <c r="L185" s="8">
        <f t="shared" si="141"/>
        <v>-120903536934966</v>
      </c>
      <c r="M185" s="3">
        <f t="shared" ref="M185:M198" si="150">J185-J184</f>
        <v>0</v>
      </c>
      <c r="N185" s="37">
        <f t="shared" si="142"/>
        <v>119313908923714</v>
      </c>
      <c r="P185" s="71">
        <f t="shared" si="147"/>
        <v>2.0067820958779388E-5</v>
      </c>
      <c r="Q185" s="70">
        <f t="shared" si="148"/>
        <v>14162441284.699749</v>
      </c>
      <c r="R185" s="70">
        <f t="shared" si="149"/>
        <v>0</v>
      </c>
      <c r="S185" s="11">
        <f t="shared" si="143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36"/>
        <v>6099</v>
      </c>
      <c r="E186" s="2">
        <f t="shared" si="137"/>
        <v>837583221694992</v>
      </c>
      <c r="F186" s="24">
        <f t="shared" si="145"/>
        <v>182.1568</v>
      </c>
      <c r="G186" s="92">
        <f t="shared" si="144"/>
        <v>2.2593081160615361E-3</v>
      </c>
      <c r="H186" s="56">
        <f t="shared" si="146"/>
        <v>1</v>
      </c>
      <c r="I186" s="7">
        <f t="shared" si="138"/>
        <v>-848742404745121</v>
      </c>
      <c r="J186" s="2">
        <f t="shared" si="139"/>
        <v>0</v>
      </c>
      <c r="K186" s="34">
        <f t="shared" si="140"/>
        <v>837583221694992</v>
      </c>
      <c r="L186" s="7">
        <f t="shared" si="141"/>
        <v>-146027963325985</v>
      </c>
      <c r="M186" s="2">
        <f t="shared" si="150"/>
        <v>0</v>
      </c>
      <c r="N186" s="34">
        <f t="shared" si="142"/>
        <v>144108001786283</v>
      </c>
      <c r="P186" s="39">
        <f t="shared" si="147"/>
        <v>2.0067820958779388E-5</v>
      </c>
      <c r="Q186" s="38">
        <f t="shared" si="148"/>
        <v>17105475232.075531</v>
      </c>
      <c r="R186" s="38">
        <f t="shared" si="149"/>
        <v>0</v>
      </c>
      <c r="S186" s="12">
        <f t="shared" si="143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51">D186+IF(M187&gt;0,M187,0)</f>
        <v>6099</v>
      </c>
      <c r="E187" s="3">
        <f t="shared" ref="E187:E198" si="152">E186+IF(N187&gt;0,N187,0)</f>
        <v>1011637666530197</v>
      </c>
      <c r="F187" s="23">
        <f t="shared" si="145"/>
        <v>182.1568</v>
      </c>
      <c r="G187" s="91">
        <f t="shared" si="144"/>
        <v>2.2593081160615361E-3</v>
      </c>
      <c r="H187" s="55">
        <f t="shared" si="146"/>
        <v>1</v>
      </c>
      <c r="I187" s="8">
        <f t="shared" ref="I187:I204" si="153">INT((Z$4*K187+I186)/(1+Y$4*J187))</f>
        <v>-1025115789790138</v>
      </c>
      <c r="J187" s="3">
        <f t="shared" ref="J187:J198" si="154">S187</f>
        <v>0</v>
      </c>
      <c r="K187" s="37">
        <f t="shared" ref="K187:K204" si="155">INT((X$4*J187+K186)/(1+W$4+Z$4))</f>
        <v>1011637666530197</v>
      </c>
      <c r="L187" s="8">
        <f t="shared" ref="L187:L198" si="156">I187-I186</f>
        <v>-176373385045017</v>
      </c>
      <c r="M187" s="3">
        <f t="shared" si="150"/>
        <v>0</v>
      </c>
      <c r="N187" s="37">
        <f t="shared" ref="N187:N198" si="157">K187-K186</f>
        <v>174054444835205</v>
      </c>
      <c r="P187" s="71">
        <f t="shared" si="147"/>
        <v>2.0067820958779388E-5</v>
      </c>
      <c r="Q187" s="70">
        <f t="shared" si="148"/>
        <v>20660087977.322929</v>
      </c>
      <c r="R187" s="70">
        <f t="shared" si="149"/>
        <v>0</v>
      </c>
      <c r="S187" s="11">
        <f t="shared" si="143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51"/>
        <v>6099</v>
      </c>
      <c r="E188" s="2">
        <f t="shared" si="152"/>
        <v>1221861591582048</v>
      </c>
      <c r="F188" s="24">
        <f t="shared" si="145"/>
        <v>182.1568</v>
      </c>
      <c r="G188" s="92">
        <f t="shared" si="144"/>
        <v>2.2593081160615361E-3</v>
      </c>
      <c r="H188" s="56">
        <f t="shared" si="146"/>
        <v>1</v>
      </c>
      <c r="I188" s="7">
        <f t="shared" si="153"/>
        <v>-1238140543705215</v>
      </c>
      <c r="J188" s="2">
        <f t="shared" si="154"/>
        <v>0</v>
      </c>
      <c r="K188" s="34">
        <f t="shared" si="155"/>
        <v>1221861591582048</v>
      </c>
      <c r="L188" s="7">
        <f t="shared" si="156"/>
        <v>-213024753915077</v>
      </c>
      <c r="M188" s="2">
        <f t="shared" si="150"/>
        <v>0</v>
      </c>
      <c r="N188" s="34">
        <f t="shared" si="157"/>
        <v>210223925051851</v>
      </c>
      <c r="P188" s="39">
        <f t="shared" si="147"/>
        <v>2.0067820958779388E-5</v>
      </c>
      <c r="Q188" s="38">
        <f t="shared" si="148"/>
        <v>24953368990.931938</v>
      </c>
      <c r="R188" s="38">
        <f t="shared" si="149"/>
        <v>0</v>
      </c>
      <c r="S188" s="12">
        <f t="shared" si="143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51"/>
        <v>6099</v>
      </c>
      <c r="E189" s="3">
        <f t="shared" si="152"/>
        <v>1475771215700233</v>
      </c>
      <c r="F189" s="23">
        <f t="shared" si="145"/>
        <v>182.1568</v>
      </c>
      <c r="G189" s="91">
        <f t="shared" si="144"/>
        <v>2.2593081160615361E-3</v>
      </c>
      <c r="H189" s="55">
        <f t="shared" si="146"/>
        <v>1</v>
      </c>
      <c r="I189" s="8">
        <f t="shared" si="153"/>
        <v>-1495433024478301</v>
      </c>
      <c r="J189" s="3">
        <f t="shared" si="154"/>
        <v>0</v>
      </c>
      <c r="K189" s="37">
        <f t="shared" si="155"/>
        <v>1475771215700233</v>
      </c>
      <c r="L189" s="8">
        <f t="shared" si="156"/>
        <v>-257292480773086</v>
      </c>
      <c r="M189" s="3">
        <f t="shared" si="150"/>
        <v>0</v>
      </c>
      <c r="N189" s="37">
        <f t="shared" si="157"/>
        <v>253909624118185</v>
      </c>
      <c r="P189" s="71">
        <f t="shared" si="147"/>
        <v>2.0067820958779388E-5</v>
      </c>
      <c r="Q189" s="70">
        <f t="shared" si="148"/>
        <v>30138817641.12878</v>
      </c>
      <c r="R189" s="70">
        <f t="shared" si="149"/>
        <v>0</v>
      </c>
      <c r="S189" s="11">
        <f t="shared" si="143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51"/>
        <v>6099</v>
      </c>
      <c r="E190" s="2">
        <f t="shared" si="152"/>
        <v>1782444669751367</v>
      </c>
      <c r="F190" s="24">
        <f t="shared" si="145"/>
        <v>182.1568</v>
      </c>
      <c r="G190" s="92">
        <f t="shared" si="144"/>
        <v>2.2593081160615361E-3</v>
      </c>
      <c r="H190" s="56">
        <f t="shared" si="146"/>
        <v>1</v>
      </c>
      <c r="I190" s="7">
        <f t="shared" si="153"/>
        <v>-1806192311583307</v>
      </c>
      <c r="J190" s="2">
        <f t="shared" si="154"/>
        <v>0</v>
      </c>
      <c r="K190" s="34">
        <f t="shared" si="155"/>
        <v>1782444669751367</v>
      </c>
      <c r="L190" s="7">
        <f t="shared" si="156"/>
        <v>-310759287105006</v>
      </c>
      <c r="M190" s="2">
        <f t="shared" si="150"/>
        <v>0</v>
      </c>
      <c r="N190" s="34">
        <f t="shared" si="157"/>
        <v>306673454051134</v>
      </c>
      <c r="P190" s="39">
        <f t="shared" si="147"/>
        <v>2.0067820958779388E-5</v>
      </c>
      <c r="Q190" s="38">
        <f t="shared" si="148"/>
        <v>36401831317.288078</v>
      </c>
      <c r="R190" s="38">
        <f t="shared" si="149"/>
        <v>0</v>
      </c>
      <c r="S190" s="12">
        <f t="shared" si="143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51"/>
        <v>6099</v>
      </c>
      <c r="E191" s="3">
        <f t="shared" si="152"/>
        <v>2152846570609908</v>
      </c>
      <c r="F191" s="23">
        <f t="shared" si="145"/>
        <v>182.1568</v>
      </c>
      <c r="G191" s="91">
        <f t="shared" si="144"/>
        <v>2.2593081160615361E-3</v>
      </c>
      <c r="H191" s="55">
        <f t="shared" ref="H191:H198" si="158">D191/D190</f>
        <v>1</v>
      </c>
      <c r="I191" s="8">
        <f t="shared" si="153"/>
        <v>-2181529104294249</v>
      </c>
      <c r="J191" s="3">
        <f t="shared" si="154"/>
        <v>0</v>
      </c>
      <c r="K191" s="37">
        <f t="shared" si="155"/>
        <v>2152846570609908</v>
      </c>
      <c r="L191" s="8">
        <f t="shared" si="156"/>
        <v>-375336792710942</v>
      </c>
      <c r="M191" s="3">
        <f t="shared" si="150"/>
        <v>0</v>
      </c>
      <c r="N191" s="37">
        <f t="shared" si="157"/>
        <v>370401900858541</v>
      </c>
      <c r="P191" s="71">
        <f t="shared" si="147"/>
        <v>2.0067820958779388E-5</v>
      </c>
      <c r="Q191" s="70">
        <f t="shared" si="148"/>
        <v>43966334015.867348</v>
      </c>
      <c r="R191" s="70">
        <f t="shared" si="149"/>
        <v>0</v>
      </c>
      <c r="S191" s="11">
        <f t="shared" si="143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51"/>
        <v>6099</v>
      </c>
      <c r="E192" s="2">
        <f t="shared" si="152"/>
        <v>2600220043426841</v>
      </c>
      <c r="F192" s="24">
        <f t="shared" si="145"/>
        <v>182.1568</v>
      </c>
      <c r="G192" s="92">
        <f t="shared" si="144"/>
        <v>2.2593081160615361E-3</v>
      </c>
      <c r="H192" s="56">
        <f t="shared" si="158"/>
        <v>1</v>
      </c>
      <c r="I192" s="7">
        <f t="shared" si="153"/>
        <v>-2634862966895542</v>
      </c>
      <c r="J192" s="2">
        <f t="shared" si="154"/>
        <v>0</v>
      </c>
      <c r="K192" s="34">
        <f t="shared" si="155"/>
        <v>2600220043426841</v>
      </c>
      <c r="L192" s="7">
        <f t="shared" si="156"/>
        <v>-453333862601293</v>
      </c>
      <c r="M192" s="2">
        <f t="shared" si="150"/>
        <v>0</v>
      </c>
      <c r="N192" s="34">
        <f t="shared" si="157"/>
        <v>447373472816933</v>
      </c>
      <c r="P192" s="39">
        <f t="shared" si="147"/>
        <v>2.0067820958779388E-5</v>
      </c>
      <c r="Q192" s="38">
        <f t="shared" si="148"/>
        <v>53102782383.309479</v>
      </c>
      <c r="R192" s="38">
        <f t="shared" si="149"/>
        <v>0</v>
      </c>
      <c r="S192" s="12">
        <f t="shared" si="143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51"/>
        <v>6099</v>
      </c>
      <c r="E193" s="3">
        <f t="shared" si="152"/>
        <v>3140560208302829</v>
      </c>
      <c r="F193" s="23">
        <f t="shared" si="145"/>
        <v>182.1568</v>
      </c>
      <c r="G193" s="91">
        <f t="shared" si="144"/>
        <v>2.2593081160615361E-3</v>
      </c>
      <c r="H193" s="55">
        <f t="shared" si="158"/>
        <v>1</v>
      </c>
      <c r="I193" s="8">
        <f t="shared" si="153"/>
        <v>-3182402123653026</v>
      </c>
      <c r="J193" s="3">
        <f t="shared" si="154"/>
        <v>0</v>
      </c>
      <c r="K193" s="37">
        <f t="shared" si="155"/>
        <v>3140560208302829</v>
      </c>
      <c r="L193" s="8">
        <f t="shared" si="156"/>
        <v>-547539156757484</v>
      </c>
      <c r="M193" s="3">
        <f t="shared" si="150"/>
        <v>0</v>
      </c>
      <c r="N193" s="37">
        <f t="shared" si="157"/>
        <v>540340164875988</v>
      </c>
      <c r="P193" s="71">
        <f t="shared" si="147"/>
        <v>2.0067820958779388E-5</v>
      </c>
      <c r="Q193" s="70">
        <f t="shared" si="148"/>
        <v>64137835459.120224</v>
      </c>
      <c r="R193" s="70">
        <f t="shared" si="149"/>
        <v>0</v>
      </c>
      <c r="S193" s="11">
        <f t="shared" si="143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51"/>
        <v>6099</v>
      </c>
      <c r="E194" s="2">
        <f t="shared" si="152"/>
        <v>3793186060121459</v>
      </c>
      <c r="F194" s="24">
        <f t="shared" si="145"/>
        <v>182.1568</v>
      </c>
      <c r="G194" s="92">
        <f t="shared" si="144"/>
        <v>2.2593081160615361E-3</v>
      </c>
      <c r="H194" s="56">
        <f t="shared" si="158"/>
        <v>1</v>
      </c>
      <c r="I194" s="7">
        <f t="shared" si="153"/>
        <v>-3843722957844427</v>
      </c>
      <c r="J194" s="2">
        <f t="shared" si="154"/>
        <v>0</v>
      </c>
      <c r="K194" s="34">
        <f t="shared" si="155"/>
        <v>3793186060121459</v>
      </c>
      <c r="L194" s="7">
        <f t="shared" si="156"/>
        <v>-661320834191401</v>
      </c>
      <c r="M194" s="2">
        <f t="shared" si="150"/>
        <v>0</v>
      </c>
      <c r="N194" s="34">
        <f t="shared" si="157"/>
        <v>652625851818630</v>
      </c>
      <c r="P194" s="39">
        <f t="shared" si="147"/>
        <v>2.0067820958779388E-5</v>
      </c>
      <c r="Q194" s="38">
        <f t="shared" si="148"/>
        <v>77466033845.256531</v>
      </c>
      <c r="R194" s="38">
        <f t="shared" si="149"/>
        <v>0</v>
      </c>
      <c r="S194" s="12">
        <f t="shared" si="143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51"/>
        <v>6099</v>
      </c>
      <c r="E195" s="3">
        <f t="shared" si="152"/>
        <v>4581431188187674</v>
      </c>
      <c r="F195" s="23">
        <f t="shared" si="145"/>
        <v>182.1568</v>
      </c>
      <c r="G195" s="91">
        <f t="shared" si="144"/>
        <v>2.2593081160615361E-3</v>
      </c>
      <c r="H195" s="55">
        <f t="shared" si="158"/>
        <v>1</v>
      </c>
      <c r="I195" s="8">
        <f t="shared" si="153"/>
        <v>-4642469933906487</v>
      </c>
      <c r="J195" s="3">
        <f t="shared" si="154"/>
        <v>0</v>
      </c>
      <c r="K195" s="37">
        <f t="shared" si="155"/>
        <v>4581431188187674</v>
      </c>
      <c r="L195" s="8">
        <f t="shared" si="156"/>
        <v>-798746976062060</v>
      </c>
      <c r="M195" s="3">
        <f t="shared" si="150"/>
        <v>0</v>
      </c>
      <c r="N195" s="37">
        <f t="shared" si="157"/>
        <v>788245128066215</v>
      </c>
      <c r="P195" s="71">
        <f t="shared" si="147"/>
        <v>2.0067820958779388E-5</v>
      </c>
      <c r="Q195" s="70">
        <f t="shared" si="148"/>
        <v>93563905871.771957</v>
      </c>
      <c r="R195" s="70">
        <f t="shared" si="149"/>
        <v>0</v>
      </c>
      <c r="S195" s="11">
        <f t="shared" si="143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51"/>
        <v>6099</v>
      </c>
      <c r="E196" s="2">
        <f t="shared" si="152"/>
        <v>5533478031242852</v>
      </c>
      <c r="F196" s="24">
        <f t="shared" si="145"/>
        <v>182.1568</v>
      </c>
      <c r="G196" s="92">
        <f t="shared" si="144"/>
        <v>2.2593081160615361E-3</v>
      </c>
      <c r="H196" s="56">
        <f t="shared" si="158"/>
        <v>1</v>
      </c>
      <c r="I196" s="7">
        <f t="shared" si="153"/>
        <v>-5607200967291161</v>
      </c>
      <c r="J196" s="2">
        <f t="shared" si="154"/>
        <v>0</v>
      </c>
      <c r="K196" s="34">
        <f t="shared" si="155"/>
        <v>5533478031242852</v>
      </c>
      <c r="L196" s="7">
        <f t="shared" si="156"/>
        <v>-964731033384674</v>
      </c>
      <c r="M196" s="2">
        <f t="shared" si="150"/>
        <v>0</v>
      </c>
      <c r="N196" s="34">
        <f t="shared" si="157"/>
        <v>952046843055178</v>
      </c>
      <c r="P196" s="39">
        <f t="shared" si="147"/>
        <v>2.0067820958779388E-5</v>
      </c>
      <c r="Q196" s="38">
        <f t="shared" si="148"/>
        <v>113007005102.0191</v>
      </c>
      <c r="R196" s="38">
        <f t="shared" si="149"/>
        <v>0</v>
      </c>
      <c r="S196" s="12">
        <f t="shared" si="143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51"/>
        <v>6099</v>
      </c>
      <c r="E197" s="3">
        <f t="shared" si="152"/>
        <v>6683365495304908</v>
      </c>
      <c r="F197" s="23">
        <f t="shared" si="145"/>
        <v>182.1568</v>
      </c>
      <c r="G197" s="91">
        <f t="shared" si="144"/>
        <v>2.2593081160615361E-3</v>
      </c>
      <c r="H197" s="55">
        <f t="shared" si="158"/>
        <v>1</v>
      </c>
      <c r="I197" s="8">
        <f t="shared" si="153"/>
        <v>-6772408466872540</v>
      </c>
      <c r="J197" s="3">
        <f t="shared" si="154"/>
        <v>0</v>
      </c>
      <c r="K197" s="37">
        <f t="shared" si="155"/>
        <v>6683365495304908</v>
      </c>
      <c r="L197" s="8">
        <f t="shared" si="156"/>
        <v>-1165207499581379</v>
      </c>
      <c r="M197" s="3">
        <f t="shared" si="150"/>
        <v>0</v>
      </c>
      <c r="N197" s="37">
        <f t="shared" si="157"/>
        <v>1149887464062056</v>
      </c>
      <c r="P197" s="71">
        <f t="shared" si="147"/>
        <v>2.0067820958779388E-5</v>
      </c>
      <c r="Q197" s="70">
        <f t="shared" si="148"/>
        <v>136490488326.04787</v>
      </c>
      <c r="R197" s="70">
        <f t="shared" si="149"/>
        <v>0</v>
      </c>
      <c r="S197" s="11">
        <f t="shared" si="143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51"/>
        <v>6099</v>
      </c>
      <c r="E198" s="47">
        <f t="shared" si="152"/>
        <v>8072205960091191</v>
      </c>
      <c r="F198" s="94">
        <f t="shared" si="145"/>
        <v>182.1568</v>
      </c>
      <c r="G198" s="93">
        <f t="shared" si="144"/>
        <v>2.2593081160615361E-3</v>
      </c>
      <c r="H198" s="57">
        <f t="shared" si="158"/>
        <v>1</v>
      </c>
      <c r="I198" s="30">
        <f t="shared" si="153"/>
        <v>-8179752555636108</v>
      </c>
      <c r="J198" s="47">
        <f t="shared" si="154"/>
        <v>0</v>
      </c>
      <c r="K198" s="88">
        <f t="shared" si="155"/>
        <v>8072205960091191</v>
      </c>
      <c r="L198" s="30">
        <f t="shared" si="156"/>
        <v>-1407344088763568</v>
      </c>
      <c r="M198" s="47">
        <f t="shared" si="150"/>
        <v>0</v>
      </c>
      <c r="N198" s="88">
        <f t="shared" si="157"/>
        <v>1388840464786283</v>
      </c>
      <c r="P198" s="39">
        <f t="shared" si="147"/>
        <v>2.0067820958779388E-5</v>
      </c>
      <c r="Q198" s="38">
        <f t="shared" si="148"/>
        <v>164853969775.30807</v>
      </c>
      <c r="R198" s="38">
        <f t="shared" si="149"/>
        <v>0</v>
      </c>
      <c r="S198" s="12">
        <f t="shared" si="143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59">D198+IF(M199&gt;0,M199,0)</f>
        <v>6099</v>
      </c>
      <c r="E199" s="3">
        <f t="shared" ref="E199:E202" si="160">E198+IF(N199&gt;0,N199,0)</f>
        <v>9749655186134482</v>
      </c>
      <c r="F199" s="23">
        <f t="shared" si="145"/>
        <v>182.1568</v>
      </c>
      <c r="G199" s="91">
        <f t="shared" ref="G199:G202" si="161">D199/U$3</f>
        <v>2.2593081160615361E-3</v>
      </c>
      <c r="H199" s="55">
        <f t="shared" ref="H199:H203" si="162">D199/D198</f>
        <v>1</v>
      </c>
      <c r="I199" s="8">
        <f t="shared" si="153"/>
        <v>-9879550561475694</v>
      </c>
      <c r="J199" s="3">
        <f t="shared" ref="J199:J202" si="163">S199</f>
        <v>0</v>
      </c>
      <c r="K199" s="37">
        <f t="shared" si="155"/>
        <v>9749655186134482</v>
      </c>
      <c r="L199" s="8">
        <f t="shared" ref="L199:L202" si="164">I199-I198</f>
        <v>-1699798005839586</v>
      </c>
      <c r="M199" s="3">
        <f t="shared" ref="M199:M202" si="165">J199-J198</f>
        <v>0</v>
      </c>
      <c r="N199" s="37">
        <f t="shared" ref="N199:N202" si="166">K199-K198</f>
        <v>1677449226043291</v>
      </c>
      <c r="P199" s="71">
        <f t="shared" si="147"/>
        <v>2.0067820958779388E-5</v>
      </c>
      <c r="Q199" s="70">
        <f t="shared" si="148"/>
        <v>199111540181.19061</v>
      </c>
      <c r="R199" s="70">
        <f t="shared" si="149"/>
        <v>0</v>
      </c>
      <c r="S199" s="11">
        <f t="shared" ref="S199:S203" si="167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59"/>
        <v>6099</v>
      </c>
      <c r="E200" s="2">
        <f t="shared" si="160"/>
        <v>1.1775687676760562E+16</v>
      </c>
      <c r="F200" s="24">
        <f t="shared" si="145"/>
        <v>182.1568</v>
      </c>
      <c r="G200" s="92">
        <f t="shared" si="161"/>
        <v>2.2593081160615361E-3</v>
      </c>
      <c r="H200" s="56">
        <f t="shared" si="162"/>
        <v>1</v>
      </c>
      <c r="I200" s="7">
        <f t="shared" si="153"/>
        <v>-1.1932576032449648E+16</v>
      </c>
      <c r="J200" s="2">
        <f t="shared" si="163"/>
        <v>0</v>
      </c>
      <c r="K200" s="34">
        <f t="shared" si="155"/>
        <v>1.1775687676760562E+16</v>
      </c>
      <c r="L200" s="7">
        <f t="shared" si="164"/>
        <v>-2053025470973954</v>
      </c>
      <c r="M200" s="2">
        <f t="shared" si="165"/>
        <v>0</v>
      </c>
      <c r="N200" s="34">
        <f t="shared" si="166"/>
        <v>2026032490626080</v>
      </c>
      <c r="P200" s="39">
        <f t="shared" si="147"/>
        <v>2.0067820958779388E-5</v>
      </c>
      <c r="Q200" s="38">
        <f t="shared" si="148"/>
        <v>240488023960.63901</v>
      </c>
      <c r="R200" s="38">
        <f t="shared" si="149"/>
        <v>0</v>
      </c>
      <c r="S200" s="12">
        <f t="shared" si="167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59"/>
        <v>6099</v>
      </c>
      <c r="E201" s="3">
        <f t="shared" si="160"/>
        <v>1.4222740970143872E+16</v>
      </c>
      <c r="F201" s="23">
        <f t="shared" si="145"/>
        <v>182.1568</v>
      </c>
      <c r="G201" s="91">
        <f t="shared" si="161"/>
        <v>2.2593081160615361E-3</v>
      </c>
      <c r="H201" s="55">
        <f t="shared" si="162"/>
        <v>1</v>
      </c>
      <c r="I201" s="8">
        <f t="shared" si="153"/>
        <v>-1.4412231597397756E+16</v>
      </c>
      <c r="J201" s="3">
        <f t="shared" si="163"/>
        <v>0</v>
      </c>
      <c r="K201" s="37">
        <f t="shared" si="155"/>
        <v>1.4222740970143872E+16</v>
      </c>
      <c r="L201" s="8">
        <f t="shared" si="164"/>
        <v>-2479655564948108</v>
      </c>
      <c r="M201" s="3">
        <f t="shared" si="165"/>
        <v>0</v>
      </c>
      <c r="N201" s="37">
        <f t="shared" si="166"/>
        <v>2447053293383310</v>
      </c>
      <c r="P201" s="71">
        <f t="shared" si="147"/>
        <v>2.0067820958779388E-5</v>
      </c>
      <c r="Q201" s="70">
        <f t="shared" si="148"/>
        <v>290462770846.27856</v>
      </c>
      <c r="R201" s="70">
        <f t="shared" si="149"/>
        <v>0</v>
      </c>
      <c r="S201" s="11">
        <f t="shared" si="167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59"/>
        <v>6099</v>
      </c>
      <c r="E202" s="2">
        <f t="shared" si="160"/>
        <v>1.717830552716027E+16</v>
      </c>
      <c r="F202" s="24">
        <f t="shared" si="145"/>
        <v>182.1568</v>
      </c>
      <c r="G202" s="92">
        <f t="shared" si="161"/>
        <v>2.2593081160615361E-3</v>
      </c>
      <c r="H202" s="56">
        <f t="shared" si="162"/>
        <v>1</v>
      </c>
      <c r="I202" s="7">
        <f t="shared" si="153"/>
        <v>-1.7407173359060936E+16</v>
      </c>
      <c r="J202" s="2">
        <f t="shared" si="163"/>
        <v>0</v>
      </c>
      <c r="K202" s="34">
        <f t="shared" si="155"/>
        <v>1.717830552716027E+16</v>
      </c>
      <c r="L202" s="7">
        <f t="shared" si="164"/>
        <v>-2994941761663180</v>
      </c>
      <c r="M202" s="2">
        <f t="shared" si="165"/>
        <v>0</v>
      </c>
      <c r="N202" s="34">
        <f t="shared" si="166"/>
        <v>2955564557016398</v>
      </c>
      <c r="P202" s="39">
        <f t="shared" si="147"/>
        <v>2.0067820958779388E-5</v>
      </c>
      <c r="Q202" s="38">
        <f t="shared" si="148"/>
        <v>350822547660.47546</v>
      </c>
      <c r="R202" s="38">
        <f t="shared" si="149"/>
        <v>0</v>
      </c>
      <c r="S202" s="12">
        <f t="shared" si="167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6099</v>
      </c>
      <c r="E203" s="3">
        <f>E202+IF(N203&gt;0,N203,0)</f>
        <v>2.0748052812318076E+16</v>
      </c>
      <c r="F203" s="23">
        <f t="shared" si="145"/>
        <v>182.1568</v>
      </c>
      <c r="G203" s="91">
        <f>D203/U$3</f>
        <v>2.2593081160615361E-3</v>
      </c>
      <c r="H203" s="55">
        <f t="shared" si="162"/>
        <v>1</v>
      </c>
      <c r="I203" s="8">
        <f t="shared" si="153"/>
        <v>-2.1024480650665312E+16</v>
      </c>
      <c r="J203" s="3">
        <f>S203</f>
        <v>0</v>
      </c>
      <c r="K203" s="37">
        <f t="shared" si="155"/>
        <v>2.0748052812318076E+16</v>
      </c>
      <c r="L203" s="8">
        <f>I203-I202</f>
        <v>-3617307291604376</v>
      </c>
      <c r="M203" s="3">
        <f>J203-J202</f>
        <v>0</v>
      </c>
      <c r="N203" s="37">
        <f>K203-K202</f>
        <v>3569747285157806</v>
      </c>
      <c r="P203" s="71">
        <f t="shared" si="147"/>
        <v>2.0067820958779388E-5</v>
      </c>
      <c r="Q203" s="70">
        <f t="shared" si="148"/>
        <v>423725421293.7699</v>
      </c>
      <c r="R203" s="70">
        <f t="shared" si="149"/>
        <v>0</v>
      </c>
      <c r="S203" s="11">
        <f t="shared" si="167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68">D203+IF(M204&gt;0,M204,0)</f>
        <v>6099</v>
      </c>
      <c r="E204" s="61">
        <f t="shared" ref="E204" si="169">E203+IF(N204&gt;0,N204,0)</f>
        <v>2.5059613407277812E+16</v>
      </c>
      <c r="F204" s="120">
        <f t="shared" si="145"/>
        <v>182.1568</v>
      </c>
      <c r="G204" s="121">
        <f t="shared" ref="G204" si="170">D204/U$3</f>
        <v>2.2593081160615361E-3</v>
      </c>
      <c r="H204" s="122">
        <f t="shared" ref="H204" si="171">D204/D203</f>
        <v>1</v>
      </c>
      <c r="I204" s="53">
        <f t="shared" si="153"/>
        <v>-2.5393484485527112E+16</v>
      </c>
      <c r="J204" s="61">
        <f t="shared" ref="J204" si="172">S204</f>
        <v>0</v>
      </c>
      <c r="K204" s="62">
        <f t="shared" si="155"/>
        <v>2.5059613407277812E+16</v>
      </c>
      <c r="L204" s="53">
        <f t="shared" ref="L204" si="173">I204-I203</f>
        <v>-4369003834861800</v>
      </c>
      <c r="M204" s="61">
        <f t="shared" ref="M204" si="174">J204-J203</f>
        <v>0</v>
      </c>
      <c r="N204" s="62">
        <f t="shared" ref="N204" si="175">K204-K203</f>
        <v>4311560594959736</v>
      </c>
      <c r="P204" s="123">
        <f t="shared" si="147"/>
        <v>2.0067820958779388E-5</v>
      </c>
      <c r="Q204" s="124">
        <f t="shared" si="148"/>
        <v>511777916920.99078</v>
      </c>
      <c r="R204" s="124">
        <f t="shared" si="149"/>
        <v>0</v>
      </c>
      <c r="S204" s="130">
        <f t="shared" ref="S204" si="176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2020-04-06T09:00:18Z</dcterms:modified>
</cp:coreProperties>
</file>