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C719BF29-DF86-4BC8-A923-02E16C62A9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P17" i="1" l="1"/>
  <c r="U6" i="1" l="1"/>
  <c r="U7" i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N32" i="1"/>
  <c r="M32" i="1"/>
  <c r="T32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s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W23" i="1"/>
  <c r="X23" i="1" s="1"/>
  <c r="J33" i="1"/>
  <c r="W24" i="1" l="1"/>
  <c r="R34" i="1"/>
  <c r="M33" i="1"/>
  <c r="D33" i="1" s="1"/>
  <c r="F33" i="1" s="1"/>
  <c r="K33" i="1"/>
  <c r="W25" i="1" l="1"/>
  <c r="X24" i="1"/>
  <c r="N33" i="1"/>
  <c r="E33" i="1" s="1"/>
  <c r="I33" i="1"/>
  <c r="L33" i="1" s="1"/>
  <c r="H33" i="1"/>
  <c r="G33" i="1"/>
  <c r="W26" i="1" l="1"/>
  <c r="X25" i="1"/>
  <c r="Q34" i="1"/>
  <c r="W27" i="1" l="1"/>
  <c r="X26" i="1"/>
  <c r="S34" i="1"/>
  <c r="U34" i="1" s="1"/>
  <c r="W28" i="1" l="1"/>
  <c r="X27" i="1"/>
  <c r="V34" i="1"/>
  <c r="J34" i="1"/>
  <c r="M34" i="1" s="1"/>
  <c r="D34" i="1" s="1"/>
  <c r="F34" i="1" s="1"/>
  <c r="W29" i="1" l="1"/>
  <c r="X28" i="1"/>
  <c r="R35" i="1"/>
  <c r="K34" i="1"/>
  <c r="I34" i="1" s="1"/>
  <c r="L34" i="1" s="1"/>
  <c r="G34" i="1"/>
  <c r="H34" i="1"/>
  <c r="W30" i="1" l="1"/>
  <c r="X29" i="1"/>
  <c r="Q35" i="1"/>
  <c r="S35" i="1" s="1"/>
  <c r="N34" i="1"/>
  <c r="E34" i="1" s="1"/>
  <c r="W31" i="1" l="1"/>
  <c r="X30" i="1"/>
  <c r="J35" i="1"/>
  <c r="K35" i="1" s="1"/>
  <c r="U35" i="1"/>
  <c r="W32" i="1" l="1"/>
  <c r="X31" i="1"/>
  <c r="M35" i="1"/>
  <c r="D35" i="1" s="1"/>
  <c r="F35" i="1" s="1"/>
  <c r="R36" i="1"/>
  <c r="V35" i="1"/>
  <c r="I35" i="1"/>
  <c r="L35" i="1" s="1"/>
  <c r="N35" i="1"/>
  <c r="E35" i="1" s="1"/>
  <c r="H35" i="1" l="1"/>
  <c r="W33" i="1"/>
  <c r="X32" i="1"/>
  <c r="G35" i="1"/>
  <c r="Q36" i="1"/>
  <c r="S36" i="1" s="1"/>
  <c r="U36" i="1" s="1"/>
  <c r="V36" i="1" s="1"/>
  <c r="X33" i="1" l="1"/>
  <c r="W34" i="1"/>
  <c r="J36" i="1"/>
  <c r="X34" i="1" l="1"/>
  <c r="W35" i="1"/>
  <c r="M36" i="1"/>
  <c r="D36" i="1" s="1"/>
  <c r="F36" i="1" s="1"/>
  <c r="R37" i="1"/>
  <c r="K36" i="1"/>
  <c r="X35" i="1" l="1"/>
  <c r="W36" i="1"/>
  <c r="X36" i="1" s="1"/>
  <c r="G36" i="1"/>
  <c r="H36" i="1"/>
  <c r="N36" i="1"/>
  <c r="E36" i="1" s="1"/>
  <c r="I36" i="1"/>
  <c r="L36" i="1" l="1"/>
  <c r="Q37" i="1"/>
  <c r="S37" i="1" s="1"/>
  <c r="U37" i="1" s="1"/>
  <c r="V37" i="1" l="1"/>
  <c r="W37" i="1"/>
  <c r="X37" i="1" s="1"/>
  <c r="J37" i="1"/>
  <c r="R38" i="1" l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U38" i="1" s="1"/>
  <c r="V38" i="1" l="1"/>
  <c r="W38" i="1"/>
  <c r="J38" i="1"/>
  <c r="X38" i="1" l="1"/>
  <c r="M38" i="1"/>
  <c r="D38" i="1" s="1"/>
  <c r="F38" i="1" s="1"/>
  <c r="R39" i="1"/>
  <c r="K38" i="1"/>
  <c r="H38" i="1" l="1"/>
  <c r="G38" i="1"/>
  <c r="N38" i="1"/>
  <c r="E38" i="1" s="1"/>
  <c r="I38" i="1"/>
  <c r="L38" i="1" s="1"/>
  <c r="Q39" i="1" l="1"/>
  <c r="S39" i="1" s="1"/>
  <c r="J39" i="1" l="1"/>
  <c r="M39" i="1" s="1"/>
  <c r="D39" i="1" s="1"/>
  <c r="F39" i="1" s="1"/>
  <c r="U39" i="1"/>
  <c r="K39" i="1"/>
  <c r="R40" i="1" l="1"/>
  <c r="V39" i="1"/>
  <c r="W39" i="1"/>
  <c r="H39" i="1"/>
  <c r="G39" i="1"/>
  <c r="N39" i="1"/>
  <c r="E39" i="1" s="1"/>
  <c r="I39" i="1"/>
  <c r="L39" i="1" s="1"/>
  <c r="X39" i="1" l="1"/>
  <c r="Q40" i="1"/>
  <c r="S40" i="1" s="1"/>
  <c r="U40" i="1" s="1"/>
  <c r="V40" i="1" s="1"/>
  <c r="W40" i="1" l="1"/>
  <c r="J40" i="1"/>
  <c r="X40" i="1" l="1"/>
  <c r="R41" i="1"/>
  <c r="M40" i="1"/>
  <c r="D40" i="1" s="1"/>
  <c r="F40" i="1" s="1"/>
  <c r="K40" i="1"/>
  <c r="H40" i="1" l="1"/>
  <c r="G40" i="1"/>
  <c r="N40" i="1"/>
  <c r="E40" i="1" s="1"/>
  <c r="I40" i="1"/>
  <c r="L40" i="1" s="1"/>
  <c r="Q41" i="1" l="1"/>
  <c r="S41" i="1" s="1"/>
  <c r="J41" i="1" l="1"/>
  <c r="M41" i="1" s="1"/>
  <c r="D41" i="1" s="1"/>
  <c r="F41" i="1" s="1"/>
  <c r="U41" i="1"/>
  <c r="R42" i="1"/>
  <c r="K41" i="1" l="1"/>
  <c r="I41" i="1" s="1"/>
  <c r="L41" i="1" s="1"/>
  <c r="V41" i="1"/>
  <c r="W41" i="1"/>
  <c r="G41" i="1"/>
  <c r="H41" i="1"/>
  <c r="N41" i="1" l="1"/>
  <c r="E41" i="1" s="1"/>
  <c r="X41" i="1"/>
  <c r="Q42" i="1"/>
  <c r="S42" i="1" s="1"/>
  <c r="U42" i="1" s="1"/>
  <c r="V42" i="1" s="1"/>
  <c r="W42" i="1" l="1"/>
  <c r="X42" i="1" s="1"/>
  <c r="J42" i="1"/>
  <c r="M42" i="1" l="1"/>
  <c r="D42" i="1" s="1"/>
  <c r="F42" i="1" s="1"/>
  <c r="K42" i="1"/>
  <c r="R43" i="1"/>
  <c r="I42" i="1" l="1"/>
  <c r="L42" i="1" s="1"/>
  <c r="N42" i="1"/>
  <c r="E42" i="1" s="1"/>
  <c r="H42" i="1"/>
  <c r="G42" i="1"/>
  <c r="Q43" i="1" l="1"/>
  <c r="S43" i="1" s="1"/>
  <c r="J43" i="1" s="1"/>
  <c r="R44" i="1" l="1"/>
  <c r="K43" i="1"/>
  <c r="M43" i="1"/>
  <c r="D43" i="1" s="1"/>
  <c r="F43" i="1" s="1"/>
  <c r="I43" i="1" l="1"/>
  <c r="L43" i="1" s="1"/>
  <c r="N43" i="1"/>
  <c r="E43" i="1" s="1"/>
  <c r="G43" i="1"/>
  <c r="H43" i="1"/>
  <c r="Q44" i="1" l="1"/>
  <c r="S44" i="1" s="1"/>
  <c r="J44" i="1" l="1"/>
  <c r="K44" i="1" l="1"/>
  <c r="R45" i="1"/>
  <c r="M44" i="1"/>
  <c r="D44" i="1" s="1"/>
  <c r="F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F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F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F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F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F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F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F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F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F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F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F57" i="1" s="1"/>
  <c r="R58" i="1"/>
  <c r="I57" i="1" l="1"/>
  <c r="L57" i="1" s="1"/>
  <c r="N57" i="1"/>
  <c r="E57" i="1" s="1"/>
  <c r="H57" i="1"/>
  <c r="G57" i="1"/>
  <c r="Q58" i="1" l="1"/>
  <c r="S58" i="1" l="1"/>
  <c r="J58" i="1" s="1"/>
  <c r="M58" i="1" l="1"/>
  <c r="D58" i="1" s="1"/>
  <c r="R59" i="1"/>
  <c r="K58" i="1"/>
  <c r="N58" i="1" s="1"/>
  <c r="E58" i="1" s="1"/>
  <c r="G58" i="1" l="1"/>
  <c r="F58" i="1"/>
  <c r="H58" i="1"/>
  <c r="I58" i="1"/>
  <c r="L58" i="1" s="1"/>
  <c r="Q59" i="1" l="1"/>
  <c r="S59" i="1" s="1"/>
  <c r="J59" i="1" s="1"/>
  <c r="R60" i="1" l="1"/>
  <c r="K59" i="1"/>
  <c r="M59" i="1"/>
  <c r="D59" i="1" s="1"/>
  <c r="F59" i="1" s="1"/>
  <c r="G59" i="1" l="1"/>
  <c r="H59" i="1"/>
  <c r="I59" i="1"/>
  <c r="L59" i="1" s="1"/>
  <c r="N59" i="1"/>
  <c r="E59" i="1" s="1"/>
  <c r="Q60" i="1" l="1"/>
  <c r="S60" i="1" s="1"/>
  <c r="J60" i="1" l="1"/>
  <c r="R61" i="1" l="1"/>
  <c r="M60" i="1"/>
  <c r="D60" i="1" s="1"/>
  <c r="F60" i="1" s="1"/>
  <c r="K60" i="1"/>
  <c r="I60" i="1" l="1"/>
  <c r="L60" i="1" s="1"/>
  <c r="N60" i="1"/>
  <c r="E60" i="1" s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F62" i="1" s="1"/>
  <c r="R63" i="1"/>
  <c r="K62" i="1"/>
  <c r="I62" i="1" l="1"/>
  <c r="L62" i="1" s="1"/>
  <c r="N62" i="1"/>
  <c r="E62" i="1" s="1"/>
  <c r="G62" i="1"/>
  <c r="H62" i="1"/>
  <c r="Q63" i="1" l="1"/>
  <c r="S63" i="1" s="1"/>
  <c r="J63" i="1" s="1"/>
  <c r="K63" i="1" l="1"/>
  <c r="M63" i="1"/>
  <c r="D63" i="1" s="1"/>
  <c r="F63" i="1" s="1"/>
  <c r="R64" i="1"/>
  <c r="H63" i="1" l="1"/>
  <c r="G63" i="1"/>
  <c r="I63" i="1"/>
  <c r="L63" i="1" s="1"/>
  <c r="N63" i="1"/>
  <c r="E63" i="1" s="1"/>
  <c r="Q64" i="1" l="1"/>
  <c r="S64" i="1" s="1"/>
  <c r="J64" i="1" l="1"/>
  <c r="R65" i="1" l="1"/>
  <c r="M64" i="1"/>
  <c r="D64" i="1" s="1"/>
  <c r="F64" i="1" s="1"/>
  <c r="K64" i="1"/>
  <c r="I64" i="1" l="1"/>
  <c r="L64" i="1" s="1"/>
  <c r="N64" i="1"/>
  <c r="E64" i="1" s="1"/>
  <c r="H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F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F67" i="1" s="1"/>
  <c r="I67" i="1" l="1"/>
  <c r="L67" i="1" s="1"/>
  <c r="N67" i="1"/>
  <c r="E67" i="1" s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l="1"/>
  <c r="F68" i="1"/>
  <c r="G68" i="1"/>
  <c r="N68" i="1"/>
  <c r="E68" i="1" s="1"/>
  <c r="Q69" i="1"/>
  <c r="S69" i="1" l="1"/>
  <c r="J69" i="1" s="1"/>
  <c r="R70" i="1" l="1"/>
  <c r="K69" i="1"/>
  <c r="M69" i="1"/>
  <c r="D69" i="1" s="1"/>
  <c r="H69" i="1" l="1"/>
  <c r="F69" i="1"/>
  <c r="G69" i="1"/>
  <c r="N69" i="1"/>
  <c r="E69" i="1" s="1"/>
  <c r="I69" i="1"/>
  <c r="L69" i="1" s="1"/>
  <c r="Q70" i="1" l="1"/>
  <c r="S70" i="1" s="1"/>
  <c r="J70" i="1" s="1"/>
  <c r="R71" i="1" s="1"/>
  <c r="M70" i="1" l="1"/>
  <c r="D70" i="1" s="1"/>
  <c r="K70" i="1"/>
  <c r="N70" i="1" s="1"/>
  <c r="E70" i="1" s="1"/>
  <c r="H70" i="1" l="1"/>
  <c r="F70" i="1"/>
  <c r="G70" i="1"/>
  <c r="I70" i="1"/>
  <c r="L70" i="1" s="1"/>
  <c r="Q71" i="1" l="1"/>
  <c r="S71" i="1" s="1"/>
  <c r="J71" i="1" s="1"/>
  <c r="R72" i="1" s="1"/>
  <c r="M71" i="1" l="1"/>
  <c r="D71" i="1" s="1"/>
  <c r="K71" i="1"/>
  <c r="I71" i="1" s="1"/>
  <c r="L71" i="1" s="1"/>
  <c r="G71" i="1" l="1"/>
  <c r="F71" i="1"/>
  <c r="H71" i="1"/>
  <c r="N71" i="1"/>
  <c r="E71" i="1" s="1"/>
  <c r="Q72" i="1"/>
  <c r="S72" i="1" s="1"/>
  <c r="J72" i="1" l="1"/>
  <c r="K72" i="1" l="1"/>
  <c r="M72" i="1"/>
  <c r="D72" i="1" s="1"/>
  <c r="F72" i="1" s="1"/>
  <c r="R73" i="1"/>
  <c r="G72" i="1" l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F73" i="1" s="1"/>
  <c r="K73" i="1"/>
  <c r="I73" i="1" l="1"/>
  <c r="L73" i="1" s="1"/>
  <c r="N73" i="1"/>
  <c r="E73" i="1" s="1"/>
  <c r="G73" i="1"/>
  <c r="H73" i="1"/>
  <c r="Q74" i="1" l="1"/>
  <c r="S74" i="1" s="1"/>
  <c r="J74" i="1" s="1"/>
  <c r="M74" i="1" l="1"/>
  <c r="D74" i="1" s="1"/>
  <c r="F74" i="1" s="1"/>
  <c r="R75" i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M76" i="1" l="1"/>
  <c r="D76" i="1" s="1"/>
  <c r="F76" i="1" s="1"/>
  <c r="K76" i="1"/>
  <c r="R77" i="1"/>
  <c r="I76" i="1" l="1"/>
  <c r="L76" i="1" s="1"/>
  <c r="N76" i="1"/>
  <c r="E76" i="1" s="1"/>
  <c r="G76" i="1"/>
  <c r="H76" i="1"/>
  <c r="Q77" i="1" l="1"/>
  <c r="S77" i="1" s="1"/>
  <c r="J77" i="1" s="1"/>
  <c r="K77" i="1" l="1"/>
  <c r="M77" i="1"/>
  <c r="D77" i="1" s="1"/>
  <c r="F77" i="1" s="1"/>
  <c r="R78" i="1"/>
  <c r="G77" i="1" l="1"/>
  <c r="H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F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F80" i="1" s="1"/>
  <c r="K80" i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I81" i="1" l="1"/>
  <c r="L81" i="1" s="1"/>
  <c r="N81" i="1"/>
  <c r="E81" i="1" s="1"/>
  <c r="H81" i="1"/>
  <c r="G81" i="1"/>
  <c r="Q82" i="1" l="1"/>
  <c r="S82" i="1" s="1"/>
  <c r="J82" i="1" s="1"/>
  <c r="K82" i="1" l="1"/>
  <c r="R83" i="1"/>
  <c r="M82" i="1"/>
  <c r="D82" i="1" s="1"/>
  <c r="F82" i="1" s="1"/>
  <c r="G82" i="1" l="1"/>
  <c r="H82" i="1"/>
  <c r="I82" i="1"/>
  <c r="L82" i="1" s="1"/>
  <c r="N82" i="1"/>
  <c r="E82" i="1" s="1"/>
  <c r="Q83" i="1" l="1"/>
  <c r="S83" i="1" s="1"/>
  <c r="J83" i="1" l="1"/>
  <c r="R84" i="1" l="1"/>
  <c r="M83" i="1"/>
  <c r="D83" i="1" s="1"/>
  <c r="F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M86" i="1"/>
  <c r="D86" i="1" s="1"/>
  <c r="F86" i="1" s="1"/>
  <c r="R87" i="1"/>
  <c r="G86" i="1" l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F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F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F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F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R92" i="1"/>
  <c r="K91" i="1"/>
  <c r="I91" i="1" s="1"/>
  <c r="Q92" i="1" s="1"/>
  <c r="G91" i="1" l="1"/>
  <c r="F91" i="1"/>
  <c r="S92" i="1"/>
  <c r="J92" i="1" s="1"/>
  <c r="H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R94" i="1"/>
  <c r="K93" i="1"/>
  <c r="I93" i="1" s="1"/>
  <c r="Q94" i="1" s="1"/>
  <c r="S94" i="1" s="1"/>
  <c r="G93" i="1" l="1"/>
  <c r="F93" i="1"/>
  <c r="N93" i="1"/>
  <c r="E93" i="1" s="1"/>
  <c r="J94" i="1"/>
  <c r="L93" i="1"/>
  <c r="H93" i="1"/>
  <c r="K94" i="1" l="1"/>
  <c r="N94" i="1" s="1"/>
  <c r="E94" i="1" s="1"/>
  <c r="R95" i="1"/>
  <c r="M94" i="1"/>
  <c r="D94" i="1" s="1"/>
  <c r="H94" i="1" l="1"/>
  <c r="F94" i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l="1"/>
  <c r="F95" i="1"/>
  <c r="I95" i="1"/>
  <c r="Q96" i="1" s="1"/>
  <c r="S96" i="1" s="1"/>
  <c r="J96" i="1" s="1"/>
  <c r="G95" i="1"/>
  <c r="L95" i="1" l="1"/>
  <c r="K96" i="1"/>
  <c r="I96" i="1" s="1"/>
  <c r="L96" i="1" s="1"/>
  <c r="R97" i="1"/>
  <c r="M96" i="1"/>
  <c r="D96" i="1" s="1"/>
  <c r="H96" i="1" l="1"/>
  <c r="F96" i="1"/>
  <c r="N96" i="1"/>
  <c r="E96" i="1" s="1"/>
  <c r="G96" i="1"/>
  <c r="Q97" i="1"/>
  <c r="S97" i="1" s="1"/>
  <c r="J97" i="1" l="1"/>
  <c r="M97" i="1" l="1"/>
  <c r="D97" i="1" s="1"/>
  <c r="F97" i="1" s="1"/>
  <c r="R98" i="1"/>
  <c r="K97" i="1"/>
  <c r="H97" i="1" l="1"/>
  <c r="G97" i="1"/>
  <c r="I97" i="1"/>
  <c r="Q98" i="1" s="1"/>
  <c r="S98" i="1" s="1"/>
  <c r="N97" i="1"/>
  <c r="E97" i="1" s="1"/>
  <c r="J98" i="1" l="1"/>
  <c r="L97" i="1"/>
  <c r="M98" i="1" l="1"/>
  <c r="D98" i="1" s="1"/>
  <c r="R99" i="1"/>
  <c r="K98" i="1"/>
  <c r="N98" i="1" s="1"/>
  <c r="E98" i="1" s="1"/>
  <c r="G98" i="1" l="1"/>
  <c r="F98" i="1"/>
  <c r="H98" i="1"/>
  <c r="I98" i="1"/>
  <c r="Q99" i="1" s="1"/>
  <c r="S99" i="1" s="1"/>
  <c r="J99" i="1" s="1"/>
  <c r="L98" i="1" l="1"/>
  <c r="M99" i="1"/>
  <c r="D99" i="1" s="1"/>
  <c r="R100" i="1"/>
  <c r="K99" i="1"/>
  <c r="H99" i="1" l="1"/>
  <c r="F99" i="1"/>
  <c r="G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F100" i="1" s="1"/>
  <c r="H100" i="1" l="1"/>
  <c r="G100" i="1"/>
  <c r="I100" i="1"/>
  <c r="L100" i="1" s="1"/>
  <c r="N100" i="1"/>
  <c r="E100" i="1" s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R103" i="1" s="1"/>
  <c r="M102" i="1" l="1"/>
  <c r="D102" i="1" s="1"/>
  <c r="K102" i="1"/>
  <c r="I102" i="1" s="1"/>
  <c r="Q103" i="1" s="1"/>
  <c r="S103" i="1" s="1"/>
  <c r="J103" i="1" s="1"/>
  <c r="H102" i="1" l="1"/>
  <c r="F102" i="1"/>
  <c r="N102" i="1"/>
  <c r="E102" i="1" s="1"/>
  <c r="L102" i="1"/>
  <c r="G102" i="1"/>
  <c r="R104" i="1"/>
  <c r="K103" i="1"/>
  <c r="M103" i="1"/>
  <c r="D103" i="1" s="1"/>
  <c r="F103" i="1" s="1"/>
  <c r="G103" i="1" l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F104" i="1" s="1"/>
  <c r="K104" i="1"/>
  <c r="N104" i="1" l="1"/>
  <c r="E104" i="1" s="1"/>
  <c r="I104" i="1"/>
  <c r="Q105" i="1" s="1"/>
  <c r="S105" i="1" s="1"/>
  <c r="H104" i="1"/>
  <c r="G104" i="1"/>
  <c r="L104" i="1" l="1"/>
  <c r="J105" i="1"/>
  <c r="K105" i="1" l="1"/>
  <c r="R106" i="1"/>
  <c r="M105" i="1"/>
  <c r="D105" i="1" s="1"/>
  <c r="F105" i="1" s="1"/>
  <c r="G105" i="1" l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F106" i="1" s="1"/>
  <c r="R107" i="1"/>
  <c r="G106" i="1" l="1"/>
  <c r="H106" i="1"/>
  <c r="I106" i="1"/>
  <c r="Q107" i="1" s="1"/>
  <c r="N106" i="1"/>
  <c r="E106" i="1" s="1"/>
  <c r="S107" i="1" l="1"/>
  <c r="J107" i="1" s="1"/>
  <c r="L106" i="1"/>
  <c r="M107" i="1" l="1"/>
  <c r="D107" i="1" s="1"/>
  <c r="K107" i="1"/>
  <c r="I107" i="1" s="1"/>
  <c r="R108" i="1"/>
  <c r="G107" i="1" l="1"/>
  <c r="F107" i="1"/>
  <c r="H107" i="1"/>
  <c r="N107" i="1"/>
  <c r="E107" i="1" s="1"/>
  <c r="Q108" i="1"/>
  <c r="S108" i="1" s="1"/>
  <c r="L107" i="1"/>
  <c r="J108" i="1" l="1"/>
  <c r="M108" i="1" l="1"/>
  <c r="D108" i="1" s="1"/>
  <c r="F108" i="1" s="1"/>
  <c r="K108" i="1"/>
  <c r="R109" i="1"/>
  <c r="I108" i="1" l="1"/>
  <c r="N108" i="1"/>
  <c r="E108" i="1" s="1"/>
  <c r="H108" i="1"/>
  <c r="G108" i="1"/>
  <c r="Q109" i="1" l="1"/>
  <c r="S109" i="1" s="1"/>
  <c r="L108" i="1"/>
  <c r="J109" i="1" l="1"/>
  <c r="M109" i="1" l="1"/>
  <c r="D109" i="1" s="1"/>
  <c r="F109" i="1" s="1"/>
  <c r="K109" i="1"/>
  <c r="R110" i="1"/>
  <c r="G109" i="1" l="1"/>
  <c r="H109" i="1"/>
  <c r="N109" i="1"/>
  <c r="E109" i="1" s="1"/>
  <c r="I109" i="1"/>
  <c r="L109" i="1" s="1"/>
  <c r="Q110" i="1" l="1"/>
  <c r="S110" i="1" s="1"/>
  <c r="J110" i="1" l="1"/>
  <c r="M110" i="1" l="1"/>
  <c r="D110" i="1" s="1"/>
  <c r="F110" i="1" s="1"/>
  <c r="K110" i="1"/>
  <c r="R111" i="1"/>
  <c r="I110" i="1" l="1"/>
  <c r="N110" i="1"/>
  <c r="E110" i="1" s="1"/>
  <c r="G110" i="1"/>
  <c r="H110" i="1"/>
  <c r="Q111" i="1" l="1"/>
  <c r="S111" i="1" s="1"/>
  <c r="L110" i="1"/>
  <c r="J111" i="1" l="1"/>
  <c r="K111" i="1" l="1"/>
  <c r="R112" i="1"/>
  <c r="M111" i="1"/>
  <c r="D111" i="1" s="1"/>
  <c r="F111" i="1" s="1"/>
  <c r="I111" i="1" l="1"/>
  <c r="N111" i="1"/>
  <c r="E111" i="1" s="1"/>
  <c r="G111" i="1"/>
  <c r="H111" i="1"/>
  <c r="Q112" i="1" l="1"/>
  <c r="S112" i="1" s="1"/>
  <c r="L111" i="1"/>
  <c r="J112" i="1" l="1"/>
  <c r="K112" i="1" l="1"/>
  <c r="R113" i="1"/>
  <c r="M112" i="1"/>
  <c r="D112" i="1" s="1"/>
  <c r="F112" i="1" s="1"/>
  <c r="N112" i="1" l="1"/>
  <c r="E112" i="1" s="1"/>
  <c r="I112" i="1"/>
  <c r="G112" i="1"/>
  <c r="H112" i="1"/>
  <c r="Q113" i="1" l="1"/>
  <c r="S113" i="1" s="1"/>
  <c r="L112" i="1"/>
  <c r="J113" i="1" l="1"/>
  <c r="K113" i="1" l="1"/>
  <c r="M113" i="1"/>
  <c r="D113" i="1" s="1"/>
  <c r="F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F114" i="1" s="1"/>
  <c r="K114" i="1"/>
  <c r="I114" i="1" l="1"/>
  <c r="Q115" i="1" s="1"/>
  <c r="N114" i="1"/>
  <c r="E114" i="1" s="1"/>
  <c r="H114" i="1"/>
  <c r="G114" i="1"/>
  <c r="L114" i="1" l="1"/>
  <c r="S115" i="1"/>
  <c r="J115" i="1" s="1"/>
  <c r="R116" i="1" l="1"/>
  <c r="M115" i="1"/>
  <c r="D115" i="1" s="1"/>
  <c r="K115" i="1"/>
  <c r="I115" i="1" s="1"/>
  <c r="L115" i="1" s="1"/>
  <c r="H115" i="1" l="1"/>
  <c r="F115" i="1"/>
  <c r="N115" i="1"/>
  <c r="E115" i="1" s="1"/>
  <c r="G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F117" i="1" s="1"/>
  <c r="G117" i="1" l="1"/>
  <c r="H117" i="1"/>
  <c r="N117" i="1"/>
  <c r="E117" i="1" s="1"/>
  <c r="I117" i="1"/>
  <c r="L117" i="1" s="1"/>
  <c r="Q118" i="1" l="1"/>
  <c r="S118" i="1" l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l="1"/>
  <c r="J119" i="1" s="1"/>
  <c r="K119" i="1" l="1"/>
  <c r="M119" i="1"/>
  <c r="D119" i="1" s="1"/>
  <c r="F119" i="1" s="1"/>
  <c r="R120" i="1"/>
  <c r="H119" i="1" l="1"/>
  <c r="G119" i="1"/>
  <c r="I119" i="1"/>
  <c r="N119" i="1"/>
  <c r="E119" i="1" s="1"/>
  <c r="Q120" i="1" l="1"/>
  <c r="L119" i="1"/>
  <c r="S120" i="1" l="1"/>
  <c r="J120" i="1" s="1"/>
  <c r="M120" i="1" l="1"/>
  <c r="D120" i="1" s="1"/>
  <c r="F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s="1"/>
  <c r="M121" i="1" l="1"/>
  <c r="D121" i="1" s="1"/>
  <c r="F121" i="1" s="1"/>
  <c r="R122" i="1"/>
  <c r="K121" i="1"/>
  <c r="I121" i="1" l="1"/>
  <c r="N121" i="1"/>
  <c r="E121" i="1" s="1"/>
  <c r="H121" i="1"/>
  <c r="G121" i="1"/>
  <c r="Q122" i="1" l="1"/>
  <c r="L121" i="1"/>
  <c r="S122" i="1" l="1"/>
  <c r="J122" i="1" s="1"/>
  <c r="M122" i="1" l="1"/>
  <c r="D122" i="1" s="1"/>
  <c r="F122" i="1" s="1"/>
  <c r="R123" i="1"/>
  <c r="K122" i="1"/>
  <c r="N122" i="1" l="1"/>
  <c r="E122" i="1" s="1"/>
  <c r="I122" i="1"/>
  <c r="L122" i="1" s="1"/>
  <c r="H122" i="1"/>
  <c r="G122" i="1"/>
  <c r="Q123" i="1" l="1"/>
  <c r="S123" i="1" l="1"/>
  <c r="J123" i="1" s="1"/>
  <c r="R124" i="1" l="1"/>
  <c r="M123" i="1"/>
  <c r="D123" i="1" s="1"/>
  <c r="F123" i="1" s="1"/>
  <c r="K123" i="1"/>
  <c r="I123" i="1" l="1"/>
  <c r="N123" i="1"/>
  <c r="E123" i="1" s="1"/>
  <c r="H123" i="1"/>
  <c r="G123" i="1"/>
  <c r="Q124" i="1" l="1"/>
  <c r="L123" i="1"/>
  <c r="S124" i="1" l="1"/>
  <c r="J124" i="1" s="1"/>
  <c r="R125" i="1" l="1"/>
  <c r="K124" i="1"/>
  <c r="M124" i="1"/>
  <c r="D124" i="1" s="1"/>
  <c r="F124" i="1" s="1"/>
  <c r="G124" i="1" l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F125" i="1" s="1"/>
  <c r="K125" i="1"/>
  <c r="I125" i="1" l="1"/>
  <c r="L125" i="1" s="1"/>
  <c r="N125" i="1"/>
  <c r="E125" i="1" s="1"/>
  <c r="H125" i="1"/>
  <c r="G125" i="1"/>
  <c r="Q126" i="1" l="1"/>
  <c r="S126" i="1" s="1"/>
  <c r="J126" i="1" s="1"/>
  <c r="M126" i="1" l="1"/>
  <c r="D126" i="1" s="1"/>
  <c r="F126" i="1" s="1"/>
  <c r="K126" i="1"/>
  <c r="R127" i="1"/>
  <c r="I126" i="1" l="1"/>
  <c r="N126" i="1"/>
  <c r="E126" i="1" s="1"/>
  <c r="H126" i="1"/>
  <c r="G126" i="1"/>
  <c r="Q127" i="1" l="1"/>
  <c r="L126" i="1"/>
  <c r="S127" i="1" l="1"/>
  <c r="J127" i="1" s="1"/>
  <c r="K127" i="1" l="1"/>
  <c r="R128" i="1"/>
  <c r="M127" i="1"/>
  <c r="D127" i="1" s="1"/>
  <c r="F127" i="1" s="1"/>
  <c r="I127" i="1" l="1"/>
  <c r="N127" i="1"/>
  <c r="E127" i="1" s="1"/>
  <c r="G127" i="1"/>
  <c r="H127" i="1"/>
  <c r="Q128" i="1" l="1"/>
  <c r="L127" i="1"/>
  <c r="S128" i="1" l="1"/>
  <c r="J128" i="1" s="1"/>
  <c r="M128" i="1" l="1"/>
  <c r="D128" i="1" s="1"/>
  <c r="F128" i="1" s="1"/>
  <c r="R129" i="1"/>
  <c r="K128" i="1"/>
  <c r="I128" i="1" l="1"/>
  <c r="Q129" i="1" s="1"/>
  <c r="N128" i="1"/>
  <c r="E128" i="1" s="1"/>
  <c r="H128" i="1"/>
  <c r="G128" i="1"/>
  <c r="L128" i="1" l="1"/>
  <c r="S129" i="1"/>
  <c r="J129" i="1" s="1"/>
  <c r="K129" i="1" l="1"/>
  <c r="M129" i="1"/>
  <c r="D129" i="1" s="1"/>
  <c r="F129" i="1" s="1"/>
  <c r="R130" i="1"/>
  <c r="H129" i="1" l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F130" i="1" s="1"/>
  <c r="L129" i="1"/>
  <c r="H130" i="1" l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F131" i="1" s="1"/>
  <c r="L130" i="1"/>
  <c r="G131" i="1" l="1"/>
  <c r="H131" i="1"/>
  <c r="I131" i="1"/>
  <c r="Q132" i="1" s="1"/>
  <c r="S132" i="1" s="1"/>
  <c r="J132" i="1" s="1"/>
  <c r="N131" i="1"/>
  <c r="E131" i="1" s="1"/>
  <c r="M132" i="1" l="1"/>
  <c r="D132" i="1" s="1"/>
  <c r="F132" i="1" s="1"/>
  <c r="K132" i="1"/>
  <c r="R133" i="1"/>
  <c r="L131" i="1"/>
  <c r="I132" i="1" l="1"/>
  <c r="Q133" i="1" s="1"/>
  <c r="S133" i="1" s="1"/>
  <c r="J133" i="1" s="1"/>
  <c r="N132" i="1"/>
  <c r="E132" i="1" s="1"/>
  <c r="G132" i="1"/>
  <c r="H132" i="1"/>
  <c r="L132" i="1" l="1"/>
  <c r="K133" i="1"/>
  <c r="R134" i="1"/>
  <c r="M133" i="1"/>
  <c r="D133" i="1" s="1"/>
  <c r="F133" i="1" s="1"/>
  <c r="G133" i="1" l="1"/>
  <c r="H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F134" i="1" s="1"/>
  <c r="H134" i="1" l="1"/>
  <c r="G134" i="1"/>
  <c r="I134" i="1"/>
  <c r="Q135" i="1" s="1"/>
  <c r="S135" i="1" s="1"/>
  <c r="J135" i="1" s="1"/>
  <c r="N134" i="1"/>
  <c r="E134" i="1" s="1"/>
  <c r="M135" i="1" l="1"/>
  <c r="D135" i="1" s="1"/>
  <c r="F135" i="1" s="1"/>
  <c r="R136" i="1"/>
  <c r="K135" i="1"/>
  <c r="L134" i="1"/>
  <c r="I135" i="1" l="1"/>
  <c r="L135" i="1" s="1"/>
  <c r="N135" i="1"/>
  <c r="E135" i="1" s="1"/>
  <c r="H135" i="1"/>
  <c r="G135" i="1"/>
  <c r="Q136" i="1" l="1"/>
  <c r="S136" i="1" s="1"/>
  <c r="J136" i="1" s="1"/>
  <c r="R137" i="1" s="1"/>
  <c r="K136" i="1" l="1"/>
  <c r="I136" i="1" s="1"/>
  <c r="L136" i="1" s="1"/>
  <c r="M136" i="1"/>
  <c r="D136" i="1" s="1"/>
  <c r="H136" i="1" l="1"/>
  <c r="F136" i="1"/>
  <c r="G136" i="1"/>
  <c r="N136" i="1"/>
  <c r="E136" i="1" s="1"/>
  <c r="Q137" i="1"/>
  <c r="S137" i="1" s="1"/>
  <c r="J137" i="1" s="1"/>
  <c r="K137" i="1" l="1"/>
  <c r="M137" i="1"/>
  <c r="D137" i="1" s="1"/>
  <c r="F137" i="1" s="1"/>
  <c r="R138" i="1"/>
  <c r="H137" i="1" l="1"/>
  <c r="G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F138" i="1" s="1"/>
  <c r="I138" i="1" l="1"/>
  <c r="Q139" i="1" s="1"/>
  <c r="S139" i="1" s="1"/>
  <c r="J139" i="1" s="1"/>
  <c r="N138" i="1"/>
  <c r="E138" i="1" s="1"/>
  <c r="H138" i="1"/>
  <c r="G138" i="1"/>
  <c r="K139" i="1" l="1"/>
  <c r="M139" i="1"/>
  <c r="D139" i="1" s="1"/>
  <c r="F139" i="1" s="1"/>
  <c r="R140" i="1"/>
  <c r="L138" i="1"/>
  <c r="G139" i="1" l="1"/>
  <c r="H139" i="1"/>
  <c r="I139" i="1"/>
  <c r="Q140" i="1" s="1"/>
  <c r="S140" i="1" s="1"/>
  <c r="J140" i="1" s="1"/>
  <c r="N139" i="1"/>
  <c r="E139" i="1" s="1"/>
  <c r="R141" i="1" l="1"/>
  <c r="M140" i="1"/>
  <c r="D140" i="1" s="1"/>
  <c r="F140" i="1" s="1"/>
  <c r="K140" i="1"/>
  <c r="L139" i="1"/>
  <c r="I140" i="1" l="1"/>
  <c r="Q141" i="1" s="1"/>
  <c r="S141" i="1" s="1"/>
  <c r="J141" i="1" s="1"/>
  <c r="N140" i="1"/>
  <c r="E140" i="1" s="1"/>
  <c r="G140" i="1"/>
  <c r="H140" i="1"/>
  <c r="L140" i="1" l="1"/>
  <c r="M141" i="1"/>
  <c r="D141" i="1" s="1"/>
  <c r="F141" i="1" s="1"/>
  <c r="K141" i="1"/>
  <c r="I141" i="1" s="1"/>
  <c r="R142" i="1"/>
  <c r="G141" i="1" l="1"/>
  <c r="N141" i="1"/>
  <c r="E141" i="1" s="1"/>
  <c r="L141" i="1"/>
  <c r="H141" i="1"/>
  <c r="Q142" i="1" l="1"/>
  <c r="S142" i="1" s="1"/>
  <c r="J142" i="1" l="1"/>
  <c r="R143" i="1" l="1"/>
  <c r="M142" i="1"/>
  <c r="D142" i="1" s="1"/>
  <c r="F142" i="1" s="1"/>
  <c r="K142" i="1"/>
  <c r="N142" i="1" l="1"/>
  <c r="E142" i="1" s="1"/>
  <c r="I142" i="1"/>
  <c r="L142" i="1" s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F145" i="1" s="1"/>
  <c r="K145" i="1"/>
  <c r="I145" i="1" s="1"/>
  <c r="R146" i="1"/>
  <c r="G145" i="1" l="1"/>
  <c r="N145" i="1"/>
  <c r="E145" i="1" s="1"/>
  <c r="L145" i="1"/>
  <c r="H145" i="1"/>
  <c r="Q146" i="1" l="1"/>
  <c r="S146" i="1" s="1"/>
  <c r="J146" i="1" l="1"/>
  <c r="K146" i="1" l="1"/>
  <c r="I146" i="1" s="1"/>
  <c r="M146" i="1"/>
  <c r="D146" i="1" s="1"/>
  <c r="F146" i="1" s="1"/>
  <c r="R147" i="1"/>
  <c r="G146" i="1" l="1"/>
  <c r="H146" i="1"/>
  <c r="L146" i="1"/>
  <c r="N146" i="1"/>
  <c r="E146" i="1" s="1"/>
  <c r="Q147" i="1" l="1"/>
  <c r="S147" i="1" s="1"/>
  <c r="J147" i="1" l="1"/>
  <c r="K147" i="1" l="1"/>
  <c r="I147" i="1" s="1"/>
  <c r="R148" i="1"/>
  <c r="M147" i="1"/>
  <c r="D147" i="1" s="1"/>
  <c r="F147" i="1" s="1"/>
  <c r="G147" i="1" l="1"/>
  <c r="H147" i="1"/>
  <c r="L147" i="1"/>
  <c r="N147" i="1"/>
  <c r="E147" i="1" s="1"/>
  <c r="Q148" i="1" l="1"/>
  <c r="S148" i="1" s="1"/>
  <c r="J148" i="1" l="1"/>
  <c r="R149" i="1" l="1"/>
  <c r="K148" i="1"/>
  <c r="I148" i="1" s="1"/>
  <c r="M148" i="1"/>
  <c r="D148" i="1" s="1"/>
  <c r="F148" i="1" s="1"/>
  <c r="G148" i="1" l="1"/>
  <c r="L148" i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F149" i="1" s="1"/>
  <c r="G149" i="1" l="1"/>
  <c r="H149" i="1"/>
  <c r="L149" i="1"/>
  <c r="N149" i="1"/>
  <c r="E149" i="1" s="1"/>
  <c r="Q150" i="1" l="1"/>
  <c r="S150" i="1" s="1"/>
  <c r="J150" i="1" l="1"/>
  <c r="K150" i="1" l="1"/>
  <c r="I150" i="1" s="1"/>
  <c r="M150" i="1"/>
  <c r="D150" i="1" s="1"/>
  <c r="F150" i="1" s="1"/>
  <c r="R151" i="1"/>
  <c r="G150" i="1" l="1"/>
  <c r="L150" i="1"/>
  <c r="H150" i="1"/>
  <c r="N150" i="1"/>
  <c r="E150" i="1" s="1"/>
  <c r="Q151" i="1" l="1"/>
  <c r="S151" i="1" s="1"/>
  <c r="J151" i="1" l="1"/>
  <c r="K151" i="1" l="1"/>
  <c r="I151" i="1" s="1"/>
  <c r="M151" i="1"/>
  <c r="D151" i="1" s="1"/>
  <c r="F151" i="1" s="1"/>
  <c r="R152" i="1"/>
  <c r="G151" i="1" l="1"/>
  <c r="L151" i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F152" i="1" s="1"/>
  <c r="G152" i="1" l="1"/>
  <c r="H152" i="1"/>
  <c r="L152" i="1"/>
  <c r="N152" i="1"/>
  <c r="E152" i="1" s="1"/>
  <c r="Q153" i="1" l="1"/>
  <c r="S153" i="1" s="1"/>
  <c r="J153" i="1" l="1"/>
  <c r="M153" i="1" l="1"/>
  <c r="D153" i="1" s="1"/>
  <c r="F153" i="1" s="1"/>
  <c r="R154" i="1"/>
  <c r="K153" i="1"/>
  <c r="I153" i="1" s="1"/>
  <c r="G153" i="1" l="1"/>
  <c r="N153" i="1"/>
  <c r="E153" i="1" s="1"/>
  <c r="L153" i="1"/>
  <c r="H153" i="1"/>
  <c r="Q154" i="1" l="1"/>
  <c r="S154" i="1" s="1"/>
  <c r="J154" i="1" l="1"/>
  <c r="K154" i="1" l="1"/>
  <c r="I154" i="1" s="1"/>
  <c r="M154" i="1"/>
  <c r="D154" i="1" s="1"/>
  <c r="F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F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R158" i="1"/>
  <c r="K157" i="1"/>
  <c r="I157" i="1" s="1"/>
  <c r="H157" i="1" l="1"/>
  <c r="F157" i="1"/>
  <c r="L157" i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F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F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F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F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F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F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F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F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l="1"/>
  <c r="F167" i="1"/>
  <c r="N167" i="1"/>
  <c r="E167" i="1" s="1"/>
  <c r="L167" i="1"/>
  <c r="G167" i="1"/>
  <c r="Q168" i="1"/>
  <c r="S168" i="1" s="1"/>
  <c r="J168" i="1" l="1"/>
  <c r="M168" i="1" l="1"/>
  <c r="D168" i="1" s="1"/>
  <c r="F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K169" i="1"/>
  <c r="I169" i="1" s="1"/>
  <c r="H169" i="1" l="1"/>
  <c r="F169" i="1"/>
  <c r="G169" i="1"/>
  <c r="N169" i="1"/>
  <c r="E169" i="1" s="1"/>
  <c r="L169" i="1"/>
  <c r="Q170" i="1"/>
  <c r="S170" i="1" s="1"/>
  <c r="J170" i="1" l="1"/>
  <c r="K170" i="1" l="1"/>
  <c r="I170" i="1" s="1"/>
  <c r="M170" i="1"/>
  <c r="D170" i="1" s="1"/>
  <c r="F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R172" i="1"/>
  <c r="G171" i="1" l="1"/>
  <c r="F171" i="1"/>
  <c r="H171" i="1"/>
  <c r="N171" i="1"/>
  <c r="E171" i="1" s="1"/>
  <c r="Q172" i="1"/>
  <c r="S172" i="1" s="1"/>
  <c r="J172" i="1" l="1"/>
  <c r="M172" i="1" l="1"/>
  <c r="D172" i="1" s="1"/>
  <c r="F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R176" i="1"/>
  <c r="G175" i="1" l="1"/>
  <c r="F175" i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R177" i="1"/>
  <c r="G176" i="1" l="1"/>
  <c r="F176" i="1"/>
  <c r="N176" i="1"/>
  <c r="E176" i="1" s="1"/>
  <c r="H176" i="1"/>
  <c r="Q177" i="1"/>
  <c r="S177" i="1" s="1"/>
  <c r="J177" i="1" l="1"/>
  <c r="M177" i="1" l="1"/>
  <c r="D177" i="1" s="1"/>
  <c r="F177" i="1" s="1"/>
  <c r="R178" i="1"/>
  <c r="K177" i="1"/>
  <c r="I177" i="1" l="1"/>
  <c r="Q178" i="1" s="1"/>
  <c r="S178" i="1" s="1"/>
  <c r="N177" i="1"/>
  <c r="E177" i="1" s="1"/>
  <c r="H177" i="1"/>
  <c r="G177" i="1"/>
  <c r="L177" i="1" l="1"/>
  <c r="J178" i="1"/>
  <c r="K178" i="1" l="1"/>
  <c r="M178" i="1"/>
  <c r="D178" i="1" s="1"/>
  <c r="F178" i="1" s="1"/>
  <c r="R179" i="1"/>
  <c r="H178" i="1" l="1"/>
  <c r="G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l="1"/>
  <c r="F181" i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R183" i="1"/>
  <c r="G182" i="1" l="1"/>
  <c r="F182" i="1"/>
  <c r="H182" i="1"/>
  <c r="N182" i="1"/>
  <c r="E182" i="1" s="1"/>
  <c r="L182" i="1"/>
  <c r="Q183" i="1"/>
  <c r="S183" i="1" s="1"/>
  <c r="J183" i="1" l="1"/>
  <c r="M183" i="1" l="1"/>
  <c r="D183" i="1" s="1"/>
  <c r="K183" i="1"/>
  <c r="I183" i="1" s="1"/>
  <c r="R184" i="1"/>
  <c r="H183" i="1" l="1"/>
  <c r="F183" i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F184" i="1" s="1"/>
  <c r="G184" i="1" l="1"/>
  <c r="Q185" i="1"/>
  <c r="S185" i="1" s="1"/>
  <c r="H184" i="1"/>
  <c r="N184" i="1"/>
  <c r="E184" i="1" s="1"/>
  <c r="J185" i="1" l="1"/>
  <c r="L184" i="1"/>
  <c r="R186" i="1" l="1"/>
  <c r="M185" i="1"/>
  <c r="D185" i="1" s="1"/>
  <c r="F185" i="1" s="1"/>
  <c r="K185" i="1"/>
  <c r="I185" i="1" s="1"/>
  <c r="G185" i="1" l="1"/>
  <c r="N185" i="1"/>
  <c r="E185" i="1" s="1"/>
  <c r="L185" i="1"/>
  <c r="H185" i="1"/>
  <c r="Q186" i="1" l="1"/>
  <c r="S186" i="1" s="1"/>
  <c r="J186" i="1" l="1"/>
  <c r="R187" i="1" l="1"/>
  <c r="M186" i="1"/>
  <c r="D186" i="1" s="1"/>
  <c r="K186" i="1"/>
  <c r="I186" i="1" s="1"/>
  <c r="H186" i="1" l="1"/>
  <c r="F186" i="1"/>
  <c r="G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F188" i="1" s="1"/>
  <c r="G188" i="1" l="1"/>
  <c r="H188" i="1"/>
  <c r="Q189" i="1"/>
  <c r="S189" i="1" s="1"/>
  <c r="N188" i="1"/>
  <c r="E188" i="1" s="1"/>
  <c r="J189" i="1" l="1"/>
  <c r="L188" i="1"/>
  <c r="R190" i="1" l="1"/>
  <c r="M189" i="1"/>
  <c r="D189" i="1" s="1"/>
  <c r="F189" i="1" s="1"/>
  <c r="K189" i="1"/>
  <c r="I189" i="1" s="1"/>
  <c r="G189" i="1" l="1"/>
  <c r="N189" i="1"/>
  <c r="E189" i="1" s="1"/>
  <c r="H189" i="1"/>
  <c r="L189" i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l="1"/>
  <c r="F191" i="1"/>
  <c r="N191" i="1"/>
  <c r="E191" i="1" s="1"/>
  <c r="G191" i="1"/>
  <c r="L191" i="1"/>
  <c r="Q192" i="1"/>
  <c r="S192" i="1" s="1"/>
  <c r="J192" i="1" l="1"/>
  <c r="M192" i="1" l="1"/>
  <c r="D192" i="1" s="1"/>
  <c r="K192" i="1"/>
  <c r="I192" i="1" s="1"/>
  <c r="R193" i="1"/>
  <c r="G192" i="1" l="1"/>
  <c r="F192" i="1"/>
  <c r="H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F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F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F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H197" i="1" l="1"/>
  <c r="F197" i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F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F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F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l="1"/>
  <c r="F201" i="1"/>
  <c r="N201" i="1"/>
  <c r="E201" i="1" s="1"/>
  <c r="G201" i="1"/>
  <c r="L201" i="1"/>
  <c r="Q202" i="1"/>
  <c r="S202" i="1" s="1"/>
  <c r="J202" i="1" l="1"/>
  <c r="M202" i="1" l="1"/>
  <c r="D202" i="1" s="1"/>
  <c r="F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K203" i="1"/>
  <c r="I203" i="1" s="1"/>
  <c r="R204" i="1"/>
  <c r="G203" i="1" l="1"/>
  <c r="F203" i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F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<sst xmlns="http://schemas.openxmlformats.org/spreadsheetml/2006/main" count="44" uniqueCount="40">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</sst>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39190</c:v>
                </c:pt>
                <c:pt idx="30" formatCode="0">
                  <c:v>43410</c:v>
                </c:pt>
                <c:pt idx="31" formatCode="0">
                  <c:v>47710</c:v>
                </c:pt>
                <c:pt idx="32" formatCode="0">
                  <c:v>51997</c:v>
                </c:pt>
                <c:pt idx="33" formatCode="0">
                  <c:v>56174</c:v>
                </c:pt>
                <c:pt idx="34" formatCode="0">
                  <c:v>60149</c:v>
                </c:pt>
                <c:pt idx="35" formatCode="0">
                  <c:v>63839</c:v>
                </c:pt>
                <c:pt idx="36" formatCode="0">
                  <c:v>67175</c:v>
                </c:pt>
                <c:pt idx="37" formatCode="0">
                  <c:v>70106</c:v>
                </c:pt>
                <c:pt idx="38" formatCode="0">
                  <c:v>72598</c:v>
                </c:pt>
                <c:pt idx="39" formatCode="0">
                  <c:v>74634</c:v>
                </c:pt>
                <c:pt idx="40" formatCode="0">
                  <c:v>76210</c:v>
                </c:pt>
                <c:pt idx="41" formatCode="0">
                  <c:v>77336</c:v>
                </c:pt>
                <c:pt idx="42" formatCode="0">
                  <c:v>78030</c:v>
                </c:pt>
                <c:pt idx="43" formatCode="0">
                  <c:v>78316</c:v>
                </c:pt>
                <c:pt idx="44" formatCode="0">
                  <c:v>78316</c:v>
                </c:pt>
                <c:pt idx="45" formatCode="0">
                  <c:v>78316</c:v>
                </c:pt>
                <c:pt idx="46" formatCode="0">
                  <c:v>78316</c:v>
                </c:pt>
                <c:pt idx="47" formatCode="0">
                  <c:v>78316</c:v>
                </c:pt>
                <c:pt idx="48" formatCode="0">
                  <c:v>78316</c:v>
                </c:pt>
                <c:pt idx="49" formatCode="0">
                  <c:v>78316</c:v>
                </c:pt>
                <c:pt idx="50" formatCode="0">
                  <c:v>78316</c:v>
                </c:pt>
                <c:pt idx="51" formatCode="0">
                  <c:v>78316</c:v>
                </c:pt>
                <c:pt idx="52" formatCode="0">
                  <c:v>78316</c:v>
                </c:pt>
                <c:pt idx="53" formatCode="0">
                  <c:v>78316</c:v>
                </c:pt>
                <c:pt idx="54" formatCode="0">
                  <c:v>78316</c:v>
                </c:pt>
                <c:pt idx="55">
                  <c:v>78316</c:v>
                </c:pt>
                <c:pt idx="56">
                  <c:v>78316</c:v>
                </c:pt>
                <c:pt idx="57">
                  <c:v>78316</c:v>
                </c:pt>
                <c:pt idx="58">
                  <c:v>78316</c:v>
                </c:pt>
                <c:pt idx="59">
                  <c:v>78316</c:v>
                </c:pt>
                <c:pt idx="60">
                  <c:v>78316</c:v>
                </c:pt>
                <c:pt idx="61">
                  <c:v>78316</c:v>
                </c:pt>
                <c:pt idx="62">
                  <c:v>78316</c:v>
                </c:pt>
                <c:pt idx="63">
                  <c:v>78316</c:v>
                </c:pt>
                <c:pt idx="64">
                  <c:v>78316</c:v>
                </c:pt>
                <c:pt idx="65">
                  <c:v>78316</c:v>
                </c:pt>
                <c:pt idx="66">
                  <c:v>78316</c:v>
                </c:pt>
                <c:pt idx="67">
                  <c:v>78316</c:v>
                </c:pt>
                <c:pt idx="68">
                  <c:v>78316</c:v>
                </c:pt>
                <c:pt idx="69">
                  <c:v>78316</c:v>
                </c:pt>
                <c:pt idx="70">
                  <c:v>78316</c:v>
                </c:pt>
                <c:pt idx="71">
                  <c:v>78316</c:v>
                </c:pt>
                <c:pt idx="72">
                  <c:v>78316</c:v>
                </c:pt>
                <c:pt idx="73">
                  <c:v>78316</c:v>
                </c:pt>
                <c:pt idx="74">
                  <c:v>78316</c:v>
                </c:pt>
                <c:pt idx="75">
                  <c:v>78316</c:v>
                </c:pt>
                <c:pt idx="76">
                  <c:v>78316</c:v>
                </c:pt>
                <c:pt idx="77">
                  <c:v>78316</c:v>
                </c:pt>
                <c:pt idx="78">
                  <c:v>78316</c:v>
                </c:pt>
                <c:pt idx="79">
                  <c:v>78316</c:v>
                </c:pt>
                <c:pt idx="80">
                  <c:v>78316</c:v>
                </c:pt>
                <c:pt idx="81">
                  <c:v>78316</c:v>
                </c:pt>
                <c:pt idx="82">
                  <c:v>78316</c:v>
                </c:pt>
                <c:pt idx="83">
                  <c:v>78316</c:v>
                </c:pt>
                <c:pt idx="84">
                  <c:v>78316</c:v>
                </c:pt>
                <c:pt idx="85">
                  <c:v>78316</c:v>
                </c:pt>
                <c:pt idx="86">
                  <c:v>78316</c:v>
                </c:pt>
                <c:pt idx="87">
                  <c:v>78316</c:v>
                </c:pt>
                <c:pt idx="88">
                  <c:v>78316</c:v>
                </c:pt>
                <c:pt idx="89">
                  <c:v>78316</c:v>
                </c:pt>
                <c:pt idx="90">
                  <c:v>78316</c:v>
                </c:pt>
                <c:pt idx="91">
                  <c:v>78316</c:v>
                </c:pt>
                <c:pt idx="92">
                  <c:v>78316</c:v>
                </c:pt>
                <c:pt idx="93">
                  <c:v>78316</c:v>
                </c:pt>
                <c:pt idx="94">
                  <c:v>78316</c:v>
                </c:pt>
                <c:pt idx="95">
                  <c:v>78316</c:v>
                </c:pt>
                <c:pt idx="96">
                  <c:v>78316</c:v>
                </c:pt>
                <c:pt idx="97">
                  <c:v>78316</c:v>
                </c:pt>
                <c:pt idx="98">
                  <c:v>78316</c:v>
                </c:pt>
                <c:pt idx="99">
                  <c:v>78316</c:v>
                </c:pt>
                <c:pt idx="100">
                  <c:v>78316</c:v>
                </c:pt>
                <c:pt idx="101">
                  <c:v>78316</c:v>
                </c:pt>
                <c:pt idx="102">
                  <c:v>78316</c:v>
                </c:pt>
                <c:pt idx="103">
                  <c:v>78316</c:v>
                </c:pt>
                <c:pt idx="104">
                  <c:v>78316</c:v>
                </c:pt>
                <c:pt idx="105">
                  <c:v>78316</c:v>
                </c:pt>
                <c:pt idx="106">
                  <c:v>78316</c:v>
                </c:pt>
                <c:pt idx="107">
                  <c:v>78316</c:v>
                </c:pt>
                <c:pt idx="108">
                  <c:v>78316</c:v>
                </c:pt>
                <c:pt idx="109">
                  <c:v>78316</c:v>
                </c:pt>
                <c:pt idx="110">
                  <c:v>78316</c:v>
                </c:pt>
                <c:pt idx="111">
                  <c:v>78316</c:v>
                </c:pt>
                <c:pt idx="112">
                  <c:v>78316</c:v>
                </c:pt>
                <c:pt idx="113">
                  <c:v>78316</c:v>
                </c:pt>
                <c:pt idx="114">
                  <c:v>78316</c:v>
                </c:pt>
                <c:pt idx="115">
                  <c:v>78316</c:v>
                </c:pt>
                <c:pt idx="116">
                  <c:v>78316</c:v>
                </c:pt>
                <c:pt idx="117">
                  <c:v>78316</c:v>
                </c:pt>
                <c:pt idx="118">
                  <c:v>78316</c:v>
                </c:pt>
                <c:pt idx="119">
                  <c:v>78316</c:v>
                </c:pt>
                <c:pt idx="120">
                  <c:v>78316</c:v>
                </c:pt>
                <c:pt idx="121">
                  <c:v>78316</c:v>
                </c:pt>
                <c:pt idx="122">
                  <c:v>78316</c:v>
                </c:pt>
                <c:pt idx="123">
                  <c:v>78316</c:v>
                </c:pt>
                <c:pt idx="124">
                  <c:v>78316</c:v>
                </c:pt>
                <c:pt idx="125">
                  <c:v>78316</c:v>
                </c:pt>
                <c:pt idx="126">
                  <c:v>78316</c:v>
                </c:pt>
                <c:pt idx="127">
                  <c:v>78316</c:v>
                </c:pt>
                <c:pt idx="128">
                  <c:v>78316</c:v>
                </c:pt>
                <c:pt idx="129">
                  <c:v>78316</c:v>
                </c:pt>
                <c:pt idx="130">
                  <c:v>78316</c:v>
                </c:pt>
                <c:pt idx="131">
                  <c:v>78316</c:v>
                </c:pt>
                <c:pt idx="132">
                  <c:v>78316</c:v>
                </c:pt>
                <c:pt idx="133">
                  <c:v>78316</c:v>
                </c:pt>
                <c:pt idx="134">
                  <c:v>78316</c:v>
                </c:pt>
                <c:pt idx="135">
                  <c:v>78316</c:v>
                </c:pt>
                <c:pt idx="136">
                  <c:v>78316</c:v>
                </c:pt>
                <c:pt idx="137">
                  <c:v>78316</c:v>
                </c:pt>
                <c:pt idx="138">
                  <c:v>78316</c:v>
                </c:pt>
                <c:pt idx="139">
                  <c:v>78316</c:v>
                </c:pt>
                <c:pt idx="140">
                  <c:v>78316</c:v>
                </c:pt>
                <c:pt idx="141">
                  <c:v>78316</c:v>
                </c:pt>
                <c:pt idx="142">
                  <c:v>78316</c:v>
                </c:pt>
                <c:pt idx="143">
                  <c:v>78316</c:v>
                </c:pt>
                <c:pt idx="144">
                  <c:v>78316</c:v>
                </c:pt>
                <c:pt idx="145">
                  <c:v>78316</c:v>
                </c:pt>
                <c:pt idx="146">
                  <c:v>78316</c:v>
                </c:pt>
                <c:pt idx="147">
                  <c:v>78316</c:v>
                </c:pt>
                <c:pt idx="148">
                  <c:v>78316</c:v>
                </c:pt>
                <c:pt idx="149">
                  <c:v>78316</c:v>
                </c:pt>
                <c:pt idx="150">
                  <c:v>78316</c:v>
                </c:pt>
                <c:pt idx="151">
                  <c:v>78316</c:v>
                </c:pt>
                <c:pt idx="152">
                  <c:v>78316</c:v>
                </c:pt>
                <c:pt idx="153">
                  <c:v>78316</c:v>
                </c:pt>
                <c:pt idx="154">
                  <c:v>78316</c:v>
                </c:pt>
                <c:pt idx="155">
                  <c:v>78316</c:v>
                </c:pt>
                <c:pt idx="156">
                  <c:v>78316</c:v>
                </c:pt>
                <c:pt idx="157">
                  <c:v>78316</c:v>
                </c:pt>
                <c:pt idx="158">
                  <c:v>78316</c:v>
                </c:pt>
                <c:pt idx="159">
                  <c:v>78316</c:v>
                </c:pt>
                <c:pt idx="160">
                  <c:v>78316</c:v>
                </c:pt>
                <c:pt idx="161">
                  <c:v>78316</c:v>
                </c:pt>
                <c:pt idx="162">
                  <c:v>78316</c:v>
                </c:pt>
                <c:pt idx="163">
                  <c:v>78316</c:v>
                </c:pt>
                <c:pt idx="164">
                  <c:v>78316</c:v>
                </c:pt>
                <c:pt idx="165">
                  <c:v>78316</c:v>
                </c:pt>
                <c:pt idx="166">
                  <c:v>78316</c:v>
                </c:pt>
                <c:pt idx="167">
                  <c:v>78316</c:v>
                </c:pt>
                <c:pt idx="168">
                  <c:v>78316</c:v>
                </c:pt>
                <c:pt idx="169">
                  <c:v>78316</c:v>
                </c:pt>
                <c:pt idx="170">
                  <c:v>78316</c:v>
                </c:pt>
                <c:pt idx="171">
                  <c:v>78316</c:v>
                </c:pt>
                <c:pt idx="172">
                  <c:v>78316</c:v>
                </c:pt>
                <c:pt idx="173">
                  <c:v>78316</c:v>
                </c:pt>
                <c:pt idx="174">
                  <c:v>78316</c:v>
                </c:pt>
                <c:pt idx="175">
                  <c:v>78316</c:v>
                </c:pt>
                <c:pt idx="176">
                  <c:v>78316</c:v>
                </c:pt>
                <c:pt idx="177">
                  <c:v>78316</c:v>
                </c:pt>
                <c:pt idx="178">
                  <c:v>78316</c:v>
                </c:pt>
                <c:pt idx="179">
                  <c:v>78316</c:v>
                </c:pt>
                <c:pt idx="180">
                  <c:v>78316</c:v>
                </c:pt>
                <c:pt idx="181">
                  <c:v>78316</c:v>
                </c:pt>
                <c:pt idx="182">
                  <c:v>78316</c:v>
                </c:pt>
                <c:pt idx="183">
                  <c:v>78316</c:v>
                </c:pt>
                <c:pt idx="184">
                  <c:v>78316</c:v>
                </c:pt>
                <c:pt idx="185">
                  <c:v>78316</c:v>
                </c:pt>
                <c:pt idx="186">
                  <c:v>78316</c:v>
                </c:pt>
                <c:pt idx="187">
                  <c:v>78316</c:v>
                </c:pt>
                <c:pt idx="188">
                  <c:v>78316</c:v>
                </c:pt>
                <c:pt idx="189">
                  <c:v>78316</c:v>
                </c:pt>
                <c:pt idx="190">
                  <c:v>78316</c:v>
                </c:pt>
                <c:pt idx="191">
                  <c:v>78316</c:v>
                </c:pt>
                <c:pt idx="192">
                  <c:v>78316</c:v>
                </c:pt>
                <c:pt idx="193">
                  <c:v>78316</c:v>
                </c:pt>
                <c:pt idx="194">
                  <c:v>78316</c:v>
                </c:pt>
                <c:pt idx="195">
                  <c:v>78316</c:v>
                </c:pt>
                <c:pt idx="196">
                  <c:v>78316</c:v>
                </c:pt>
                <c:pt idx="197">
                  <c:v>78316</c:v>
                </c:pt>
                <c:pt idx="198">
                  <c:v>78316</c:v>
                </c:pt>
                <c:pt idx="199">
                  <c:v>78316</c:v>
                </c:pt>
                <c:pt idx="200">
                  <c:v>78316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33524</c:v>
                </c:pt>
                <c:pt idx="30" formatCode="0">
                  <c:v>37744</c:v>
                </c:pt>
                <c:pt idx="31" formatCode="0">
                  <c:v>42044</c:v>
                </c:pt>
                <c:pt idx="32" formatCode="0">
                  <c:v>46331</c:v>
                </c:pt>
                <c:pt idx="33" formatCode="0">
                  <c:v>50508</c:v>
                </c:pt>
                <c:pt idx="34" formatCode="0">
                  <c:v>54483</c:v>
                </c:pt>
                <c:pt idx="35" formatCode="0">
                  <c:v>58173</c:v>
                </c:pt>
                <c:pt idx="36" formatCode="0">
                  <c:v>61509</c:v>
                </c:pt>
                <c:pt idx="37" formatCode="0">
                  <c:v>64440</c:v>
                </c:pt>
                <c:pt idx="38" formatCode="0">
                  <c:v>66932</c:v>
                </c:pt>
                <c:pt idx="39" formatCode="0">
                  <c:v>68968</c:v>
                </c:pt>
                <c:pt idx="40" formatCode="0">
                  <c:v>70544</c:v>
                </c:pt>
                <c:pt idx="41" formatCode="0">
                  <c:v>71670</c:v>
                </c:pt>
                <c:pt idx="42" formatCode="0">
                  <c:v>72364</c:v>
                </c:pt>
                <c:pt idx="43" formatCode="0">
                  <c:v>72650</c:v>
                </c:pt>
                <c:pt idx="44" formatCode="0">
                  <c:v>72558</c:v>
                </c:pt>
                <c:pt idx="45" formatCode="0">
                  <c:v>72119</c:v>
                </c:pt>
                <c:pt idx="46" formatCode="0">
                  <c:v>71365</c:v>
                </c:pt>
                <c:pt idx="47" formatCode="0">
                  <c:v>70327</c:v>
                </c:pt>
                <c:pt idx="48" formatCode="0">
                  <c:v>69036</c:v>
                </c:pt>
                <c:pt idx="49" formatCode="0">
                  <c:v>67520</c:v>
                </c:pt>
                <c:pt idx="50" formatCode="0">
                  <c:v>65807</c:v>
                </c:pt>
                <c:pt idx="51" formatCode="0">
                  <c:v>63921</c:v>
                </c:pt>
                <c:pt idx="52" formatCode="0">
                  <c:v>61885</c:v>
                </c:pt>
                <c:pt idx="53" formatCode="0">
                  <c:v>59721</c:v>
                </c:pt>
                <c:pt idx="54" formatCode="0">
                  <c:v>57448</c:v>
                </c:pt>
                <c:pt idx="55">
                  <c:v>55085</c:v>
                </c:pt>
                <c:pt idx="56">
                  <c:v>52648</c:v>
                </c:pt>
                <c:pt idx="57">
                  <c:v>50154</c:v>
                </c:pt>
                <c:pt idx="58">
                  <c:v>47618</c:v>
                </c:pt>
                <c:pt idx="59">
                  <c:v>45054</c:v>
                </c:pt>
                <c:pt idx="60">
                  <c:v>42476</c:v>
                </c:pt>
                <c:pt idx="61">
                  <c:v>39897</c:v>
                </c:pt>
                <c:pt idx="62">
                  <c:v>37330</c:v>
                </c:pt>
                <c:pt idx="63">
                  <c:v>34787</c:v>
                </c:pt>
                <c:pt idx="64">
                  <c:v>32280</c:v>
                </c:pt>
                <c:pt idx="65">
                  <c:v>29820</c:v>
                </c:pt>
                <c:pt idx="66">
                  <c:v>27419</c:v>
                </c:pt>
                <c:pt idx="67">
                  <c:v>25087</c:v>
                </c:pt>
                <c:pt idx="68">
                  <c:v>22835</c:v>
                </c:pt>
                <c:pt idx="69">
                  <c:v>20672</c:v>
                </c:pt>
                <c:pt idx="70">
                  <c:v>18606</c:v>
                </c:pt>
                <c:pt idx="71">
                  <c:v>16645</c:v>
                </c:pt>
                <c:pt idx="72">
                  <c:v>14797</c:v>
                </c:pt>
                <c:pt idx="73">
                  <c:v>13066</c:v>
                </c:pt>
                <c:pt idx="74">
                  <c:v>11457</c:v>
                </c:pt>
                <c:pt idx="75">
                  <c:v>9972</c:v>
                </c:pt>
                <c:pt idx="76">
                  <c:v>8613</c:v>
                </c:pt>
                <c:pt idx="77">
                  <c:v>7380</c:v>
                </c:pt>
                <c:pt idx="78">
                  <c:v>6271</c:v>
                </c:pt>
                <c:pt idx="79">
                  <c:v>5283</c:v>
                </c:pt>
                <c:pt idx="80">
                  <c:v>4411</c:v>
                </c:pt>
                <c:pt idx="81">
                  <c:v>3649</c:v>
                </c:pt>
                <c:pt idx="82">
                  <c:v>2989</c:v>
                </c:pt>
                <c:pt idx="83">
                  <c:v>2425</c:v>
                </c:pt>
                <c:pt idx="84">
                  <c:v>1947</c:v>
                </c:pt>
                <c:pt idx="85">
                  <c:v>1547</c:v>
                </c:pt>
                <c:pt idx="86">
                  <c:v>1216</c:v>
                </c:pt>
                <c:pt idx="87">
                  <c:v>946</c:v>
                </c:pt>
                <c:pt idx="88">
                  <c:v>727</c:v>
                </c:pt>
                <c:pt idx="89">
                  <c:v>553</c:v>
                </c:pt>
                <c:pt idx="90">
                  <c:v>415</c:v>
                </c:pt>
                <c:pt idx="91">
                  <c:v>308</c:v>
                </c:pt>
                <c:pt idx="92">
                  <c:v>226</c:v>
                </c:pt>
                <c:pt idx="93">
                  <c:v>164</c:v>
                </c:pt>
                <c:pt idx="94">
                  <c:v>117</c:v>
                </c:pt>
                <c:pt idx="95">
                  <c:v>82</c:v>
                </c:pt>
                <c:pt idx="96">
                  <c:v>57</c:v>
                </c:pt>
                <c:pt idx="97">
                  <c:v>39</c:v>
                </c:pt>
                <c:pt idx="98">
                  <c:v>26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6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10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 formatCode="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L179" zoomScale="85" zoomScaleNormal="85" workbookViewId="0">
      <selection activeCell="S23" sqref="S23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120529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120525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120518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120499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120486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117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120447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120411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120365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120307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SUM(I23:I32)/COUNT(I23:I32)</f>
        <v>103060.7</v>
      </c>
      <c r="Q13" s="34">
        <f t="shared" ref="Q13:U13" si="9">SUM(J23:J32)/COUNT(J23:J32)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120269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120126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120049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119869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1.7419555667111309E-6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119460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118831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118381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117511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115357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29" t="s">
        <v>23</v>
      </c>
      <c r="Q22" s="130" t="s">
        <v>24</v>
      </c>
      <c r="R22" s="130" t="s">
        <v>25</v>
      </c>
      <c r="S22" s="132" t="s">
        <v>26</v>
      </c>
      <c r="T22" s="129" t="s">
        <v>33</v>
      </c>
      <c r="U22" s="130" t="s">
        <v>34</v>
      </c>
      <c r="V22" s="130" t="s">
        <v>1</v>
      </c>
      <c r="W22" s="130" t="s">
        <v>35</v>
      </c>
      <c r="X22" s="131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114459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3">
        <f t="shared" ref="P23:P54" si="10">R$17*((1+P$17-Q$17)*(1+P$17+S$17)-Q$17)</f>
        <v>1.7055641831902186E-6</v>
      </c>
      <c r="Q23" s="134">
        <f t="shared" ref="Q23:Q54" si="11">(1+P$17-Q$17)*(1+P$17+S$17)-R$17*((S$17*K22)+((I22+J22)*(1+P$17+S$17)))</f>
        <v>0.7927556059426305</v>
      </c>
      <c r="R23" s="134">
        <f t="shared" ref="R23:R54" si="12">-J22*(1+P$17+S$17)</f>
        <v>-4786.7622206858414</v>
      </c>
      <c r="S23" s="137">
        <f t="shared" ref="S23" si="13">INT((-Q23+SQRT((Q23^2)-(4*P23*R23)))/(2*P23))</f>
        <v>5961</v>
      </c>
      <c r="T23" s="46">
        <f>J23</f>
        <v>5678</v>
      </c>
      <c r="U23" s="76">
        <f>S23-T23</f>
        <v>283</v>
      </c>
      <c r="V23" s="135">
        <f t="shared" ref="V23:V32" si="14">U23/T23</f>
        <v>4.9841493483620991E-2</v>
      </c>
      <c r="W23" s="48">
        <f>U23</f>
        <v>283</v>
      </c>
      <c r="X23" s="136">
        <f>W23/T23</f>
        <v>4.9841493483620991E-2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112909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1.7055641831902186E-6</v>
      </c>
      <c r="Q24" s="56">
        <f t="shared" si="11"/>
        <v>0.79300605087840914</v>
      </c>
      <c r="R24" s="56">
        <f t="shared" si="12"/>
        <v>-5539.9991620575229</v>
      </c>
      <c r="S24" s="138">
        <f t="shared" ref="S24:S32" si="15">INT((-Q24+SQRT((Q24^2)-(4*P24*R24)))/(2*P24))</f>
        <v>6884</v>
      </c>
      <c r="T24" s="9">
        <f t="shared" ref="T24:T32" si="16">J24</f>
        <v>7036</v>
      </c>
      <c r="U24" s="2">
        <f t="shared" ref="U24:U32" si="17">S24-T24</f>
        <v>-152</v>
      </c>
      <c r="V24" s="128">
        <f t="shared" si="14"/>
        <v>-2.1603183627060828E-2</v>
      </c>
      <c r="W24" s="38">
        <f>W23+U24</f>
        <v>131</v>
      </c>
      <c r="X24" s="124">
        <f t="shared" ref="X24:X38" si="18">W24/T24</f>
        <v>1.8618533257532689E-2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110816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3">
        <f t="shared" si="10"/>
        <v>1.7055641831902186E-6</v>
      </c>
      <c r="Q25" s="122">
        <f t="shared" si="11"/>
        <v>0.79333237758093555</v>
      </c>
      <c r="R25" s="122">
        <f t="shared" si="12"/>
        <v>-6864.9936780973467</v>
      </c>
      <c r="S25" s="139">
        <f t="shared" si="15"/>
        <v>8498</v>
      </c>
      <c r="T25" s="11">
        <f t="shared" si="16"/>
        <v>9029</v>
      </c>
      <c r="U25" s="4">
        <f t="shared" si="17"/>
        <v>-531</v>
      </c>
      <c r="V25" s="127">
        <f t="shared" si="14"/>
        <v>-5.881049950160594E-2</v>
      </c>
      <c r="W25" s="18">
        <f t="shared" ref="W25:W32" si="19">W24+U25</f>
        <v>-400</v>
      </c>
      <c r="X25" s="125">
        <f t="shared" si="18"/>
        <v>-4.4301694539816146E-2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109198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1.7055641831902186E-6</v>
      </c>
      <c r="Q26" s="56">
        <f t="shared" si="11"/>
        <v>0.79350838824470893</v>
      </c>
      <c r="R26" s="56">
        <f t="shared" si="12"/>
        <v>-8809.5548492809758</v>
      </c>
      <c r="S26" s="138">
        <f t="shared" si="15"/>
        <v>10849</v>
      </c>
      <c r="T26" s="9">
        <f t="shared" si="16"/>
        <v>10265</v>
      </c>
      <c r="U26" s="2">
        <f t="shared" si="17"/>
        <v>584</v>
      </c>
      <c r="V26" s="128">
        <f t="shared" si="14"/>
        <v>5.6892352654651729E-2</v>
      </c>
      <c r="W26" s="38">
        <f t="shared" si="19"/>
        <v>184</v>
      </c>
      <c r="X26" s="124">
        <f t="shared" si="18"/>
        <v>1.7924987822698489E-2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106203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3">
        <f t="shared" si="10"/>
        <v>1.7055641831902186E-6</v>
      </c>
      <c r="Q27" s="122">
        <f t="shared" si="11"/>
        <v>0.79420883351828109</v>
      </c>
      <c r="R27" s="122">
        <f t="shared" si="12"/>
        <v>-10015.514511891595</v>
      </c>
      <c r="S27" s="139">
        <f t="shared" si="15"/>
        <v>12286</v>
      </c>
      <c r="T27" s="11">
        <f t="shared" si="16"/>
        <v>13050</v>
      </c>
      <c r="U27" s="4">
        <f t="shared" si="17"/>
        <v>-764</v>
      </c>
      <c r="V27" s="127">
        <f t="shared" si="14"/>
        <v>-5.8544061302681992E-2</v>
      </c>
      <c r="W27" s="18">
        <f t="shared" si="19"/>
        <v>-580</v>
      </c>
      <c r="X27" s="125">
        <f t="shared" si="18"/>
        <v>-4.4444444444444446E-2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102728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1.7055641831902186E-6</v>
      </c>
      <c r="Q28" s="56">
        <f t="shared" si="11"/>
        <v>0.7945716901731632</v>
      </c>
      <c r="R28" s="56">
        <f t="shared" si="12"/>
        <v>-12732.826534845135</v>
      </c>
      <c r="S28" s="138">
        <f t="shared" si="15"/>
        <v>15508</v>
      </c>
      <c r="T28" s="9">
        <f t="shared" si="16"/>
        <v>16139</v>
      </c>
      <c r="U28" s="2">
        <f t="shared" si="17"/>
        <v>-631</v>
      </c>
      <c r="V28" s="128">
        <f t="shared" si="14"/>
        <v>-3.9097837536402502E-2</v>
      </c>
      <c r="W28" s="38">
        <f t="shared" si="19"/>
        <v>-1211</v>
      </c>
      <c r="X28" s="124">
        <f t="shared" si="18"/>
        <v>-7.5035627981907188E-2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99514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3">
        <f t="shared" si="10"/>
        <v>1.7055641831902186E-6</v>
      </c>
      <c r="Q29" s="122">
        <f t="shared" si="11"/>
        <v>0.795230655218924</v>
      </c>
      <c r="R29" s="122">
        <f t="shared" si="12"/>
        <v>-15746.749995851773</v>
      </c>
      <c r="S29" s="139">
        <f t="shared" si="15"/>
        <v>19025</v>
      </c>
      <c r="T29" s="11">
        <f t="shared" si="16"/>
        <v>18829</v>
      </c>
      <c r="U29" s="4">
        <f t="shared" si="17"/>
        <v>196</v>
      </c>
      <c r="V29" s="127">
        <f t="shared" si="14"/>
        <v>1.0409474746401828E-2</v>
      </c>
      <c r="W29" s="18">
        <f t="shared" si="19"/>
        <v>-1015</v>
      </c>
      <c r="X29" s="125">
        <f t="shared" si="18"/>
        <v>-5.3906208508152316E-2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95779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1.7055641831902186E-6</v>
      </c>
      <c r="Q30" s="56">
        <f t="shared" si="11"/>
        <v>0.79617513465603562</v>
      </c>
      <c r="R30" s="56">
        <f t="shared" si="12"/>
        <v>-18371.37094441372</v>
      </c>
      <c r="S30" s="138">
        <f t="shared" si="15"/>
        <v>22034</v>
      </c>
      <c r="T30" s="9">
        <f t="shared" si="16"/>
        <v>21992</v>
      </c>
      <c r="U30" s="2">
        <f t="shared" si="17"/>
        <v>42</v>
      </c>
      <c r="V30" s="128">
        <f t="shared" si="14"/>
        <v>1.9097853765005456E-3</v>
      </c>
      <c r="W30" s="38">
        <f t="shared" si="19"/>
        <v>-973</v>
      </c>
      <c r="X30" s="124">
        <f t="shared" si="18"/>
        <v>-4.4243361222262641E-2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92564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3">
        <f t="shared" si="10"/>
        <v>1.7055641831902186E-6</v>
      </c>
      <c r="Q31" s="122">
        <f t="shared" si="11"/>
        <v>0.79720746863941383</v>
      </c>
      <c r="R31" s="122">
        <f t="shared" si="12"/>
        <v>-21457.495873893808</v>
      </c>
      <c r="S31" s="139">
        <f t="shared" si="15"/>
        <v>25522</v>
      </c>
      <c r="T31" s="11">
        <f t="shared" si="16"/>
        <v>24421</v>
      </c>
      <c r="U31" s="4">
        <f t="shared" si="17"/>
        <v>1101</v>
      </c>
      <c r="V31" s="127">
        <f t="shared" si="14"/>
        <v>4.5084148888251914E-2</v>
      </c>
      <c r="W31" s="18">
        <f t="shared" si="19"/>
        <v>128</v>
      </c>
      <c r="X31" s="125">
        <f t="shared" si="18"/>
        <v>5.2413906064452728E-3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86437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1.7055641831902186E-6</v>
      </c>
      <c r="Q32" s="89">
        <f t="shared" si="11"/>
        <v>0.79859377557405575</v>
      </c>
      <c r="R32" s="89">
        <f t="shared" si="12"/>
        <v>-23827.460291758853</v>
      </c>
      <c r="S32" s="140">
        <f t="shared" si="15"/>
        <v>28144</v>
      </c>
      <c r="T32" s="43">
        <f t="shared" si="16"/>
        <v>29470</v>
      </c>
      <c r="U32" s="71">
        <f t="shared" si="17"/>
        <v>-1326</v>
      </c>
      <c r="V32" s="141">
        <f t="shared" si="14"/>
        <v>-4.4994910078045472E-2</v>
      </c>
      <c r="W32" s="142">
        <f t="shared" si="19"/>
        <v>-1198</v>
      </c>
      <c r="X32" s="143">
        <f t="shared" si="18"/>
        <v>-4.0651510010179845E-2</v>
      </c>
    </row>
    <row r="33" spans="2:24" x14ac:dyDescent="0.25">
      <c r="B33" s="46">
        <v>29</v>
      </c>
      <c r="C33" s="54">
        <v>43914</v>
      </c>
      <c r="D33" s="51">
        <f>D32+IF(M33&gt;0,M33,0)</f>
        <v>39190</v>
      </c>
      <c r="E33" s="47">
        <f>E32+IF(N33&gt;0,N33,0)</f>
        <v>4057</v>
      </c>
      <c r="F33" s="66">
        <f>D33*(F$32/D$32)</f>
        <v>2577.6437272313296</v>
      </c>
      <c r="G33" s="69">
        <f t="shared" si="0"/>
        <v>8.3205245238277827E-4</v>
      </c>
      <c r="H33" s="94">
        <f t="shared" si="8"/>
        <v>1.1153802367941712</v>
      </c>
      <c r="I33" s="111">
        <f>INT((S$17*K33+I32)/(1+R$17*J33))</f>
        <v>81421</v>
      </c>
      <c r="J33" s="112">
        <f>S33</f>
        <v>33524</v>
      </c>
      <c r="K33" s="113">
        <f t="shared" ref="K33:K64" si="24">INT((Q$17*J33+K32)/(1+P$17+S$17))</f>
        <v>4057</v>
      </c>
      <c r="L33" s="104">
        <f t="shared" ref="L33" si="25">I33-I32</f>
        <v>-5016</v>
      </c>
      <c r="M33" s="48">
        <f t="shared" ref="M33" si="26">J33-J32</f>
        <v>4054</v>
      </c>
      <c r="N33" s="49">
        <f t="shared" ref="N33" si="27">K33-K32</f>
        <v>702</v>
      </c>
      <c r="P33" s="133">
        <f t="shared" si="10"/>
        <v>1.7055641831902186E-6</v>
      </c>
      <c r="Q33" s="134">
        <f t="shared" si="11"/>
        <v>0.80051333616598463</v>
      </c>
      <c r="R33" s="134">
        <f t="shared" si="12"/>
        <v>-28753.746971792039</v>
      </c>
      <c r="S33" s="66">
        <f>INT(((-Q33+SQRT((Q33^2)-(4*P33*R33)))/(2*P33)))</f>
        <v>33524</v>
      </c>
      <c r="T33" s="146">
        <v>35273</v>
      </c>
      <c r="U33" s="147">
        <f t="shared" ref="U33:U34" si="28">S33-T33</f>
        <v>-1749</v>
      </c>
      <c r="V33" s="135">
        <f t="shared" ref="V33:V34" si="29">U33/T33</f>
        <v>-4.9584668159782269E-2</v>
      </c>
      <c r="W33" s="147">
        <f t="shared" ref="W33:W34" si="30">W32+U33</f>
        <v>-2947</v>
      </c>
      <c r="X33" s="136">
        <f t="shared" si="18"/>
        <v>-8.3548323079976186E-2</v>
      </c>
    </row>
    <row r="34" spans="2:24" x14ac:dyDescent="0.25">
      <c r="B34" s="9">
        <v>30</v>
      </c>
      <c r="C34" s="22">
        <v>43915</v>
      </c>
      <c r="D34" s="52">
        <f t="shared" ref="D34:D97" si="31">D33+IF(M34&gt;0,M34,0)</f>
        <v>43410</v>
      </c>
      <c r="E34" s="5">
        <f t="shared" ref="E34:E97" si="32">E33+IF(N34&gt;0,N34,0)</f>
        <v>4855</v>
      </c>
      <c r="F34" s="67">
        <f t="shared" ref="F34:F97" si="33">D34*(F$32/D$32)</f>
        <v>2855.2057718579235</v>
      </c>
      <c r="G34" s="28">
        <f t="shared" si="0"/>
        <v>9.2164830206523107E-4</v>
      </c>
      <c r="H34" s="92">
        <f t="shared" si="8"/>
        <v>1.1076805307476396</v>
      </c>
      <c r="I34" s="52">
        <f t="shared" ref="I34:I64" si="34">INT((S$17*K34+I33)/(1+R$17*J34))</f>
        <v>76105</v>
      </c>
      <c r="J34" s="38">
        <f t="shared" ref="J34:J97" si="35">S34</f>
        <v>37744</v>
      </c>
      <c r="K34" s="37">
        <f t="shared" si="24"/>
        <v>4855</v>
      </c>
      <c r="L34" s="105">
        <f t="shared" ref="L34:L97" si="36">I34-I33</f>
        <v>-5316</v>
      </c>
      <c r="M34" s="38">
        <f t="shared" ref="M34:M97" si="37">J34-J33</f>
        <v>4220</v>
      </c>
      <c r="N34" s="37">
        <f t="shared" ref="N34:N97" si="38">K34-K33</f>
        <v>798</v>
      </c>
      <c r="P34" s="57">
        <f t="shared" si="10"/>
        <v>1.7055641831902186E-6</v>
      </c>
      <c r="Q34" s="56">
        <f t="shared" si="11"/>
        <v>0.8022270038291337</v>
      </c>
      <c r="R34" s="56">
        <f t="shared" si="12"/>
        <v>-32709.216609513282</v>
      </c>
      <c r="S34" s="138">
        <f t="shared" ref="S34:S97" si="39">INT(((-Q34+SQRT((Q34^2)-(4*P34*R34)))/(2*P34)))</f>
        <v>37744</v>
      </c>
      <c r="T34" s="148">
        <v>40501</v>
      </c>
      <c r="U34" s="149">
        <f t="shared" si="28"/>
        <v>-2757</v>
      </c>
      <c r="V34" s="128">
        <f t="shared" si="29"/>
        <v>-6.8072393274240139E-2</v>
      </c>
      <c r="W34" s="149">
        <f t="shared" si="30"/>
        <v>-5704</v>
      </c>
      <c r="X34" s="145">
        <f t="shared" si="18"/>
        <v>-0.14083602874003112</v>
      </c>
    </row>
    <row r="35" spans="2:24" x14ac:dyDescent="0.25">
      <c r="B35" s="11">
        <v>31</v>
      </c>
      <c r="C35" s="21">
        <v>43916</v>
      </c>
      <c r="D35" s="53">
        <f t="shared" si="31"/>
        <v>47710</v>
      </c>
      <c r="E35" s="35">
        <f t="shared" si="32"/>
        <v>5752</v>
      </c>
      <c r="F35" s="68">
        <f t="shared" si="33"/>
        <v>3138.0296561930786</v>
      </c>
      <c r="G35" s="27">
        <f t="shared" si="0"/>
        <v>1.0129426512677302E-3</v>
      </c>
      <c r="H35" s="91">
        <f t="shared" si="8"/>
        <v>1.0990555171619443</v>
      </c>
      <c r="I35" s="53">
        <f t="shared" si="34"/>
        <v>70566</v>
      </c>
      <c r="J35" s="18">
        <f t="shared" si="35"/>
        <v>42044</v>
      </c>
      <c r="K35" s="36">
        <f t="shared" si="24"/>
        <v>5752</v>
      </c>
      <c r="L35" s="106">
        <f t="shared" si="36"/>
        <v>-5539</v>
      </c>
      <c r="M35" s="18">
        <f t="shared" si="37"/>
        <v>4300</v>
      </c>
      <c r="N35" s="36">
        <f t="shared" si="38"/>
        <v>897</v>
      </c>
      <c r="P35" s="58">
        <f t="shared" si="10"/>
        <v>1.7055641831902186E-6</v>
      </c>
      <c r="Q35" s="59">
        <f t="shared" si="11"/>
        <v>0.8041791738292714</v>
      </c>
      <c r="R35" s="59">
        <f t="shared" si="12"/>
        <v>-36826.651703539828</v>
      </c>
      <c r="S35" s="144">
        <f t="shared" si="39"/>
        <v>42044</v>
      </c>
      <c r="T35" s="150">
        <v>46406</v>
      </c>
      <c r="U35" s="19">
        <f t="shared" ref="U35" si="40">S35-T35</f>
        <v>-4362</v>
      </c>
      <c r="V35" s="127">
        <f t="shared" ref="V35" si="41">U35/T35</f>
        <v>-9.3996465974227464E-2</v>
      </c>
      <c r="W35" s="19">
        <f t="shared" ref="W35" si="42">W34+U35</f>
        <v>-10066</v>
      </c>
      <c r="X35" s="125">
        <f t="shared" si="18"/>
        <v>-0.2169116062578115</v>
      </c>
    </row>
    <row r="36" spans="2:24" x14ac:dyDescent="0.25">
      <c r="B36" s="9">
        <v>32</v>
      </c>
      <c r="C36" s="22">
        <v>43917</v>
      </c>
      <c r="D36" s="52">
        <f t="shared" si="31"/>
        <v>51997</v>
      </c>
      <c r="E36" s="5">
        <f t="shared" si="32"/>
        <v>6751</v>
      </c>
      <c r="F36" s="67">
        <f t="shared" si="33"/>
        <v>3419.9984915755922</v>
      </c>
      <c r="G36" s="28">
        <f t="shared" si="0"/>
        <v>1.1039609942982221E-3</v>
      </c>
      <c r="H36" s="92">
        <f t="shared" si="8"/>
        <v>1.0898553762313981</v>
      </c>
      <c r="I36" s="52">
        <f t="shared" si="34"/>
        <v>64894</v>
      </c>
      <c r="J36" s="38">
        <f t="shared" si="35"/>
        <v>46331</v>
      </c>
      <c r="K36" s="37">
        <f t="shared" si="24"/>
        <v>6751</v>
      </c>
      <c r="L36" s="105">
        <f t="shared" si="36"/>
        <v>-5672</v>
      </c>
      <c r="M36" s="38">
        <f t="shared" si="37"/>
        <v>4287</v>
      </c>
      <c r="N36" s="37">
        <f t="shared" si="38"/>
        <v>999</v>
      </c>
      <c r="P36" s="57">
        <f t="shared" si="10"/>
        <v>1.7055641831902186E-6</v>
      </c>
      <c r="Q36" s="56">
        <f t="shared" si="11"/>
        <v>0.80638547877722</v>
      </c>
      <c r="R36" s="56">
        <f t="shared" si="12"/>
        <v>-41022.142439159303</v>
      </c>
      <c r="S36" s="138">
        <f t="shared" si="39"/>
        <v>46331</v>
      </c>
      <c r="T36" s="148">
        <v>51224</v>
      </c>
      <c r="U36" s="151">
        <f t="shared" ref="U36" si="43">S36-T36</f>
        <v>-4893</v>
      </c>
      <c r="V36" s="152">
        <f t="shared" ref="V36" si="44">U36/T36</f>
        <v>-9.552163048570983E-2</v>
      </c>
      <c r="W36" s="151">
        <f t="shared" ref="W36" si="45">W35+U36</f>
        <v>-14959</v>
      </c>
      <c r="X36" s="153">
        <f t="shared" si="18"/>
        <v>-0.29203107918163362</v>
      </c>
    </row>
    <row r="37" spans="2:24" x14ac:dyDescent="0.25">
      <c r="B37" s="11">
        <v>33</v>
      </c>
      <c r="C37" s="70">
        <v>43918</v>
      </c>
      <c r="D37" s="53">
        <f t="shared" si="31"/>
        <v>56174</v>
      </c>
      <c r="E37" s="35">
        <f t="shared" si="32"/>
        <v>7852</v>
      </c>
      <c r="F37" s="30">
        <f t="shared" si="33"/>
        <v>3694.7322973588343</v>
      </c>
      <c r="G37" s="27">
        <f t="shared" si="0"/>
        <v>1.1926439004886498E-3</v>
      </c>
      <c r="H37" s="95">
        <f t="shared" si="8"/>
        <v>1.0803315575898609</v>
      </c>
      <c r="I37" s="23">
        <f t="shared" si="34"/>
        <v>59182</v>
      </c>
      <c r="J37" s="35">
        <f t="shared" si="35"/>
        <v>50508</v>
      </c>
      <c r="K37" s="39">
        <f t="shared" si="24"/>
        <v>7852</v>
      </c>
      <c r="L37" s="107">
        <f t="shared" si="36"/>
        <v>-5712</v>
      </c>
      <c r="M37" s="35">
        <f t="shared" si="37"/>
        <v>4177</v>
      </c>
      <c r="N37" s="39">
        <f t="shared" si="38"/>
        <v>1101</v>
      </c>
      <c r="P37" s="58">
        <f t="shared" si="10"/>
        <v>1.7055641831902186E-6</v>
      </c>
      <c r="Q37" s="59">
        <f t="shared" si="11"/>
        <v>0.80885135357434768</v>
      </c>
      <c r="R37" s="59">
        <f t="shared" si="12"/>
        <v>-45204.949133019923</v>
      </c>
      <c r="S37" s="144">
        <f t="shared" si="39"/>
        <v>50508</v>
      </c>
      <c r="T37" s="150">
        <v>54968</v>
      </c>
      <c r="U37" s="19">
        <f t="shared" ref="U37" si="46">S37-T37</f>
        <v>-4460</v>
      </c>
      <c r="V37" s="127">
        <f t="shared" ref="V37" si="47">U37/T37</f>
        <v>-8.1138116722456702E-2</v>
      </c>
      <c r="W37" s="19">
        <f t="shared" ref="W37" si="48">W36+U37</f>
        <v>-19419</v>
      </c>
      <c r="X37" s="125">
        <f t="shared" si="18"/>
        <v>-0.35327827099403292</v>
      </c>
    </row>
    <row r="38" spans="2:24" x14ac:dyDescent="0.25">
      <c r="B38" s="9">
        <v>34</v>
      </c>
      <c r="C38" s="22">
        <v>43919</v>
      </c>
      <c r="D38" s="52">
        <f t="shared" si="31"/>
        <v>60149</v>
      </c>
      <c r="E38" s="5">
        <f t="shared" si="32"/>
        <v>9054</v>
      </c>
      <c r="F38" s="67">
        <f t="shared" si="33"/>
        <v>3956.1799578779601</v>
      </c>
      <c r="G38" s="28">
        <f t="shared" si="0"/>
        <v>1.2770380953909602E-3</v>
      </c>
      <c r="H38" s="92">
        <f t="shared" si="8"/>
        <v>1.0707622743618044</v>
      </c>
      <c r="I38" s="52">
        <f t="shared" si="34"/>
        <v>53520</v>
      </c>
      <c r="J38" s="38">
        <f t="shared" si="35"/>
        <v>54483</v>
      </c>
      <c r="K38" s="37">
        <f t="shared" si="24"/>
        <v>9054</v>
      </c>
      <c r="L38" s="105">
        <f t="shared" si="36"/>
        <v>-5662</v>
      </c>
      <c r="M38" s="38">
        <f t="shared" si="37"/>
        <v>3975</v>
      </c>
      <c r="N38" s="37">
        <f t="shared" si="38"/>
        <v>1202</v>
      </c>
      <c r="P38" s="57">
        <f t="shared" si="10"/>
        <v>1.7055641831902186E-6</v>
      </c>
      <c r="Q38" s="56">
        <f t="shared" si="11"/>
        <v>0.81158359669362357</v>
      </c>
      <c r="R38" s="56">
        <f t="shared" si="12"/>
        <v>-49280.429319690273</v>
      </c>
      <c r="S38" s="138">
        <f t="shared" si="39"/>
        <v>54483</v>
      </c>
      <c r="T38" s="148">
        <v>58598</v>
      </c>
      <c r="U38" s="149">
        <f t="shared" ref="U38:U39" si="49">S38-T38</f>
        <v>-4115</v>
      </c>
      <c r="V38" s="128">
        <f t="shared" ref="V38:V39" si="50">U38/T38</f>
        <v>-7.022423973514455E-2</v>
      </c>
      <c r="W38" s="149">
        <f t="shared" ref="W38:W39" si="51">W37+U38</f>
        <v>-23534</v>
      </c>
      <c r="X38" s="124">
        <f t="shared" si="18"/>
        <v>-0.40161780265538072</v>
      </c>
    </row>
    <row r="39" spans="2:24" x14ac:dyDescent="0.25">
      <c r="B39" s="11">
        <v>35</v>
      </c>
      <c r="C39" s="21">
        <v>43920</v>
      </c>
      <c r="D39" s="53">
        <f t="shared" si="31"/>
        <v>63839</v>
      </c>
      <c r="E39" s="35">
        <f t="shared" si="32"/>
        <v>10354</v>
      </c>
      <c r="F39" s="30">
        <f t="shared" si="33"/>
        <v>4198.8823144353373</v>
      </c>
      <c r="G39" s="27">
        <f t="shared" si="0"/>
        <v>1.3553813857531049E-3</v>
      </c>
      <c r="H39" s="95">
        <f t="shared" si="8"/>
        <v>1.0613476533275699</v>
      </c>
      <c r="I39" s="23">
        <f t="shared" si="34"/>
        <v>47991</v>
      </c>
      <c r="J39" s="35">
        <f t="shared" si="35"/>
        <v>58173</v>
      </c>
      <c r="K39" s="39">
        <f t="shared" si="24"/>
        <v>10354</v>
      </c>
      <c r="L39" s="107">
        <f t="shared" si="36"/>
        <v>-5529</v>
      </c>
      <c r="M39" s="35">
        <f t="shared" si="37"/>
        <v>3690</v>
      </c>
      <c r="N39" s="39">
        <f t="shared" si="38"/>
        <v>1300</v>
      </c>
      <c r="P39" s="58">
        <f t="shared" si="10"/>
        <v>1.7055641831902186E-6</v>
      </c>
      <c r="Q39" s="59">
        <f t="shared" si="11"/>
        <v>0.81458549535598546</v>
      </c>
      <c r="R39" s="59">
        <f t="shared" si="12"/>
        <v>-53158.819011338506</v>
      </c>
      <c r="S39" s="144">
        <f t="shared" si="39"/>
        <v>58173</v>
      </c>
      <c r="T39" s="150">
        <v>63460</v>
      </c>
      <c r="U39" s="19">
        <f t="shared" si="49"/>
        <v>-5287</v>
      </c>
      <c r="V39" s="127">
        <f t="shared" si="50"/>
        <v>-8.3312322722975105E-2</v>
      </c>
      <c r="W39" s="19">
        <f t="shared" si="51"/>
        <v>-28821</v>
      </c>
      <c r="X39" s="125">
        <f t="shared" ref="X39:X40" si="52">W39/T39</f>
        <v>-0.45416010085092973</v>
      </c>
    </row>
    <row r="40" spans="2:24" x14ac:dyDescent="0.25">
      <c r="B40" s="9">
        <v>36</v>
      </c>
      <c r="C40" s="22">
        <v>43921</v>
      </c>
      <c r="D40" s="52">
        <f t="shared" si="31"/>
        <v>67175</v>
      </c>
      <c r="E40" s="5">
        <f t="shared" si="32"/>
        <v>11748</v>
      </c>
      <c r="F40" s="67">
        <f t="shared" si="33"/>
        <v>4418.3010302823313</v>
      </c>
      <c r="G40" s="28">
        <f t="shared" si="0"/>
        <v>1.4262088157390438E-3</v>
      </c>
      <c r="H40" s="92">
        <f t="shared" si="8"/>
        <v>1.052256457651279</v>
      </c>
      <c r="I40" s="52">
        <f t="shared" si="34"/>
        <v>42664</v>
      </c>
      <c r="J40" s="5">
        <f t="shared" si="35"/>
        <v>61509</v>
      </c>
      <c r="K40" s="37">
        <f t="shared" si="24"/>
        <v>11748</v>
      </c>
      <c r="L40" s="105">
        <f t="shared" si="36"/>
        <v>-5327</v>
      </c>
      <c r="M40" s="5">
        <f t="shared" si="37"/>
        <v>3336</v>
      </c>
      <c r="N40" s="37">
        <f t="shared" si="38"/>
        <v>1394</v>
      </c>
      <c r="P40" s="57">
        <f t="shared" si="10"/>
        <v>1.7055641831902186E-6</v>
      </c>
      <c r="Q40" s="56">
        <f t="shared" si="11"/>
        <v>0.81785671351479206</v>
      </c>
      <c r="R40" s="56">
        <f t="shared" si="12"/>
        <v>-56759.135479811957</v>
      </c>
      <c r="S40" s="138">
        <f t="shared" si="39"/>
        <v>61509</v>
      </c>
      <c r="T40" s="148">
        <v>68200</v>
      </c>
      <c r="U40" s="149">
        <f t="shared" ref="U40:U42" si="53">S40-T40</f>
        <v>-6691</v>
      </c>
      <c r="V40" s="128">
        <f t="shared" ref="V40:V42" si="54">U40/T40</f>
        <v>-9.8108504398826984E-2</v>
      </c>
      <c r="W40" s="149">
        <f t="shared" ref="W40" si="55">W39+U40</f>
        <v>-35512</v>
      </c>
      <c r="X40" s="124">
        <f t="shared" si="52"/>
        <v>-0.52070381231671559</v>
      </c>
    </row>
    <row r="41" spans="2:24" x14ac:dyDescent="0.25">
      <c r="B41" s="11">
        <v>37</v>
      </c>
      <c r="C41" s="21">
        <v>43922</v>
      </c>
      <c r="D41" s="53">
        <f t="shared" si="31"/>
        <v>70106</v>
      </c>
      <c r="E41" s="35">
        <f t="shared" si="32"/>
        <v>13231</v>
      </c>
      <c r="F41" s="30">
        <f t="shared" si="33"/>
        <v>4611.0816826047358</v>
      </c>
      <c r="G41" s="27">
        <f t="shared" si="0"/>
        <v>1.4884375919047474E-3</v>
      </c>
      <c r="H41" s="95">
        <f t="shared" si="8"/>
        <v>1.0436323036844064</v>
      </c>
      <c r="I41" s="53">
        <f t="shared" si="34"/>
        <v>37593</v>
      </c>
      <c r="J41" s="18">
        <f t="shared" si="35"/>
        <v>64440</v>
      </c>
      <c r="K41" s="36">
        <f t="shared" si="24"/>
        <v>13231</v>
      </c>
      <c r="L41" s="106">
        <f t="shared" si="36"/>
        <v>-5071</v>
      </c>
      <c r="M41" s="18">
        <f t="shared" si="37"/>
        <v>2931</v>
      </c>
      <c r="N41" s="36">
        <f t="shared" si="38"/>
        <v>1483</v>
      </c>
      <c r="P41" s="58">
        <f t="shared" si="10"/>
        <v>1.7055641831902186E-6</v>
      </c>
      <c r="Q41" s="59">
        <f t="shared" si="11"/>
        <v>0.82139680310785512</v>
      </c>
      <c r="R41" s="59">
        <f t="shared" si="12"/>
        <v>-60014.055734236739</v>
      </c>
      <c r="S41" s="144">
        <f t="shared" si="39"/>
        <v>64440</v>
      </c>
      <c r="T41" s="150">
        <v>72084</v>
      </c>
      <c r="U41" s="19">
        <f t="shared" si="53"/>
        <v>-7644</v>
      </c>
      <c r="V41" s="127">
        <f t="shared" si="54"/>
        <v>-0.10604294989179291</v>
      </c>
      <c r="W41" s="19">
        <f t="shared" ref="W41" si="56">W40+U41</f>
        <v>-43156</v>
      </c>
      <c r="X41" s="125">
        <f t="shared" ref="X41" si="57">W41/T41</f>
        <v>-0.59869041673603018</v>
      </c>
    </row>
    <row r="42" spans="2:24" x14ac:dyDescent="0.25">
      <c r="B42" s="9">
        <v>38</v>
      </c>
      <c r="C42" s="22">
        <v>43923</v>
      </c>
      <c r="D42" s="52">
        <f t="shared" si="31"/>
        <v>72598</v>
      </c>
      <c r="E42" s="5">
        <f t="shared" si="32"/>
        <v>14797</v>
      </c>
      <c r="F42" s="67">
        <f t="shared" si="33"/>
        <v>4774.9879895264121</v>
      </c>
      <c r="G42" s="28">
        <f t="shared" si="0"/>
        <v>1.5413458519541959E-3</v>
      </c>
      <c r="H42" s="92">
        <f t="shared" si="8"/>
        <v>1.0355461729381223</v>
      </c>
      <c r="I42" s="52">
        <f t="shared" si="34"/>
        <v>32815</v>
      </c>
      <c r="J42" s="38">
        <f t="shared" si="35"/>
        <v>66932</v>
      </c>
      <c r="K42" s="37">
        <f t="shared" si="24"/>
        <v>14797</v>
      </c>
      <c r="L42" s="105">
        <f t="shared" si="36"/>
        <v>-4778</v>
      </c>
      <c r="M42" s="38">
        <f t="shared" si="37"/>
        <v>2492</v>
      </c>
      <c r="N42" s="37">
        <f t="shared" si="38"/>
        <v>1566</v>
      </c>
      <c r="P42" s="57">
        <f t="shared" si="10"/>
        <v>1.7055641831902186E-6</v>
      </c>
      <c r="Q42" s="56">
        <f t="shared" si="11"/>
        <v>0.82520010520271259</v>
      </c>
      <c r="R42" s="56">
        <f t="shared" si="12"/>
        <v>-62873.819303097356</v>
      </c>
      <c r="S42" s="138">
        <f t="shared" si="39"/>
        <v>66932</v>
      </c>
      <c r="T42" s="148">
        <v>74974</v>
      </c>
      <c r="U42" s="149">
        <f t="shared" si="53"/>
        <v>-8042</v>
      </c>
      <c r="V42" s="128">
        <f t="shared" si="54"/>
        <v>-0.10726385146850909</v>
      </c>
      <c r="W42" s="149">
        <f t="shared" ref="W42" si="58">W41+U42</f>
        <v>-51198</v>
      </c>
      <c r="X42" s="124">
        <f t="shared" ref="X42" si="59">W42/T42</f>
        <v>-0.68287673059994136</v>
      </c>
    </row>
    <row r="43" spans="2:24" x14ac:dyDescent="0.25">
      <c r="B43" s="11">
        <v>39</v>
      </c>
      <c r="C43" s="21">
        <v>43924</v>
      </c>
      <c r="D43" s="53">
        <f t="shared" si="31"/>
        <v>74634</v>
      </c>
      <c r="E43" s="35">
        <f t="shared" si="32"/>
        <v>16439</v>
      </c>
      <c r="F43" s="30">
        <f t="shared" si="33"/>
        <v>4908.9018101092897</v>
      </c>
      <c r="G43" s="27">
        <f t="shared" si="0"/>
        <v>1.5845726647393792E-3</v>
      </c>
      <c r="H43" s="95">
        <f t="shared" si="8"/>
        <v>1.028044849720378</v>
      </c>
      <c r="I43" s="53">
        <f t="shared" si="34"/>
        <v>28351</v>
      </c>
      <c r="J43" s="18">
        <f t="shared" si="35"/>
        <v>68968</v>
      </c>
      <c r="K43" s="36">
        <f t="shared" si="24"/>
        <v>16439</v>
      </c>
      <c r="L43" s="106">
        <f t="shared" si="36"/>
        <v>-4464</v>
      </c>
      <c r="M43" s="18">
        <f t="shared" si="37"/>
        <v>2036</v>
      </c>
      <c r="N43" s="36">
        <f t="shared" si="38"/>
        <v>1642</v>
      </c>
      <c r="P43" s="58">
        <f t="shared" si="10"/>
        <v>1.7055641831902186E-6</v>
      </c>
      <c r="Q43" s="59">
        <f t="shared" si="11"/>
        <v>0.82926084885135498</v>
      </c>
      <c r="R43" s="59">
        <f t="shared" si="12"/>
        <v>-65305.252538716828</v>
      </c>
      <c r="S43" s="144">
        <f t="shared" si="39"/>
        <v>68968</v>
      </c>
      <c r="T43" s="150"/>
      <c r="U43" s="19"/>
      <c r="V43" s="127"/>
      <c r="W43" s="19"/>
      <c r="X43" s="125"/>
    </row>
    <row r="44" spans="2:24" x14ac:dyDescent="0.25">
      <c r="B44" s="9">
        <v>40</v>
      </c>
      <c r="C44" s="22">
        <v>43925</v>
      </c>
      <c r="D44" s="52">
        <f t="shared" si="31"/>
        <v>76210</v>
      </c>
      <c r="E44" s="5">
        <f t="shared" si="32"/>
        <v>18151</v>
      </c>
      <c r="F44" s="67">
        <f t="shared" si="33"/>
        <v>5012.5600523679423</v>
      </c>
      <c r="G44" s="28">
        <f t="shared" si="0"/>
        <v>1.6180331052842952E-3</v>
      </c>
      <c r="H44" s="92">
        <f t="shared" si="8"/>
        <v>1.0211163812739501</v>
      </c>
      <c r="I44" s="52">
        <f t="shared" si="34"/>
        <v>24208</v>
      </c>
      <c r="J44" s="38">
        <f t="shared" si="35"/>
        <v>70544</v>
      </c>
      <c r="K44" s="37">
        <f t="shared" si="24"/>
        <v>18151</v>
      </c>
      <c r="L44" s="105">
        <f t="shared" si="36"/>
        <v>-4143</v>
      </c>
      <c r="M44" s="38">
        <f t="shared" si="37"/>
        <v>1576</v>
      </c>
      <c r="N44" s="37">
        <f t="shared" si="38"/>
        <v>1712</v>
      </c>
      <c r="P44" s="57">
        <f t="shared" si="10"/>
        <v>1.7055641831902186E-6</v>
      </c>
      <c r="Q44" s="56">
        <f t="shared" si="11"/>
        <v>0.83357145147198364</v>
      </c>
      <c r="R44" s="56">
        <f t="shared" si="12"/>
        <v>-67291.768617256646</v>
      </c>
      <c r="S44" s="138">
        <f t="shared" si="39"/>
        <v>70544</v>
      </c>
      <c r="T44" s="148"/>
      <c r="U44" s="149"/>
      <c r="V44" s="128"/>
      <c r="W44" s="149"/>
      <c r="X44" s="124"/>
    </row>
    <row r="45" spans="2:24" x14ac:dyDescent="0.25">
      <c r="B45" s="11">
        <v>41</v>
      </c>
      <c r="C45" s="21">
        <v>43926</v>
      </c>
      <c r="D45" s="53">
        <f t="shared" si="31"/>
        <v>77336</v>
      </c>
      <c r="E45" s="35">
        <f t="shared" si="32"/>
        <v>19927</v>
      </c>
      <c r="F45" s="30">
        <f t="shared" si="33"/>
        <v>5086.620446265938</v>
      </c>
      <c r="G45" s="27">
        <f t="shared" si="0"/>
        <v>1.6419394860289498E-3</v>
      </c>
      <c r="H45" s="95">
        <f t="shared" si="8"/>
        <v>1.0147749639154966</v>
      </c>
      <c r="I45" s="23">
        <f t="shared" si="34"/>
        <v>20381</v>
      </c>
      <c r="J45" s="35">
        <f t="shared" si="35"/>
        <v>71670</v>
      </c>
      <c r="K45" s="39">
        <f t="shared" si="24"/>
        <v>19927</v>
      </c>
      <c r="L45" s="107">
        <f t="shared" si="36"/>
        <v>-3827</v>
      </c>
      <c r="M45" s="35">
        <f t="shared" si="37"/>
        <v>1126</v>
      </c>
      <c r="N45" s="39">
        <f t="shared" si="38"/>
        <v>1776</v>
      </c>
      <c r="P45" s="58">
        <f t="shared" si="10"/>
        <v>1.7055641831902186E-6</v>
      </c>
      <c r="Q45" s="59">
        <f t="shared" si="11"/>
        <v>0.83812614211658931</v>
      </c>
      <c r="R45" s="59">
        <f t="shared" si="12"/>
        <v>-68829.464756637186</v>
      </c>
      <c r="S45" s="144">
        <f t="shared" si="39"/>
        <v>71670</v>
      </c>
      <c r="T45" s="150"/>
      <c r="U45" s="19"/>
      <c r="V45" s="127"/>
      <c r="W45" s="19"/>
      <c r="X45" s="125"/>
    </row>
    <row r="46" spans="2:24" x14ac:dyDescent="0.25">
      <c r="B46" s="9">
        <v>42</v>
      </c>
      <c r="C46" s="22">
        <v>43927</v>
      </c>
      <c r="D46" s="52">
        <f t="shared" si="31"/>
        <v>78030</v>
      </c>
      <c r="E46" s="5">
        <f t="shared" si="32"/>
        <v>21760</v>
      </c>
      <c r="F46" s="67">
        <f t="shared" si="33"/>
        <v>5132.2669057377052</v>
      </c>
      <c r="G46" s="28">
        <f t="shared" si="0"/>
        <v>1.6566739693653532E-3</v>
      </c>
      <c r="H46" s="92">
        <f t="shared" si="8"/>
        <v>1.0089738284886729</v>
      </c>
      <c r="I46" s="52">
        <f t="shared" si="34"/>
        <v>16856</v>
      </c>
      <c r="J46" s="38">
        <f t="shared" si="35"/>
        <v>72364</v>
      </c>
      <c r="K46" s="37">
        <f t="shared" si="24"/>
        <v>21760</v>
      </c>
      <c r="L46" s="105">
        <f t="shared" si="36"/>
        <v>-3525</v>
      </c>
      <c r="M46" s="38">
        <f t="shared" si="37"/>
        <v>694</v>
      </c>
      <c r="N46" s="37">
        <f t="shared" si="38"/>
        <v>1833</v>
      </c>
      <c r="P46" s="57">
        <f t="shared" si="10"/>
        <v>1.7055641831902186E-6</v>
      </c>
      <c r="Q46" s="56">
        <f t="shared" si="11"/>
        <v>0.84291575060067803</v>
      </c>
      <c r="R46" s="56">
        <f t="shared" si="12"/>
        <v>-69928.097912057536</v>
      </c>
      <c r="S46" s="138">
        <f t="shared" si="39"/>
        <v>72364</v>
      </c>
      <c r="T46" s="148"/>
      <c r="U46" s="149"/>
      <c r="V46" s="128"/>
      <c r="W46" s="149"/>
      <c r="X46" s="124"/>
    </row>
    <row r="47" spans="2:24" x14ac:dyDescent="0.25">
      <c r="B47" s="11">
        <v>43</v>
      </c>
      <c r="C47" s="21">
        <v>43928</v>
      </c>
      <c r="D47" s="53">
        <f t="shared" si="31"/>
        <v>78316</v>
      </c>
      <c r="E47" s="35">
        <f t="shared" si="32"/>
        <v>23644</v>
      </c>
      <c r="F47" s="30">
        <f t="shared" si="33"/>
        <v>5151.0779826958105</v>
      </c>
      <c r="G47" s="27">
        <f t="shared" si="0"/>
        <v>1.6627461051495194E-3</v>
      </c>
      <c r="H47" s="95">
        <f t="shared" si="8"/>
        <v>1.0036652569524542</v>
      </c>
      <c r="I47" s="23">
        <f t="shared" si="34"/>
        <v>13612</v>
      </c>
      <c r="J47" s="35">
        <f t="shared" si="35"/>
        <v>72650</v>
      </c>
      <c r="K47" s="39">
        <f t="shared" si="24"/>
        <v>23644</v>
      </c>
      <c r="L47" s="107">
        <f t="shared" si="36"/>
        <v>-3244</v>
      </c>
      <c r="M47" s="35">
        <f t="shared" si="37"/>
        <v>286</v>
      </c>
      <c r="N47" s="39">
        <f t="shared" si="38"/>
        <v>1884</v>
      </c>
      <c r="P47" s="58">
        <f t="shared" si="10"/>
        <v>1.7055641831902186E-6</v>
      </c>
      <c r="Q47" s="59">
        <f t="shared" si="11"/>
        <v>0.84793269434245111</v>
      </c>
      <c r="R47" s="59">
        <f t="shared" si="12"/>
        <v>-70605.230602876123</v>
      </c>
      <c r="S47" s="144">
        <f t="shared" si="39"/>
        <v>72650</v>
      </c>
      <c r="T47" s="150"/>
      <c r="U47" s="19"/>
      <c r="V47" s="127"/>
      <c r="W47" s="19"/>
      <c r="X47" s="125"/>
    </row>
    <row r="48" spans="2:24" x14ac:dyDescent="0.25">
      <c r="B48" s="9">
        <v>44</v>
      </c>
      <c r="C48" s="22">
        <v>43929</v>
      </c>
      <c r="D48" s="52">
        <f t="shared" si="31"/>
        <v>78316</v>
      </c>
      <c r="E48" s="5">
        <f t="shared" si="32"/>
        <v>25573</v>
      </c>
      <c r="F48" s="67">
        <f t="shared" si="33"/>
        <v>5151.0779826958105</v>
      </c>
      <c r="G48" s="28">
        <f t="shared" si="0"/>
        <v>1.6627461051495194E-3</v>
      </c>
      <c r="H48" s="92">
        <f t="shared" si="8"/>
        <v>1</v>
      </c>
      <c r="I48" s="52">
        <f t="shared" si="34"/>
        <v>10624</v>
      </c>
      <c r="J48" s="38">
        <f t="shared" si="35"/>
        <v>72558</v>
      </c>
      <c r="K48" s="37">
        <f t="shared" si="24"/>
        <v>25573</v>
      </c>
      <c r="L48" s="105">
        <f t="shared" si="36"/>
        <v>-2988</v>
      </c>
      <c r="M48" s="38">
        <f t="shared" si="37"/>
        <v>-92</v>
      </c>
      <c r="N48" s="37">
        <f t="shared" si="38"/>
        <v>1929</v>
      </c>
      <c r="P48" s="57">
        <f t="shared" si="10"/>
        <v>1.7055641831902186E-6</v>
      </c>
      <c r="Q48" s="56">
        <f t="shared" si="11"/>
        <v>0.85317120239389921</v>
      </c>
      <c r="R48" s="56">
        <f t="shared" si="12"/>
        <v>-70884.279521570803</v>
      </c>
      <c r="S48" s="138">
        <f t="shared" si="39"/>
        <v>72558</v>
      </c>
      <c r="T48" s="148"/>
      <c r="U48" s="149"/>
      <c r="V48" s="128"/>
      <c r="W48" s="149"/>
      <c r="X48" s="124"/>
    </row>
    <row r="49" spans="2:24" x14ac:dyDescent="0.25">
      <c r="B49" s="11">
        <v>45</v>
      </c>
      <c r="C49" s="21">
        <v>43930</v>
      </c>
      <c r="D49" s="53">
        <f t="shared" si="31"/>
        <v>78316</v>
      </c>
      <c r="E49" s="35">
        <f t="shared" si="32"/>
        <v>27542</v>
      </c>
      <c r="F49" s="30">
        <f t="shared" si="33"/>
        <v>5151.0779826958105</v>
      </c>
      <c r="G49" s="27">
        <f t="shared" si="0"/>
        <v>1.6627461051495194E-3</v>
      </c>
      <c r="H49" s="95">
        <f t="shared" si="8"/>
        <v>1</v>
      </c>
      <c r="I49" s="23">
        <f t="shared" si="34"/>
        <v>7864</v>
      </c>
      <c r="J49" s="35">
        <f t="shared" si="35"/>
        <v>72119</v>
      </c>
      <c r="K49" s="39">
        <f t="shared" si="24"/>
        <v>27542</v>
      </c>
      <c r="L49" s="107">
        <f t="shared" si="36"/>
        <v>-2760</v>
      </c>
      <c r="M49" s="35">
        <f t="shared" si="37"/>
        <v>-439</v>
      </c>
      <c r="N49" s="39">
        <f t="shared" si="38"/>
        <v>1969</v>
      </c>
      <c r="P49" s="58">
        <f t="shared" si="10"/>
        <v>1.7055641831902186E-6</v>
      </c>
      <c r="Q49" s="59">
        <f t="shared" si="11"/>
        <v>0.85862210457052845</v>
      </c>
      <c r="R49" s="59">
        <f t="shared" si="12"/>
        <v>-70794.515533738944</v>
      </c>
      <c r="S49" s="144">
        <f t="shared" si="39"/>
        <v>72119</v>
      </c>
      <c r="T49" s="150"/>
      <c r="U49" s="19"/>
      <c r="V49" s="127"/>
      <c r="W49" s="19"/>
      <c r="X49" s="125"/>
    </row>
    <row r="50" spans="2:24" x14ac:dyDescent="0.25">
      <c r="B50" s="9">
        <v>46</v>
      </c>
      <c r="C50" s="70">
        <v>43931</v>
      </c>
      <c r="D50" s="52">
        <f t="shared" si="31"/>
        <v>78316</v>
      </c>
      <c r="E50" s="5">
        <f t="shared" si="32"/>
        <v>29546</v>
      </c>
      <c r="F50" s="67">
        <f t="shared" si="33"/>
        <v>5151.0779826958105</v>
      </c>
      <c r="G50" s="28">
        <f t="shared" si="0"/>
        <v>1.6627461051495194E-3</v>
      </c>
      <c r="H50" s="92">
        <f t="shared" si="8"/>
        <v>1</v>
      </c>
      <c r="I50" s="52">
        <f t="shared" si="34"/>
        <v>5304</v>
      </c>
      <c r="J50" s="38">
        <f t="shared" si="35"/>
        <v>71365</v>
      </c>
      <c r="K50" s="37">
        <f t="shared" si="24"/>
        <v>29546</v>
      </c>
      <c r="L50" s="105">
        <f t="shared" si="36"/>
        <v>-2560</v>
      </c>
      <c r="M50" s="38">
        <f t="shared" si="37"/>
        <v>-754</v>
      </c>
      <c r="N50" s="37">
        <f t="shared" si="38"/>
        <v>2004</v>
      </c>
      <c r="P50" s="57">
        <f t="shared" si="10"/>
        <v>1.7055641831902186E-6</v>
      </c>
      <c r="Q50" s="56">
        <f t="shared" si="11"/>
        <v>0.86427974193987656</v>
      </c>
      <c r="R50" s="56">
        <f t="shared" si="12"/>
        <v>-70366.185200497799</v>
      </c>
      <c r="S50" s="138">
        <f t="shared" si="39"/>
        <v>71365</v>
      </c>
      <c r="T50" s="148"/>
      <c r="U50" s="149"/>
      <c r="V50" s="128"/>
      <c r="W50" s="149"/>
      <c r="X50" s="124"/>
    </row>
    <row r="51" spans="2:24" x14ac:dyDescent="0.25">
      <c r="B51" s="11">
        <v>47</v>
      </c>
      <c r="C51" s="21">
        <v>43932</v>
      </c>
      <c r="D51" s="53">
        <f t="shared" si="31"/>
        <v>78316</v>
      </c>
      <c r="E51" s="35">
        <f t="shared" si="32"/>
        <v>31581</v>
      </c>
      <c r="F51" s="30">
        <f t="shared" si="33"/>
        <v>5151.0779826958105</v>
      </c>
      <c r="G51" s="27">
        <f t="shared" si="0"/>
        <v>1.6627461051495194E-3</v>
      </c>
      <c r="H51" s="95">
        <f t="shared" si="8"/>
        <v>1</v>
      </c>
      <c r="I51" s="53">
        <f t="shared" si="34"/>
        <v>2915</v>
      </c>
      <c r="J51" s="18">
        <f t="shared" si="35"/>
        <v>70327</v>
      </c>
      <c r="K51" s="36">
        <f t="shared" si="24"/>
        <v>31581</v>
      </c>
      <c r="L51" s="106">
        <f t="shared" si="36"/>
        <v>-2389</v>
      </c>
      <c r="M51" s="18">
        <f t="shared" si="37"/>
        <v>-1038</v>
      </c>
      <c r="N51" s="36">
        <f t="shared" si="38"/>
        <v>2035</v>
      </c>
      <c r="P51" s="58">
        <f t="shared" si="10"/>
        <v>1.7055641831902186E-6</v>
      </c>
      <c r="Q51" s="59">
        <f t="shared" si="11"/>
        <v>0.87013675595123885</v>
      </c>
      <c r="R51" s="59">
        <f t="shared" si="12"/>
        <v>-69630.510778484531</v>
      </c>
      <c r="S51" s="144">
        <f t="shared" si="39"/>
        <v>70327</v>
      </c>
      <c r="T51" s="150"/>
      <c r="U51" s="19"/>
      <c r="V51" s="127"/>
      <c r="W51" s="19"/>
      <c r="X51" s="125"/>
    </row>
    <row r="52" spans="2:24" x14ac:dyDescent="0.25">
      <c r="B52" s="9">
        <v>48</v>
      </c>
      <c r="C52" s="22">
        <v>43933</v>
      </c>
      <c r="D52" s="52">
        <f t="shared" si="31"/>
        <v>78316</v>
      </c>
      <c r="E52" s="5">
        <f t="shared" si="32"/>
        <v>33643</v>
      </c>
      <c r="F52" s="67">
        <f t="shared" si="33"/>
        <v>5151.0779826958105</v>
      </c>
      <c r="G52" s="28">
        <f t="shared" si="0"/>
        <v>1.6627461051495194E-3</v>
      </c>
      <c r="H52" s="92">
        <f t="shared" si="8"/>
        <v>1</v>
      </c>
      <c r="I52" s="52">
        <f t="shared" si="34"/>
        <v>670</v>
      </c>
      <c r="J52" s="38">
        <f t="shared" si="35"/>
        <v>69036</v>
      </c>
      <c r="K52" s="37">
        <f t="shared" si="24"/>
        <v>33643</v>
      </c>
      <c r="L52" s="105">
        <f t="shared" si="36"/>
        <v>-2245</v>
      </c>
      <c r="M52" s="38">
        <f t="shared" si="37"/>
        <v>-1291</v>
      </c>
      <c r="N52" s="37">
        <f t="shared" si="38"/>
        <v>2062</v>
      </c>
      <c r="P52" s="57">
        <f t="shared" si="10"/>
        <v>1.7055641831902186E-6</v>
      </c>
      <c r="Q52" s="56">
        <f t="shared" si="11"/>
        <v>0.87618929930594269</v>
      </c>
      <c r="R52" s="56">
        <f t="shared" si="12"/>
        <v>-68617.738828816378</v>
      </c>
      <c r="S52" s="138">
        <f t="shared" si="39"/>
        <v>69036</v>
      </c>
      <c r="T52" s="148"/>
      <c r="U52" s="149"/>
      <c r="V52" s="128"/>
      <c r="W52" s="149"/>
      <c r="X52" s="124"/>
    </row>
    <row r="53" spans="2:24" x14ac:dyDescent="0.25">
      <c r="B53" s="11">
        <v>49</v>
      </c>
      <c r="C53" s="21">
        <v>43934</v>
      </c>
      <c r="D53" s="53">
        <f t="shared" si="31"/>
        <v>78316</v>
      </c>
      <c r="E53" s="35">
        <f t="shared" si="32"/>
        <v>35728</v>
      </c>
      <c r="F53" s="30">
        <f t="shared" si="33"/>
        <v>5151.0779826958105</v>
      </c>
      <c r="G53" s="27">
        <f t="shared" si="0"/>
        <v>1.6627461051495194E-3</v>
      </c>
      <c r="H53" s="95">
        <f t="shared" si="8"/>
        <v>1</v>
      </c>
      <c r="I53" s="53">
        <f t="shared" si="34"/>
        <v>-1457</v>
      </c>
      <c r="J53" s="18">
        <f t="shared" si="35"/>
        <v>67520</v>
      </c>
      <c r="K53" s="36">
        <f t="shared" si="24"/>
        <v>35728</v>
      </c>
      <c r="L53" s="106">
        <f t="shared" si="36"/>
        <v>-2127</v>
      </c>
      <c r="M53" s="18">
        <f t="shared" si="37"/>
        <v>-1516</v>
      </c>
      <c r="N53" s="36">
        <f t="shared" si="38"/>
        <v>2085</v>
      </c>
      <c r="P53" s="58">
        <f t="shared" si="10"/>
        <v>1.7055641831902186E-6</v>
      </c>
      <c r="Q53" s="59">
        <f t="shared" si="11"/>
        <v>0.88243012546883037</v>
      </c>
      <c r="R53" s="59">
        <f t="shared" si="12"/>
        <v>-67358.115912610636</v>
      </c>
      <c r="S53" s="144">
        <f t="shared" si="39"/>
        <v>67520</v>
      </c>
      <c r="T53" s="150"/>
      <c r="U53" s="19"/>
      <c r="V53" s="127"/>
      <c r="W53" s="19"/>
      <c r="X53" s="125"/>
    </row>
    <row r="54" spans="2:24" x14ac:dyDescent="0.25">
      <c r="B54" s="9">
        <v>50</v>
      </c>
      <c r="C54" s="22">
        <v>43935</v>
      </c>
      <c r="D54" s="52">
        <f t="shared" si="31"/>
        <v>78316</v>
      </c>
      <c r="E54" s="5">
        <f t="shared" si="32"/>
        <v>37833</v>
      </c>
      <c r="F54" s="67">
        <f t="shared" si="33"/>
        <v>5151.0779826958105</v>
      </c>
      <c r="G54" s="28">
        <f t="shared" si="0"/>
        <v>1.6627461051495194E-3</v>
      </c>
      <c r="H54" s="92">
        <f t="shared" si="8"/>
        <v>1</v>
      </c>
      <c r="I54" s="52">
        <f t="shared" si="34"/>
        <v>-3490</v>
      </c>
      <c r="J54" s="38">
        <f t="shared" si="35"/>
        <v>65807</v>
      </c>
      <c r="K54" s="37">
        <f t="shared" si="24"/>
        <v>37833</v>
      </c>
      <c r="L54" s="105">
        <f t="shared" si="36"/>
        <v>-2033</v>
      </c>
      <c r="M54" s="38">
        <f t="shared" si="37"/>
        <v>-1713</v>
      </c>
      <c r="N54" s="37">
        <f t="shared" si="38"/>
        <v>2105</v>
      </c>
      <c r="P54" s="57">
        <f t="shared" si="10"/>
        <v>1.7055641831902186E-6</v>
      </c>
      <c r="Q54" s="56">
        <f t="shared" si="11"/>
        <v>0.88885538714122903</v>
      </c>
      <c r="R54" s="56">
        <f t="shared" si="12"/>
        <v>-65878.961504424791</v>
      </c>
      <c r="S54" s="138">
        <f t="shared" si="39"/>
        <v>65807</v>
      </c>
      <c r="T54" s="148"/>
      <c r="U54" s="149"/>
      <c r="V54" s="128"/>
      <c r="W54" s="149"/>
      <c r="X54" s="124"/>
    </row>
    <row r="55" spans="2:24" x14ac:dyDescent="0.25">
      <c r="B55" s="11">
        <v>51</v>
      </c>
      <c r="C55" s="21">
        <v>43936</v>
      </c>
      <c r="D55" s="53">
        <f t="shared" si="31"/>
        <v>78316</v>
      </c>
      <c r="E55" s="35">
        <f t="shared" si="32"/>
        <v>39956</v>
      </c>
      <c r="F55" s="30">
        <f t="shared" si="33"/>
        <v>5151.0779826958105</v>
      </c>
      <c r="G55" s="27">
        <f t="shared" si="0"/>
        <v>1.6627461051495194E-3</v>
      </c>
      <c r="H55" s="95">
        <f t="shared" si="8"/>
        <v>1</v>
      </c>
      <c r="I55" s="23">
        <f t="shared" si="34"/>
        <v>-5453</v>
      </c>
      <c r="J55" s="35">
        <f t="shared" si="35"/>
        <v>63921</v>
      </c>
      <c r="K55" s="39">
        <f t="shared" si="24"/>
        <v>39956</v>
      </c>
      <c r="L55" s="107">
        <f t="shared" si="36"/>
        <v>-1963</v>
      </c>
      <c r="M55" s="35">
        <f t="shared" si="37"/>
        <v>-1886</v>
      </c>
      <c r="N55" s="39">
        <f t="shared" si="38"/>
        <v>2123</v>
      </c>
      <c r="P55" s="58">
        <f t="shared" ref="P55:P86" si="60">R$17*((1+P$17-Q$17)*(1+P$17+S$17)-Q$17)</f>
        <v>1.7055641831902186E-6</v>
      </c>
      <c r="Q55" s="59">
        <f t="shared" ref="Q55:Q86" si="61">(1+P$17-Q$17)*(1+P$17+S$17)-R$17*((S$17*K54)+((I54+J54)*(1+P$17+S$17)))</f>
        <v>0.89545794980352833</v>
      </c>
      <c r="R55" s="59">
        <f t="shared" ref="R55:R86" si="62">-J54*(1+P$17+S$17)</f>
        <v>-64207.595078816383</v>
      </c>
      <c r="S55" s="144">
        <f t="shared" si="39"/>
        <v>63921</v>
      </c>
      <c r="T55" s="150"/>
      <c r="U55" s="19"/>
      <c r="V55" s="127"/>
      <c r="W55" s="19"/>
      <c r="X55" s="125"/>
    </row>
    <row r="56" spans="2:24" x14ac:dyDescent="0.25">
      <c r="B56" s="9">
        <v>52</v>
      </c>
      <c r="C56" s="22">
        <v>43937</v>
      </c>
      <c r="D56" s="52">
        <f t="shared" si="31"/>
        <v>78316</v>
      </c>
      <c r="E56" s="5">
        <f t="shared" si="32"/>
        <v>42094</v>
      </c>
      <c r="F56" s="67">
        <f t="shared" si="33"/>
        <v>5151.0779826958105</v>
      </c>
      <c r="G56" s="28">
        <f t="shared" si="0"/>
        <v>1.6627461051495194E-3</v>
      </c>
      <c r="H56" s="92">
        <f t="shared" si="8"/>
        <v>1</v>
      </c>
      <c r="I56" s="52">
        <f t="shared" si="34"/>
        <v>-7366</v>
      </c>
      <c r="J56" s="38">
        <f t="shared" si="35"/>
        <v>61885</v>
      </c>
      <c r="K56" s="37">
        <f t="shared" si="24"/>
        <v>42094</v>
      </c>
      <c r="L56" s="105">
        <f t="shared" si="36"/>
        <v>-1913</v>
      </c>
      <c r="M56" s="38">
        <f t="shared" si="37"/>
        <v>-2036</v>
      </c>
      <c r="N56" s="37">
        <f t="shared" si="38"/>
        <v>2138</v>
      </c>
      <c r="P56" s="57">
        <f t="shared" si="60"/>
        <v>1.7055641831902186E-6</v>
      </c>
      <c r="Q56" s="56">
        <f t="shared" si="61"/>
        <v>0.90223758942463395</v>
      </c>
      <c r="R56" s="56">
        <f t="shared" si="62"/>
        <v>-62367.433328263287</v>
      </c>
      <c r="S56" s="138">
        <f t="shared" si="39"/>
        <v>61885</v>
      </c>
      <c r="T56" s="148"/>
      <c r="U56" s="149"/>
      <c r="V56" s="128"/>
      <c r="W56" s="149"/>
      <c r="X56" s="124"/>
    </row>
    <row r="57" spans="2:24" x14ac:dyDescent="0.25">
      <c r="B57" s="11">
        <v>53</v>
      </c>
      <c r="C57" s="21">
        <v>43938</v>
      </c>
      <c r="D57" s="53">
        <f t="shared" si="31"/>
        <v>78316</v>
      </c>
      <c r="E57" s="35">
        <f t="shared" si="32"/>
        <v>44245</v>
      </c>
      <c r="F57" s="30">
        <f t="shared" si="33"/>
        <v>5151.0779826958105</v>
      </c>
      <c r="G57" s="27">
        <f t="shared" si="0"/>
        <v>1.6627461051495194E-3</v>
      </c>
      <c r="H57" s="95">
        <f t="shared" si="8"/>
        <v>1</v>
      </c>
      <c r="I57" s="23">
        <f t="shared" si="34"/>
        <v>-9249</v>
      </c>
      <c r="J57" s="35">
        <f t="shared" si="35"/>
        <v>59721</v>
      </c>
      <c r="K57" s="39">
        <f t="shared" si="24"/>
        <v>44245</v>
      </c>
      <c r="L57" s="107">
        <f t="shared" si="36"/>
        <v>-1883</v>
      </c>
      <c r="M57" s="35">
        <f t="shared" si="37"/>
        <v>-2164</v>
      </c>
      <c r="N57" s="39">
        <f t="shared" si="38"/>
        <v>2151</v>
      </c>
      <c r="P57" s="58">
        <f t="shared" si="60"/>
        <v>1.7055641831902186E-6</v>
      </c>
      <c r="Q57" s="59">
        <f t="shared" si="61"/>
        <v>0.90918887110317803</v>
      </c>
      <c r="R57" s="59">
        <f t="shared" si="62"/>
        <v>-60380.917249723461</v>
      </c>
      <c r="S57" s="144">
        <f t="shared" si="39"/>
        <v>59721</v>
      </c>
      <c r="T57" s="150"/>
      <c r="U57" s="19"/>
      <c r="V57" s="127"/>
      <c r="W57" s="19"/>
      <c r="X57" s="125"/>
    </row>
    <row r="58" spans="2:24" x14ac:dyDescent="0.25">
      <c r="B58" s="9">
        <v>54</v>
      </c>
      <c r="C58" s="22">
        <v>43939</v>
      </c>
      <c r="D58" s="52">
        <f t="shared" si="31"/>
        <v>78316</v>
      </c>
      <c r="E58" s="5">
        <f t="shared" si="32"/>
        <v>46408</v>
      </c>
      <c r="F58" s="67">
        <f t="shared" si="33"/>
        <v>5151.0779826958105</v>
      </c>
      <c r="G58" s="28">
        <f t="shared" si="0"/>
        <v>1.6627461051495194E-3</v>
      </c>
      <c r="H58" s="92">
        <f t="shared" si="8"/>
        <v>1</v>
      </c>
      <c r="I58" s="52">
        <f t="shared" si="34"/>
        <v>-11121</v>
      </c>
      <c r="J58" s="5">
        <f t="shared" si="35"/>
        <v>57448</v>
      </c>
      <c r="K58" s="37">
        <f t="shared" si="24"/>
        <v>46408</v>
      </c>
      <c r="L58" s="105">
        <f t="shared" si="36"/>
        <v>-1872</v>
      </c>
      <c r="M58" s="5">
        <f t="shared" si="37"/>
        <v>-2273</v>
      </c>
      <c r="N58" s="37">
        <f t="shared" si="38"/>
        <v>2163</v>
      </c>
      <c r="P58" s="57">
        <f t="shared" si="60"/>
        <v>1.7055641831902186E-6</v>
      </c>
      <c r="Q58" s="56">
        <f t="shared" si="61"/>
        <v>0.91630817157158162</v>
      </c>
      <c r="R58" s="56">
        <f t="shared" si="62"/>
        <v>-58269.512144634966</v>
      </c>
      <c r="S58" s="138">
        <f t="shared" si="39"/>
        <v>57448</v>
      </c>
      <c r="T58" s="148"/>
      <c r="U58" s="149"/>
      <c r="V58" s="128"/>
      <c r="W58" s="149"/>
      <c r="X58" s="124"/>
    </row>
    <row r="59" spans="2:24" x14ac:dyDescent="0.25">
      <c r="B59" s="11">
        <v>55</v>
      </c>
      <c r="C59" s="21">
        <v>43940</v>
      </c>
      <c r="D59" s="11">
        <f t="shared" si="31"/>
        <v>78316</v>
      </c>
      <c r="E59" s="4">
        <f t="shared" si="32"/>
        <v>48581</v>
      </c>
      <c r="F59" s="68">
        <f t="shared" si="33"/>
        <v>5151.0779826958105</v>
      </c>
      <c r="G59" s="27">
        <f t="shared" si="0"/>
        <v>1.6627461051495194E-3</v>
      </c>
      <c r="H59" s="91">
        <f t="shared" si="8"/>
        <v>1</v>
      </c>
      <c r="I59" s="11">
        <f t="shared" si="34"/>
        <v>-12998</v>
      </c>
      <c r="J59" s="4">
        <f t="shared" si="35"/>
        <v>55085</v>
      </c>
      <c r="K59" s="55">
        <f t="shared" si="24"/>
        <v>48581</v>
      </c>
      <c r="L59" s="98">
        <f t="shared" si="36"/>
        <v>-1877</v>
      </c>
      <c r="M59" s="4">
        <f t="shared" si="37"/>
        <v>-2363</v>
      </c>
      <c r="N59" s="55">
        <f t="shared" si="38"/>
        <v>2173</v>
      </c>
      <c r="P59" s="58">
        <f t="shared" si="60"/>
        <v>1.7055641831902186E-6</v>
      </c>
      <c r="Q59" s="59">
        <f t="shared" si="61"/>
        <v>0.92359537881429765</v>
      </c>
      <c r="R59" s="59">
        <f t="shared" si="62"/>
        <v>-56051.756227876118</v>
      </c>
      <c r="S59" s="144">
        <f t="shared" si="39"/>
        <v>55085</v>
      </c>
      <c r="T59" s="150"/>
      <c r="U59" s="19"/>
      <c r="V59" s="127"/>
      <c r="W59" s="19"/>
      <c r="X59" s="125"/>
    </row>
    <row r="60" spans="2:24" x14ac:dyDescent="0.25">
      <c r="B60" s="9">
        <v>56</v>
      </c>
      <c r="C60" s="22">
        <v>43941</v>
      </c>
      <c r="D60" s="9">
        <f t="shared" si="31"/>
        <v>78316</v>
      </c>
      <c r="E60" s="2">
        <f t="shared" si="32"/>
        <v>50763</v>
      </c>
      <c r="F60" s="67">
        <f t="shared" si="33"/>
        <v>5151.0779826958105</v>
      </c>
      <c r="G60" s="28">
        <f t="shared" si="0"/>
        <v>1.6627461051495194E-3</v>
      </c>
      <c r="H60" s="92">
        <f t="shared" si="8"/>
        <v>1</v>
      </c>
      <c r="I60" s="9">
        <f t="shared" si="34"/>
        <v>-14897</v>
      </c>
      <c r="J60" s="2">
        <f t="shared" si="35"/>
        <v>52648</v>
      </c>
      <c r="K60" s="50">
        <f t="shared" si="24"/>
        <v>50763</v>
      </c>
      <c r="L60" s="99">
        <f t="shared" si="36"/>
        <v>-1899</v>
      </c>
      <c r="M60" s="2">
        <f t="shared" si="37"/>
        <v>-2437</v>
      </c>
      <c r="N60" s="50">
        <f t="shared" si="38"/>
        <v>2182</v>
      </c>
      <c r="P60" s="57">
        <f t="shared" si="60"/>
        <v>1.7055641831902186E-6</v>
      </c>
      <c r="Q60" s="56">
        <f t="shared" si="61"/>
        <v>0.93104516994550524</v>
      </c>
      <c r="R60" s="56">
        <f t="shared" si="62"/>
        <v>-53746.187714325228</v>
      </c>
      <c r="S60" s="138">
        <f t="shared" si="39"/>
        <v>52648</v>
      </c>
      <c r="T60" s="148"/>
      <c r="U60" s="149"/>
      <c r="V60" s="128"/>
      <c r="W60" s="149"/>
      <c r="X60" s="124"/>
    </row>
    <row r="61" spans="2:24" x14ac:dyDescent="0.25">
      <c r="B61" s="11">
        <v>57</v>
      </c>
      <c r="C61" s="21">
        <v>43942</v>
      </c>
      <c r="D61" s="11">
        <f t="shared" si="31"/>
        <v>78316</v>
      </c>
      <c r="E61" s="4">
        <f t="shared" si="32"/>
        <v>52954</v>
      </c>
      <c r="F61" s="68">
        <f t="shared" si="33"/>
        <v>5151.0779826958105</v>
      </c>
      <c r="G61" s="27">
        <f t="shared" si="0"/>
        <v>1.6627461051495194E-3</v>
      </c>
      <c r="H61" s="91">
        <f t="shared" si="8"/>
        <v>1</v>
      </c>
      <c r="I61" s="11">
        <f t="shared" si="34"/>
        <v>-16832</v>
      </c>
      <c r="J61" s="4">
        <f t="shared" si="35"/>
        <v>50154</v>
      </c>
      <c r="K61" s="55">
        <f t="shared" si="24"/>
        <v>52954</v>
      </c>
      <c r="L61" s="98">
        <f t="shared" si="36"/>
        <v>-1935</v>
      </c>
      <c r="M61" s="4">
        <f t="shared" si="37"/>
        <v>-2494</v>
      </c>
      <c r="N61" s="55">
        <f t="shared" si="38"/>
        <v>2191</v>
      </c>
      <c r="P61" s="58">
        <f t="shared" si="60"/>
        <v>1.7055641831902186E-6</v>
      </c>
      <c r="Q61" s="59">
        <f t="shared" si="61"/>
        <v>0.93865913256789946</v>
      </c>
      <c r="R61" s="59">
        <f t="shared" si="62"/>
        <v>-51368.417732300892</v>
      </c>
      <c r="S61" s="144">
        <f t="shared" si="39"/>
        <v>50154</v>
      </c>
      <c r="T61" s="150"/>
      <c r="U61" s="19"/>
      <c r="V61" s="127"/>
      <c r="W61" s="19"/>
      <c r="X61" s="125"/>
    </row>
    <row r="62" spans="2:24" x14ac:dyDescent="0.25">
      <c r="B62" s="9">
        <v>58</v>
      </c>
      <c r="C62" s="22">
        <v>43943</v>
      </c>
      <c r="D62" s="9">
        <f t="shared" si="31"/>
        <v>78316</v>
      </c>
      <c r="E62" s="2">
        <f t="shared" si="32"/>
        <v>55152</v>
      </c>
      <c r="F62" s="67">
        <f t="shared" si="33"/>
        <v>5151.0779826958105</v>
      </c>
      <c r="G62" s="28">
        <f t="shared" si="0"/>
        <v>1.6627461051495194E-3</v>
      </c>
      <c r="H62" s="92">
        <f t="shared" si="8"/>
        <v>1</v>
      </c>
      <c r="I62" s="9">
        <f t="shared" si="34"/>
        <v>-18818</v>
      </c>
      <c r="J62" s="2">
        <f t="shared" si="35"/>
        <v>47618</v>
      </c>
      <c r="K62" s="50">
        <f t="shared" si="24"/>
        <v>55152</v>
      </c>
      <c r="L62" s="99">
        <f t="shared" si="36"/>
        <v>-1986</v>
      </c>
      <c r="M62" s="2">
        <f t="shared" si="37"/>
        <v>-2536</v>
      </c>
      <c r="N62" s="50">
        <f t="shared" si="38"/>
        <v>2198</v>
      </c>
      <c r="P62" s="57">
        <f t="shared" si="60"/>
        <v>1.7055641831902186E-6</v>
      </c>
      <c r="Q62" s="56">
        <f t="shared" si="61"/>
        <v>0.94643216782675332</v>
      </c>
      <c r="R62" s="56">
        <f t="shared" si="62"/>
        <v>-48935.033105641603</v>
      </c>
      <c r="S62" s="138">
        <f t="shared" si="39"/>
        <v>47618</v>
      </c>
      <c r="T62" s="148"/>
      <c r="U62" s="149"/>
      <c r="V62" s="128"/>
      <c r="W62" s="149"/>
      <c r="X62" s="124"/>
    </row>
    <row r="63" spans="2:24" x14ac:dyDescent="0.25">
      <c r="B63" s="11">
        <v>59</v>
      </c>
      <c r="C63" s="21">
        <v>43944</v>
      </c>
      <c r="D63" s="11">
        <f t="shared" si="31"/>
        <v>78316</v>
      </c>
      <c r="E63" s="4">
        <f t="shared" si="32"/>
        <v>57358</v>
      </c>
      <c r="F63" s="68">
        <f t="shared" si="33"/>
        <v>5151.0779826958105</v>
      </c>
      <c r="G63" s="27">
        <f t="shared" si="0"/>
        <v>1.6627461051495194E-3</v>
      </c>
      <c r="H63" s="91">
        <f t="shared" si="8"/>
        <v>1</v>
      </c>
      <c r="I63" s="11">
        <f t="shared" si="34"/>
        <v>-20869</v>
      </c>
      <c r="J63" s="4">
        <f t="shared" si="35"/>
        <v>45054</v>
      </c>
      <c r="K63" s="55">
        <f t="shared" si="24"/>
        <v>57358</v>
      </c>
      <c r="L63" s="98">
        <f t="shared" si="36"/>
        <v>-2051</v>
      </c>
      <c r="M63" s="4">
        <f t="shared" si="37"/>
        <v>-2564</v>
      </c>
      <c r="N63" s="55">
        <f t="shared" si="38"/>
        <v>2206</v>
      </c>
      <c r="P63" s="58">
        <f t="shared" si="60"/>
        <v>1.7055641831902186E-6</v>
      </c>
      <c r="Q63" s="59">
        <f t="shared" si="61"/>
        <v>0.95436405169097283</v>
      </c>
      <c r="R63" s="59">
        <f t="shared" si="62"/>
        <v>-46460.669267146026</v>
      </c>
      <c r="S63" s="144">
        <f t="shared" si="39"/>
        <v>45054</v>
      </c>
      <c r="T63" s="150"/>
      <c r="U63" s="19"/>
      <c r="V63" s="127"/>
      <c r="W63" s="19"/>
      <c r="X63" s="125"/>
    </row>
    <row r="64" spans="2:24" x14ac:dyDescent="0.25">
      <c r="B64" s="9">
        <v>60</v>
      </c>
      <c r="C64" s="22">
        <v>43945</v>
      </c>
      <c r="D64" s="9">
        <f t="shared" si="31"/>
        <v>78316</v>
      </c>
      <c r="E64" s="2">
        <f t="shared" si="32"/>
        <v>59571</v>
      </c>
      <c r="F64" s="67">
        <f t="shared" si="33"/>
        <v>5151.0779826958105</v>
      </c>
      <c r="G64" s="28">
        <f t="shared" si="0"/>
        <v>1.6627461051495194E-3</v>
      </c>
      <c r="H64" s="92">
        <f t="shared" si="8"/>
        <v>1</v>
      </c>
      <c r="I64" s="9">
        <f t="shared" si="34"/>
        <v>-22999</v>
      </c>
      <c r="J64" s="2">
        <f t="shared" si="35"/>
        <v>42476</v>
      </c>
      <c r="K64" s="50">
        <f t="shared" si="24"/>
        <v>59571</v>
      </c>
      <c r="L64" s="99">
        <f t="shared" si="36"/>
        <v>-2130</v>
      </c>
      <c r="M64" s="2">
        <f t="shared" si="37"/>
        <v>-2578</v>
      </c>
      <c r="N64" s="50">
        <f t="shared" si="38"/>
        <v>2213</v>
      </c>
      <c r="P64" s="57">
        <f t="shared" si="60"/>
        <v>1.7055641831902186E-6</v>
      </c>
      <c r="Q64" s="56">
        <f t="shared" si="61"/>
        <v>0.96245489617610502</v>
      </c>
      <c r="R64" s="56">
        <f t="shared" si="62"/>
        <v>-43958.985954092932</v>
      </c>
      <c r="S64" s="138">
        <f t="shared" si="39"/>
        <v>42476</v>
      </c>
      <c r="T64" s="148"/>
      <c r="U64" s="149"/>
      <c r="V64" s="128"/>
      <c r="W64" s="149"/>
      <c r="X64" s="124"/>
    </row>
    <row r="65" spans="2:24" x14ac:dyDescent="0.25">
      <c r="B65" s="11">
        <v>61</v>
      </c>
      <c r="C65" s="21">
        <v>43946</v>
      </c>
      <c r="D65" s="11">
        <f t="shared" si="31"/>
        <v>78316</v>
      </c>
      <c r="E65" s="4">
        <f t="shared" si="32"/>
        <v>61792</v>
      </c>
      <c r="F65" s="68">
        <f t="shared" si="33"/>
        <v>5151.0779826958105</v>
      </c>
      <c r="G65" s="27">
        <f t="shared" si="0"/>
        <v>1.6627461051495194E-3</v>
      </c>
      <c r="H65" s="91">
        <f t="shared" si="8"/>
        <v>1</v>
      </c>
      <c r="I65" s="11">
        <f t="shared" ref="I65:I96" si="63">INT((S$17*K65+I64)/(1+R$17*J65))</f>
        <v>-25220</v>
      </c>
      <c r="J65" s="4">
        <f t="shared" si="35"/>
        <v>39897</v>
      </c>
      <c r="K65" s="55">
        <f t="shared" ref="K65:K96" si="64">INT((Q$17*J65+K64)/(1+P$17+S$17))</f>
        <v>61792</v>
      </c>
      <c r="L65" s="98">
        <f t="shared" si="36"/>
        <v>-2221</v>
      </c>
      <c r="M65" s="4">
        <f t="shared" si="37"/>
        <v>-2579</v>
      </c>
      <c r="N65" s="55">
        <f t="shared" si="38"/>
        <v>2221</v>
      </c>
      <c r="P65" s="58">
        <f t="shared" si="60"/>
        <v>1.7055641831902186E-6</v>
      </c>
      <c r="Q65" s="59">
        <f t="shared" si="61"/>
        <v>0.97070458926660275</v>
      </c>
      <c r="R65" s="59">
        <f t="shared" si="62"/>
        <v>-41443.642903761072</v>
      </c>
      <c r="S65" s="144">
        <f t="shared" si="39"/>
        <v>39897</v>
      </c>
      <c r="T65" s="150"/>
      <c r="U65" s="19"/>
      <c r="V65" s="127"/>
      <c r="W65" s="19"/>
      <c r="X65" s="125"/>
    </row>
    <row r="66" spans="2:24" x14ac:dyDescent="0.25">
      <c r="B66" s="9">
        <v>62</v>
      </c>
      <c r="C66" s="22">
        <v>43947</v>
      </c>
      <c r="D66" s="9">
        <f t="shared" si="31"/>
        <v>78316</v>
      </c>
      <c r="E66" s="2">
        <f t="shared" si="32"/>
        <v>64020</v>
      </c>
      <c r="F66" s="67">
        <f t="shared" si="33"/>
        <v>5151.0779826958105</v>
      </c>
      <c r="G66" s="28">
        <f t="shared" si="0"/>
        <v>1.6627461051495194E-3</v>
      </c>
      <c r="H66" s="92">
        <f t="shared" si="8"/>
        <v>1</v>
      </c>
      <c r="I66" s="9">
        <f t="shared" si="63"/>
        <v>-27546</v>
      </c>
      <c r="J66" s="2">
        <f t="shared" si="35"/>
        <v>37330</v>
      </c>
      <c r="K66" s="50">
        <f t="shared" si="64"/>
        <v>64020</v>
      </c>
      <c r="L66" s="99">
        <f t="shared" si="36"/>
        <v>-2326</v>
      </c>
      <c r="M66" s="2">
        <f t="shared" si="37"/>
        <v>-2567</v>
      </c>
      <c r="N66" s="50">
        <f t="shared" si="38"/>
        <v>2228</v>
      </c>
      <c r="P66" s="57">
        <f t="shared" si="60"/>
        <v>1.7055641831902186E-6</v>
      </c>
      <c r="Q66" s="56">
        <f t="shared" si="61"/>
        <v>0.9791115433597708</v>
      </c>
      <c r="R66" s="56">
        <f t="shared" si="62"/>
        <v>-38927.324157909301</v>
      </c>
      <c r="S66" s="138">
        <f t="shared" si="39"/>
        <v>37330</v>
      </c>
      <c r="T66" s="148"/>
      <c r="U66" s="149"/>
      <c r="V66" s="128"/>
      <c r="W66" s="149"/>
      <c r="X66" s="124"/>
    </row>
    <row r="67" spans="2:24" x14ac:dyDescent="0.25">
      <c r="B67" s="11">
        <v>63</v>
      </c>
      <c r="C67" s="21">
        <v>43948</v>
      </c>
      <c r="D67" s="11">
        <f t="shared" si="31"/>
        <v>78316</v>
      </c>
      <c r="E67" s="4">
        <f t="shared" si="32"/>
        <v>66257</v>
      </c>
      <c r="F67" s="68">
        <f t="shared" si="33"/>
        <v>5151.0779826958105</v>
      </c>
      <c r="G67" s="27">
        <f t="shared" si="0"/>
        <v>1.6627461051495194E-3</v>
      </c>
      <c r="H67" s="91">
        <f t="shared" si="8"/>
        <v>1</v>
      </c>
      <c r="I67" s="11">
        <f t="shared" si="63"/>
        <v>-29990</v>
      </c>
      <c r="J67" s="4">
        <f t="shared" si="35"/>
        <v>34787</v>
      </c>
      <c r="K67" s="55">
        <f t="shared" si="64"/>
        <v>66257</v>
      </c>
      <c r="L67" s="98">
        <f t="shared" si="36"/>
        <v>-2444</v>
      </c>
      <c r="M67" s="4">
        <f t="shared" si="37"/>
        <v>-2543</v>
      </c>
      <c r="N67" s="55">
        <f t="shared" si="38"/>
        <v>2237</v>
      </c>
      <c r="P67" s="58">
        <f t="shared" si="60"/>
        <v>1.7055641831902186E-6</v>
      </c>
      <c r="Q67" s="59">
        <f t="shared" si="61"/>
        <v>0.98767734605830459</v>
      </c>
      <c r="R67" s="59">
        <f t="shared" si="62"/>
        <v>-36422.713758296464</v>
      </c>
      <c r="S67" s="144">
        <f t="shared" si="39"/>
        <v>34787</v>
      </c>
      <c r="T67" s="150"/>
      <c r="U67" s="19"/>
      <c r="V67" s="127"/>
      <c r="W67" s="19"/>
      <c r="X67" s="125"/>
    </row>
    <row r="68" spans="2:24" x14ac:dyDescent="0.25">
      <c r="B68" s="9">
        <v>64</v>
      </c>
      <c r="C68" s="22">
        <v>43949</v>
      </c>
      <c r="D68" s="9">
        <f t="shared" si="31"/>
        <v>78316</v>
      </c>
      <c r="E68" s="2">
        <f t="shared" si="32"/>
        <v>68503</v>
      </c>
      <c r="F68" s="67">
        <f t="shared" si="33"/>
        <v>5151.0779826958105</v>
      </c>
      <c r="G68" s="28">
        <f t="shared" ref="G68:G131" si="65">D68/U$3</f>
        <v>1.6627461051495194E-3</v>
      </c>
      <c r="H68" s="92">
        <f t="shared" si="8"/>
        <v>1</v>
      </c>
      <c r="I68" s="9">
        <f t="shared" si="63"/>
        <v>-32564</v>
      </c>
      <c r="J68" s="2">
        <f t="shared" si="35"/>
        <v>32280</v>
      </c>
      <c r="K68" s="50">
        <f t="shared" si="64"/>
        <v>68503</v>
      </c>
      <c r="L68" s="99">
        <f t="shared" si="36"/>
        <v>-2574</v>
      </c>
      <c r="M68" s="2">
        <f t="shared" si="37"/>
        <v>-2507</v>
      </c>
      <c r="N68" s="50">
        <f t="shared" si="38"/>
        <v>2246</v>
      </c>
      <c r="P68" s="57">
        <f t="shared" si="60"/>
        <v>1.7055641831902186E-6</v>
      </c>
      <c r="Q68" s="56">
        <f t="shared" si="61"/>
        <v>0.99640392101154029</v>
      </c>
      <c r="R68" s="56">
        <f t="shared" si="62"/>
        <v>-33941.520051161511</v>
      </c>
      <c r="S68" s="138">
        <f t="shared" si="39"/>
        <v>32280</v>
      </c>
      <c r="T68" s="148"/>
      <c r="U68" s="149"/>
      <c r="V68" s="128"/>
      <c r="W68" s="149"/>
      <c r="X68" s="124"/>
    </row>
    <row r="69" spans="2:24" x14ac:dyDescent="0.25">
      <c r="B69" s="11">
        <v>65</v>
      </c>
      <c r="C69" s="21">
        <v>43950</v>
      </c>
      <c r="D69" s="11">
        <f t="shared" si="31"/>
        <v>78316</v>
      </c>
      <c r="E69" s="4">
        <f t="shared" si="32"/>
        <v>70760</v>
      </c>
      <c r="F69" s="68">
        <f t="shared" si="33"/>
        <v>5151.0779826958105</v>
      </c>
      <c r="G69" s="27">
        <f t="shared" si="65"/>
        <v>1.6627461051495194E-3</v>
      </c>
      <c r="H69" s="91">
        <f t="shared" ref="H69:H132" si="66">D69/D68</f>
        <v>1</v>
      </c>
      <c r="I69" s="11">
        <f t="shared" si="63"/>
        <v>-35282</v>
      </c>
      <c r="J69" s="4">
        <f t="shared" si="35"/>
        <v>29820</v>
      </c>
      <c r="K69" s="55">
        <f t="shared" si="64"/>
        <v>70760</v>
      </c>
      <c r="L69" s="98">
        <f t="shared" si="36"/>
        <v>-2718</v>
      </c>
      <c r="M69" s="4">
        <f t="shared" si="37"/>
        <v>-2460</v>
      </c>
      <c r="N69" s="55">
        <f t="shared" si="38"/>
        <v>2257</v>
      </c>
      <c r="P69" s="58">
        <f t="shared" si="60"/>
        <v>1.7055641831902186E-6</v>
      </c>
      <c r="Q69" s="59">
        <f t="shared" si="61"/>
        <v>1.0052912682194781</v>
      </c>
      <c r="R69" s="59">
        <f t="shared" si="62"/>
        <v>-31495.451382743369</v>
      </c>
      <c r="S69" s="144">
        <f t="shared" si="39"/>
        <v>29820</v>
      </c>
      <c r="T69" s="150"/>
      <c r="U69" s="19"/>
      <c r="V69" s="127"/>
      <c r="W69" s="19"/>
      <c r="X69" s="125"/>
    </row>
    <row r="70" spans="2:24" x14ac:dyDescent="0.25">
      <c r="B70" s="9">
        <v>66</v>
      </c>
      <c r="C70" s="22">
        <v>43951</v>
      </c>
      <c r="D70" s="9">
        <f t="shared" si="31"/>
        <v>78316</v>
      </c>
      <c r="E70" s="2">
        <f t="shared" si="32"/>
        <v>73029</v>
      </c>
      <c r="F70" s="67">
        <f t="shared" si="33"/>
        <v>5151.0779826958105</v>
      </c>
      <c r="G70" s="28">
        <f t="shared" si="65"/>
        <v>1.6627461051495194E-3</v>
      </c>
      <c r="H70" s="92">
        <f t="shared" si="66"/>
        <v>1</v>
      </c>
      <c r="I70" s="9">
        <f t="shared" si="63"/>
        <v>-38156</v>
      </c>
      <c r="J70" s="2">
        <f t="shared" si="35"/>
        <v>27419</v>
      </c>
      <c r="K70" s="50">
        <f t="shared" si="64"/>
        <v>73029</v>
      </c>
      <c r="L70" s="99">
        <f t="shared" si="36"/>
        <v>-2874</v>
      </c>
      <c r="M70" s="2">
        <f t="shared" si="37"/>
        <v>-2401</v>
      </c>
      <c r="N70" s="50">
        <f t="shared" si="38"/>
        <v>2269</v>
      </c>
      <c r="P70" s="57">
        <f t="shared" si="60"/>
        <v>1.7055641831902186E-6</v>
      </c>
      <c r="Q70" s="56">
        <f t="shared" si="61"/>
        <v>1.0143447105679391</v>
      </c>
      <c r="R70" s="56">
        <f t="shared" si="62"/>
        <v>-29095.240403761069</v>
      </c>
      <c r="S70" s="138">
        <f t="shared" si="39"/>
        <v>27419</v>
      </c>
      <c r="T70" s="148"/>
      <c r="U70" s="149"/>
      <c r="V70" s="128"/>
      <c r="W70" s="149"/>
      <c r="X70" s="124"/>
    </row>
    <row r="71" spans="2:24" x14ac:dyDescent="0.25">
      <c r="B71" s="11">
        <v>67</v>
      </c>
      <c r="C71" s="21">
        <v>43952</v>
      </c>
      <c r="D71" s="11">
        <f t="shared" si="31"/>
        <v>78316</v>
      </c>
      <c r="E71" s="4">
        <f t="shared" si="32"/>
        <v>75311</v>
      </c>
      <c r="F71" s="68">
        <f t="shared" si="33"/>
        <v>5151.0779826958105</v>
      </c>
      <c r="G71" s="27">
        <f t="shared" si="65"/>
        <v>1.6627461051495194E-3</v>
      </c>
      <c r="H71" s="91">
        <f t="shared" si="66"/>
        <v>1</v>
      </c>
      <c r="I71" s="11">
        <f t="shared" si="63"/>
        <v>-41199</v>
      </c>
      <c r="J71" s="4">
        <f t="shared" si="35"/>
        <v>25087</v>
      </c>
      <c r="K71" s="55">
        <f t="shared" si="64"/>
        <v>75311</v>
      </c>
      <c r="L71" s="98">
        <f t="shared" si="36"/>
        <v>-3043</v>
      </c>
      <c r="M71" s="4">
        <f t="shared" si="37"/>
        <v>-2332</v>
      </c>
      <c r="N71" s="55">
        <f t="shared" si="38"/>
        <v>2282</v>
      </c>
      <c r="P71" s="58">
        <f t="shared" si="60"/>
        <v>1.7055641831902186E-6</v>
      </c>
      <c r="Q71" s="59">
        <f t="shared" si="61"/>
        <v>1.02356436007247</v>
      </c>
      <c r="R71" s="59">
        <f t="shared" si="62"/>
        <v>-26752.595460453544</v>
      </c>
      <c r="S71" s="144">
        <f t="shared" si="39"/>
        <v>25087</v>
      </c>
      <c r="T71" s="150"/>
      <c r="U71" s="19"/>
      <c r="V71" s="127"/>
      <c r="W71" s="19"/>
      <c r="X71" s="125"/>
    </row>
    <row r="72" spans="2:24" x14ac:dyDescent="0.25">
      <c r="B72" s="9">
        <v>68</v>
      </c>
      <c r="C72" s="22">
        <v>43953</v>
      </c>
      <c r="D72" s="9">
        <f t="shared" si="31"/>
        <v>78316</v>
      </c>
      <c r="E72" s="2">
        <f t="shared" si="32"/>
        <v>77608</v>
      </c>
      <c r="F72" s="67">
        <f t="shared" si="33"/>
        <v>5151.0779826958105</v>
      </c>
      <c r="G72" s="28">
        <f t="shared" si="65"/>
        <v>1.6627461051495194E-3</v>
      </c>
      <c r="H72" s="92">
        <f t="shared" si="66"/>
        <v>1</v>
      </c>
      <c r="I72" s="9">
        <f t="shared" si="63"/>
        <v>-44423</v>
      </c>
      <c r="J72" s="2">
        <f t="shared" si="35"/>
        <v>22835</v>
      </c>
      <c r="K72" s="50">
        <f t="shared" si="64"/>
        <v>77608</v>
      </c>
      <c r="L72" s="99">
        <f t="shared" si="36"/>
        <v>-3224</v>
      </c>
      <c r="M72" s="2">
        <f t="shared" si="37"/>
        <v>-2252</v>
      </c>
      <c r="N72" s="50">
        <f t="shared" si="38"/>
        <v>2297</v>
      </c>
      <c r="P72" s="57">
        <f t="shared" si="60"/>
        <v>1.7055641831902186E-6</v>
      </c>
      <c r="Q72" s="56">
        <f t="shared" si="61"/>
        <v>1.0329554276033452</v>
      </c>
      <c r="R72" s="56">
        <f t="shared" si="62"/>
        <v>-24477.273508019916</v>
      </c>
      <c r="S72" s="138">
        <f t="shared" si="39"/>
        <v>22835</v>
      </c>
      <c r="T72" s="148"/>
      <c r="U72" s="149"/>
      <c r="V72" s="128"/>
      <c r="W72" s="149"/>
      <c r="X72" s="124"/>
    </row>
    <row r="73" spans="2:24" x14ac:dyDescent="0.25">
      <c r="B73" s="11">
        <v>69</v>
      </c>
      <c r="C73" s="21">
        <v>43954</v>
      </c>
      <c r="D73" s="11">
        <f t="shared" si="31"/>
        <v>78316</v>
      </c>
      <c r="E73" s="4">
        <f t="shared" si="32"/>
        <v>79923</v>
      </c>
      <c r="F73" s="68">
        <f t="shared" si="33"/>
        <v>5151.0779826958105</v>
      </c>
      <c r="G73" s="27">
        <f t="shared" si="65"/>
        <v>1.6627461051495194E-3</v>
      </c>
      <c r="H73" s="91">
        <f t="shared" si="66"/>
        <v>1</v>
      </c>
      <c r="I73" s="11">
        <f t="shared" si="63"/>
        <v>-47840</v>
      </c>
      <c r="J73" s="4">
        <f t="shared" si="35"/>
        <v>20672</v>
      </c>
      <c r="K73" s="55">
        <f t="shared" si="64"/>
        <v>79923</v>
      </c>
      <c r="L73" s="98">
        <f t="shared" si="36"/>
        <v>-3417</v>
      </c>
      <c r="M73" s="4">
        <f t="shared" si="37"/>
        <v>-2163</v>
      </c>
      <c r="N73" s="55">
        <f t="shared" si="38"/>
        <v>2315</v>
      </c>
      <c r="P73" s="58">
        <f t="shared" si="60"/>
        <v>1.7055641831902186E-6</v>
      </c>
      <c r="Q73" s="59">
        <f t="shared" si="61"/>
        <v>1.0425198368099013</v>
      </c>
      <c r="R73" s="59">
        <f t="shared" si="62"/>
        <v>-22280.007197179209</v>
      </c>
      <c r="S73" s="144">
        <f t="shared" si="39"/>
        <v>20672</v>
      </c>
      <c r="T73" s="150"/>
      <c r="U73" s="19"/>
      <c r="V73" s="127"/>
      <c r="W73" s="19"/>
      <c r="X73" s="125"/>
    </row>
    <row r="74" spans="2:24" x14ac:dyDescent="0.25">
      <c r="B74" s="9">
        <v>70</v>
      </c>
      <c r="C74" s="22">
        <v>43955</v>
      </c>
      <c r="D74" s="9">
        <f t="shared" si="31"/>
        <v>78316</v>
      </c>
      <c r="E74" s="2">
        <f t="shared" si="32"/>
        <v>82257</v>
      </c>
      <c r="F74" s="67">
        <f t="shared" si="33"/>
        <v>5151.0779826958105</v>
      </c>
      <c r="G74" s="28">
        <f t="shared" si="65"/>
        <v>1.6627461051495194E-3</v>
      </c>
      <c r="H74" s="92">
        <f t="shared" si="66"/>
        <v>1</v>
      </c>
      <c r="I74" s="9">
        <f t="shared" si="63"/>
        <v>-51462</v>
      </c>
      <c r="J74" s="2">
        <f t="shared" si="35"/>
        <v>18606</v>
      </c>
      <c r="K74" s="50">
        <f t="shared" si="64"/>
        <v>82257</v>
      </c>
      <c r="L74" s="99">
        <f t="shared" si="36"/>
        <v>-3622</v>
      </c>
      <c r="M74" s="2">
        <f t="shared" si="37"/>
        <v>-2066</v>
      </c>
      <c r="N74" s="50">
        <f t="shared" si="38"/>
        <v>2334</v>
      </c>
      <c r="P74" s="57">
        <f t="shared" si="60"/>
        <v>1.7055641831902186E-6</v>
      </c>
      <c r="Q74" s="56">
        <f t="shared" si="61"/>
        <v>1.0522630225935059</v>
      </c>
      <c r="R74" s="56">
        <f t="shared" si="62"/>
        <v>-20169.577787610622</v>
      </c>
      <c r="S74" s="138">
        <f t="shared" si="39"/>
        <v>18606</v>
      </c>
      <c r="T74" s="148"/>
      <c r="U74" s="149"/>
      <c r="V74" s="128"/>
      <c r="W74" s="149"/>
      <c r="X74" s="124"/>
    </row>
    <row r="75" spans="2:24" x14ac:dyDescent="0.25">
      <c r="B75" s="11">
        <v>71</v>
      </c>
      <c r="C75" s="21">
        <v>43956</v>
      </c>
      <c r="D75" s="11">
        <f t="shared" si="31"/>
        <v>78316</v>
      </c>
      <c r="E75" s="4">
        <f t="shared" si="32"/>
        <v>84613</v>
      </c>
      <c r="F75" s="68">
        <f t="shared" si="33"/>
        <v>5151.0779826958105</v>
      </c>
      <c r="G75" s="27">
        <f t="shared" si="65"/>
        <v>1.6627461051495194E-3</v>
      </c>
      <c r="H75" s="91">
        <f t="shared" si="66"/>
        <v>1</v>
      </c>
      <c r="I75" s="11">
        <f t="shared" si="63"/>
        <v>-55300</v>
      </c>
      <c r="J75" s="4">
        <f t="shared" si="35"/>
        <v>16645</v>
      </c>
      <c r="K75" s="55">
        <f t="shared" si="64"/>
        <v>84613</v>
      </c>
      <c r="L75" s="98">
        <f t="shared" si="36"/>
        <v>-3838</v>
      </c>
      <c r="M75" s="4">
        <f t="shared" si="37"/>
        <v>-1961</v>
      </c>
      <c r="N75" s="55">
        <f t="shared" si="38"/>
        <v>2356</v>
      </c>
      <c r="P75" s="58">
        <f t="shared" si="60"/>
        <v>1.7055641831902186E-6</v>
      </c>
      <c r="Q75" s="59">
        <f t="shared" si="61"/>
        <v>1.0621918954426759</v>
      </c>
      <c r="R75" s="59">
        <f t="shared" si="62"/>
        <v>-18153.790843473456</v>
      </c>
      <c r="S75" s="144">
        <f t="shared" si="39"/>
        <v>16645</v>
      </c>
      <c r="T75" s="150"/>
      <c r="U75" s="19"/>
      <c r="V75" s="127"/>
      <c r="W75" s="19"/>
      <c r="X75" s="125"/>
    </row>
    <row r="76" spans="2:24" x14ac:dyDescent="0.25">
      <c r="B76" s="9">
        <v>72</v>
      </c>
      <c r="C76" s="22">
        <v>43957</v>
      </c>
      <c r="D76" s="9">
        <f t="shared" si="31"/>
        <v>78316</v>
      </c>
      <c r="E76" s="2">
        <f t="shared" si="32"/>
        <v>86994</v>
      </c>
      <c r="F76" s="67">
        <f t="shared" si="33"/>
        <v>5151.0779826958105</v>
      </c>
      <c r="G76" s="28">
        <f t="shared" si="65"/>
        <v>1.6627461051495194E-3</v>
      </c>
      <c r="H76" s="92">
        <f t="shared" si="66"/>
        <v>1</v>
      </c>
      <c r="I76" s="9">
        <f t="shared" si="63"/>
        <v>-59364</v>
      </c>
      <c r="J76" s="2">
        <f t="shared" si="35"/>
        <v>14797</v>
      </c>
      <c r="K76" s="50">
        <f t="shared" si="64"/>
        <v>86994</v>
      </c>
      <c r="L76" s="99">
        <f t="shared" si="36"/>
        <v>-4064</v>
      </c>
      <c r="M76" s="2">
        <f t="shared" si="37"/>
        <v>-1848</v>
      </c>
      <c r="N76" s="50">
        <f t="shared" si="38"/>
        <v>2381</v>
      </c>
      <c r="P76" s="57">
        <f t="shared" si="60"/>
        <v>1.7055641831902186E-6</v>
      </c>
      <c r="Q76" s="56">
        <f t="shared" si="61"/>
        <v>1.0723118902587789</v>
      </c>
      <c r="R76" s="56">
        <f t="shared" si="62"/>
        <v>-16240.451928926994</v>
      </c>
      <c r="S76" s="138">
        <f t="shared" si="39"/>
        <v>14797</v>
      </c>
      <c r="T76" s="148"/>
      <c r="U76" s="149"/>
      <c r="V76" s="128"/>
      <c r="W76" s="149"/>
      <c r="X76" s="124"/>
    </row>
    <row r="77" spans="2:24" x14ac:dyDescent="0.25">
      <c r="B77" s="11">
        <v>73</v>
      </c>
      <c r="C77" s="21">
        <v>43958</v>
      </c>
      <c r="D77" s="11">
        <f t="shared" si="31"/>
        <v>78316</v>
      </c>
      <c r="E77" s="4">
        <f t="shared" si="32"/>
        <v>89402</v>
      </c>
      <c r="F77" s="68">
        <f t="shared" si="33"/>
        <v>5151.0779826958105</v>
      </c>
      <c r="G77" s="27">
        <f t="shared" si="65"/>
        <v>1.6627461051495194E-3</v>
      </c>
      <c r="H77" s="91">
        <f t="shared" si="66"/>
        <v>1</v>
      </c>
      <c r="I77" s="11">
        <f t="shared" si="63"/>
        <v>-63664</v>
      </c>
      <c r="J77" s="4">
        <f t="shared" si="35"/>
        <v>13066</v>
      </c>
      <c r="K77" s="55">
        <f t="shared" si="64"/>
        <v>89402</v>
      </c>
      <c r="L77" s="98">
        <f t="shared" si="36"/>
        <v>-4300</v>
      </c>
      <c r="M77" s="4">
        <f t="shared" si="37"/>
        <v>-1731</v>
      </c>
      <c r="N77" s="55">
        <f t="shared" si="38"/>
        <v>2408</v>
      </c>
      <c r="P77" s="58">
        <f t="shared" si="60"/>
        <v>1.7055641831902186E-6</v>
      </c>
      <c r="Q77" s="59">
        <f t="shared" si="61"/>
        <v>1.0826267423249412</v>
      </c>
      <c r="R77" s="59">
        <f t="shared" si="62"/>
        <v>-14437.366608130533</v>
      </c>
      <c r="S77" s="144">
        <f t="shared" si="39"/>
        <v>13066</v>
      </c>
      <c r="T77" s="150"/>
      <c r="U77" s="19"/>
      <c r="V77" s="127"/>
      <c r="W77" s="19"/>
      <c r="X77" s="125"/>
    </row>
    <row r="78" spans="2:24" x14ac:dyDescent="0.25">
      <c r="B78" s="9">
        <v>74</v>
      </c>
      <c r="C78" s="22">
        <v>43959</v>
      </c>
      <c r="D78" s="9">
        <f t="shared" si="31"/>
        <v>78316</v>
      </c>
      <c r="E78" s="2">
        <f t="shared" si="32"/>
        <v>91840</v>
      </c>
      <c r="F78" s="67">
        <f t="shared" si="33"/>
        <v>5151.0779826958105</v>
      </c>
      <c r="G78" s="28">
        <f t="shared" si="65"/>
        <v>1.6627461051495194E-3</v>
      </c>
      <c r="H78" s="92">
        <f t="shared" si="66"/>
        <v>1</v>
      </c>
      <c r="I78" s="9">
        <f t="shared" si="63"/>
        <v>-68209</v>
      </c>
      <c r="J78" s="2">
        <f t="shared" si="35"/>
        <v>11457</v>
      </c>
      <c r="K78" s="50">
        <f t="shared" si="64"/>
        <v>91840</v>
      </c>
      <c r="L78" s="99">
        <f t="shared" si="36"/>
        <v>-4545</v>
      </c>
      <c r="M78" s="2">
        <f t="shared" si="37"/>
        <v>-1609</v>
      </c>
      <c r="N78" s="50">
        <f t="shared" si="38"/>
        <v>2438</v>
      </c>
      <c r="P78" s="57">
        <f t="shared" si="60"/>
        <v>1.7055641831902186E-6</v>
      </c>
      <c r="Q78" s="56">
        <f t="shared" si="61"/>
        <v>1.0931468733817105</v>
      </c>
      <c r="R78" s="56">
        <f t="shared" si="62"/>
        <v>-12748.437663163719</v>
      </c>
      <c r="S78" s="138">
        <f t="shared" si="39"/>
        <v>11457</v>
      </c>
      <c r="T78" s="148"/>
      <c r="U78" s="149"/>
      <c r="V78" s="128"/>
      <c r="W78" s="149"/>
      <c r="X78" s="124"/>
    </row>
    <row r="79" spans="2:24" x14ac:dyDescent="0.25">
      <c r="B79" s="11">
        <v>75</v>
      </c>
      <c r="C79" s="21">
        <v>43960</v>
      </c>
      <c r="D79" s="11">
        <f t="shared" si="31"/>
        <v>78316</v>
      </c>
      <c r="E79" s="4">
        <f t="shared" si="32"/>
        <v>94311</v>
      </c>
      <c r="F79" s="68">
        <f t="shared" si="33"/>
        <v>5151.0779826958105</v>
      </c>
      <c r="G79" s="27">
        <f t="shared" si="65"/>
        <v>1.6627461051495194E-3</v>
      </c>
      <c r="H79" s="91">
        <f t="shared" si="66"/>
        <v>1</v>
      </c>
      <c r="I79" s="11">
        <f t="shared" si="63"/>
        <v>-73006</v>
      </c>
      <c r="J79" s="4">
        <f t="shared" si="35"/>
        <v>9972</v>
      </c>
      <c r="K79" s="55">
        <f t="shared" si="64"/>
        <v>94311</v>
      </c>
      <c r="L79" s="98">
        <f t="shared" si="36"/>
        <v>-4797</v>
      </c>
      <c r="M79" s="4">
        <f t="shared" si="37"/>
        <v>-1485</v>
      </c>
      <c r="N79" s="55">
        <f t="shared" si="38"/>
        <v>2471</v>
      </c>
      <c r="P79" s="58">
        <f t="shared" si="60"/>
        <v>1.7055641831902186E-6</v>
      </c>
      <c r="Q79" s="59">
        <f t="shared" si="61"/>
        <v>1.1038794179486975</v>
      </c>
      <c r="R79" s="59">
        <f t="shared" si="62"/>
        <v>-11178.543571626109</v>
      </c>
      <c r="S79" s="144">
        <f t="shared" si="39"/>
        <v>9972</v>
      </c>
      <c r="T79" s="150"/>
      <c r="U79" s="19"/>
      <c r="V79" s="127"/>
      <c r="W79" s="19"/>
      <c r="X79" s="125"/>
    </row>
    <row r="80" spans="2:24" x14ac:dyDescent="0.25">
      <c r="B80" s="9">
        <v>76</v>
      </c>
      <c r="C80" s="22">
        <v>43961</v>
      </c>
      <c r="D80" s="9">
        <f t="shared" si="31"/>
        <v>78316</v>
      </c>
      <c r="E80" s="2">
        <f t="shared" si="32"/>
        <v>96819</v>
      </c>
      <c r="F80" s="67">
        <f t="shared" si="33"/>
        <v>5151.0779826958105</v>
      </c>
      <c r="G80" s="28">
        <f t="shared" si="65"/>
        <v>1.6627461051495194E-3</v>
      </c>
      <c r="H80" s="92">
        <f t="shared" si="66"/>
        <v>1</v>
      </c>
      <c r="I80" s="9">
        <f t="shared" si="63"/>
        <v>-78061</v>
      </c>
      <c r="J80" s="2">
        <f t="shared" si="35"/>
        <v>8613</v>
      </c>
      <c r="K80" s="50">
        <f t="shared" si="64"/>
        <v>96819</v>
      </c>
      <c r="L80" s="99">
        <f t="shared" si="36"/>
        <v>-5055</v>
      </c>
      <c r="M80" s="2">
        <f t="shared" si="37"/>
        <v>-1359</v>
      </c>
      <c r="N80" s="50">
        <f t="shared" si="38"/>
        <v>2508</v>
      </c>
      <c r="P80" s="57">
        <f t="shared" si="60"/>
        <v>1.7055641831902186E-6</v>
      </c>
      <c r="Q80" s="56">
        <f t="shared" si="61"/>
        <v>1.1148332101637548</v>
      </c>
      <c r="R80" s="56">
        <f t="shared" si="62"/>
        <v>-9729.6357245575236</v>
      </c>
      <c r="S80" s="138">
        <f t="shared" si="39"/>
        <v>8613</v>
      </c>
      <c r="T80" s="148"/>
      <c r="U80" s="149"/>
      <c r="V80" s="128"/>
      <c r="W80" s="149"/>
      <c r="X80" s="124"/>
    </row>
    <row r="81" spans="2:24" x14ac:dyDescent="0.25">
      <c r="B81" s="11">
        <v>77</v>
      </c>
      <c r="C81" s="21">
        <v>43962</v>
      </c>
      <c r="D81" s="11">
        <f t="shared" si="31"/>
        <v>78316</v>
      </c>
      <c r="E81" s="4">
        <f t="shared" si="32"/>
        <v>99367</v>
      </c>
      <c r="F81" s="68">
        <f t="shared" si="33"/>
        <v>5151.0779826958105</v>
      </c>
      <c r="G81" s="27">
        <f t="shared" si="65"/>
        <v>1.6627461051495194E-3</v>
      </c>
      <c r="H81" s="91">
        <f t="shared" si="66"/>
        <v>1</v>
      </c>
      <c r="I81" s="11">
        <f t="shared" si="63"/>
        <v>-83379</v>
      </c>
      <c r="J81" s="4">
        <f t="shared" si="35"/>
        <v>7380</v>
      </c>
      <c r="K81" s="55">
        <f t="shared" si="64"/>
        <v>99367</v>
      </c>
      <c r="L81" s="98">
        <f t="shared" si="36"/>
        <v>-5318</v>
      </c>
      <c r="M81" s="4">
        <f t="shared" si="37"/>
        <v>-1233</v>
      </c>
      <c r="N81" s="55">
        <f t="shared" si="38"/>
        <v>2548</v>
      </c>
      <c r="P81" s="58">
        <f t="shared" si="60"/>
        <v>1.7055641831902186E-6</v>
      </c>
      <c r="Q81" s="59">
        <f t="shared" si="61"/>
        <v>1.1260154965620399</v>
      </c>
      <c r="R81" s="59">
        <f t="shared" si="62"/>
        <v>-8403.6655129977898</v>
      </c>
      <c r="S81" s="144">
        <f t="shared" si="39"/>
        <v>7380</v>
      </c>
      <c r="T81" s="150"/>
      <c r="U81" s="19"/>
      <c r="V81" s="127"/>
      <c r="W81" s="19"/>
      <c r="X81" s="125"/>
    </row>
    <row r="82" spans="2:24" x14ac:dyDescent="0.25">
      <c r="B82" s="9">
        <v>78</v>
      </c>
      <c r="C82" s="22">
        <v>43963</v>
      </c>
      <c r="D82" s="9">
        <f t="shared" si="31"/>
        <v>78316</v>
      </c>
      <c r="E82" s="2">
        <f t="shared" si="32"/>
        <v>101958</v>
      </c>
      <c r="F82" s="67">
        <f t="shared" si="33"/>
        <v>5151.0779826958105</v>
      </c>
      <c r="G82" s="28">
        <f t="shared" si="65"/>
        <v>1.6627461051495194E-3</v>
      </c>
      <c r="H82" s="92">
        <f t="shared" si="66"/>
        <v>1</v>
      </c>
      <c r="I82" s="9">
        <f t="shared" si="63"/>
        <v>-88964</v>
      </c>
      <c r="J82" s="2">
        <f t="shared" si="35"/>
        <v>6271</v>
      </c>
      <c r="K82" s="50">
        <f t="shared" si="64"/>
        <v>101958</v>
      </c>
      <c r="L82" s="99">
        <f t="shared" si="36"/>
        <v>-5585</v>
      </c>
      <c r="M82" s="2">
        <f t="shared" si="37"/>
        <v>-1109</v>
      </c>
      <c r="N82" s="50">
        <f t="shared" si="38"/>
        <v>2591</v>
      </c>
      <c r="P82" s="57">
        <f t="shared" si="60"/>
        <v>1.7055641831902186E-6</v>
      </c>
      <c r="Q82" s="56">
        <f t="shared" si="61"/>
        <v>1.1374351112814058</v>
      </c>
      <c r="R82" s="56">
        <f t="shared" si="62"/>
        <v>-7200.632936946904</v>
      </c>
      <c r="S82" s="138">
        <f t="shared" si="39"/>
        <v>6271</v>
      </c>
      <c r="T82" s="148"/>
      <c r="U82" s="149"/>
      <c r="V82" s="128"/>
      <c r="W82" s="149"/>
      <c r="X82" s="124"/>
    </row>
    <row r="83" spans="2:24" x14ac:dyDescent="0.25">
      <c r="B83" s="11">
        <v>79</v>
      </c>
      <c r="C83" s="21">
        <v>43964</v>
      </c>
      <c r="D83" s="11">
        <f t="shared" si="31"/>
        <v>78316</v>
      </c>
      <c r="E83" s="4">
        <f t="shared" si="32"/>
        <v>104595</v>
      </c>
      <c r="F83" s="68">
        <f t="shared" si="33"/>
        <v>5151.0779826958105</v>
      </c>
      <c r="G83" s="27">
        <f t="shared" si="65"/>
        <v>1.6627461051495194E-3</v>
      </c>
      <c r="H83" s="91">
        <f t="shared" si="66"/>
        <v>1</v>
      </c>
      <c r="I83" s="11">
        <f t="shared" si="63"/>
        <v>-94818</v>
      </c>
      <c r="J83" s="4">
        <f t="shared" si="35"/>
        <v>5283</v>
      </c>
      <c r="K83" s="55">
        <f t="shared" si="64"/>
        <v>104595</v>
      </c>
      <c r="L83" s="98">
        <f t="shared" si="36"/>
        <v>-5854</v>
      </c>
      <c r="M83" s="4">
        <f t="shared" si="37"/>
        <v>-988</v>
      </c>
      <c r="N83" s="55">
        <f t="shared" si="38"/>
        <v>2637</v>
      </c>
      <c r="P83" s="58">
        <f t="shared" si="60"/>
        <v>1.7055641831902186E-6</v>
      </c>
      <c r="Q83" s="59">
        <f t="shared" si="61"/>
        <v>1.1491025880779477</v>
      </c>
      <c r="R83" s="59">
        <f t="shared" si="62"/>
        <v>-6118.5866053650452</v>
      </c>
      <c r="S83" s="144">
        <f t="shared" si="39"/>
        <v>5283</v>
      </c>
      <c r="T83" s="150"/>
      <c r="U83" s="19"/>
      <c r="V83" s="127"/>
      <c r="W83" s="19"/>
      <c r="X83" s="125"/>
    </row>
    <row r="84" spans="2:24" x14ac:dyDescent="0.25">
      <c r="B84" s="9">
        <v>80</v>
      </c>
      <c r="C84" s="22">
        <v>43965</v>
      </c>
      <c r="D84" s="9">
        <f t="shared" si="31"/>
        <v>78316</v>
      </c>
      <c r="E84" s="2">
        <f t="shared" si="32"/>
        <v>107281</v>
      </c>
      <c r="F84" s="67">
        <f t="shared" si="33"/>
        <v>5151.0779826958105</v>
      </c>
      <c r="G84" s="28">
        <f t="shared" si="65"/>
        <v>1.6627461051495194E-3</v>
      </c>
      <c r="H84" s="92">
        <f t="shared" si="66"/>
        <v>1</v>
      </c>
      <c r="I84" s="9">
        <f t="shared" si="63"/>
        <v>-100942</v>
      </c>
      <c r="J84" s="2">
        <f t="shared" si="35"/>
        <v>4411</v>
      </c>
      <c r="K84" s="50">
        <f t="shared" si="64"/>
        <v>107281</v>
      </c>
      <c r="L84" s="99">
        <f t="shared" si="36"/>
        <v>-6124</v>
      </c>
      <c r="M84" s="2">
        <f t="shared" si="37"/>
        <v>-872</v>
      </c>
      <c r="N84" s="50">
        <f t="shared" si="38"/>
        <v>2686</v>
      </c>
      <c r="P84" s="57">
        <f t="shared" si="60"/>
        <v>1.7055641831902186E-6</v>
      </c>
      <c r="Q84" s="56">
        <f t="shared" si="61"/>
        <v>1.1610267610895182</v>
      </c>
      <c r="R84" s="56">
        <f t="shared" si="62"/>
        <v>-5154.5994316924789</v>
      </c>
      <c r="S84" s="138">
        <f t="shared" si="39"/>
        <v>4411</v>
      </c>
      <c r="T84" s="148"/>
      <c r="U84" s="149"/>
      <c r="V84" s="128"/>
      <c r="W84" s="149"/>
      <c r="X84" s="124"/>
    </row>
    <row r="85" spans="2:24" x14ac:dyDescent="0.25">
      <c r="B85" s="11">
        <v>81</v>
      </c>
      <c r="C85" s="21">
        <v>43966</v>
      </c>
      <c r="D85" s="11">
        <f t="shared" si="31"/>
        <v>78316</v>
      </c>
      <c r="E85" s="4">
        <f t="shared" si="32"/>
        <v>110020</v>
      </c>
      <c r="F85" s="68">
        <f t="shared" si="33"/>
        <v>5151.0779826958105</v>
      </c>
      <c r="G85" s="27">
        <f t="shared" si="65"/>
        <v>1.6627461051495194E-3</v>
      </c>
      <c r="H85" s="91">
        <f t="shared" si="66"/>
        <v>1</v>
      </c>
      <c r="I85" s="11">
        <f t="shared" si="63"/>
        <v>-107335</v>
      </c>
      <c r="J85" s="4">
        <f t="shared" si="35"/>
        <v>3649</v>
      </c>
      <c r="K85" s="55">
        <f t="shared" si="64"/>
        <v>110020</v>
      </c>
      <c r="L85" s="98">
        <f t="shared" si="36"/>
        <v>-6393</v>
      </c>
      <c r="M85" s="4">
        <f t="shared" si="37"/>
        <v>-762</v>
      </c>
      <c r="N85" s="55">
        <f t="shared" si="38"/>
        <v>2739</v>
      </c>
      <c r="P85" s="58">
        <f t="shared" si="60"/>
        <v>1.7055641831902186E-6</v>
      </c>
      <c r="Q85" s="59">
        <f t="shared" si="61"/>
        <v>1.1732181640722121</v>
      </c>
      <c r="R85" s="59">
        <f t="shared" si="62"/>
        <v>-4303.7929383296469</v>
      </c>
      <c r="S85" s="144">
        <f t="shared" si="39"/>
        <v>3649</v>
      </c>
      <c r="T85" s="150"/>
      <c r="U85" s="19"/>
      <c r="V85" s="127"/>
      <c r="W85" s="19"/>
      <c r="X85" s="125"/>
    </row>
    <row r="86" spans="2:24" x14ac:dyDescent="0.25">
      <c r="B86" s="9">
        <v>82</v>
      </c>
      <c r="C86" s="22">
        <v>43967</v>
      </c>
      <c r="D86" s="9">
        <f t="shared" si="31"/>
        <v>78316</v>
      </c>
      <c r="E86" s="2">
        <f t="shared" si="32"/>
        <v>112815</v>
      </c>
      <c r="F86" s="67">
        <f t="shared" si="33"/>
        <v>5151.0779826958105</v>
      </c>
      <c r="G86" s="28">
        <f t="shared" si="65"/>
        <v>1.6627461051495194E-3</v>
      </c>
      <c r="H86" s="92">
        <f t="shared" si="66"/>
        <v>1</v>
      </c>
      <c r="I86" s="9">
        <f t="shared" si="63"/>
        <v>-113996</v>
      </c>
      <c r="J86" s="2">
        <f t="shared" si="35"/>
        <v>2989</v>
      </c>
      <c r="K86" s="50">
        <f t="shared" si="64"/>
        <v>112815</v>
      </c>
      <c r="L86" s="99">
        <f t="shared" si="36"/>
        <v>-6661</v>
      </c>
      <c r="M86" s="2">
        <f t="shared" si="37"/>
        <v>-660</v>
      </c>
      <c r="N86" s="50">
        <f t="shared" si="38"/>
        <v>2795</v>
      </c>
      <c r="P86" s="57">
        <f t="shared" si="60"/>
        <v>1.7055641831902186E-6</v>
      </c>
      <c r="Q86" s="56">
        <f t="shared" si="61"/>
        <v>1.1856857431794299</v>
      </c>
      <c r="R86" s="56">
        <f t="shared" si="62"/>
        <v>-3560.3129521570804</v>
      </c>
      <c r="S86" s="138">
        <f t="shared" si="39"/>
        <v>2989</v>
      </c>
      <c r="T86" s="148"/>
      <c r="U86" s="149"/>
      <c r="V86" s="128"/>
      <c r="W86" s="149"/>
      <c r="X86" s="124"/>
    </row>
    <row r="87" spans="2:24" x14ac:dyDescent="0.25">
      <c r="B87" s="11">
        <v>83</v>
      </c>
      <c r="C87" s="21">
        <v>43968</v>
      </c>
      <c r="D87" s="11">
        <f t="shared" si="31"/>
        <v>78316</v>
      </c>
      <c r="E87" s="4">
        <f t="shared" si="32"/>
        <v>115670</v>
      </c>
      <c r="F87" s="68">
        <f t="shared" si="33"/>
        <v>5151.0779826958105</v>
      </c>
      <c r="G87" s="27">
        <f t="shared" si="65"/>
        <v>1.6627461051495194E-3</v>
      </c>
      <c r="H87" s="91">
        <f t="shared" si="66"/>
        <v>1</v>
      </c>
      <c r="I87" s="11">
        <f t="shared" si="63"/>
        <v>-120924</v>
      </c>
      <c r="J87" s="4">
        <f t="shared" si="35"/>
        <v>2425</v>
      </c>
      <c r="K87" s="55">
        <f t="shared" si="64"/>
        <v>115670</v>
      </c>
      <c r="L87" s="98">
        <f t="shared" si="36"/>
        <v>-6928</v>
      </c>
      <c r="M87" s="4">
        <f t="shared" si="37"/>
        <v>-564</v>
      </c>
      <c r="N87" s="55">
        <f t="shared" si="38"/>
        <v>2855</v>
      </c>
      <c r="P87" s="58">
        <f t="shared" ref="P87:P118" si="67">R$17*((1+P$17-Q$17)*(1+P$17+S$17)-Q$17)</f>
        <v>1.7055641831902186E-6</v>
      </c>
      <c r="Q87" s="59">
        <f t="shared" ref="Q87:Q118" si="68">(1+P$17-Q$17)*(1+P$17+S$17)-R$17*((S$17*K86)+((I86+J86)*(1+P$17+S$17)))</f>
        <v>1.1984417317855085</v>
      </c>
      <c r="R87" s="59">
        <f t="shared" ref="R87:R118" si="69">-J86*(1+P$17+S$17)</f>
        <v>-2916.3539090154873</v>
      </c>
      <c r="S87" s="144">
        <f t="shared" si="39"/>
        <v>2425</v>
      </c>
      <c r="T87" s="150"/>
      <c r="U87" s="19"/>
      <c r="V87" s="127"/>
      <c r="W87" s="19"/>
      <c r="X87" s="125"/>
    </row>
    <row r="88" spans="2:24" x14ac:dyDescent="0.25">
      <c r="B88" s="9">
        <v>84</v>
      </c>
      <c r="C88" s="22">
        <v>43969</v>
      </c>
      <c r="D88" s="9">
        <f t="shared" si="31"/>
        <v>78316</v>
      </c>
      <c r="E88" s="2">
        <f t="shared" si="32"/>
        <v>118587</v>
      </c>
      <c r="F88" s="67">
        <f t="shared" si="33"/>
        <v>5151.0779826958105</v>
      </c>
      <c r="G88" s="28">
        <f t="shared" si="65"/>
        <v>1.6627461051495194E-3</v>
      </c>
      <c r="H88" s="92">
        <f t="shared" si="66"/>
        <v>1</v>
      </c>
      <c r="I88" s="9">
        <f t="shared" si="63"/>
        <v>-128116</v>
      </c>
      <c r="J88" s="2">
        <f t="shared" si="35"/>
        <v>1947</v>
      </c>
      <c r="K88" s="50">
        <f t="shared" si="64"/>
        <v>118587</v>
      </c>
      <c r="L88" s="99">
        <f t="shared" si="36"/>
        <v>-7192</v>
      </c>
      <c r="M88" s="2">
        <f t="shared" si="37"/>
        <v>-478</v>
      </c>
      <c r="N88" s="50">
        <f t="shared" si="38"/>
        <v>2917</v>
      </c>
      <c r="P88" s="57">
        <f t="shared" si="67"/>
        <v>1.7055641831902186E-6</v>
      </c>
      <c r="Q88" s="56">
        <f t="shared" si="68"/>
        <v>1.2114950760438481</v>
      </c>
      <c r="R88" s="56">
        <f t="shared" si="69"/>
        <v>-2366.0616357853987</v>
      </c>
      <c r="S88" s="138">
        <f t="shared" si="39"/>
        <v>1947</v>
      </c>
      <c r="T88" s="148"/>
      <c r="U88" s="149"/>
      <c r="V88" s="128"/>
      <c r="W88" s="149"/>
      <c r="X88" s="124"/>
    </row>
    <row r="89" spans="2:24" x14ac:dyDescent="0.25">
      <c r="B89" s="11">
        <v>85</v>
      </c>
      <c r="C89" s="21">
        <v>43970</v>
      </c>
      <c r="D89" s="11">
        <f t="shared" si="31"/>
        <v>78316</v>
      </c>
      <c r="E89" s="4">
        <f t="shared" si="32"/>
        <v>121569</v>
      </c>
      <c r="F89" s="68">
        <f t="shared" si="33"/>
        <v>5151.0779826958105</v>
      </c>
      <c r="G89" s="27">
        <f t="shared" si="65"/>
        <v>1.6627461051495194E-3</v>
      </c>
      <c r="H89" s="91">
        <f t="shared" si="66"/>
        <v>1</v>
      </c>
      <c r="I89" s="11">
        <f t="shared" si="63"/>
        <v>-135569</v>
      </c>
      <c r="J89" s="4">
        <f t="shared" si="35"/>
        <v>1547</v>
      </c>
      <c r="K89" s="55">
        <f t="shared" si="64"/>
        <v>121569</v>
      </c>
      <c r="L89" s="98">
        <f t="shared" si="36"/>
        <v>-7453</v>
      </c>
      <c r="M89" s="4">
        <f t="shared" si="37"/>
        <v>-400</v>
      </c>
      <c r="N89" s="55">
        <f t="shared" si="38"/>
        <v>2982</v>
      </c>
      <c r="P89" s="58">
        <f t="shared" si="67"/>
        <v>1.7055641831902186E-6</v>
      </c>
      <c r="Q89" s="59">
        <f t="shared" si="68"/>
        <v>1.2248578973132389</v>
      </c>
      <c r="R89" s="59">
        <f t="shared" si="69"/>
        <v>-1899.6791772676995</v>
      </c>
      <c r="S89" s="144">
        <f t="shared" si="39"/>
        <v>1547</v>
      </c>
      <c r="T89" s="150"/>
      <c r="U89" s="19"/>
      <c r="V89" s="127"/>
      <c r="W89" s="19"/>
      <c r="X89" s="125"/>
    </row>
    <row r="90" spans="2:24" x14ac:dyDescent="0.25">
      <c r="B90" s="9">
        <v>86</v>
      </c>
      <c r="C90" s="22">
        <v>43971</v>
      </c>
      <c r="D90" s="9">
        <f t="shared" si="31"/>
        <v>78316</v>
      </c>
      <c r="E90" s="2">
        <f t="shared" si="32"/>
        <v>124619</v>
      </c>
      <c r="F90" s="67">
        <f t="shared" si="33"/>
        <v>5151.0779826958105</v>
      </c>
      <c r="G90" s="28">
        <f t="shared" si="65"/>
        <v>1.6627461051495194E-3</v>
      </c>
      <c r="H90" s="92">
        <f t="shared" si="66"/>
        <v>1</v>
      </c>
      <c r="I90" s="9">
        <f t="shared" si="63"/>
        <v>-143280</v>
      </c>
      <c r="J90" s="2">
        <f t="shared" si="35"/>
        <v>1216</v>
      </c>
      <c r="K90" s="50">
        <f t="shared" si="64"/>
        <v>124619</v>
      </c>
      <c r="L90" s="99">
        <f t="shared" si="36"/>
        <v>-7711</v>
      </c>
      <c r="M90" s="2">
        <f t="shared" si="37"/>
        <v>-331</v>
      </c>
      <c r="N90" s="50">
        <f t="shared" si="38"/>
        <v>3050</v>
      </c>
      <c r="P90" s="57">
        <f t="shared" si="67"/>
        <v>1.7055641831902186E-6</v>
      </c>
      <c r="Q90" s="56">
        <f t="shared" si="68"/>
        <v>1.2385390297315335</v>
      </c>
      <c r="R90" s="56">
        <f t="shared" si="69"/>
        <v>-1509.4009693030976</v>
      </c>
      <c r="S90" s="138">
        <f t="shared" si="39"/>
        <v>1216</v>
      </c>
      <c r="T90" s="148"/>
      <c r="U90" s="149"/>
      <c r="V90" s="128"/>
      <c r="W90" s="149"/>
      <c r="X90" s="124"/>
    </row>
    <row r="91" spans="2:24" x14ac:dyDescent="0.25">
      <c r="B91" s="11">
        <v>87</v>
      </c>
      <c r="C91" s="21">
        <v>43972</v>
      </c>
      <c r="D91" s="11">
        <f t="shared" si="31"/>
        <v>78316</v>
      </c>
      <c r="E91" s="4">
        <f t="shared" si="32"/>
        <v>127740</v>
      </c>
      <c r="F91" s="68">
        <f t="shared" si="33"/>
        <v>5151.0779826958105</v>
      </c>
      <c r="G91" s="27">
        <f t="shared" si="65"/>
        <v>1.6627461051495194E-3</v>
      </c>
      <c r="H91" s="91">
        <f t="shared" si="66"/>
        <v>1</v>
      </c>
      <c r="I91" s="11">
        <f t="shared" si="63"/>
        <v>-151246</v>
      </c>
      <c r="J91" s="4">
        <f t="shared" si="35"/>
        <v>946</v>
      </c>
      <c r="K91" s="55">
        <f t="shared" si="64"/>
        <v>127740</v>
      </c>
      <c r="L91" s="98">
        <f t="shared" si="36"/>
        <v>-7966</v>
      </c>
      <c r="M91" s="4">
        <f t="shared" si="37"/>
        <v>-270</v>
      </c>
      <c r="N91" s="55">
        <f t="shared" si="38"/>
        <v>3121</v>
      </c>
      <c r="P91" s="58">
        <f t="shared" si="67"/>
        <v>1.7055641831902186E-6</v>
      </c>
      <c r="Q91" s="59">
        <f t="shared" si="68"/>
        <v>1.2525490070548275</v>
      </c>
      <c r="R91" s="59">
        <f t="shared" si="69"/>
        <v>-1186.4457522123896</v>
      </c>
      <c r="S91" s="144">
        <f t="shared" si="39"/>
        <v>946</v>
      </c>
      <c r="T91" s="150"/>
      <c r="U91" s="19"/>
      <c r="V91" s="127"/>
      <c r="W91" s="19"/>
      <c r="X91" s="125"/>
    </row>
    <row r="92" spans="2:24" x14ac:dyDescent="0.25">
      <c r="B92" s="9">
        <v>88</v>
      </c>
      <c r="C92" s="22">
        <v>43973</v>
      </c>
      <c r="D92" s="9">
        <f t="shared" si="31"/>
        <v>78316</v>
      </c>
      <c r="E92" s="2">
        <f t="shared" si="32"/>
        <v>130935</v>
      </c>
      <c r="F92" s="67">
        <f t="shared" si="33"/>
        <v>5151.0779826958105</v>
      </c>
      <c r="G92" s="28">
        <f t="shared" si="65"/>
        <v>1.6627461051495194E-3</v>
      </c>
      <c r="H92" s="92">
        <f t="shared" si="66"/>
        <v>1</v>
      </c>
      <c r="I92" s="9">
        <f t="shared" si="63"/>
        <v>-159464</v>
      </c>
      <c r="J92" s="2">
        <f t="shared" si="35"/>
        <v>727</v>
      </c>
      <c r="K92" s="50">
        <f t="shared" si="64"/>
        <v>130935</v>
      </c>
      <c r="L92" s="99">
        <f t="shared" si="36"/>
        <v>-8218</v>
      </c>
      <c r="M92" s="2">
        <f t="shared" si="37"/>
        <v>-219</v>
      </c>
      <c r="N92" s="50">
        <f t="shared" si="38"/>
        <v>3195</v>
      </c>
      <c r="P92" s="57">
        <f t="shared" si="67"/>
        <v>1.7055641831902186E-6</v>
      </c>
      <c r="Q92" s="56">
        <f t="shared" si="68"/>
        <v>1.2668966634209733</v>
      </c>
      <c r="R92" s="56">
        <f t="shared" si="69"/>
        <v>-923.00796183628336</v>
      </c>
      <c r="S92" s="138">
        <f t="shared" si="39"/>
        <v>727</v>
      </c>
      <c r="T92" s="148"/>
      <c r="U92" s="149"/>
      <c r="V92" s="128"/>
      <c r="W92" s="149"/>
      <c r="X92" s="124"/>
    </row>
    <row r="93" spans="2:24" x14ac:dyDescent="0.25">
      <c r="B93" s="11">
        <v>89</v>
      </c>
      <c r="C93" s="21">
        <v>43974</v>
      </c>
      <c r="D93" s="11">
        <f t="shared" si="31"/>
        <v>78316</v>
      </c>
      <c r="E93" s="4">
        <f t="shared" si="32"/>
        <v>134206</v>
      </c>
      <c r="F93" s="68">
        <f t="shared" si="33"/>
        <v>5151.0779826958105</v>
      </c>
      <c r="G93" s="27">
        <f t="shared" si="65"/>
        <v>1.6627461051495194E-3</v>
      </c>
      <c r="H93" s="91">
        <f t="shared" si="66"/>
        <v>1</v>
      </c>
      <c r="I93" s="11">
        <f t="shared" si="63"/>
        <v>-167933</v>
      </c>
      <c r="J93" s="4">
        <f t="shared" si="35"/>
        <v>553</v>
      </c>
      <c r="K93" s="55">
        <f t="shared" si="64"/>
        <v>134206</v>
      </c>
      <c r="L93" s="98">
        <f t="shared" si="36"/>
        <v>-8469</v>
      </c>
      <c r="M93" s="4">
        <f t="shared" si="37"/>
        <v>-174</v>
      </c>
      <c r="N93" s="55">
        <f t="shared" si="38"/>
        <v>3271</v>
      </c>
      <c r="P93" s="58">
        <f t="shared" si="67"/>
        <v>1.7055641831902186E-6</v>
      </c>
      <c r="Q93" s="59">
        <f t="shared" si="68"/>
        <v>1.2815942322043083</v>
      </c>
      <c r="R93" s="59">
        <f t="shared" si="69"/>
        <v>-709.33064297566386</v>
      </c>
      <c r="S93" s="144">
        <f t="shared" si="39"/>
        <v>553</v>
      </c>
      <c r="T93" s="150"/>
      <c r="U93" s="19"/>
      <c r="V93" s="127"/>
      <c r="W93" s="19"/>
      <c r="X93" s="125"/>
    </row>
    <row r="94" spans="2:24" x14ac:dyDescent="0.25">
      <c r="B94" s="9">
        <v>90</v>
      </c>
      <c r="C94" s="22">
        <v>43975</v>
      </c>
      <c r="D94" s="9">
        <f t="shared" si="31"/>
        <v>78316</v>
      </c>
      <c r="E94" s="2">
        <f t="shared" si="32"/>
        <v>137556</v>
      </c>
      <c r="F94" s="67">
        <f t="shared" si="33"/>
        <v>5151.0779826958105</v>
      </c>
      <c r="G94" s="28">
        <f t="shared" si="65"/>
        <v>1.6627461051495194E-3</v>
      </c>
      <c r="H94" s="92">
        <f t="shared" si="66"/>
        <v>1</v>
      </c>
      <c r="I94" s="9">
        <f t="shared" si="63"/>
        <v>-176651</v>
      </c>
      <c r="J94" s="2">
        <f t="shared" si="35"/>
        <v>415</v>
      </c>
      <c r="K94" s="50">
        <f t="shared" si="64"/>
        <v>137556</v>
      </c>
      <c r="L94" s="99">
        <f t="shared" si="36"/>
        <v>-8718</v>
      </c>
      <c r="M94" s="2">
        <f t="shared" si="37"/>
        <v>-138</v>
      </c>
      <c r="N94" s="50">
        <f t="shared" si="38"/>
        <v>3350</v>
      </c>
      <c r="P94" s="57">
        <f t="shared" si="67"/>
        <v>1.7055641831902186E-6</v>
      </c>
      <c r="Q94" s="56">
        <f t="shared" si="68"/>
        <v>1.2966504355271387</v>
      </c>
      <c r="R94" s="56">
        <f t="shared" si="69"/>
        <v>-539.559622511062</v>
      </c>
      <c r="S94" s="138">
        <f t="shared" si="39"/>
        <v>415</v>
      </c>
      <c r="T94" s="148"/>
      <c r="U94" s="149"/>
      <c r="V94" s="128"/>
      <c r="W94" s="149"/>
      <c r="X94" s="124"/>
    </row>
    <row r="95" spans="2:24" x14ac:dyDescent="0.25">
      <c r="B95" s="11">
        <v>91</v>
      </c>
      <c r="C95" s="21">
        <v>43976</v>
      </c>
      <c r="D95" s="11">
        <f t="shared" si="31"/>
        <v>78316</v>
      </c>
      <c r="E95" s="4">
        <f t="shared" si="32"/>
        <v>140988</v>
      </c>
      <c r="F95" s="68">
        <f t="shared" si="33"/>
        <v>5151.0779826958105</v>
      </c>
      <c r="G95" s="27">
        <f t="shared" si="65"/>
        <v>1.6627461051495194E-3</v>
      </c>
      <c r="H95" s="91">
        <f t="shared" si="66"/>
        <v>1</v>
      </c>
      <c r="I95" s="11">
        <f t="shared" si="63"/>
        <v>-185618</v>
      </c>
      <c r="J95" s="4">
        <f t="shared" si="35"/>
        <v>308</v>
      </c>
      <c r="K95" s="55">
        <f t="shared" si="64"/>
        <v>140988</v>
      </c>
      <c r="L95" s="98">
        <f t="shared" si="36"/>
        <v>-8967</v>
      </c>
      <c r="M95" s="4">
        <f t="shared" si="37"/>
        <v>-107</v>
      </c>
      <c r="N95" s="55">
        <f t="shared" si="38"/>
        <v>3432</v>
      </c>
      <c r="P95" s="58">
        <f t="shared" si="67"/>
        <v>1.7055641831902186E-6</v>
      </c>
      <c r="Q95" s="59">
        <f t="shared" si="68"/>
        <v>1.3120775067638015</v>
      </c>
      <c r="R95" s="59">
        <f t="shared" si="69"/>
        <v>-404.91364076327443</v>
      </c>
      <c r="S95" s="144">
        <f t="shared" si="39"/>
        <v>308</v>
      </c>
      <c r="T95" s="150"/>
      <c r="U95" s="19"/>
      <c r="V95" s="127"/>
      <c r="W95" s="19"/>
      <c r="X95" s="125"/>
    </row>
    <row r="96" spans="2:24" x14ac:dyDescent="0.25">
      <c r="B96" s="9">
        <v>92</v>
      </c>
      <c r="C96" s="22">
        <v>43977</v>
      </c>
      <c r="D96" s="9">
        <f t="shared" si="31"/>
        <v>78316</v>
      </c>
      <c r="E96" s="2">
        <f t="shared" si="32"/>
        <v>144504</v>
      </c>
      <c r="F96" s="67">
        <f t="shared" si="33"/>
        <v>5151.0779826958105</v>
      </c>
      <c r="G96" s="28">
        <f t="shared" si="65"/>
        <v>1.6627461051495194E-3</v>
      </c>
      <c r="H96" s="92">
        <f t="shared" si="66"/>
        <v>1</v>
      </c>
      <c r="I96" s="9">
        <f t="shared" si="63"/>
        <v>-194834</v>
      </c>
      <c r="J96" s="2">
        <f t="shared" si="35"/>
        <v>226</v>
      </c>
      <c r="K96" s="50">
        <f t="shared" si="64"/>
        <v>144504</v>
      </c>
      <c r="L96" s="99">
        <f t="shared" si="36"/>
        <v>-9216</v>
      </c>
      <c r="M96" s="2">
        <f t="shared" si="37"/>
        <v>-82</v>
      </c>
      <c r="N96" s="50">
        <f t="shared" si="38"/>
        <v>3516</v>
      </c>
      <c r="P96" s="57">
        <f t="shared" si="67"/>
        <v>1.7055641831902186E-6</v>
      </c>
      <c r="Q96" s="56">
        <f t="shared" si="68"/>
        <v>1.3278842800521495</v>
      </c>
      <c r="R96" s="56">
        <f t="shared" si="69"/>
        <v>-300.51422013274345</v>
      </c>
      <c r="S96" s="138">
        <f t="shared" si="39"/>
        <v>226</v>
      </c>
      <c r="T96" s="148"/>
      <c r="U96" s="149"/>
      <c r="V96" s="128"/>
      <c r="W96" s="149"/>
      <c r="X96" s="124"/>
    </row>
    <row r="97" spans="2:24" x14ac:dyDescent="0.25">
      <c r="B97" s="11">
        <v>93</v>
      </c>
      <c r="C97" s="21">
        <v>43978</v>
      </c>
      <c r="D97" s="11">
        <f t="shared" si="31"/>
        <v>78316</v>
      </c>
      <c r="E97" s="4">
        <f t="shared" si="32"/>
        <v>148106</v>
      </c>
      <c r="F97" s="68">
        <f t="shared" si="33"/>
        <v>5151.0779826958105</v>
      </c>
      <c r="G97" s="27">
        <f t="shared" si="65"/>
        <v>1.6627461051495194E-3</v>
      </c>
      <c r="H97" s="91">
        <f t="shared" si="66"/>
        <v>1</v>
      </c>
      <c r="I97" s="11">
        <f t="shared" ref="I97:I128" si="70">INT((S$17*K97+I96)/(1+R$17*J97))</f>
        <v>-204300</v>
      </c>
      <c r="J97" s="4">
        <f t="shared" si="35"/>
        <v>164</v>
      </c>
      <c r="K97" s="55">
        <f t="shared" ref="K97:K128" si="71">INT((Q$17*J97+K96)/(1+P$17+S$17))</f>
        <v>148106</v>
      </c>
      <c r="L97" s="98">
        <f t="shared" si="36"/>
        <v>-9466</v>
      </c>
      <c r="M97" s="4">
        <f t="shared" si="37"/>
        <v>-62</v>
      </c>
      <c r="N97" s="55">
        <f t="shared" si="38"/>
        <v>3602</v>
      </c>
      <c r="P97" s="58">
        <f t="shared" si="67"/>
        <v>1.7055641831902186E-6</v>
      </c>
      <c r="Q97" s="59">
        <f t="shared" si="68"/>
        <v>1.3440811771327312</v>
      </c>
      <c r="R97" s="59">
        <f t="shared" si="69"/>
        <v>-220.50718750000004</v>
      </c>
      <c r="S97" s="144">
        <f t="shared" si="39"/>
        <v>164</v>
      </c>
      <c r="T97" s="150"/>
      <c r="U97" s="19"/>
      <c r="V97" s="127"/>
      <c r="W97" s="19"/>
      <c r="X97" s="125"/>
    </row>
    <row r="98" spans="2:24" x14ac:dyDescent="0.25">
      <c r="B98" s="9">
        <v>94</v>
      </c>
      <c r="C98" s="22">
        <v>43979</v>
      </c>
      <c r="D98" s="9">
        <f t="shared" ref="D98:D161" si="72">D97+IF(M98&gt;0,M98,0)</f>
        <v>78316</v>
      </c>
      <c r="E98" s="2">
        <f t="shared" ref="E98:E161" si="73">E97+IF(N98&gt;0,N98,0)</f>
        <v>151797</v>
      </c>
      <c r="F98" s="67">
        <f t="shared" ref="F98:F161" si="74">D98*(F$32/D$32)</f>
        <v>5151.0779826958105</v>
      </c>
      <c r="G98" s="28">
        <f t="shared" si="65"/>
        <v>1.6627461051495194E-3</v>
      </c>
      <c r="H98" s="92">
        <f t="shared" si="66"/>
        <v>1</v>
      </c>
      <c r="I98" s="9">
        <f t="shared" si="70"/>
        <v>-214018</v>
      </c>
      <c r="J98" s="2">
        <f t="shared" ref="J98:J161" si="75">S98</f>
        <v>117</v>
      </c>
      <c r="K98" s="50">
        <f t="shared" si="71"/>
        <v>151797</v>
      </c>
      <c r="L98" s="99">
        <f t="shared" ref="L98:L161" si="76">I98-I97</f>
        <v>-9718</v>
      </c>
      <c r="M98" s="2">
        <f t="shared" ref="M98:M161" si="77">J98-J97</f>
        <v>-47</v>
      </c>
      <c r="N98" s="50">
        <f t="shared" ref="N98:N161" si="78">K98-K97</f>
        <v>3691</v>
      </c>
      <c r="P98" s="57">
        <f t="shared" si="67"/>
        <v>1.7055641831902186E-6</v>
      </c>
      <c r="Q98" s="56">
        <f t="shared" si="68"/>
        <v>1.3606786197460941</v>
      </c>
      <c r="R98" s="56">
        <f t="shared" si="69"/>
        <v>-160.01406526548675</v>
      </c>
      <c r="S98" s="138">
        <f t="shared" ref="S98:S161" si="79">INT(((-Q98+SQRT((Q98^2)-(4*P98*R98)))/(2*P98)))</f>
        <v>117</v>
      </c>
      <c r="T98" s="148"/>
      <c r="U98" s="149"/>
      <c r="V98" s="128"/>
      <c r="W98" s="149"/>
      <c r="X98" s="124"/>
    </row>
    <row r="99" spans="2:24" x14ac:dyDescent="0.25">
      <c r="B99" s="11">
        <v>95</v>
      </c>
      <c r="C99" s="21">
        <v>43980</v>
      </c>
      <c r="D99" s="11">
        <f t="shared" si="72"/>
        <v>78316</v>
      </c>
      <c r="E99" s="4">
        <f t="shared" si="73"/>
        <v>155579</v>
      </c>
      <c r="F99" s="68">
        <f t="shared" si="74"/>
        <v>5151.0779826958105</v>
      </c>
      <c r="G99" s="27">
        <f t="shared" si="65"/>
        <v>1.6627461051495194E-3</v>
      </c>
      <c r="H99" s="91">
        <f t="shared" si="66"/>
        <v>1</v>
      </c>
      <c r="I99" s="11">
        <f t="shared" si="70"/>
        <v>-223991</v>
      </c>
      <c r="J99" s="4">
        <f t="shared" si="75"/>
        <v>82</v>
      </c>
      <c r="K99" s="55">
        <f t="shared" si="71"/>
        <v>155579</v>
      </c>
      <c r="L99" s="98">
        <f t="shared" si="76"/>
        <v>-9973</v>
      </c>
      <c r="M99" s="4">
        <f t="shared" si="77"/>
        <v>-35</v>
      </c>
      <c r="N99" s="55">
        <f t="shared" si="78"/>
        <v>3782</v>
      </c>
      <c r="P99" s="58">
        <f t="shared" si="67"/>
        <v>1.7055641831902186E-6</v>
      </c>
      <c r="Q99" s="59">
        <f t="shared" si="68"/>
        <v>1.3776888412665758</v>
      </c>
      <c r="R99" s="59">
        <f t="shared" si="69"/>
        <v>-114.15637582964604</v>
      </c>
      <c r="S99" s="144">
        <f t="shared" si="79"/>
        <v>82</v>
      </c>
      <c r="T99" s="150"/>
      <c r="U99" s="19"/>
      <c r="V99" s="127"/>
      <c r="W99" s="19"/>
      <c r="X99" s="125"/>
    </row>
    <row r="100" spans="2:24" x14ac:dyDescent="0.25">
      <c r="B100" s="9">
        <v>96</v>
      </c>
      <c r="C100" s="22">
        <v>43981</v>
      </c>
      <c r="D100" s="9">
        <f t="shared" si="72"/>
        <v>78316</v>
      </c>
      <c r="E100" s="2">
        <f t="shared" si="73"/>
        <v>159455</v>
      </c>
      <c r="F100" s="67">
        <f t="shared" si="74"/>
        <v>5151.0779826958105</v>
      </c>
      <c r="G100" s="28">
        <f t="shared" si="65"/>
        <v>1.6627461051495194E-3</v>
      </c>
      <c r="H100" s="92">
        <f t="shared" si="66"/>
        <v>1</v>
      </c>
      <c r="I100" s="9">
        <f t="shared" si="70"/>
        <v>-234222</v>
      </c>
      <c r="J100" s="2">
        <f t="shared" si="75"/>
        <v>57</v>
      </c>
      <c r="K100" s="50">
        <f t="shared" si="71"/>
        <v>159455</v>
      </c>
      <c r="L100" s="99">
        <f t="shared" si="76"/>
        <v>-10231</v>
      </c>
      <c r="M100" s="2">
        <f t="shared" si="77"/>
        <v>-25</v>
      </c>
      <c r="N100" s="50">
        <f t="shared" si="78"/>
        <v>3876</v>
      </c>
      <c r="P100" s="57">
        <f t="shared" si="67"/>
        <v>1.7055641831902186E-6</v>
      </c>
      <c r="Q100" s="56">
        <f t="shared" si="68"/>
        <v>1.3951222634347245</v>
      </c>
      <c r="R100" s="56">
        <f t="shared" si="69"/>
        <v>-80.007032632743375</v>
      </c>
      <c r="S100" s="138">
        <f t="shared" si="79"/>
        <v>57</v>
      </c>
      <c r="T100" s="148"/>
      <c r="U100" s="149"/>
      <c r="V100" s="128"/>
      <c r="W100" s="149"/>
      <c r="X100" s="124"/>
    </row>
    <row r="101" spans="2:24" x14ac:dyDescent="0.25">
      <c r="B101" s="11">
        <v>97</v>
      </c>
      <c r="C101" s="21">
        <v>43982</v>
      </c>
      <c r="D101" s="11">
        <f t="shared" si="72"/>
        <v>78316</v>
      </c>
      <c r="E101" s="4">
        <f t="shared" si="73"/>
        <v>163427</v>
      </c>
      <c r="F101" s="68">
        <f t="shared" si="74"/>
        <v>5151.0779826958105</v>
      </c>
      <c r="G101" s="27">
        <f t="shared" si="65"/>
        <v>1.6627461051495194E-3</v>
      </c>
      <c r="H101" s="91">
        <f t="shared" si="66"/>
        <v>1</v>
      </c>
      <c r="I101" s="11">
        <f t="shared" si="70"/>
        <v>-244715</v>
      </c>
      <c r="J101" s="4">
        <f t="shared" si="75"/>
        <v>39</v>
      </c>
      <c r="K101" s="55">
        <f t="shared" si="71"/>
        <v>163427</v>
      </c>
      <c r="L101" s="98">
        <f t="shared" si="76"/>
        <v>-10493</v>
      </c>
      <c r="M101" s="4">
        <f t="shared" si="77"/>
        <v>-18</v>
      </c>
      <c r="N101" s="55">
        <f t="shared" si="78"/>
        <v>3972</v>
      </c>
      <c r="P101" s="58">
        <f t="shared" si="67"/>
        <v>1.7055641831902186E-6</v>
      </c>
      <c r="Q101" s="59">
        <f t="shared" si="68"/>
        <v>1.4129877203883929</v>
      </c>
      <c r="R101" s="59">
        <f t="shared" si="69"/>
        <v>-55.614644634955759</v>
      </c>
      <c r="S101" s="144">
        <f t="shared" si="79"/>
        <v>39</v>
      </c>
      <c r="T101" s="150"/>
      <c r="U101" s="19"/>
      <c r="V101" s="127"/>
      <c r="W101" s="19"/>
      <c r="X101" s="125"/>
    </row>
    <row r="102" spans="2:24" x14ac:dyDescent="0.25">
      <c r="B102" s="9">
        <v>98</v>
      </c>
      <c r="C102" s="22">
        <v>43983</v>
      </c>
      <c r="D102" s="9">
        <f t="shared" si="72"/>
        <v>78316</v>
      </c>
      <c r="E102" s="2">
        <f t="shared" si="73"/>
        <v>167498</v>
      </c>
      <c r="F102" s="67">
        <f t="shared" si="74"/>
        <v>5151.0779826958105</v>
      </c>
      <c r="G102" s="28">
        <f t="shared" si="65"/>
        <v>1.6627461051495194E-3</v>
      </c>
      <c r="H102" s="92">
        <f t="shared" si="66"/>
        <v>1</v>
      </c>
      <c r="I102" s="9">
        <f t="shared" si="70"/>
        <v>-255475</v>
      </c>
      <c r="J102" s="2">
        <f t="shared" si="75"/>
        <v>26</v>
      </c>
      <c r="K102" s="50">
        <f t="shared" si="71"/>
        <v>167498</v>
      </c>
      <c r="L102" s="99">
        <f t="shared" si="76"/>
        <v>-10760</v>
      </c>
      <c r="M102" s="2">
        <f t="shared" si="77"/>
        <v>-13</v>
      </c>
      <c r="N102" s="50">
        <f t="shared" si="78"/>
        <v>4071</v>
      </c>
      <c r="P102" s="57">
        <f t="shared" si="67"/>
        <v>1.7055641831902186E-6</v>
      </c>
      <c r="Q102" s="56">
        <f t="shared" si="68"/>
        <v>1.4312973334863717</v>
      </c>
      <c r="R102" s="56">
        <f t="shared" si="69"/>
        <v>-38.052125276548679</v>
      </c>
      <c r="S102" s="138">
        <f t="shared" si="79"/>
        <v>26</v>
      </c>
      <c r="T102" s="148"/>
      <c r="U102" s="149"/>
      <c r="V102" s="128"/>
      <c r="W102" s="149"/>
      <c r="X102" s="124"/>
    </row>
    <row r="103" spans="2:24" x14ac:dyDescent="0.25">
      <c r="B103" s="11">
        <v>99</v>
      </c>
      <c r="C103" s="21">
        <v>43984</v>
      </c>
      <c r="D103" s="11">
        <f t="shared" si="72"/>
        <v>78316</v>
      </c>
      <c r="E103" s="4">
        <f t="shared" si="73"/>
        <v>171670</v>
      </c>
      <c r="F103" s="68">
        <f t="shared" si="74"/>
        <v>5151.0779826958105</v>
      </c>
      <c r="G103" s="27">
        <f t="shared" si="65"/>
        <v>1.6627461051495194E-3</v>
      </c>
      <c r="H103" s="91">
        <f t="shared" si="66"/>
        <v>1</v>
      </c>
      <c r="I103" s="11">
        <f t="shared" si="70"/>
        <v>-266507</v>
      </c>
      <c r="J103" s="4">
        <f t="shared" si="75"/>
        <v>17</v>
      </c>
      <c r="K103" s="55">
        <f t="shared" si="71"/>
        <v>171670</v>
      </c>
      <c r="L103" s="98">
        <f t="shared" si="76"/>
        <v>-11032</v>
      </c>
      <c r="M103" s="4">
        <f t="shared" si="77"/>
        <v>-9</v>
      </c>
      <c r="N103" s="55">
        <f t="shared" si="78"/>
        <v>4172</v>
      </c>
      <c r="P103" s="58">
        <f t="shared" si="67"/>
        <v>1.7055641831902186E-6</v>
      </c>
      <c r="Q103" s="59">
        <f t="shared" si="68"/>
        <v>1.4500633361029978</v>
      </c>
      <c r="R103" s="59">
        <f t="shared" si="69"/>
        <v>-25.36808351769912</v>
      </c>
      <c r="S103" s="144">
        <f t="shared" si="79"/>
        <v>17</v>
      </c>
      <c r="T103" s="150"/>
      <c r="U103" s="19"/>
      <c r="V103" s="127"/>
      <c r="W103" s="19"/>
      <c r="X103" s="125"/>
    </row>
    <row r="104" spans="2:24" x14ac:dyDescent="0.25">
      <c r="B104" s="9">
        <v>100</v>
      </c>
      <c r="C104" s="22">
        <v>43985</v>
      </c>
      <c r="D104" s="9">
        <f t="shared" si="72"/>
        <v>78316</v>
      </c>
      <c r="E104" s="2">
        <f t="shared" si="73"/>
        <v>175946</v>
      </c>
      <c r="F104" s="67">
        <f t="shared" si="74"/>
        <v>5151.0779826958105</v>
      </c>
      <c r="G104" s="28">
        <f t="shared" si="65"/>
        <v>1.6627461051495194E-3</v>
      </c>
      <c r="H104" s="92">
        <f t="shared" si="66"/>
        <v>1</v>
      </c>
      <c r="I104" s="9">
        <f t="shared" si="70"/>
        <v>-277816</v>
      </c>
      <c r="J104" s="2">
        <f t="shared" si="75"/>
        <v>11</v>
      </c>
      <c r="K104" s="50">
        <f t="shared" si="71"/>
        <v>175946</v>
      </c>
      <c r="L104" s="99">
        <f t="shared" si="76"/>
        <v>-11309</v>
      </c>
      <c r="M104" s="2">
        <f t="shared" si="77"/>
        <v>-6</v>
      </c>
      <c r="N104" s="50">
        <f t="shared" si="78"/>
        <v>4276</v>
      </c>
      <c r="P104" s="57">
        <f t="shared" si="67"/>
        <v>1.7055641831902186E-6</v>
      </c>
      <c r="Q104" s="56">
        <f t="shared" si="68"/>
        <v>1.4692961499788193</v>
      </c>
      <c r="R104" s="56">
        <f t="shared" si="69"/>
        <v>-16.58682383849558</v>
      </c>
      <c r="S104" s="138">
        <f t="shared" si="79"/>
        <v>11</v>
      </c>
      <c r="T104" s="148"/>
      <c r="U104" s="149"/>
      <c r="V104" s="128"/>
      <c r="W104" s="149"/>
      <c r="X104" s="124"/>
    </row>
    <row r="105" spans="2:24" x14ac:dyDescent="0.25">
      <c r="B105" s="11">
        <v>101</v>
      </c>
      <c r="C105" s="21">
        <v>43986</v>
      </c>
      <c r="D105" s="11">
        <f t="shared" si="72"/>
        <v>78316</v>
      </c>
      <c r="E105" s="4">
        <f t="shared" si="73"/>
        <v>180328</v>
      </c>
      <c r="F105" s="68">
        <f t="shared" si="74"/>
        <v>5151.0779826958105</v>
      </c>
      <c r="G105" s="27">
        <f t="shared" si="65"/>
        <v>1.6627461051495194E-3</v>
      </c>
      <c r="H105" s="91">
        <f t="shared" si="66"/>
        <v>1</v>
      </c>
      <c r="I105" s="11">
        <f t="shared" si="70"/>
        <v>-289409</v>
      </c>
      <c r="J105" s="4">
        <f t="shared" si="75"/>
        <v>7</v>
      </c>
      <c r="K105" s="55">
        <f t="shared" si="71"/>
        <v>180328</v>
      </c>
      <c r="L105" s="98">
        <f t="shared" si="76"/>
        <v>-11593</v>
      </c>
      <c r="M105" s="4">
        <f t="shared" si="77"/>
        <v>-4</v>
      </c>
      <c r="N105" s="55">
        <f t="shared" si="78"/>
        <v>4382</v>
      </c>
      <c r="P105" s="58">
        <f t="shared" si="67"/>
        <v>1.7055641831902186E-6</v>
      </c>
      <c r="Q105" s="59">
        <f t="shared" si="68"/>
        <v>1.4890063088699317</v>
      </c>
      <c r="R105" s="59">
        <f t="shared" si="69"/>
        <v>-10.73265071902655</v>
      </c>
      <c r="S105" s="144">
        <f t="shared" si="79"/>
        <v>7</v>
      </c>
      <c r="T105" s="150"/>
      <c r="U105" s="19"/>
      <c r="V105" s="127"/>
      <c r="W105" s="19"/>
      <c r="X105" s="125"/>
    </row>
    <row r="106" spans="2:24" x14ac:dyDescent="0.25">
      <c r="B106" s="9">
        <v>102</v>
      </c>
      <c r="C106" s="22">
        <v>43987</v>
      </c>
      <c r="D106" s="9">
        <f t="shared" si="72"/>
        <v>78316</v>
      </c>
      <c r="E106" s="2">
        <f t="shared" si="73"/>
        <v>184820</v>
      </c>
      <c r="F106" s="67">
        <f t="shared" si="74"/>
        <v>5151.0779826958105</v>
      </c>
      <c r="G106" s="28">
        <f t="shared" si="65"/>
        <v>1.6627461051495194E-3</v>
      </c>
      <c r="H106" s="92">
        <f t="shared" si="66"/>
        <v>1</v>
      </c>
      <c r="I106" s="9">
        <f t="shared" si="70"/>
        <v>-301292</v>
      </c>
      <c r="J106" s="2">
        <f t="shared" si="75"/>
        <v>4</v>
      </c>
      <c r="K106" s="50">
        <f t="shared" si="71"/>
        <v>184820</v>
      </c>
      <c r="L106" s="99">
        <f t="shared" si="76"/>
        <v>-11883</v>
      </c>
      <c r="M106" s="2">
        <f t="shared" si="77"/>
        <v>-3</v>
      </c>
      <c r="N106" s="50">
        <f t="shared" si="78"/>
        <v>4492</v>
      </c>
      <c r="P106" s="57">
        <f t="shared" si="67"/>
        <v>1.7055641831902186E-6</v>
      </c>
      <c r="Q106" s="56">
        <f t="shared" si="68"/>
        <v>1.5092076337533677</v>
      </c>
      <c r="R106" s="56">
        <f t="shared" si="69"/>
        <v>-6.8298686393805319</v>
      </c>
      <c r="S106" s="138">
        <f t="shared" si="79"/>
        <v>4</v>
      </c>
      <c r="T106" s="148"/>
      <c r="U106" s="149"/>
      <c r="V106" s="128"/>
      <c r="W106" s="149"/>
      <c r="X106" s="124"/>
    </row>
    <row r="107" spans="2:24" x14ac:dyDescent="0.25">
      <c r="B107" s="11">
        <v>103</v>
      </c>
      <c r="C107" s="21">
        <v>43988</v>
      </c>
      <c r="D107" s="11">
        <f t="shared" si="72"/>
        <v>78316</v>
      </c>
      <c r="E107" s="4">
        <f t="shared" si="73"/>
        <v>189423</v>
      </c>
      <c r="F107" s="68">
        <f t="shared" si="74"/>
        <v>5151.0779826958105</v>
      </c>
      <c r="G107" s="27">
        <f t="shared" si="65"/>
        <v>1.6627461051495194E-3</v>
      </c>
      <c r="H107" s="91">
        <f t="shared" si="66"/>
        <v>1</v>
      </c>
      <c r="I107" s="11">
        <f t="shared" si="70"/>
        <v>-313472</v>
      </c>
      <c r="J107" s="4">
        <f t="shared" si="75"/>
        <v>2</v>
      </c>
      <c r="K107" s="55">
        <f t="shared" si="71"/>
        <v>189423</v>
      </c>
      <c r="L107" s="98">
        <f t="shared" si="76"/>
        <v>-12180</v>
      </c>
      <c r="M107" s="4">
        <f t="shared" si="77"/>
        <v>-2</v>
      </c>
      <c r="N107" s="55">
        <f t="shared" si="78"/>
        <v>4603</v>
      </c>
      <c r="P107" s="58">
        <f t="shared" si="67"/>
        <v>1.7055641831902186E-6</v>
      </c>
      <c r="Q107" s="59">
        <f t="shared" si="68"/>
        <v>1.5299124700190116</v>
      </c>
      <c r="R107" s="59">
        <f t="shared" si="69"/>
        <v>-3.9027820796460184</v>
      </c>
      <c r="S107" s="144">
        <f t="shared" si="79"/>
        <v>2</v>
      </c>
      <c r="T107" s="150"/>
      <c r="U107" s="19"/>
      <c r="V107" s="127"/>
      <c r="W107" s="19"/>
      <c r="X107" s="125"/>
    </row>
    <row r="108" spans="2:24" x14ac:dyDescent="0.25">
      <c r="B108" s="9">
        <v>104</v>
      </c>
      <c r="C108" s="22">
        <v>43989</v>
      </c>
      <c r="D108" s="9">
        <f t="shared" si="72"/>
        <v>78316</v>
      </c>
      <c r="E108" s="2">
        <f t="shared" si="73"/>
        <v>194141</v>
      </c>
      <c r="F108" s="67">
        <f t="shared" si="74"/>
        <v>5151.0779826958105</v>
      </c>
      <c r="G108" s="28">
        <f t="shared" si="65"/>
        <v>1.6627461051495194E-3</v>
      </c>
      <c r="H108" s="92">
        <f t="shared" si="66"/>
        <v>1</v>
      </c>
      <c r="I108" s="9">
        <f t="shared" si="70"/>
        <v>-325956</v>
      </c>
      <c r="J108" s="2">
        <f t="shared" si="75"/>
        <v>1</v>
      </c>
      <c r="K108" s="50">
        <f t="shared" si="71"/>
        <v>194141</v>
      </c>
      <c r="L108" s="99">
        <f t="shared" si="76"/>
        <v>-12484</v>
      </c>
      <c r="M108" s="2">
        <f t="shared" si="77"/>
        <v>-1</v>
      </c>
      <c r="N108" s="50">
        <f t="shared" si="78"/>
        <v>4718</v>
      </c>
      <c r="P108" s="57">
        <f t="shared" si="67"/>
        <v>1.7055641831902186E-6</v>
      </c>
      <c r="Q108" s="56">
        <f t="shared" si="68"/>
        <v>1.5511328270101066</v>
      </c>
      <c r="R108" s="56">
        <f t="shared" si="69"/>
        <v>-1.9513910398230092</v>
      </c>
      <c r="S108" s="138">
        <f t="shared" si="79"/>
        <v>1</v>
      </c>
      <c r="T108" s="148"/>
      <c r="U108" s="149"/>
      <c r="V108" s="128"/>
      <c r="W108" s="149"/>
      <c r="X108" s="124"/>
    </row>
    <row r="109" spans="2:24" x14ac:dyDescent="0.25">
      <c r="B109" s="11">
        <v>105</v>
      </c>
      <c r="C109" s="21">
        <v>43990</v>
      </c>
      <c r="D109" s="11">
        <f t="shared" si="72"/>
        <v>78316</v>
      </c>
      <c r="E109" s="4">
        <f t="shared" si="73"/>
        <v>198977</v>
      </c>
      <c r="F109" s="68">
        <f t="shared" si="74"/>
        <v>5151.0779826958105</v>
      </c>
      <c r="G109" s="27">
        <f t="shared" si="65"/>
        <v>1.6627461051495194E-3</v>
      </c>
      <c r="H109" s="91">
        <f t="shared" si="66"/>
        <v>1</v>
      </c>
      <c r="I109" s="11">
        <f t="shared" si="70"/>
        <v>-338752</v>
      </c>
      <c r="J109" s="4">
        <f t="shared" si="75"/>
        <v>0</v>
      </c>
      <c r="K109" s="55">
        <f t="shared" si="71"/>
        <v>198977</v>
      </c>
      <c r="L109" s="98">
        <f t="shared" si="76"/>
        <v>-12796</v>
      </c>
      <c r="M109" s="4">
        <f t="shared" si="77"/>
        <v>-1</v>
      </c>
      <c r="N109" s="55">
        <f t="shared" si="78"/>
        <v>4836</v>
      </c>
      <c r="P109" s="58">
        <f t="shared" si="67"/>
        <v>1.7055641831902186E-6</v>
      </c>
      <c r="Q109" s="59">
        <f t="shared" si="68"/>
        <v>1.5728810501165373</v>
      </c>
      <c r="R109" s="59">
        <f t="shared" si="69"/>
        <v>-0.97569551991150461</v>
      </c>
      <c r="S109" s="144">
        <f t="shared" si="79"/>
        <v>0</v>
      </c>
      <c r="T109" s="150"/>
      <c r="U109" s="19"/>
      <c r="V109" s="127"/>
      <c r="W109" s="19"/>
      <c r="X109" s="125"/>
    </row>
    <row r="110" spans="2:24" x14ac:dyDescent="0.25">
      <c r="B110" s="9">
        <v>106</v>
      </c>
      <c r="C110" s="22">
        <v>43991</v>
      </c>
      <c r="D110" s="9">
        <f t="shared" si="72"/>
        <v>78316</v>
      </c>
      <c r="E110" s="2">
        <f t="shared" si="73"/>
        <v>203933</v>
      </c>
      <c r="F110" s="67">
        <f t="shared" si="74"/>
        <v>5151.0779826958105</v>
      </c>
      <c r="G110" s="28">
        <f t="shared" si="65"/>
        <v>1.6627461051495194E-3</v>
      </c>
      <c r="H110" s="92">
        <f t="shared" si="66"/>
        <v>1</v>
      </c>
      <c r="I110" s="9">
        <f t="shared" si="70"/>
        <v>-351866</v>
      </c>
      <c r="J110" s="2">
        <f t="shared" si="75"/>
        <v>0</v>
      </c>
      <c r="K110" s="50">
        <f t="shared" si="71"/>
        <v>203933</v>
      </c>
      <c r="L110" s="99">
        <f t="shared" si="76"/>
        <v>-13114</v>
      </c>
      <c r="M110" s="2">
        <f t="shared" si="77"/>
        <v>0</v>
      </c>
      <c r="N110" s="50">
        <f t="shared" si="78"/>
        <v>4956</v>
      </c>
      <c r="P110" s="57">
        <f t="shared" si="67"/>
        <v>1.7055641831902186E-6</v>
      </c>
      <c r="Q110" s="56">
        <f t="shared" si="68"/>
        <v>1.5951727719491258</v>
      </c>
      <c r="R110" s="56">
        <f t="shared" si="69"/>
        <v>0</v>
      </c>
      <c r="S110" s="138">
        <f t="shared" si="79"/>
        <v>0</v>
      </c>
      <c r="T110" s="148"/>
      <c r="U110" s="149"/>
      <c r="V110" s="128"/>
      <c r="W110" s="149"/>
      <c r="X110" s="124"/>
    </row>
    <row r="111" spans="2:24" x14ac:dyDescent="0.25">
      <c r="B111" s="11">
        <v>107</v>
      </c>
      <c r="C111" s="21">
        <v>43992</v>
      </c>
      <c r="D111" s="11">
        <f t="shared" si="72"/>
        <v>78316</v>
      </c>
      <c r="E111" s="4">
        <f t="shared" si="73"/>
        <v>209012</v>
      </c>
      <c r="F111" s="68">
        <f t="shared" si="74"/>
        <v>5151.0779826958105</v>
      </c>
      <c r="G111" s="27">
        <f t="shared" si="65"/>
        <v>1.6627461051495194E-3</v>
      </c>
      <c r="H111" s="91">
        <f t="shared" si="66"/>
        <v>1</v>
      </c>
      <c r="I111" s="11">
        <f t="shared" si="70"/>
        <v>-365307</v>
      </c>
      <c r="J111" s="4">
        <f t="shared" si="75"/>
        <v>0</v>
      </c>
      <c r="K111" s="55">
        <f t="shared" si="71"/>
        <v>209012</v>
      </c>
      <c r="L111" s="98">
        <f t="shared" si="76"/>
        <v>-13441</v>
      </c>
      <c r="M111" s="4">
        <f t="shared" si="77"/>
        <v>0</v>
      </c>
      <c r="N111" s="55">
        <f t="shared" si="78"/>
        <v>5079</v>
      </c>
      <c r="P111" s="58">
        <f t="shared" si="67"/>
        <v>1.7055641831902186E-6</v>
      </c>
      <c r="Q111" s="59">
        <f t="shared" si="68"/>
        <v>1.618016714630178</v>
      </c>
      <c r="R111" s="59">
        <f t="shared" si="69"/>
        <v>0</v>
      </c>
      <c r="S111" s="144">
        <f t="shared" si="79"/>
        <v>0</v>
      </c>
      <c r="T111" s="150"/>
      <c r="U111" s="19"/>
      <c r="V111" s="127"/>
      <c r="W111" s="19"/>
      <c r="X111" s="125"/>
    </row>
    <row r="112" spans="2:24" x14ac:dyDescent="0.25">
      <c r="B112" s="9">
        <v>108</v>
      </c>
      <c r="C112" s="22">
        <v>43993</v>
      </c>
      <c r="D112" s="9">
        <f t="shared" si="72"/>
        <v>78316</v>
      </c>
      <c r="E112" s="2">
        <f t="shared" si="73"/>
        <v>214218</v>
      </c>
      <c r="F112" s="67">
        <f t="shared" si="74"/>
        <v>5151.0779826958105</v>
      </c>
      <c r="G112" s="28">
        <f t="shared" si="65"/>
        <v>1.6627461051495194E-3</v>
      </c>
      <c r="H112" s="92">
        <f t="shared" si="66"/>
        <v>1</v>
      </c>
      <c r="I112" s="9">
        <f t="shared" si="70"/>
        <v>-379083</v>
      </c>
      <c r="J112" s="2">
        <f t="shared" si="75"/>
        <v>0</v>
      </c>
      <c r="K112" s="50">
        <f t="shared" si="71"/>
        <v>214218</v>
      </c>
      <c r="L112" s="99">
        <f t="shared" si="76"/>
        <v>-13776</v>
      </c>
      <c r="M112" s="2">
        <f t="shared" si="77"/>
        <v>0</v>
      </c>
      <c r="N112" s="50">
        <f t="shared" si="78"/>
        <v>5206</v>
      </c>
      <c r="P112" s="57">
        <f t="shared" si="67"/>
        <v>1.7055641831902186E-6</v>
      </c>
      <c r="Q112" s="56">
        <f t="shared" si="68"/>
        <v>1.6414302103887581</v>
      </c>
      <c r="R112" s="56">
        <f t="shared" si="69"/>
        <v>0</v>
      </c>
      <c r="S112" s="138">
        <f t="shared" si="79"/>
        <v>0</v>
      </c>
      <c r="T112" s="148"/>
      <c r="U112" s="149"/>
      <c r="V112" s="128"/>
      <c r="W112" s="149"/>
      <c r="X112" s="124"/>
    </row>
    <row r="113" spans="2:24" x14ac:dyDescent="0.25">
      <c r="B113" s="11">
        <v>109</v>
      </c>
      <c r="C113" s="21">
        <v>43994</v>
      </c>
      <c r="D113" s="11">
        <f t="shared" si="72"/>
        <v>78316</v>
      </c>
      <c r="E113" s="4">
        <f t="shared" si="73"/>
        <v>219554</v>
      </c>
      <c r="F113" s="68">
        <f t="shared" si="74"/>
        <v>5151.0779826958105</v>
      </c>
      <c r="G113" s="27">
        <f t="shared" si="65"/>
        <v>1.6627461051495194E-3</v>
      </c>
      <c r="H113" s="91">
        <f t="shared" si="66"/>
        <v>1</v>
      </c>
      <c r="I113" s="11">
        <f t="shared" si="70"/>
        <v>-393202</v>
      </c>
      <c r="J113" s="4">
        <f t="shared" si="75"/>
        <v>0</v>
      </c>
      <c r="K113" s="55">
        <f t="shared" si="71"/>
        <v>219554</v>
      </c>
      <c r="L113" s="98">
        <f t="shared" si="76"/>
        <v>-14119</v>
      </c>
      <c r="M113" s="4">
        <f t="shared" si="77"/>
        <v>0</v>
      </c>
      <c r="N113" s="55">
        <f t="shared" si="78"/>
        <v>5336</v>
      </c>
      <c r="P113" s="58">
        <f t="shared" si="67"/>
        <v>1.7055641831902186E-6</v>
      </c>
      <c r="Q113" s="59">
        <f t="shared" si="68"/>
        <v>1.6654273042329932</v>
      </c>
      <c r="R113" s="59">
        <f t="shared" si="69"/>
        <v>0</v>
      </c>
      <c r="S113" s="144">
        <f t="shared" si="79"/>
        <v>0</v>
      </c>
      <c r="T113" s="150"/>
      <c r="U113" s="19"/>
      <c r="V113" s="127"/>
      <c r="W113" s="19"/>
      <c r="X113" s="125"/>
    </row>
    <row r="114" spans="2:24" x14ac:dyDescent="0.25">
      <c r="B114" s="9">
        <v>110</v>
      </c>
      <c r="C114" s="22">
        <v>43995</v>
      </c>
      <c r="D114" s="9">
        <f t="shared" si="72"/>
        <v>78316</v>
      </c>
      <c r="E114" s="2">
        <f t="shared" si="73"/>
        <v>225023</v>
      </c>
      <c r="F114" s="67">
        <f t="shared" si="74"/>
        <v>5151.0779826958105</v>
      </c>
      <c r="G114" s="28">
        <f t="shared" si="65"/>
        <v>1.6627461051495194E-3</v>
      </c>
      <c r="H114" s="92">
        <f t="shared" si="66"/>
        <v>1</v>
      </c>
      <c r="I114" s="9">
        <f t="shared" si="70"/>
        <v>-407672</v>
      </c>
      <c r="J114" s="2">
        <f t="shared" si="75"/>
        <v>0</v>
      </c>
      <c r="K114" s="50">
        <f t="shared" si="71"/>
        <v>225023</v>
      </c>
      <c r="L114" s="99">
        <f t="shared" si="76"/>
        <v>-14470</v>
      </c>
      <c r="M114" s="2">
        <f t="shared" si="77"/>
        <v>0</v>
      </c>
      <c r="N114" s="50">
        <f t="shared" si="78"/>
        <v>5469</v>
      </c>
      <c r="P114" s="57">
        <f t="shared" si="67"/>
        <v>1.7055641831902186E-6</v>
      </c>
      <c r="Q114" s="56">
        <f t="shared" si="68"/>
        <v>1.6900219291554626</v>
      </c>
      <c r="R114" s="56">
        <f t="shared" si="69"/>
        <v>0</v>
      </c>
      <c r="S114" s="138">
        <f t="shared" si="79"/>
        <v>0</v>
      </c>
      <c r="T114" s="148"/>
      <c r="U114" s="149"/>
      <c r="V114" s="128"/>
      <c r="W114" s="149"/>
      <c r="X114" s="124"/>
    </row>
    <row r="115" spans="2:24" x14ac:dyDescent="0.25">
      <c r="B115" s="11">
        <v>111</v>
      </c>
      <c r="C115" s="21">
        <v>43996</v>
      </c>
      <c r="D115" s="11">
        <f t="shared" si="72"/>
        <v>78316</v>
      </c>
      <c r="E115" s="4">
        <f t="shared" si="73"/>
        <v>230628</v>
      </c>
      <c r="F115" s="68">
        <f t="shared" si="74"/>
        <v>5151.0779826958105</v>
      </c>
      <c r="G115" s="27">
        <f t="shared" si="65"/>
        <v>1.6627461051495194E-3</v>
      </c>
      <c r="H115" s="91">
        <f t="shared" si="66"/>
        <v>1</v>
      </c>
      <c r="I115" s="11">
        <f t="shared" si="70"/>
        <v>-422503</v>
      </c>
      <c r="J115" s="4">
        <f t="shared" si="75"/>
        <v>0</v>
      </c>
      <c r="K115" s="55">
        <f t="shared" si="71"/>
        <v>230628</v>
      </c>
      <c r="L115" s="98">
        <f t="shared" si="76"/>
        <v>-14831</v>
      </c>
      <c r="M115" s="4">
        <f t="shared" si="77"/>
        <v>0</v>
      </c>
      <c r="N115" s="55">
        <f t="shared" si="78"/>
        <v>5605</v>
      </c>
      <c r="P115" s="58">
        <f t="shared" si="67"/>
        <v>1.7055641831902186E-6</v>
      </c>
      <c r="Q115" s="59">
        <f t="shared" si="68"/>
        <v>1.7152280181487465</v>
      </c>
      <c r="R115" s="59">
        <f t="shared" si="69"/>
        <v>0</v>
      </c>
      <c r="S115" s="144">
        <f t="shared" si="79"/>
        <v>0</v>
      </c>
      <c r="T115" s="150"/>
      <c r="U115" s="19"/>
      <c r="V115" s="127"/>
      <c r="W115" s="19"/>
      <c r="X115" s="125"/>
    </row>
    <row r="116" spans="2:24" x14ac:dyDescent="0.25">
      <c r="B116" s="9">
        <v>112</v>
      </c>
      <c r="C116" s="22">
        <v>43997</v>
      </c>
      <c r="D116" s="9">
        <f t="shared" si="72"/>
        <v>78316</v>
      </c>
      <c r="E116" s="2">
        <f t="shared" si="73"/>
        <v>236372</v>
      </c>
      <c r="F116" s="67">
        <f t="shared" si="74"/>
        <v>5151.0779826958105</v>
      </c>
      <c r="G116" s="28">
        <f t="shared" si="65"/>
        <v>1.6627461051495194E-3</v>
      </c>
      <c r="H116" s="92">
        <f t="shared" si="66"/>
        <v>1</v>
      </c>
      <c r="I116" s="9">
        <f t="shared" si="70"/>
        <v>-437703</v>
      </c>
      <c r="J116" s="2">
        <f t="shared" si="75"/>
        <v>0</v>
      </c>
      <c r="K116" s="50">
        <f t="shared" si="71"/>
        <v>236372</v>
      </c>
      <c r="L116" s="99">
        <f t="shared" si="76"/>
        <v>-15200</v>
      </c>
      <c r="M116" s="2">
        <f t="shared" si="77"/>
        <v>0</v>
      </c>
      <c r="N116" s="50">
        <f t="shared" si="78"/>
        <v>5744</v>
      </c>
      <c r="P116" s="57">
        <f t="shared" si="67"/>
        <v>1.7055641831902186E-6</v>
      </c>
      <c r="Q116" s="56">
        <f t="shared" si="68"/>
        <v>1.7410629034419092</v>
      </c>
      <c r="R116" s="56">
        <f t="shared" si="69"/>
        <v>0</v>
      </c>
      <c r="S116" s="138">
        <f t="shared" si="79"/>
        <v>0</v>
      </c>
      <c r="T116" s="148"/>
      <c r="U116" s="149"/>
      <c r="V116" s="128"/>
      <c r="W116" s="149"/>
      <c r="X116" s="124"/>
    </row>
    <row r="117" spans="2:24" x14ac:dyDescent="0.25">
      <c r="B117" s="11">
        <v>113</v>
      </c>
      <c r="C117" s="21">
        <v>43998</v>
      </c>
      <c r="D117" s="11">
        <f t="shared" si="72"/>
        <v>78316</v>
      </c>
      <c r="E117" s="4">
        <f t="shared" si="73"/>
        <v>242260</v>
      </c>
      <c r="F117" s="68">
        <f t="shared" si="74"/>
        <v>5151.0779826958105</v>
      </c>
      <c r="G117" s="27">
        <f t="shared" si="65"/>
        <v>1.6627461051495194E-3</v>
      </c>
      <c r="H117" s="91">
        <f t="shared" si="66"/>
        <v>1</v>
      </c>
      <c r="I117" s="11">
        <f t="shared" si="70"/>
        <v>-453282</v>
      </c>
      <c r="J117" s="4">
        <f t="shared" si="75"/>
        <v>0</v>
      </c>
      <c r="K117" s="55">
        <f t="shared" si="71"/>
        <v>242260</v>
      </c>
      <c r="L117" s="98">
        <f t="shared" si="76"/>
        <v>-15579</v>
      </c>
      <c r="M117" s="4">
        <f t="shared" si="77"/>
        <v>0</v>
      </c>
      <c r="N117" s="55">
        <f t="shared" si="78"/>
        <v>5888</v>
      </c>
      <c r="P117" s="58">
        <f t="shared" si="67"/>
        <v>1.7055641831902186E-6</v>
      </c>
      <c r="Q117" s="59">
        <f t="shared" si="68"/>
        <v>1.7675405180275301</v>
      </c>
      <c r="R117" s="59">
        <f t="shared" si="69"/>
        <v>0</v>
      </c>
      <c r="S117" s="144">
        <f t="shared" si="79"/>
        <v>0</v>
      </c>
      <c r="T117" s="150"/>
      <c r="U117" s="19"/>
      <c r="V117" s="127"/>
      <c r="W117" s="19"/>
      <c r="X117" s="125"/>
    </row>
    <row r="118" spans="2:24" x14ac:dyDescent="0.25">
      <c r="B118" s="9">
        <v>114</v>
      </c>
      <c r="C118" s="22">
        <v>43999</v>
      </c>
      <c r="D118" s="9">
        <f t="shared" si="72"/>
        <v>78316</v>
      </c>
      <c r="E118" s="2">
        <f t="shared" si="73"/>
        <v>248294</v>
      </c>
      <c r="F118" s="67">
        <f t="shared" si="74"/>
        <v>5151.0779826958105</v>
      </c>
      <c r="G118" s="28">
        <f t="shared" si="65"/>
        <v>1.6627461051495194E-3</v>
      </c>
      <c r="H118" s="92">
        <f t="shared" si="66"/>
        <v>1</v>
      </c>
      <c r="I118" s="9">
        <f t="shared" si="70"/>
        <v>-469249</v>
      </c>
      <c r="J118" s="2">
        <f t="shared" si="75"/>
        <v>0</v>
      </c>
      <c r="K118" s="50">
        <f t="shared" si="71"/>
        <v>248294</v>
      </c>
      <c r="L118" s="99">
        <f t="shared" si="76"/>
        <v>-15967</v>
      </c>
      <c r="M118" s="2">
        <f t="shared" si="77"/>
        <v>0</v>
      </c>
      <c r="N118" s="50">
        <f t="shared" si="78"/>
        <v>6034</v>
      </c>
      <c r="P118" s="57">
        <f t="shared" si="67"/>
        <v>1.7055641831902186E-6</v>
      </c>
      <c r="Q118" s="56">
        <f t="shared" si="68"/>
        <v>1.7946784181657682</v>
      </c>
      <c r="R118" s="56">
        <f t="shared" si="69"/>
        <v>0</v>
      </c>
      <c r="S118" s="138">
        <f t="shared" si="79"/>
        <v>0</v>
      </c>
      <c r="T118" s="148"/>
      <c r="U118" s="149"/>
      <c r="V118" s="128"/>
      <c r="W118" s="149"/>
      <c r="X118" s="124"/>
    </row>
    <row r="119" spans="2:24" x14ac:dyDescent="0.25">
      <c r="B119" s="11">
        <v>115</v>
      </c>
      <c r="C119" s="21">
        <v>44000</v>
      </c>
      <c r="D119" s="11">
        <f t="shared" si="72"/>
        <v>78316</v>
      </c>
      <c r="E119" s="4">
        <f t="shared" si="73"/>
        <v>254478</v>
      </c>
      <c r="F119" s="68">
        <f t="shared" si="74"/>
        <v>5151.0779826958105</v>
      </c>
      <c r="G119" s="27">
        <f t="shared" si="65"/>
        <v>1.6627461051495194E-3</v>
      </c>
      <c r="H119" s="91">
        <f t="shared" si="66"/>
        <v>1</v>
      </c>
      <c r="I119" s="11">
        <f t="shared" si="70"/>
        <v>-485614</v>
      </c>
      <c r="J119" s="4">
        <f t="shared" si="75"/>
        <v>0</v>
      </c>
      <c r="K119" s="55">
        <f t="shared" si="71"/>
        <v>254478</v>
      </c>
      <c r="L119" s="98">
        <f t="shared" si="76"/>
        <v>-16365</v>
      </c>
      <c r="M119" s="4">
        <f t="shared" si="77"/>
        <v>0</v>
      </c>
      <c r="N119" s="55">
        <f t="shared" si="78"/>
        <v>6184</v>
      </c>
      <c r="P119" s="58">
        <f t="shared" ref="P119:P150" si="80">R$17*((1+P$17-Q$17)*(1+P$17+S$17)-Q$17)</f>
        <v>1.7055641831902186E-6</v>
      </c>
      <c r="Q119" s="59">
        <f t="shared" ref="Q119:Q150" si="81">(1+P$17-Q$17)*(1+P$17+S$17)-R$17*((S$17*K118)+((I118+J118)*(1+P$17+S$17)))</f>
        <v>1.8224921244518983</v>
      </c>
      <c r="R119" s="59">
        <f t="shared" ref="R119:R150" si="82">-J118*(1+P$17+S$17)</f>
        <v>0</v>
      </c>
      <c r="S119" s="144">
        <f t="shared" si="79"/>
        <v>0</v>
      </c>
      <c r="T119" s="150"/>
      <c r="U119" s="19"/>
      <c r="V119" s="127"/>
      <c r="W119" s="19"/>
      <c r="X119" s="125"/>
    </row>
    <row r="120" spans="2:24" x14ac:dyDescent="0.25">
      <c r="B120" s="9">
        <v>116</v>
      </c>
      <c r="C120" s="22">
        <v>44001</v>
      </c>
      <c r="D120" s="9">
        <f t="shared" si="72"/>
        <v>78316</v>
      </c>
      <c r="E120" s="2">
        <f t="shared" si="73"/>
        <v>260817</v>
      </c>
      <c r="F120" s="67">
        <f t="shared" si="74"/>
        <v>5151.0779826958105</v>
      </c>
      <c r="G120" s="28">
        <f t="shared" si="65"/>
        <v>1.6627461051495194E-3</v>
      </c>
      <c r="H120" s="92">
        <f t="shared" si="66"/>
        <v>1</v>
      </c>
      <c r="I120" s="9">
        <f t="shared" si="70"/>
        <v>-502386</v>
      </c>
      <c r="J120" s="2">
        <f t="shared" si="75"/>
        <v>0</v>
      </c>
      <c r="K120" s="50">
        <f t="shared" si="71"/>
        <v>260817</v>
      </c>
      <c r="L120" s="99">
        <f t="shared" si="76"/>
        <v>-16772</v>
      </c>
      <c r="M120" s="2">
        <f t="shared" si="77"/>
        <v>0</v>
      </c>
      <c r="N120" s="50">
        <f t="shared" si="78"/>
        <v>6339</v>
      </c>
      <c r="P120" s="57">
        <f t="shared" si="80"/>
        <v>1.7055641831902186E-6</v>
      </c>
      <c r="Q120" s="56">
        <f t="shared" si="81"/>
        <v>1.8509990811305321</v>
      </c>
      <c r="R120" s="56">
        <f t="shared" si="82"/>
        <v>0</v>
      </c>
      <c r="S120" s="138">
        <f t="shared" si="79"/>
        <v>0</v>
      </c>
      <c r="T120" s="148"/>
      <c r="U120" s="149"/>
      <c r="V120" s="128"/>
      <c r="W120" s="149"/>
      <c r="X120" s="124"/>
    </row>
    <row r="121" spans="2:24" x14ac:dyDescent="0.25">
      <c r="B121" s="11">
        <v>117</v>
      </c>
      <c r="C121" s="21">
        <v>44002</v>
      </c>
      <c r="D121" s="11">
        <f t="shared" si="72"/>
        <v>78316</v>
      </c>
      <c r="E121" s="4">
        <f t="shared" si="73"/>
        <v>267313</v>
      </c>
      <c r="F121" s="68">
        <f t="shared" si="74"/>
        <v>5151.0779826958105</v>
      </c>
      <c r="G121" s="27">
        <f t="shared" si="65"/>
        <v>1.6627461051495194E-3</v>
      </c>
      <c r="H121" s="91">
        <f t="shared" si="66"/>
        <v>1</v>
      </c>
      <c r="I121" s="11">
        <f t="shared" si="70"/>
        <v>-519576</v>
      </c>
      <c r="J121" s="4">
        <f t="shared" si="75"/>
        <v>0</v>
      </c>
      <c r="K121" s="55">
        <f t="shared" si="71"/>
        <v>267313</v>
      </c>
      <c r="L121" s="98">
        <f t="shared" si="76"/>
        <v>-17190</v>
      </c>
      <c r="M121" s="4">
        <f t="shared" si="77"/>
        <v>0</v>
      </c>
      <c r="N121" s="55">
        <f t="shared" si="78"/>
        <v>6496</v>
      </c>
      <c r="P121" s="58">
        <f t="shared" si="80"/>
        <v>1.7055641831902186E-6</v>
      </c>
      <c r="Q121" s="59">
        <f t="shared" si="81"/>
        <v>1.8802151448435855</v>
      </c>
      <c r="R121" s="59">
        <f t="shared" si="82"/>
        <v>0</v>
      </c>
      <c r="S121" s="144">
        <f t="shared" si="79"/>
        <v>0</v>
      </c>
      <c r="T121" s="150"/>
      <c r="U121" s="19"/>
      <c r="V121" s="127"/>
      <c r="W121" s="19"/>
      <c r="X121" s="125"/>
    </row>
    <row r="122" spans="2:24" x14ac:dyDescent="0.25">
      <c r="B122" s="9">
        <v>118</v>
      </c>
      <c r="C122" s="22">
        <v>44003</v>
      </c>
      <c r="D122" s="9">
        <f t="shared" si="72"/>
        <v>78316</v>
      </c>
      <c r="E122" s="2">
        <f t="shared" si="73"/>
        <v>273971</v>
      </c>
      <c r="F122" s="67">
        <f t="shared" si="74"/>
        <v>5151.0779826958105</v>
      </c>
      <c r="G122" s="28">
        <f t="shared" si="65"/>
        <v>1.6627461051495194E-3</v>
      </c>
      <c r="H122" s="92">
        <f t="shared" si="66"/>
        <v>1</v>
      </c>
      <c r="I122" s="9">
        <f t="shared" si="70"/>
        <v>-537194</v>
      </c>
      <c r="J122" s="2">
        <f t="shared" si="75"/>
        <v>0</v>
      </c>
      <c r="K122" s="50">
        <f t="shared" si="71"/>
        <v>273971</v>
      </c>
      <c r="L122" s="99">
        <f t="shared" si="76"/>
        <v>-17618</v>
      </c>
      <c r="M122" s="2">
        <f t="shared" si="77"/>
        <v>0</v>
      </c>
      <c r="N122" s="50">
        <f t="shared" si="78"/>
        <v>6658</v>
      </c>
      <c r="P122" s="57">
        <f t="shared" si="80"/>
        <v>1.7055641831902186E-6</v>
      </c>
      <c r="Q122" s="56">
        <f t="shared" si="81"/>
        <v>1.9101592354228183</v>
      </c>
      <c r="R122" s="56">
        <f t="shared" si="82"/>
        <v>0</v>
      </c>
      <c r="S122" s="138">
        <f t="shared" si="79"/>
        <v>0</v>
      </c>
      <c r="T122" s="148"/>
      <c r="U122" s="149"/>
      <c r="V122" s="128"/>
      <c r="W122" s="149"/>
      <c r="X122" s="124"/>
    </row>
    <row r="123" spans="2:24" x14ac:dyDescent="0.25">
      <c r="B123" s="11">
        <v>119</v>
      </c>
      <c r="C123" s="21">
        <v>44004</v>
      </c>
      <c r="D123" s="11">
        <f t="shared" si="72"/>
        <v>78316</v>
      </c>
      <c r="E123" s="4">
        <f t="shared" si="73"/>
        <v>280795</v>
      </c>
      <c r="F123" s="68">
        <f t="shared" si="74"/>
        <v>5151.0779826958105</v>
      </c>
      <c r="G123" s="27">
        <f t="shared" si="65"/>
        <v>1.6627461051495194E-3</v>
      </c>
      <c r="H123" s="91">
        <f t="shared" si="66"/>
        <v>1</v>
      </c>
      <c r="I123" s="11">
        <f t="shared" si="70"/>
        <v>-555251</v>
      </c>
      <c r="J123" s="4">
        <f t="shared" si="75"/>
        <v>0</v>
      </c>
      <c r="K123" s="55">
        <f t="shared" si="71"/>
        <v>280795</v>
      </c>
      <c r="L123" s="98">
        <f t="shared" si="76"/>
        <v>-18057</v>
      </c>
      <c r="M123" s="4">
        <f t="shared" si="77"/>
        <v>0</v>
      </c>
      <c r="N123" s="55">
        <f t="shared" si="78"/>
        <v>6824</v>
      </c>
      <c r="P123" s="58">
        <f t="shared" si="80"/>
        <v>1.7055641831902186E-6</v>
      </c>
      <c r="Q123" s="59">
        <f t="shared" si="81"/>
        <v>1.9408489091283891</v>
      </c>
      <c r="R123" s="59">
        <f t="shared" si="82"/>
        <v>0</v>
      </c>
      <c r="S123" s="144">
        <f t="shared" si="79"/>
        <v>0</v>
      </c>
      <c r="T123" s="150"/>
      <c r="U123" s="19"/>
      <c r="V123" s="127"/>
      <c r="W123" s="19"/>
      <c r="X123" s="125"/>
    </row>
    <row r="124" spans="2:24" x14ac:dyDescent="0.25">
      <c r="B124" s="9">
        <v>120</v>
      </c>
      <c r="C124" s="22">
        <v>44005</v>
      </c>
      <c r="D124" s="9">
        <f t="shared" si="72"/>
        <v>78316</v>
      </c>
      <c r="E124" s="2">
        <f t="shared" si="73"/>
        <v>287789</v>
      </c>
      <c r="F124" s="67">
        <f t="shared" si="74"/>
        <v>5151.0779826958105</v>
      </c>
      <c r="G124" s="28">
        <f t="shared" si="65"/>
        <v>1.6627461051495194E-3</v>
      </c>
      <c r="H124" s="92">
        <f t="shared" si="66"/>
        <v>1</v>
      </c>
      <c r="I124" s="9">
        <f t="shared" si="70"/>
        <v>-573758</v>
      </c>
      <c r="J124" s="2">
        <f t="shared" si="75"/>
        <v>0</v>
      </c>
      <c r="K124" s="50">
        <f t="shared" si="71"/>
        <v>287789</v>
      </c>
      <c r="L124" s="99">
        <f t="shared" si="76"/>
        <v>-18507</v>
      </c>
      <c r="M124" s="2">
        <f t="shared" si="77"/>
        <v>0</v>
      </c>
      <c r="N124" s="50">
        <f t="shared" si="78"/>
        <v>6994</v>
      </c>
      <c r="P124" s="57">
        <f t="shared" si="80"/>
        <v>1.7055641831902186E-6</v>
      </c>
      <c r="Q124" s="56">
        <f t="shared" si="81"/>
        <v>1.9723033098231515</v>
      </c>
      <c r="R124" s="56">
        <f t="shared" si="82"/>
        <v>0</v>
      </c>
      <c r="S124" s="138">
        <f t="shared" si="79"/>
        <v>0</v>
      </c>
      <c r="T124" s="148"/>
      <c r="U124" s="149"/>
      <c r="V124" s="128"/>
      <c r="W124" s="149"/>
      <c r="X124" s="124"/>
    </row>
    <row r="125" spans="2:24" x14ac:dyDescent="0.25">
      <c r="B125" s="11">
        <v>121</v>
      </c>
      <c r="C125" s="21">
        <v>44006</v>
      </c>
      <c r="D125" s="11">
        <f t="shared" si="72"/>
        <v>78316</v>
      </c>
      <c r="E125" s="4">
        <f t="shared" si="73"/>
        <v>294957</v>
      </c>
      <c r="F125" s="68">
        <f t="shared" si="74"/>
        <v>5151.0779826958105</v>
      </c>
      <c r="G125" s="27">
        <f t="shared" si="65"/>
        <v>1.6627461051495194E-3</v>
      </c>
      <c r="H125" s="91">
        <f t="shared" si="66"/>
        <v>1</v>
      </c>
      <c r="I125" s="11">
        <f t="shared" si="70"/>
        <v>-592726</v>
      </c>
      <c r="J125" s="4">
        <f t="shared" si="75"/>
        <v>0</v>
      </c>
      <c r="K125" s="55">
        <f t="shared" si="71"/>
        <v>294957</v>
      </c>
      <c r="L125" s="98">
        <f t="shared" si="76"/>
        <v>-18968</v>
      </c>
      <c r="M125" s="4">
        <f t="shared" si="77"/>
        <v>0</v>
      </c>
      <c r="N125" s="55">
        <f t="shared" si="78"/>
        <v>7168</v>
      </c>
      <c r="P125" s="58">
        <f t="shared" si="80"/>
        <v>1.7055641831902186E-6</v>
      </c>
      <c r="Q125" s="59">
        <f t="shared" si="81"/>
        <v>2.0045415813699594</v>
      </c>
      <c r="R125" s="59">
        <f t="shared" si="82"/>
        <v>0</v>
      </c>
      <c r="S125" s="144">
        <f t="shared" si="79"/>
        <v>0</v>
      </c>
      <c r="T125" s="150"/>
      <c r="U125" s="19"/>
      <c r="V125" s="127"/>
      <c r="W125" s="19"/>
      <c r="X125" s="125"/>
    </row>
    <row r="126" spans="2:24" x14ac:dyDescent="0.25">
      <c r="B126" s="9">
        <v>122</v>
      </c>
      <c r="C126" s="22">
        <v>44007</v>
      </c>
      <c r="D126" s="9">
        <f t="shared" si="72"/>
        <v>78316</v>
      </c>
      <c r="E126" s="2">
        <f t="shared" si="73"/>
        <v>302304</v>
      </c>
      <c r="F126" s="67">
        <f t="shared" si="74"/>
        <v>5151.0779826958105</v>
      </c>
      <c r="G126" s="28">
        <f t="shared" si="65"/>
        <v>1.6627461051495194E-3</v>
      </c>
      <c r="H126" s="92">
        <f t="shared" si="66"/>
        <v>1</v>
      </c>
      <c r="I126" s="9">
        <f t="shared" si="70"/>
        <v>-612166</v>
      </c>
      <c r="J126" s="2">
        <f t="shared" si="75"/>
        <v>0</v>
      </c>
      <c r="K126" s="50">
        <f t="shared" si="71"/>
        <v>302304</v>
      </c>
      <c r="L126" s="99">
        <f t="shared" si="76"/>
        <v>-19440</v>
      </c>
      <c r="M126" s="2">
        <f t="shared" si="77"/>
        <v>0</v>
      </c>
      <c r="N126" s="50">
        <f t="shared" si="78"/>
        <v>7347</v>
      </c>
      <c r="P126" s="57">
        <f t="shared" si="80"/>
        <v>1.7055641831902186E-6</v>
      </c>
      <c r="Q126" s="56">
        <f t="shared" si="81"/>
        <v>2.0375828676316665</v>
      </c>
      <c r="R126" s="56">
        <f t="shared" si="82"/>
        <v>0</v>
      </c>
      <c r="S126" s="138">
        <f t="shared" si="79"/>
        <v>0</v>
      </c>
      <c r="T126" s="148"/>
      <c r="U126" s="149"/>
      <c r="V126" s="128"/>
      <c r="W126" s="149"/>
      <c r="X126" s="124"/>
    </row>
    <row r="127" spans="2:24" x14ac:dyDescent="0.25">
      <c r="B127" s="11">
        <v>123</v>
      </c>
      <c r="C127" s="21">
        <v>44008</v>
      </c>
      <c r="D127" s="11">
        <f t="shared" si="72"/>
        <v>78316</v>
      </c>
      <c r="E127" s="4">
        <f t="shared" si="73"/>
        <v>309834</v>
      </c>
      <c r="F127" s="68">
        <f t="shared" si="74"/>
        <v>5151.0779826958105</v>
      </c>
      <c r="G127" s="27">
        <f t="shared" si="65"/>
        <v>1.6627461051495194E-3</v>
      </c>
      <c r="H127" s="91">
        <f t="shared" si="66"/>
        <v>1</v>
      </c>
      <c r="I127" s="11">
        <f t="shared" si="70"/>
        <v>-632090</v>
      </c>
      <c r="J127" s="4">
        <f t="shared" si="75"/>
        <v>0</v>
      </c>
      <c r="K127" s="55">
        <f t="shared" si="71"/>
        <v>309834</v>
      </c>
      <c r="L127" s="98">
        <f t="shared" si="76"/>
        <v>-19924</v>
      </c>
      <c r="M127" s="4">
        <f t="shared" si="77"/>
        <v>0</v>
      </c>
      <c r="N127" s="55">
        <f t="shared" si="78"/>
        <v>7530</v>
      </c>
      <c r="P127" s="58">
        <f t="shared" si="80"/>
        <v>1.7055641831902186E-6</v>
      </c>
      <c r="Q127" s="59">
        <f t="shared" si="81"/>
        <v>2.0714464244866742</v>
      </c>
      <c r="R127" s="59">
        <f t="shared" si="82"/>
        <v>0</v>
      </c>
      <c r="S127" s="144">
        <f t="shared" si="79"/>
        <v>0</v>
      </c>
      <c r="T127" s="150"/>
      <c r="U127" s="19"/>
      <c r="V127" s="127"/>
      <c r="W127" s="19"/>
      <c r="X127" s="125"/>
    </row>
    <row r="128" spans="2:24" x14ac:dyDescent="0.25">
      <c r="B128" s="9">
        <v>124</v>
      </c>
      <c r="C128" s="22">
        <v>44009</v>
      </c>
      <c r="D128" s="9">
        <f t="shared" si="72"/>
        <v>78316</v>
      </c>
      <c r="E128" s="2">
        <f t="shared" si="73"/>
        <v>317551</v>
      </c>
      <c r="F128" s="67">
        <f t="shared" si="74"/>
        <v>5151.0779826958105</v>
      </c>
      <c r="G128" s="28">
        <f t="shared" si="65"/>
        <v>1.6627461051495194E-3</v>
      </c>
      <c r="H128" s="92">
        <f t="shared" si="66"/>
        <v>1</v>
      </c>
      <c r="I128" s="9">
        <f t="shared" si="70"/>
        <v>-652510</v>
      </c>
      <c r="J128" s="2">
        <f t="shared" si="75"/>
        <v>0</v>
      </c>
      <c r="K128" s="50">
        <f t="shared" si="71"/>
        <v>317551</v>
      </c>
      <c r="L128" s="99">
        <f t="shared" si="76"/>
        <v>-20420</v>
      </c>
      <c r="M128" s="2">
        <f t="shared" si="77"/>
        <v>0</v>
      </c>
      <c r="N128" s="50">
        <f t="shared" si="78"/>
        <v>7717</v>
      </c>
      <c r="P128" s="57">
        <f t="shared" si="80"/>
        <v>1.7055641831902186E-6</v>
      </c>
      <c r="Q128" s="56">
        <f t="shared" si="81"/>
        <v>2.1061530954160776</v>
      </c>
      <c r="R128" s="56">
        <f t="shared" si="82"/>
        <v>0</v>
      </c>
      <c r="S128" s="138">
        <f t="shared" si="79"/>
        <v>0</v>
      </c>
      <c r="T128" s="148"/>
      <c r="U128" s="149"/>
      <c r="V128" s="128"/>
      <c r="W128" s="149"/>
      <c r="X128" s="124"/>
    </row>
    <row r="129" spans="2:24" x14ac:dyDescent="0.25">
      <c r="B129" s="11">
        <v>125</v>
      </c>
      <c r="C129" s="21">
        <v>44010</v>
      </c>
      <c r="D129" s="11">
        <f t="shared" si="72"/>
        <v>78316</v>
      </c>
      <c r="E129" s="4">
        <f t="shared" si="73"/>
        <v>325461</v>
      </c>
      <c r="F129" s="68">
        <f t="shared" si="74"/>
        <v>5151.0779826958105</v>
      </c>
      <c r="G129" s="27">
        <f t="shared" si="65"/>
        <v>1.6627461051495194E-3</v>
      </c>
      <c r="H129" s="91">
        <f t="shared" si="66"/>
        <v>1</v>
      </c>
      <c r="I129" s="11">
        <f t="shared" ref="I129:I160" si="83">INT((S$17*K129+I128)/(1+R$17*J129))</f>
        <v>-673439</v>
      </c>
      <c r="J129" s="4">
        <f t="shared" si="75"/>
        <v>0</v>
      </c>
      <c r="K129" s="55">
        <f t="shared" ref="K129:K160" si="84">INT((Q$17*J129+K128)/(1+P$17+S$17))</f>
        <v>325461</v>
      </c>
      <c r="L129" s="98">
        <f t="shared" si="76"/>
        <v>-20929</v>
      </c>
      <c r="M129" s="4">
        <f t="shared" si="77"/>
        <v>0</v>
      </c>
      <c r="N129" s="55">
        <f t="shared" si="78"/>
        <v>7910</v>
      </c>
      <c r="P129" s="58">
        <f t="shared" si="80"/>
        <v>1.7055641831902186E-6</v>
      </c>
      <c r="Q129" s="59">
        <f t="shared" si="81"/>
        <v>2.1417237239009737</v>
      </c>
      <c r="R129" s="59">
        <f t="shared" si="82"/>
        <v>0</v>
      </c>
      <c r="S129" s="144">
        <f t="shared" si="79"/>
        <v>0</v>
      </c>
      <c r="T129" s="150"/>
      <c r="U129" s="19"/>
      <c r="V129" s="127"/>
      <c r="W129" s="19"/>
      <c r="X129" s="125"/>
    </row>
    <row r="130" spans="2:24" x14ac:dyDescent="0.25">
      <c r="B130" s="9">
        <v>126</v>
      </c>
      <c r="C130" s="22">
        <v>44011</v>
      </c>
      <c r="D130" s="9">
        <f t="shared" si="72"/>
        <v>78316</v>
      </c>
      <c r="E130" s="2">
        <f t="shared" si="73"/>
        <v>333568</v>
      </c>
      <c r="F130" s="67">
        <f t="shared" si="74"/>
        <v>5151.0779826958105</v>
      </c>
      <c r="G130" s="28">
        <f t="shared" si="65"/>
        <v>1.6627461051495194E-3</v>
      </c>
      <c r="H130" s="92">
        <f t="shared" si="66"/>
        <v>1</v>
      </c>
      <c r="I130" s="9">
        <f t="shared" si="83"/>
        <v>-694889</v>
      </c>
      <c r="J130" s="2">
        <f t="shared" si="75"/>
        <v>0</v>
      </c>
      <c r="K130" s="50">
        <f t="shared" si="84"/>
        <v>333568</v>
      </c>
      <c r="L130" s="99">
        <f t="shared" si="76"/>
        <v>-21450</v>
      </c>
      <c r="M130" s="2">
        <f t="shared" si="77"/>
        <v>0</v>
      </c>
      <c r="N130" s="50">
        <f t="shared" si="78"/>
        <v>8107</v>
      </c>
      <c r="P130" s="57">
        <f t="shared" si="80"/>
        <v>1.7055641831902186E-6</v>
      </c>
      <c r="Q130" s="56">
        <f t="shared" si="81"/>
        <v>2.1781810770717951</v>
      </c>
      <c r="R130" s="56">
        <f t="shared" si="82"/>
        <v>0</v>
      </c>
      <c r="S130" s="138">
        <f t="shared" si="79"/>
        <v>0</v>
      </c>
      <c r="T130" s="148"/>
      <c r="U130" s="149"/>
      <c r="V130" s="128"/>
      <c r="W130" s="149"/>
      <c r="X130" s="124"/>
    </row>
    <row r="131" spans="2:24" x14ac:dyDescent="0.25">
      <c r="B131" s="11">
        <v>127</v>
      </c>
      <c r="C131" s="21">
        <v>44012</v>
      </c>
      <c r="D131" s="11">
        <f t="shared" si="72"/>
        <v>78316</v>
      </c>
      <c r="E131" s="4">
        <f t="shared" si="73"/>
        <v>341877</v>
      </c>
      <c r="F131" s="68">
        <f t="shared" si="74"/>
        <v>5151.0779826958105</v>
      </c>
      <c r="G131" s="27">
        <f t="shared" si="65"/>
        <v>1.6627461051495194E-3</v>
      </c>
      <c r="H131" s="91">
        <f t="shared" si="66"/>
        <v>1</v>
      </c>
      <c r="I131" s="11">
        <f t="shared" si="83"/>
        <v>-716874</v>
      </c>
      <c r="J131" s="4">
        <f t="shared" si="75"/>
        <v>0</v>
      </c>
      <c r="K131" s="55">
        <f t="shared" si="84"/>
        <v>341877</v>
      </c>
      <c r="L131" s="98">
        <f t="shared" si="76"/>
        <v>-21985</v>
      </c>
      <c r="M131" s="4">
        <f t="shared" si="77"/>
        <v>0</v>
      </c>
      <c r="N131" s="55">
        <f t="shared" si="78"/>
        <v>8309</v>
      </c>
      <c r="P131" s="58">
        <f t="shared" si="80"/>
        <v>1.7055641831902186E-6</v>
      </c>
      <c r="Q131" s="59">
        <f t="shared" si="81"/>
        <v>2.2155459984096373</v>
      </c>
      <c r="R131" s="59">
        <f t="shared" si="82"/>
        <v>0</v>
      </c>
      <c r="S131" s="144">
        <f t="shared" si="79"/>
        <v>0</v>
      </c>
      <c r="T131" s="150"/>
      <c r="U131" s="19"/>
      <c r="V131" s="127"/>
      <c r="W131" s="19"/>
      <c r="X131" s="125"/>
    </row>
    <row r="132" spans="2:24" x14ac:dyDescent="0.25">
      <c r="B132" s="9">
        <v>128</v>
      </c>
      <c r="C132" s="22">
        <v>44013</v>
      </c>
      <c r="D132" s="9">
        <f t="shared" si="72"/>
        <v>78316</v>
      </c>
      <c r="E132" s="2">
        <f t="shared" si="73"/>
        <v>350393</v>
      </c>
      <c r="F132" s="67">
        <f t="shared" si="74"/>
        <v>5151.0779826958105</v>
      </c>
      <c r="G132" s="28">
        <f t="shared" ref="G132:G195" si="85">D132/U$3</f>
        <v>1.6627461051495194E-3</v>
      </c>
      <c r="H132" s="92">
        <f t="shared" si="66"/>
        <v>1</v>
      </c>
      <c r="I132" s="9">
        <f t="shared" si="83"/>
        <v>-739406</v>
      </c>
      <c r="J132" s="2">
        <f t="shared" si="75"/>
        <v>0</v>
      </c>
      <c r="K132" s="50">
        <f t="shared" si="84"/>
        <v>350393</v>
      </c>
      <c r="L132" s="99">
        <f t="shared" si="76"/>
        <v>-22532</v>
      </c>
      <c r="M132" s="2">
        <f t="shared" si="77"/>
        <v>0</v>
      </c>
      <c r="N132" s="50">
        <f t="shared" si="78"/>
        <v>8516</v>
      </c>
      <c r="P132" s="57">
        <f t="shared" si="80"/>
        <v>1.7055641831902186E-6</v>
      </c>
      <c r="Q132" s="56">
        <f t="shared" si="81"/>
        <v>2.2538428426476282</v>
      </c>
      <c r="R132" s="56">
        <f t="shared" si="82"/>
        <v>0</v>
      </c>
      <c r="S132" s="138">
        <f t="shared" si="79"/>
        <v>0</v>
      </c>
      <c r="T132" s="148"/>
      <c r="U132" s="149"/>
      <c r="V132" s="128"/>
      <c r="W132" s="149"/>
      <c r="X132" s="124"/>
    </row>
    <row r="133" spans="2:24" x14ac:dyDescent="0.25">
      <c r="B133" s="11">
        <v>129</v>
      </c>
      <c r="C133" s="21">
        <v>44014</v>
      </c>
      <c r="D133" s="11">
        <f t="shared" si="72"/>
        <v>78316</v>
      </c>
      <c r="E133" s="4">
        <f t="shared" si="73"/>
        <v>359121</v>
      </c>
      <c r="F133" s="68">
        <f t="shared" si="74"/>
        <v>5151.0779826958105</v>
      </c>
      <c r="G133" s="27">
        <f t="shared" si="85"/>
        <v>1.6627461051495194E-3</v>
      </c>
      <c r="H133" s="91">
        <f t="shared" ref="H133:H196" si="86">D133/D132</f>
        <v>1</v>
      </c>
      <c r="I133" s="11">
        <f t="shared" si="83"/>
        <v>-762500</v>
      </c>
      <c r="J133" s="4">
        <f t="shared" si="75"/>
        <v>0</v>
      </c>
      <c r="K133" s="55">
        <f t="shared" si="84"/>
        <v>359121</v>
      </c>
      <c r="L133" s="98">
        <f t="shared" si="76"/>
        <v>-23094</v>
      </c>
      <c r="M133" s="4">
        <f t="shared" si="77"/>
        <v>0</v>
      </c>
      <c r="N133" s="55">
        <f t="shared" si="78"/>
        <v>8728</v>
      </c>
      <c r="P133" s="58">
        <f t="shared" si="80"/>
        <v>1.7055641831902186E-6</v>
      </c>
      <c r="Q133" s="59">
        <f t="shared" si="81"/>
        <v>2.2930925652824112</v>
      </c>
      <c r="R133" s="59">
        <f t="shared" si="82"/>
        <v>0</v>
      </c>
      <c r="S133" s="144">
        <f t="shared" si="79"/>
        <v>0</v>
      </c>
      <c r="T133" s="150"/>
      <c r="U133" s="19"/>
      <c r="V133" s="127"/>
      <c r="W133" s="19"/>
      <c r="X133" s="125"/>
    </row>
    <row r="134" spans="2:24" x14ac:dyDescent="0.25">
      <c r="B134" s="9">
        <v>130</v>
      </c>
      <c r="C134" s="22">
        <v>44015</v>
      </c>
      <c r="D134" s="9">
        <f t="shared" si="72"/>
        <v>78316</v>
      </c>
      <c r="E134" s="2">
        <f t="shared" si="73"/>
        <v>368066</v>
      </c>
      <c r="F134" s="67">
        <f t="shared" si="74"/>
        <v>5151.0779826958105</v>
      </c>
      <c r="G134" s="28">
        <f t="shared" si="85"/>
        <v>1.6627461051495194E-3</v>
      </c>
      <c r="H134" s="92">
        <f t="shared" si="86"/>
        <v>1</v>
      </c>
      <c r="I134" s="9">
        <f t="shared" si="83"/>
        <v>-786169</v>
      </c>
      <c r="J134" s="2">
        <f t="shared" si="75"/>
        <v>0</v>
      </c>
      <c r="K134" s="50">
        <f t="shared" si="84"/>
        <v>368066</v>
      </c>
      <c r="L134" s="99">
        <f t="shared" si="76"/>
        <v>-23669</v>
      </c>
      <c r="M134" s="2">
        <f t="shared" si="77"/>
        <v>0</v>
      </c>
      <c r="N134" s="50">
        <f t="shared" si="78"/>
        <v>8945</v>
      </c>
      <c r="P134" s="57">
        <f t="shared" si="80"/>
        <v>1.7055641831902186E-6</v>
      </c>
      <c r="Q134" s="56">
        <f t="shared" si="81"/>
        <v>2.3333212206653564</v>
      </c>
      <c r="R134" s="56">
        <f t="shared" si="82"/>
        <v>0</v>
      </c>
      <c r="S134" s="138">
        <f t="shared" si="79"/>
        <v>0</v>
      </c>
      <c r="T134" s="148"/>
      <c r="U134" s="149"/>
      <c r="V134" s="128"/>
      <c r="W134" s="149"/>
      <c r="X134" s="124"/>
    </row>
    <row r="135" spans="2:24" x14ac:dyDescent="0.25">
      <c r="B135" s="11">
        <v>131</v>
      </c>
      <c r="C135" s="21">
        <v>44016</v>
      </c>
      <c r="D135" s="11">
        <f t="shared" si="72"/>
        <v>78316</v>
      </c>
      <c r="E135" s="4">
        <f t="shared" si="73"/>
        <v>377234</v>
      </c>
      <c r="F135" s="68">
        <f t="shared" si="74"/>
        <v>5151.0779826958105</v>
      </c>
      <c r="G135" s="27">
        <f t="shared" si="85"/>
        <v>1.6627461051495194E-3</v>
      </c>
      <c r="H135" s="91">
        <f t="shared" si="86"/>
        <v>1</v>
      </c>
      <c r="I135" s="11">
        <f t="shared" si="83"/>
        <v>-810427</v>
      </c>
      <c r="J135" s="4">
        <f t="shared" si="75"/>
        <v>0</v>
      </c>
      <c r="K135" s="55">
        <f t="shared" si="84"/>
        <v>377234</v>
      </c>
      <c r="L135" s="98">
        <f t="shared" si="76"/>
        <v>-24258</v>
      </c>
      <c r="M135" s="4">
        <f t="shared" si="77"/>
        <v>0</v>
      </c>
      <c r="N135" s="55">
        <f t="shared" si="78"/>
        <v>9168</v>
      </c>
      <c r="P135" s="58">
        <f t="shared" si="80"/>
        <v>1.7055641831902186E-6</v>
      </c>
      <c r="Q135" s="59">
        <f t="shared" si="81"/>
        <v>2.3745514639113496</v>
      </c>
      <c r="R135" s="59">
        <f t="shared" si="82"/>
        <v>0</v>
      </c>
      <c r="S135" s="144">
        <f t="shared" si="79"/>
        <v>0</v>
      </c>
      <c r="T135" s="150"/>
      <c r="U135" s="19"/>
      <c r="V135" s="127"/>
      <c r="W135" s="19"/>
      <c r="X135" s="125"/>
    </row>
    <row r="136" spans="2:24" x14ac:dyDescent="0.25">
      <c r="B136" s="9">
        <v>132</v>
      </c>
      <c r="C136" s="22">
        <v>44017</v>
      </c>
      <c r="D136" s="9">
        <f t="shared" si="72"/>
        <v>78316</v>
      </c>
      <c r="E136" s="2">
        <f t="shared" si="73"/>
        <v>386630</v>
      </c>
      <c r="F136" s="67">
        <f t="shared" si="74"/>
        <v>5151.0779826958105</v>
      </c>
      <c r="G136" s="28">
        <f t="shared" si="85"/>
        <v>1.6627461051495194E-3</v>
      </c>
      <c r="H136" s="92">
        <f t="shared" si="86"/>
        <v>1</v>
      </c>
      <c r="I136" s="9">
        <f t="shared" si="83"/>
        <v>-835290</v>
      </c>
      <c r="J136" s="2">
        <f t="shared" si="75"/>
        <v>0</v>
      </c>
      <c r="K136" s="50">
        <f t="shared" si="84"/>
        <v>386630</v>
      </c>
      <c r="L136" s="99">
        <f t="shared" si="76"/>
        <v>-24863</v>
      </c>
      <c r="M136" s="2">
        <f t="shared" si="77"/>
        <v>0</v>
      </c>
      <c r="N136" s="50">
        <f t="shared" si="78"/>
        <v>9396</v>
      </c>
      <c r="P136" s="57">
        <f t="shared" si="80"/>
        <v>1.7055641831902186E-6</v>
      </c>
      <c r="Q136" s="56">
        <f t="shared" si="81"/>
        <v>2.4168077617690651</v>
      </c>
      <c r="R136" s="56">
        <f t="shared" si="82"/>
        <v>0</v>
      </c>
      <c r="S136" s="138">
        <f t="shared" si="79"/>
        <v>0</v>
      </c>
      <c r="T136" s="148"/>
      <c r="U136" s="149"/>
      <c r="V136" s="128"/>
      <c r="W136" s="149"/>
      <c r="X136" s="124"/>
    </row>
    <row r="137" spans="2:24" x14ac:dyDescent="0.25">
      <c r="B137" s="11">
        <v>133</v>
      </c>
      <c r="C137" s="21">
        <v>44018</v>
      </c>
      <c r="D137" s="11">
        <f t="shared" si="72"/>
        <v>78316</v>
      </c>
      <c r="E137" s="4">
        <f t="shared" si="73"/>
        <v>396260</v>
      </c>
      <c r="F137" s="68">
        <f t="shared" si="74"/>
        <v>5151.0779826958105</v>
      </c>
      <c r="G137" s="27">
        <f t="shared" si="85"/>
        <v>1.6627461051495194E-3</v>
      </c>
      <c r="H137" s="91">
        <f t="shared" si="86"/>
        <v>1</v>
      </c>
      <c r="I137" s="11">
        <f t="shared" si="83"/>
        <v>-860772</v>
      </c>
      <c r="J137" s="4">
        <f t="shared" si="75"/>
        <v>0</v>
      </c>
      <c r="K137" s="55">
        <f t="shared" si="84"/>
        <v>396260</v>
      </c>
      <c r="L137" s="98">
        <f t="shared" si="76"/>
        <v>-25482</v>
      </c>
      <c r="M137" s="4">
        <f t="shared" si="77"/>
        <v>0</v>
      </c>
      <c r="N137" s="55">
        <f t="shared" si="78"/>
        <v>9630</v>
      </c>
      <c r="P137" s="58">
        <f t="shared" si="80"/>
        <v>1.7055641831902186E-6</v>
      </c>
      <c r="Q137" s="59">
        <f t="shared" si="81"/>
        <v>2.4601178682081155</v>
      </c>
      <c r="R137" s="59">
        <f t="shared" si="82"/>
        <v>0</v>
      </c>
      <c r="S137" s="144">
        <f t="shared" si="79"/>
        <v>0</v>
      </c>
      <c r="T137" s="150"/>
      <c r="U137" s="19"/>
      <c r="V137" s="127"/>
      <c r="W137" s="19"/>
      <c r="X137" s="125"/>
    </row>
    <row r="138" spans="2:24" x14ac:dyDescent="0.25">
      <c r="B138" s="9">
        <v>134</v>
      </c>
      <c r="C138" s="22">
        <v>44019</v>
      </c>
      <c r="D138" s="9">
        <f t="shared" si="72"/>
        <v>78316</v>
      </c>
      <c r="E138" s="2">
        <f t="shared" si="73"/>
        <v>406130</v>
      </c>
      <c r="F138" s="67">
        <f t="shared" si="74"/>
        <v>5151.0779826958105</v>
      </c>
      <c r="G138" s="28">
        <f t="shared" si="85"/>
        <v>1.6627461051495194E-3</v>
      </c>
      <c r="H138" s="92">
        <f t="shared" si="86"/>
        <v>1</v>
      </c>
      <c r="I138" s="9">
        <f t="shared" si="83"/>
        <v>-886888</v>
      </c>
      <c r="J138" s="2">
        <f t="shared" si="75"/>
        <v>0</v>
      </c>
      <c r="K138" s="50">
        <f t="shared" si="84"/>
        <v>406130</v>
      </c>
      <c r="L138" s="99">
        <f t="shared" si="76"/>
        <v>-26116</v>
      </c>
      <c r="M138" s="2">
        <f t="shared" si="77"/>
        <v>0</v>
      </c>
      <c r="N138" s="50">
        <f t="shared" si="78"/>
        <v>9870</v>
      </c>
      <c r="P138" s="57">
        <f t="shared" si="80"/>
        <v>1.7055641831902186E-6</v>
      </c>
      <c r="Q138" s="56">
        <f t="shared" si="81"/>
        <v>2.504506249977176</v>
      </c>
      <c r="R138" s="56">
        <f t="shared" si="82"/>
        <v>0</v>
      </c>
      <c r="S138" s="138">
        <f t="shared" si="79"/>
        <v>0</v>
      </c>
      <c r="T138" s="148"/>
      <c r="U138" s="149"/>
      <c r="V138" s="128"/>
      <c r="W138" s="149"/>
      <c r="X138" s="124"/>
    </row>
    <row r="139" spans="2:24" x14ac:dyDescent="0.25">
      <c r="B139" s="11">
        <v>135</v>
      </c>
      <c r="C139" s="21">
        <v>44020</v>
      </c>
      <c r="D139" s="11">
        <f t="shared" si="72"/>
        <v>78316</v>
      </c>
      <c r="E139" s="4">
        <f t="shared" si="73"/>
        <v>416246</v>
      </c>
      <c r="F139" s="68">
        <f t="shared" si="74"/>
        <v>5151.0779826958105</v>
      </c>
      <c r="G139" s="27">
        <f t="shared" si="85"/>
        <v>1.6627461051495194E-3</v>
      </c>
      <c r="H139" s="91">
        <f t="shared" si="86"/>
        <v>1</v>
      </c>
      <c r="I139" s="11">
        <f t="shared" si="83"/>
        <v>-913655</v>
      </c>
      <c r="J139" s="4">
        <f t="shared" si="75"/>
        <v>0</v>
      </c>
      <c r="K139" s="55">
        <f t="shared" si="84"/>
        <v>416246</v>
      </c>
      <c r="L139" s="98">
        <f t="shared" si="76"/>
        <v>-26767</v>
      </c>
      <c r="M139" s="4">
        <f t="shared" si="77"/>
        <v>0</v>
      </c>
      <c r="N139" s="55">
        <f t="shared" si="78"/>
        <v>10116</v>
      </c>
      <c r="P139" s="58">
        <f t="shared" si="80"/>
        <v>1.7055641831902186E-6</v>
      </c>
      <c r="Q139" s="59">
        <f t="shared" si="81"/>
        <v>2.5499990734431637</v>
      </c>
      <c r="R139" s="59">
        <f t="shared" si="82"/>
        <v>0</v>
      </c>
      <c r="S139" s="144">
        <f t="shared" si="79"/>
        <v>0</v>
      </c>
      <c r="T139" s="150"/>
      <c r="U139" s="19"/>
      <c r="V139" s="127"/>
      <c r="W139" s="19"/>
      <c r="X139" s="125"/>
    </row>
    <row r="140" spans="2:24" x14ac:dyDescent="0.25">
      <c r="B140" s="9">
        <v>136</v>
      </c>
      <c r="C140" s="22">
        <v>44021</v>
      </c>
      <c r="D140" s="9">
        <f t="shared" si="72"/>
        <v>78316</v>
      </c>
      <c r="E140" s="2">
        <f t="shared" si="73"/>
        <v>426614</v>
      </c>
      <c r="F140" s="67">
        <f t="shared" si="74"/>
        <v>5151.0779826958105</v>
      </c>
      <c r="G140" s="28">
        <f t="shared" si="85"/>
        <v>1.6627461051495194E-3</v>
      </c>
      <c r="H140" s="92">
        <f t="shared" si="86"/>
        <v>1</v>
      </c>
      <c r="I140" s="9">
        <f t="shared" si="83"/>
        <v>-941089</v>
      </c>
      <c r="J140" s="2">
        <f t="shared" si="75"/>
        <v>0</v>
      </c>
      <c r="K140" s="50">
        <f t="shared" si="84"/>
        <v>426614</v>
      </c>
      <c r="L140" s="99">
        <f t="shared" si="76"/>
        <v>-27434</v>
      </c>
      <c r="M140" s="2">
        <f t="shared" si="77"/>
        <v>0</v>
      </c>
      <c r="N140" s="50">
        <f t="shared" si="78"/>
        <v>10368</v>
      </c>
      <c r="P140" s="57">
        <f t="shared" si="80"/>
        <v>1.7055641831902186E-6</v>
      </c>
      <c r="Q140" s="56">
        <f t="shared" si="81"/>
        <v>2.5966259042094806</v>
      </c>
      <c r="R140" s="56">
        <f t="shared" si="82"/>
        <v>0</v>
      </c>
      <c r="S140" s="138">
        <f t="shared" si="79"/>
        <v>0</v>
      </c>
      <c r="T140" s="148"/>
      <c r="U140" s="149"/>
      <c r="V140" s="128"/>
      <c r="W140" s="149"/>
      <c r="X140" s="124"/>
    </row>
    <row r="141" spans="2:24" x14ac:dyDescent="0.25">
      <c r="B141" s="11">
        <v>137</v>
      </c>
      <c r="C141" s="21">
        <v>44022</v>
      </c>
      <c r="D141" s="11">
        <f t="shared" si="72"/>
        <v>78316</v>
      </c>
      <c r="E141" s="4">
        <f t="shared" si="73"/>
        <v>437240</v>
      </c>
      <c r="F141" s="68">
        <f t="shared" si="74"/>
        <v>5151.0779826958105</v>
      </c>
      <c r="G141" s="27">
        <f t="shared" si="85"/>
        <v>1.6627461051495194E-3</v>
      </c>
      <c r="H141" s="91">
        <f t="shared" si="86"/>
        <v>1</v>
      </c>
      <c r="I141" s="11">
        <f t="shared" si="83"/>
        <v>-969206</v>
      </c>
      <c r="J141" s="4">
        <f t="shared" si="75"/>
        <v>0</v>
      </c>
      <c r="K141" s="55">
        <f t="shared" si="84"/>
        <v>437240</v>
      </c>
      <c r="L141" s="98">
        <f t="shared" si="76"/>
        <v>-28117</v>
      </c>
      <c r="M141" s="4">
        <f t="shared" si="77"/>
        <v>0</v>
      </c>
      <c r="N141" s="55">
        <f t="shared" si="78"/>
        <v>10626</v>
      </c>
      <c r="P141" s="58">
        <f t="shared" si="80"/>
        <v>1.7055641831902186E-6</v>
      </c>
      <c r="Q141" s="59">
        <f t="shared" si="81"/>
        <v>2.6444146082612856</v>
      </c>
      <c r="R141" s="59">
        <f t="shared" si="82"/>
        <v>0</v>
      </c>
      <c r="S141" s="144">
        <f t="shared" si="79"/>
        <v>0</v>
      </c>
      <c r="T141" s="150"/>
      <c r="U141" s="19"/>
      <c r="V141" s="127"/>
      <c r="W141" s="19"/>
      <c r="X141" s="125"/>
    </row>
    <row r="142" spans="2:24" x14ac:dyDescent="0.25">
      <c r="B142" s="9">
        <v>138</v>
      </c>
      <c r="C142" s="22">
        <v>44023</v>
      </c>
      <c r="D142" s="9">
        <f t="shared" si="72"/>
        <v>78316</v>
      </c>
      <c r="E142" s="2">
        <f t="shared" si="73"/>
        <v>448131</v>
      </c>
      <c r="F142" s="67">
        <f t="shared" si="74"/>
        <v>5151.0779826958105</v>
      </c>
      <c r="G142" s="28">
        <f t="shared" si="85"/>
        <v>1.6627461051495194E-3</v>
      </c>
      <c r="H142" s="92">
        <f t="shared" si="86"/>
        <v>1</v>
      </c>
      <c r="I142" s="9">
        <f t="shared" si="83"/>
        <v>-998023</v>
      </c>
      <c r="J142" s="2">
        <f t="shared" si="75"/>
        <v>0</v>
      </c>
      <c r="K142" s="50">
        <f t="shared" si="84"/>
        <v>448131</v>
      </c>
      <c r="L142" s="99">
        <f t="shared" si="76"/>
        <v>-28817</v>
      </c>
      <c r="M142" s="2">
        <f t="shared" si="77"/>
        <v>0</v>
      </c>
      <c r="N142" s="50">
        <f t="shared" si="78"/>
        <v>10891</v>
      </c>
      <c r="P142" s="57">
        <f t="shared" si="80"/>
        <v>1.7055641831902186E-6</v>
      </c>
      <c r="Q142" s="56">
        <f t="shared" si="81"/>
        <v>2.6933930515837385</v>
      </c>
      <c r="R142" s="56">
        <f t="shared" si="82"/>
        <v>0</v>
      </c>
      <c r="S142" s="138">
        <f t="shared" si="79"/>
        <v>0</v>
      </c>
      <c r="T142" s="148"/>
      <c r="U142" s="149"/>
      <c r="V142" s="128"/>
      <c r="W142" s="149"/>
      <c r="X142" s="124"/>
    </row>
    <row r="143" spans="2:24" x14ac:dyDescent="0.25">
      <c r="B143" s="11">
        <v>139</v>
      </c>
      <c r="C143" s="21">
        <v>44024</v>
      </c>
      <c r="D143" s="11">
        <f t="shared" si="72"/>
        <v>78316</v>
      </c>
      <c r="E143" s="4">
        <f t="shared" si="73"/>
        <v>459293</v>
      </c>
      <c r="F143" s="68">
        <f t="shared" si="74"/>
        <v>5151.0779826958105</v>
      </c>
      <c r="G143" s="27">
        <f t="shared" si="85"/>
        <v>1.6627461051495194E-3</v>
      </c>
      <c r="H143" s="91">
        <f t="shared" si="86"/>
        <v>1</v>
      </c>
      <c r="I143" s="11">
        <f t="shared" si="83"/>
        <v>-1027558</v>
      </c>
      <c r="J143" s="4">
        <f t="shared" si="75"/>
        <v>0</v>
      </c>
      <c r="K143" s="55">
        <f t="shared" si="84"/>
        <v>459293</v>
      </c>
      <c r="L143" s="98">
        <f t="shared" si="76"/>
        <v>-29535</v>
      </c>
      <c r="M143" s="4">
        <f t="shared" si="77"/>
        <v>0</v>
      </c>
      <c r="N143" s="55">
        <f t="shared" si="78"/>
        <v>11162</v>
      </c>
      <c r="P143" s="58">
        <f t="shared" si="80"/>
        <v>1.7055641831902186E-6</v>
      </c>
      <c r="Q143" s="59">
        <f t="shared" si="81"/>
        <v>2.7435909117957893</v>
      </c>
      <c r="R143" s="59">
        <f t="shared" si="82"/>
        <v>0</v>
      </c>
      <c r="S143" s="144">
        <f t="shared" si="79"/>
        <v>0</v>
      </c>
      <c r="T143" s="150"/>
      <c r="U143" s="19"/>
      <c r="V143" s="127"/>
      <c r="W143" s="19"/>
      <c r="X143" s="125"/>
    </row>
    <row r="144" spans="2:24" x14ac:dyDescent="0.25">
      <c r="B144" s="9">
        <v>140</v>
      </c>
      <c r="C144" s="22">
        <v>44025</v>
      </c>
      <c r="D144" s="9">
        <f t="shared" si="72"/>
        <v>78316</v>
      </c>
      <c r="E144" s="2">
        <f t="shared" si="73"/>
        <v>470733</v>
      </c>
      <c r="F144" s="67">
        <f t="shared" si="74"/>
        <v>5151.0779826958105</v>
      </c>
      <c r="G144" s="28">
        <f t="shared" si="85"/>
        <v>1.6627461051495194E-3</v>
      </c>
      <c r="H144" s="92">
        <f t="shared" si="86"/>
        <v>1</v>
      </c>
      <c r="I144" s="9">
        <f t="shared" si="83"/>
        <v>-1057829</v>
      </c>
      <c r="J144" s="2">
        <f t="shared" si="75"/>
        <v>0</v>
      </c>
      <c r="K144" s="50">
        <f t="shared" si="84"/>
        <v>470733</v>
      </c>
      <c r="L144" s="99">
        <f t="shared" si="76"/>
        <v>-30271</v>
      </c>
      <c r="M144" s="2">
        <f t="shared" si="77"/>
        <v>0</v>
      </c>
      <c r="N144" s="50">
        <f t="shared" si="78"/>
        <v>11440</v>
      </c>
      <c r="P144" s="57">
        <f t="shared" si="80"/>
        <v>1.7055641831902186E-6</v>
      </c>
      <c r="Q144" s="56">
        <f t="shared" si="81"/>
        <v>2.7950394541190802</v>
      </c>
      <c r="R144" s="56">
        <f t="shared" si="82"/>
        <v>0</v>
      </c>
      <c r="S144" s="138">
        <f t="shared" si="79"/>
        <v>0</v>
      </c>
      <c r="T144" s="148"/>
      <c r="U144" s="149"/>
      <c r="V144" s="128"/>
      <c r="W144" s="149"/>
      <c r="X144" s="124"/>
    </row>
    <row r="145" spans="2:24" x14ac:dyDescent="0.25">
      <c r="B145" s="11">
        <v>141</v>
      </c>
      <c r="C145" s="21">
        <v>44026</v>
      </c>
      <c r="D145" s="11">
        <f t="shared" si="72"/>
        <v>78316</v>
      </c>
      <c r="E145" s="4">
        <f t="shared" si="73"/>
        <v>482458</v>
      </c>
      <c r="F145" s="68">
        <f t="shared" si="74"/>
        <v>5151.0779826958105</v>
      </c>
      <c r="G145" s="27">
        <f t="shared" si="85"/>
        <v>1.6627461051495194E-3</v>
      </c>
      <c r="H145" s="91">
        <f t="shared" si="86"/>
        <v>1</v>
      </c>
      <c r="I145" s="11">
        <f t="shared" si="83"/>
        <v>-1088854</v>
      </c>
      <c r="J145" s="4">
        <f t="shared" si="75"/>
        <v>0</v>
      </c>
      <c r="K145" s="55">
        <f t="shared" si="84"/>
        <v>482458</v>
      </c>
      <c r="L145" s="98">
        <f t="shared" si="76"/>
        <v>-31025</v>
      </c>
      <c r="M145" s="4">
        <f t="shared" si="77"/>
        <v>0</v>
      </c>
      <c r="N145" s="55">
        <f t="shared" si="78"/>
        <v>11725</v>
      </c>
      <c r="P145" s="58">
        <f t="shared" si="80"/>
        <v>1.7055641831902186E-6</v>
      </c>
      <c r="Q145" s="59">
        <f t="shared" si="81"/>
        <v>2.8477700557908037</v>
      </c>
      <c r="R145" s="59">
        <f t="shared" si="82"/>
        <v>0</v>
      </c>
      <c r="S145" s="144">
        <f t="shared" si="79"/>
        <v>0</v>
      </c>
      <c r="T145" s="150"/>
      <c r="U145" s="19"/>
      <c r="V145" s="127"/>
      <c r="W145" s="19"/>
      <c r="X145" s="125"/>
    </row>
    <row r="146" spans="2:24" x14ac:dyDescent="0.25">
      <c r="B146" s="9">
        <v>142</v>
      </c>
      <c r="C146" s="22">
        <v>44027</v>
      </c>
      <c r="D146" s="9">
        <f t="shared" si="72"/>
        <v>78316</v>
      </c>
      <c r="E146" s="2">
        <f t="shared" si="73"/>
        <v>494475</v>
      </c>
      <c r="F146" s="67">
        <f t="shared" si="74"/>
        <v>5151.0779826958105</v>
      </c>
      <c r="G146" s="28">
        <f t="shared" si="85"/>
        <v>1.6627461051495194E-3</v>
      </c>
      <c r="H146" s="92">
        <f t="shared" si="86"/>
        <v>1</v>
      </c>
      <c r="I146" s="9">
        <f t="shared" si="83"/>
        <v>-1120651</v>
      </c>
      <c r="J146" s="2">
        <f t="shared" si="75"/>
        <v>0</v>
      </c>
      <c r="K146" s="50">
        <f t="shared" si="84"/>
        <v>494475</v>
      </c>
      <c r="L146" s="99">
        <f t="shared" si="76"/>
        <v>-31797</v>
      </c>
      <c r="M146" s="2">
        <f t="shared" si="77"/>
        <v>0</v>
      </c>
      <c r="N146" s="50">
        <f t="shared" si="78"/>
        <v>12017</v>
      </c>
      <c r="P146" s="57">
        <f t="shared" si="80"/>
        <v>1.7055641831902186E-6</v>
      </c>
      <c r="Q146" s="56">
        <f t="shared" si="81"/>
        <v>2.9018140940481514</v>
      </c>
      <c r="R146" s="56">
        <f t="shared" si="82"/>
        <v>0</v>
      </c>
      <c r="S146" s="138">
        <f t="shared" si="79"/>
        <v>0</v>
      </c>
      <c r="T146" s="148"/>
      <c r="U146" s="149"/>
      <c r="V146" s="128"/>
      <c r="W146" s="149"/>
      <c r="X146" s="124"/>
    </row>
    <row r="147" spans="2:24" x14ac:dyDescent="0.25">
      <c r="B147" s="11">
        <v>143</v>
      </c>
      <c r="C147" s="21">
        <v>44028</v>
      </c>
      <c r="D147" s="11">
        <f t="shared" si="72"/>
        <v>78316</v>
      </c>
      <c r="E147" s="4">
        <f t="shared" si="73"/>
        <v>506792</v>
      </c>
      <c r="F147" s="68">
        <f t="shared" si="74"/>
        <v>5151.0779826958105</v>
      </c>
      <c r="G147" s="27">
        <f t="shared" si="85"/>
        <v>1.6627461051495194E-3</v>
      </c>
      <c r="H147" s="91">
        <f t="shared" si="86"/>
        <v>1</v>
      </c>
      <c r="I147" s="11">
        <f t="shared" si="83"/>
        <v>-1153240</v>
      </c>
      <c r="J147" s="4">
        <f t="shared" si="75"/>
        <v>0</v>
      </c>
      <c r="K147" s="55">
        <f t="shared" si="84"/>
        <v>506792</v>
      </c>
      <c r="L147" s="98">
        <f t="shared" si="76"/>
        <v>-32589</v>
      </c>
      <c r="M147" s="4">
        <f t="shared" si="77"/>
        <v>0</v>
      </c>
      <c r="N147" s="55">
        <f t="shared" si="78"/>
        <v>12317</v>
      </c>
      <c r="P147" s="58">
        <f t="shared" si="80"/>
        <v>1.7055641831902186E-6</v>
      </c>
      <c r="Q147" s="59">
        <f t="shared" si="81"/>
        <v>2.9572029461283131</v>
      </c>
      <c r="R147" s="59">
        <f t="shared" si="82"/>
        <v>0</v>
      </c>
      <c r="S147" s="144">
        <f t="shared" si="79"/>
        <v>0</v>
      </c>
      <c r="T147" s="150"/>
      <c r="U147" s="19"/>
      <c r="V147" s="127"/>
      <c r="W147" s="19"/>
      <c r="X147" s="125"/>
    </row>
    <row r="148" spans="2:24" x14ac:dyDescent="0.25">
      <c r="B148" s="9">
        <v>144</v>
      </c>
      <c r="C148" s="22">
        <v>44029</v>
      </c>
      <c r="D148" s="9">
        <f t="shared" si="72"/>
        <v>78316</v>
      </c>
      <c r="E148" s="2">
        <f t="shared" si="73"/>
        <v>519416</v>
      </c>
      <c r="F148" s="67">
        <f t="shared" si="74"/>
        <v>5151.0779826958105</v>
      </c>
      <c r="G148" s="28">
        <f t="shared" si="85"/>
        <v>1.6627461051495194E-3</v>
      </c>
      <c r="H148" s="92">
        <f t="shared" si="86"/>
        <v>1</v>
      </c>
      <c r="I148" s="9">
        <f t="shared" si="83"/>
        <v>-1186641</v>
      </c>
      <c r="J148" s="2">
        <f t="shared" si="75"/>
        <v>0</v>
      </c>
      <c r="K148" s="50">
        <f t="shared" si="84"/>
        <v>519416</v>
      </c>
      <c r="L148" s="99">
        <f t="shared" si="76"/>
        <v>-33401</v>
      </c>
      <c r="M148" s="2">
        <f t="shared" si="77"/>
        <v>0</v>
      </c>
      <c r="N148" s="50">
        <f t="shared" si="78"/>
        <v>12624</v>
      </c>
      <c r="P148" s="57">
        <f t="shared" si="80"/>
        <v>1.7055641831902186E-6</v>
      </c>
      <c r="Q148" s="56">
        <f t="shared" si="81"/>
        <v>3.0139715005205128</v>
      </c>
      <c r="R148" s="56">
        <f t="shared" si="82"/>
        <v>0</v>
      </c>
      <c r="S148" s="138">
        <f t="shared" si="79"/>
        <v>0</v>
      </c>
      <c r="T148" s="148"/>
      <c r="U148" s="149"/>
      <c r="V148" s="128"/>
      <c r="W148" s="149"/>
      <c r="X148" s="124"/>
    </row>
    <row r="149" spans="2:24" x14ac:dyDescent="0.25">
      <c r="B149" s="11">
        <v>145</v>
      </c>
      <c r="C149" s="21">
        <v>44030</v>
      </c>
      <c r="D149" s="11">
        <f t="shared" si="72"/>
        <v>78316</v>
      </c>
      <c r="E149" s="4">
        <f t="shared" si="73"/>
        <v>532354</v>
      </c>
      <c r="F149" s="68">
        <f t="shared" si="74"/>
        <v>5151.0779826958105</v>
      </c>
      <c r="G149" s="27">
        <f t="shared" si="85"/>
        <v>1.6627461051495194E-3</v>
      </c>
      <c r="H149" s="91">
        <f t="shared" si="86"/>
        <v>1</v>
      </c>
      <c r="I149" s="11">
        <f t="shared" si="83"/>
        <v>-1220874</v>
      </c>
      <c r="J149" s="4">
        <f t="shared" si="75"/>
        <v>0</v>
      </c>
      <c r="K149" s="55">
        <f t="shared" si="84"/>
        <v>532354</v>
      </c>
      <c r="L149" s="98">
        <f t="shared" si="76"/>
        <v>-34233</v>
      </c>
      <c r="M149" s="4">
        <f t="shared" si="77"/>
        <v>0</v>
      </c>
      <c r="N149" s="55">
        <f t="shared" si="78"/>
        <v>12938</v>
      </c>
      <c r="P149" s="58">
        <f t="shared" si="80"/>
        <v>1.7055641831902186E-6</v>
      </c>
      <c r="Q149" s="59">
        <f t="shared" si="81"/>
        <v>3.0721545336984266</v>
      </c>
      <c r="R149" s="59">
        <f t="shared" si="82"/>
        <v>0</v>
      </c>
      <c r="S149" s="144">
        <f t="shared" si="79"/>
        <v>0</v>
      </c>
      <c r="T149" s="150"/>
      <c r="U149" s="19"/>
      <c r="V149" s="127"/>
      <c r="W149" s="19"/>
      <c r="X149" s="125"/>
    </row>
    <row r="150" spans="2:24" x14ac:dyDescent="0.25">
      <c r="B150" s="9">
        <v>146</v>
      </c>
      <c r="C150" s="22">
        <v>44031</v>
      </c>
      <c r="D150" s="9">
        <f t="shared" si="72"/>
        <v>78316</v>
      </c>
      <c r="E150" s="2">
        <f t="shared" si="73"/>
        <v>545614</v>
      </c>
      <c r="F150" s="67">
        <f t="shared" si="74"/>
        <v>5151.0779826958105</v>
      </c>
      <c r="G150" s="28">
        <f t="shared" si="85"/>
        <v>1.6627461051495194E-3</v>
      </c>
      <c r="H150" s="92">
        <f t="shared" si="86"/>
        <v>1</v>
      </c>
      <c r="I150" s="9">
        <f t="shared" si="83"/>
        <v>-1255960</v>
      </c>
      <c r="J150" s="2">
        <f t="shared" si="75"/>
        <v>0</v>
      </c>
      <c r="K150" s="50">
        <f t="shared" si="84"/>
        <v>545614</v>
      </c>
      <c r="L150" s="99">
        <f t="shared" si="76"/>
        <v>-35086</v>
      </c>
      <c r="M150" s="2">
        <f t="shared" si="77"/>
        <v>0</v>
      </c>
      <c r="N150" s="50">
        <f t="shared" si="78"/>
        <v>13260</v>
      </c>
      <c r="P150" s="57">
        <f t="shared" si="80"/>
        <v>1.7055641831902186E-6</v>
      </c>
      <c r="Q150" s="56">
        <f t="shared" si="81"/>
        <v>3.1317868221357288</v>
      </c>
      <c r="R150" s="56">
        <f t="shared" si="82"/>
        <v>0</v>
      </c>
      <c r="S150" s="138">
        <f t="shared" si="79"/>
        <v>0</v>
      </c>
      <c r="T150" s="148"/>
      <c r="U150" s="149"/>
      <c r="V150" s="128"/>
      <c r="W150" s="149"/>
      <c r="X150" s="124"/>
    </row>
    <row r="151" spans="2:24" x14ac:dyDescent="0.25">
      <c r="B151" s="11">
        <v>147</v>
      </c>
      <c r="C151" s="21">
        <v>44032</v>
      </c>
      <c r="D151" s="11">
        <f t="shared" si="72"/>
        <v>78316</v>
      </c>
      <c r="E151" s="4">
        <f t="shared" si="73"/>
        <v>559205</v>
      </c>
      <c r="F151" s="68">
        <f t="shared" si="74"/>
        <v>5151.0779826958105</v>
      </c>
      <c r="G151" s="27">
        <f t="shared" si="85"/>
        <v>1.6627461051495194E-3</v>
      </c>
      <c r="H151" s="91">
        <f t="shared" si="86"/>
        <v>1</v>
      </c>
      <c r="I151" s="11">
        <f t="shared" si="83"/>
        <v>-1291920</v>
      </c>
      <c r="J151" s="4">
        <f t="shared" si="75"/>
        <v>0</v>
      </c>
      <c r="K151" s="55">
        <f t="shared" si="84"/>
        <v>559205</v>
      </c>
      <c r="L151" s="98">
        <f t="shared" si="76"/>
        <v>-35960</v>
      </c>
      <c r="M151" s="4">
        <f t="shared" si="77"/>
        <v>0</v>
      </c>
      <c r="N151" s="55">
        <f t="shared" si="78"/>
        <v>13591</v>
      </c>
      <c r="P151" s="58">
        <f t="shared" ref="P151:P182" si="87">R$17*((1+P$17-Q$17)*(1+P$17+S$17)-Q$17)</f>
        <v>1.7055641831902186E-6</v>
      </c>
      <c r="Q151" s="59">
        <f t="shared" ref="Q151:Q182" si="88">(1+P$17-Q$17)*(1+P$17+S$17)-R$17*((S$17*K150)+((I150+J150)*(1+P$17+S$17)))</f>
        <v>3.1929049539398866</v>
      </c>
      <c r="R151" s="59">
        <f t="shared" ref="R151:R182" si="89">-J150*(1+P$17+S$17)</f>
        <v>0</v>
      </c>
      <c r="S151" s="144">
        <f t="shared" si="79"/>
        <v>0</v>
      </c>
      <c r="T151" s="150"/>
      <c r="U151" s="19"/>
      <c r="V151" s="127"/>
      <c r="W151" s="19"/>
      <c r="X151" s="125"/>
    </row>
    <row r="152" spans="2:24" x14ac:dyDescent="0.25">
      <c r="B152" s="9">
        <v>148</v>
      </c>
      <c r="C152" s="22">
        <v>44033</v>
      </c>
      <c r="D152" s="9">
        <f t="shared" si="72"/>
        <v>78316</v>
      </c>
      <c r="E152" s="2">
        <f t="shared" si="73"/>
        <v>573134</v>
      </c>
      <c r="F152" s="67">
        <f t="shared" si="74"/>
        <v>5151.0779826958105</v>
      </c>
      <c r="G152" s="28">
        <f t="shared" si="85"/>
        <v>1.6627461051495194E-3</v>
      </c>
      <c r="H152" s="92">
        <f t="shared" si="86"/>
        <v>1</v>
      </c>
      <c r="I152" s="9">
        <f t="shared" si="83"/>
        <v>-1328776</v>
      </c>
      <c r="J152" s="2">
        <f t="shared" si="75"/>
        <v>0</v>
      </c>
      <c r="K152" s="50">
        <f t="shared" si="84"/>
        <v>573134</v>
      </c>
      <c r="L152" s="99">
        <f t="shared" si="76"/>
        <v>-36856</v>
      </c>
      <c r="M152" s="2">
        <f t="shared" si="77"/>
        <v>0</v>
      </c>
      <c r="N152" s="50">
        <f t="shared" si="78"/>
        <v>13929</v>
      </c>
      <c r="P152" s="57">
        <f t="shared" si="87"/>
        <v>1.7055641831902186E-6</v>
      </c>
      <c r="Q152" s="56">
        <f t="shared" si="88"/>
        <v>3.2555456292339113</v>
      </c>
      <c r="R152" s="56">
        <f t="shared" si="89"/>
        <v>0</v>
      </c>
      <c r="S152" s="138">
        <f t="shared" si="79"/>
        <v>0</v>
      </c>
      <c r="T152" s="148"/>
      <c r="U152" s="149"/>
      <c r="V152" s="128"/>
      <c r="W152" s="149"/>
      <c r="X152" s="124"/>
    </row>
    <row r="153" spans="2:24" x14ac:dyDescent="0.25">
      <c r="B153" s="11">
        <v>149</v>
      </c>
      <c r="C153" s="21">
        <v>44034</v>
      </c>
      <c r="D153" s="11">
        <f t="shared" si="72"/>
        <v>78316</v>
      </c>
      <c r="E153" s="4">
        <f t="shared" si="73"/>
        <v>587410</v>
      </c>
      <c r="F153" s="68">
        <f t="shared" si="74"/>
        <v>5151.0779826958105</v>
      </c>
      <c r="G153" s="27">
        <f t="shared" si="85"/>
        <v>1.6627461051495194E-3</v>
      </c>
      <c r="H153" s="91">
        <f t="shared" si="86"/>
        <v>1</v>
      </c>
      <c r="I153" s="11">
        <f t="shared" si="83"/>
        <v>-1366550</v>
      </c>
      <c r="J153" s="4">
        <f t="shared" si="75"/>
        <v>0</v>
      </c>
      <c r="K153" s="55">
        <f t="shared" si="84"/>
        <v>587410</v>
      </c>
      <c r="L153" s="98">
        <f t="shared" si="76"/>
        <v>-37774</v>
      </c>
      <c r="M153" s="4">
        <f t="shared" si="77"/>
        <v>0</v>
      </c>
      <c r="N153" s="55">
        <f t="shared" si="78"/>
        <v>14276</v>
      </c>
      <c r="P153" s="58">
        <f t="shared" si="87"/>
        <v>1.7055641831902186E-6</v>
      </c>
      <c r="Q153" s="59">
        <f t="shared" si="88"/>
        <v>3.319747023727964</v>
      </c>
      <c r="R153" s="59">
        <f t="shared" si="89"/>
        <v>0</v>
      </c>
      <c r="S153" s="144">
        <f t="shared" si="79"/>
        <v>0</v>
      </c>
      <c r="T153" s="150"/>
      <c r="U153" s="19"/>
      <c r="V153" s="127"/>
      <c r="W153" s="19"/>
      <c r="X153" s="125"/>
    </row>
    <row r="154" spans="2:24" x14ac:dyDescent="0.25">
      <c r="B154" s="9">
        <v>150</v>
      </c>
      <c r="C154" s="22">
        <v>44035</v>
      </c>
      <c r="D154" s="9">
        <f t="shared" si="72"/>
        <v>78316</v>
      </c>
      <c r="E154" s="2">
        <f t="shared" si="73"/>
        <v>602042</v>
      </c>
      <c r="F154" s="67">
        <f t="shared" si="74"/>
        <v>5151.0779826958105</v>
      </c>
      <c r="G154" s="28">
        <f t="shared" si="85"/>
        <v>1.6627461051495194E-3</v>
      </c>
      <c r="H154" s="92">
        <f t="shared" si="86"/>
        <v>1</v>
      </c>
      <c r="I154" s="9">
        <f t="shared" si="83"/>
        <v>-1405264</v>
      </c>
      <c r="J154" s="2">
        <f t="shared" si="75"/>
        <v>0</v>
      </c>
      <c r="K154" s="50">
        <f t="shared" si="84"/>
        <v>602042</v>
      </c>
      <c r="L154" s="99">
        <f t="shared" si="76"/>
        <v>-38714</v>
      </c>
      <c r="M154" s="2">
        <f t="shared" si="77"/>
        <v>0</v>
      </c>
      <c r="N154" s="50">
        <f t="shared" si="78"/>
        <v>14632</v>
      </c>
      <c r="P154" s="57">
        <f t="shared" si="87"/>
        <v>1.7055641831902186E-6</v>
      </c>
      <c r="Q154" s="56">
        <f t="shared" si="88"/>
        <v>3.3855475371632986</v>
      </c>
      <c r="R154" s="56">
        <f t="shared" si="89"/>
        <v>0</v>
      </c>
      <c r="S154" s="138">
        <f t="shared" si="79"/>
        <v>0</v>
      </c>
      <c r="T154" s="148"/>
      <c r="U154" s="149"/>
      <c r="V154" s="128"/>
      <c r="W154" s="149"/>
      <c r="X154" s="124"/>
    </row>
    <row r="155" spans="2:24" x14ac:dyDescent="0.25">
      <c r="B155" s="11">
        <v>151</v>
      </c>
      <c r="C155" s="21">
        <v>44036</v>
      </c>
      <c r="D155" s="11">
        <f t="shared" si="72"/>
        <v>78316</v>
      </c>
      <c r="E155" s="4">
        <f t="shared" si="73"/>
        <v>617038</v>
      </c>
      <c r="F155" s="68">
        <f t="shared" si="74"/>
        <v>5151.0779826958105</v>
      </c>
      <c r="G155" s="27">
        <f t="shared" si="85"/>
        <v>1.6627461051495194E-3</v>
      </c>
      <c r="H155" s="91">
        <f t="shared" si="86"/>
        <v>1</v>
      </c>
      <c r="I155" s="11">
        <f t="shared" si="83"/>
        <v>-1444943</v>
      </c>
      <c r="J155" s="4">
        <f t="shared" si="75"/>
        <v>0</v>
      </c>
      <c r="K155" s="55">
        <f t="shared" si="84"/>
        <v>617038</v>
      </c>
      <c r="L155" s="98">
        <f t="shared" si="76"/>
        <v>-39679</v>
      </c>
      <c r="M155" s="4">
        <f t="shared" si="77"/>
        <v>0</v>
      </c>
      <c r="N155" s="55">
        <f t="shared" si="78"/>
        <v>14996</v>
      </c>
      <c r="P155" s="58">
        <f t="shared" si="87"/>
        <v>1.7055641831902186E-6</v>
      </c>
      <c r="Q155" s="59">
        <f t="shared" si="88"/>
        <v>3.4529855692811706</v>
      </c>
      <c r="R155" s="59">
        <f t="shared" si="89"/>
        <v>0</v>
      </c>
      <c r="S155" s="144">
        <f t="shared" si="79"/>
        <v>0</v>
      </c>
      <c r="T155" s="150"/>
      <c r="U155" s="19"/>
      <c r="V155" s="127"/>
      <c r="W155" s="19"/>
      <c r="X155" s="125"/>
    </row>
    <row r="156" spans="2:24" x14ac:dyDescent="0.25">
      <c r="B156" s="9">
        <v>152</v>
      </c>
      <c r="C156" s="22">
        <v>44037</v>
      </c>
      <c r="D156" s="9">
        <f t="shared" si="72"/>
        <v>78316</v>
      </c>
      <c r="E156" s="2">
        <f t="shared" si="73"/>
        <v>632408</v>
      </c>
      <c r="F156" s="67">
        <f t="shared" si="74"/>
        <v>5151.0779826958105</v>
      </c>
      <c r="G156" s="28">
        <f t="shared" si="85"/>
        <v>1.6627461051495194E-3</v>
      </c>
      <c r="H156" s="92">
        <f t="shared" si="86"/>
        <v>1</v>
      </c>
      <c r="I156" s="9">
        <f t="shared" si="83"/>
        <v>-1485610</v>
      </c>
      <c r="J156" s="2">
        <f t="shared" si="75"/>
        <v>0</v>
      </c>
      <c r="K156" s="50">
        <f t="shared" si="84"/>
        <v>632408</v>
      </c>
      <c r="L156" s="99">
        <f t="shared" si="76"/>
        <v>-40667</v>
      </c>
      <c r="M156" s="2">
        <f t="shared" si="77"/>
        <v>0</v>
      </c>
      <c r="N156" s="50">
        <f t="shared" si="78"/>
        <v>15370</v>
      </c>
      <c r="P156" s="57">
        <f t="shared" si="87"/>
        <v>1.7055641831902186E-6</v>
      </c>
      <c r="Q156" s="56">
        <f t="shared" si="88"/>
        <v>3.5221045066620134</v>
      </c>
      <c r="R156" s="56">
        <f t="shared" si="89"/>
        <v>0</v>
      </c>
      <c r="S156" s="138">
        <f t="shared" si="79"/>
        <v>0</v>
      </c>
      <c r="T156" s="148"/>
      <c r="U156" s="149"/>
      <c r="V156" s="128"/>
      <c r="W156" s="149"/>
      <c r="X156" s="124"/>
    </row>
    <row r="157" spans="2:24" x14ac:dyDescent="0.25">
      <c r="B157" s="11">
        <v>153</v>
      </c>
      <c r="C157" s="21">
        <v>44038</v>
      </c>
      <c r="D157" s="11">
        <f t="shared" si="72"/>
        <v>78316</v>
      </c>
      <c r="E157" s="4">
        <f t="shared" si="73"/>
        <v>648161</v>
      </c>
      <c r="F157" s="68">
        <f t="shared" si="74"/>
        <v>5151.0779826958105</v>
      </c>
      <c r="G157" s="27">
        <f t="shared" si="85"/>
        <v>1.6627461051495194E-3</v>
      </c>
      <c r="H157" s="91">
        <f t="shared" si="86"/>
        <v>1</v>
      </c>
      <c r="I157" s="11">
        <f t="shared" si="83"/>
        <v>-1527290</v>
      </c>
      <c r="J157" s="4">
        <f t="shared" si="75"/>
        <v>0</v>
      </c>
      <c r="K157" s="55">
        <f t="shared" si="84"/>
        <v>648161</v>
      </c>
      <c r="L157" s="98">
        <f t="shared" si="76"/>
        <v>-41680</v>
      </c>
      <c r="M157" s="4">
        <f t="shared" si="77"/>
        <v>0</v>
      </c>
      <c r="N157" s="55">
        <f t="shared" si="78"/>
        <v>15753</v>
      </c>
      <c r="P157" s="58">
        <f t="shared" si="87"/>
        <v>1.7055641831902186E-6</v>
      </c>
      <c r="Q157" s="59">
        <f t="shared" si="88"/>
        <v>3.5929445606808716</v>
      </c>
      <c r="R157" s="59">
        <f t="shared" si="89"/>
        <v>0</v>
      </c>
      <c r="S157" s="144">
        <f t="shared" si="79"/>
        <v>0</v>
      </c>
      <c r="T157" s="150"/>
      <c r="U157" s="19"/>
      <c r="V157" s="127"/>
      <c r="W157" s="19"/>
      <c r="X157" s="125"/>
    </row>
    <row r="158" spans="2:24" x14ac:dyDescent="0.25">
      <c r="B158" s="9">
        <v>154</v>
      </c>
      <c r="C158" s="22">
        <v>44039</v>
      </c>
      <c r="D158" s="9">
        <f t="shared" si="72"/>
        <v>78316</v>
      </c>
      <c r="E158" s="2">
        <f t="shared" si="73"/>
        <v>664306</v>
      </c>
      <c r="F158" s="67">
        <f t="shared" si="74"/>
        <v>5151.0779826958105</v>
      </c>
      <c r="G158" s="28">
        <f t="shared" si="85"/>
        <v>1.6627461051495194E-3</v>
      </c>
      <c r="H158" s="92">
        <f t="shared" si="86"/>
        <v>1</v>
      </c>
      <c r="I158" s="9">
        <f t="shared" si="83"/>
        <v>-1570008</v>
      </c>
      <c r="J158" s="2">
        <f t="shared" si="75"/>
        <v>0</v>
      </c>
      <c r="K158" s="50">
        <f t="shared" si="84"/>
        <v>664306</v>
      </c>
      <c r="L158" s="99">
        <f t="shared" si="76"/>
        <v>-42718</v>
      </c>
      <c r="M158" s="2">
        <f t="shared" si="77"/>
        <v>0</v>
      </c>
      <c r="N158" s="50">
        <f t="shared" si="78"/>
        <v>16145</v>
      </c>
      <c r="P158" s="57">
        <f t="shared" si="87"/>
        <v>1.7055641831902186E-6</v>
      </c>
      <c r="Q158" s="56">
        <f t="shared" si="88"/>
        <v>3.6655492299337276</v>
      </c>
      <c r="R158" s="56">
        <f t="shared" si="89"/>
        <v>0</v>
      </c>
      <c r="S158" s="138">
        <f t="shared" si="79"/>
        <v>0</v>
      </c>
      <c r="T158" s="148"/>
      <c r="U158" s="149"/>
      <c r="V158" s="128"/>
      <c r="W158" s="149"/>
      <c r="X158" s="124"/>
    </row>
    <row r="159" spans="2:24" x14ac:dyDescent="0.25">
      <c r="B159" s="11">
        <v>155</v>
      </c>
      <c r="C159" s="21">
        <v>44040</v>
      </c>
      <c r="D159" s="11">
        <f t="shared" si="72"/>
        <v>78316</v>
      </c>
      <c r="E159" s="4">
        <f t="shared" si="73"/>
        <v>680853</v>
      </c>
      <c r="F159" s="68">
        <f t="shared" si="74"/>
        <v>5151.0779826958105</v>
      </c>
      <c r="G159" s="27">
        <f t="shared" si="85"/>
        <v>1.6627461051495194E-3</v>
      </c>
      <c r="H159" s="91">
        <f t="shared" si="86"/>
        <v>1</v>
      </c>
      <c r="I159" s="11">
        <f t="shared" si="83"/>
        <v>-1613790</v>
      </c>
      <c r="J159" s="4">
        <f t="shared" si="75"/>
        <v>0</v>
      </c>
      <c r="K159" s="55">
        <f t="shared" si="84"/>
        <v>680853</v>
      </c>
      <c r="L159" s="98">
        <f t="shared" si="76"/>
        <v>-43782</v>
      </c>
      <c r="M159" s="4">
        <f t="shared" si="77"/>
        <v>0</v>
      </c>
      <c r="N159" s="55">
        <f t="shared" si="78"/>
        <v>16547</v>
      </c>
      <c r="P159" s="58">
        <f t="shared" si="87"/>
        <v>1.7055641831902186E-6</v>
      </c>
      <c r="Q159" s="59">
        <f t="shared" si="88"/>
        <v>3.7399620130165618</v>
      </c>
      <c r="R159" s="59">
        <f t="shared" si="89"/>
        <v>0</v>
      </c>
      <c r="S159" s="144">
        <f t="shared" si="79"/>
        <v>0</v>
      </c>
      <c r="T159" s="150"/>
      <c r="U159" s="19"/>
      <c r="V159" s="127"/>
      <c r="W159" s="19"/>
      <c r="X159" s="125"/>
    </row>
    <row r="160" spans="2:24" x14ac:dyDescent="0.25">
      <c r="B160" s="9">
        <v>156</v>
      </c>
      <c r="C160" s="22">
        <v>44041</v>
      </c>
      <c r="D160" s="9">
        <f t="shared" si="72"/>
        <v>78316</v>
      </c>
      <c r="E160" s="2">
        <f t="shared" si="73"/>
        <v>697812</v>
      </c>
      <c r="F160" s="67">
        <f t="shared" si="74"/>
        <v>5151.0779826958105</v>
      </c>
      <c r="G160" s="28">
        <f t="shared" si="85"/>
        <v>1.6627461051495194E-3</v>
      </c>
      <c r="H160" s="92">
        <f t="shared" si="86"/>
        <v>1</v>
      </c>
      <c r="I160" s="9">
        <f t="shared" si="83"/>
        <v>-1658663</v>
      </c>
      <c r="J160" s="2">
        <f t="shared" si="75"/>
        <v>0</v>
      </c>
      <c r="K160" s="50">
        <f t="shared" si="84"/>
        <v>697812</v>
      </c>
      <c r="L160" s="99">
        <f t="shared" si="76"/>
        <v>-44873</v>
      </c>
      <c r="M160" s="2">
        <f t="shared" si="77"/>
        <v>0</v>
      </c>
      <c r="N160" s="50">
        <f t="shared" si="78"/>
        <v>16959</v>
      </c>
      <c r="P160" s="57">
        <f t="shared" si="87"/>
        <v>1.7055641831902186E-6</v>
      </c>
      <c r="Q160" s="56">
        <f t="shared" si="88"/>
        <v>3.8162282201591458</v>
      </c>
      <c r="R160" s="56">
        <f t="shared" si="89"/>
        <v>0</v>
      </c>
      <c r="S160" s="138">
        <f t="shared" si="79"/>
        <v>0</v>
      </c>
      <c r="T160" s="148"/>
      <c r="U160" s="149"/>
      <c r="V160" s="128"/>
      <c r="W160" s="149"/>
      <c r="X160" s="124"/>
    </row>
    <row r="161" spans="2:24" x14ac:dyDescent="0.25">
      <c r="B161" s="11">
        <v>157</v>
      </c>
      <c r="C161" s="21">
        <v>44042</v>
      </c>
      <c r="D161" s="11">
        <f t="shared" si="72"/>
        <v>78316</v>
      </c>
      <c r="E161" s="4">
        <f t="shared" si="73"/>
        <v>715194</v>
      </c>
      <c r="F161" s="68">
        <f t="shared" si="74"/>
        <v>5151.0779826958105</v>
      </c>
      <c r="G161" s="27">
        <f t="shared" si="85"/>
        <v>1.6627461051495194E-3</v>
      </c>
      <c r="H161" s="91">
        <f t="shared" si="86"/>
        <v>1</v>
      </c>
      <c r="I161" s="11">
        <f t="shared" ref="I161:I192" si="90">INT((S$17*K161+I160)/(1+R$17*J161))</f>
        <v>-1704654</v>
      </c>
      <c r="J161" s="4">
        <f t="shared" si="75"/>
        <v>0</v>
      </c>
      <c r="K161" s="55">
        <f t="shared" ref="K161:K192" si="91">INT((Q$17*J161+K160)/(1+P$17+S$17))</f>
        <v>715194</v>
      </c>
      <c r="L161" s="98">
        <f t="shared" si="76"/>
        <v>-45991</v>
      </c>
      <c r="M161" s="4">
        <f t="shared" si="77"/>
        <v>0</v>
      </c>
      <c r="N161" s="55">
        <f t="shared" si="78"/>
        <v>17382</v>
      </c>
      <c r="P161" s="58">
        <f t="shared" si="87"/>
        <v>1.7055641831902186E-6</v>
      </c>
      <c r="Q161" s="59">
        <f t="shared" si="88"/>
        <v>3.8943948612094927</v>
      </c>
      <c r="R161" s="59">
        <f t="shared" si="89"/>
        <v>0</v>
      </c>
      <c r="S161" s="144">
        <f t="shared" si="79"/>
        <v>0</v>
      </c>
      <c r="T161" s="150"/>
      <c r="U161" s="19"/>
      <c r="V161" s="127"/>
      <c r="W161" s="19"/>
      <c r="X161" s="125"/>
    </row>
    <row r="162" spans="2:24" x14ac:dyDescent="0.25">
      <c r="B162" s="9">
        <v>158</v>
      </c>
      <c r="C162" s="22">
        <v>44043</v>
      </c>
      <c r="D162" s="9">
        <f t="shared" ref="D162:D204" si="92">D161+IF(M162&gt;0,M162,0)</f>
        <v>78316</v>
      </c>
      <c r="E162" s="2">
        <f t="shared" ref="E162:E204" si="93">E161+IF(N162&gt;0,N162,0)</f>
        <v>733009</v>
      </c>
      <c r="F162" s="67">
        <f t="shared" ref="F162:F204" si="94">D162*(F$32/D$32)</f>
        <v>5151.0779826958105</v>
      </c>
      <c r="G162" s="28">
        <f t="shared" si="85"/>
        <v>1.6627461051495194E-3</v>
      </c>
      <c r="H162" s="92">
        <f t="shared" si="86"/>
        <v>1</v>
      </c>
      <c r="I162" s="9">
        <f t="shared" si="90"/>
        <v>-1751790</v>
      </c>
      <c r="J162" s="2">
        <f t="shared" ref="J162:J204" si="95">S162</f>
        <v>0</v>
      </c>
      <c r="K162" s="50">
        <f t="shared" si="91"/>
        <v>733009</v>
      </c>
      <c r="L162" s="99">
        <f t="shared" ref="L162:L204" si="96">I162-I161</f>
        <v>-47136</v>
      </c>
      <c r="M162" s="2">
        <f t="shared" ref="M162:M204" si="97">J162-J161</f>
        <v>0</v>
      </c>
      <c r="N162" s="50">
        <f t="shared" ref="N162:N204" si="98">K162-K161</f>
        <v>17815</v>
      </c>
      <c r="P162" s="57">
        <f t="shared" si="87"/>
        <v>1.7055641831902186E-6</v>
      </c>
      <c r="Q162" s="56">
        <f t="shared" si="88"/>
        <v>3.9745090580311633</v>
      </c>
      <c r="R162" s="56">
        <f t="shared" si="89"/>
        <v>0</v>
      </c>
      <c r="S162" s="138">
        <f t="shared" ref="S162:S204" si="99">INT(((-Q162+SQRT((Q162^2)-(4*P162*R162)))/(2*P162)))</f>
        <v>0</v>
      </c>
      <c r="T162" s="148"/>
      <c r="U162" s="149"/>
      <c r="V162" s="128"/>
      <c r="W162" s="149"/>
      <c r="X162" s="124"/>
    </row>
    <row r="163" spans="2:24" x14ac:dyDescent="0.25">
      <c r="B163" s="11">
        <v>159</v>
      </c>
      <c r="C163" s="21">
        <v>44044</v>
      </c>
      <c r="D163" s="11">
        <f t="shared" si="92"/>
        <v>78316</v>
      </c>
      <c r="E163" s="4">
        <f t="shared" si="93"/>
        <v>751268</v>
      </c>
      <c r="F163" s="68">
        <f t="shared" si="94"/>
        <v>5151.0779826958105</v>
      </c>
      <c r="G163" s="27">
        <f t="shared" si="85"/>
        <v>1.6627461051495194E-3</v>
      </c>
      <c r="H163" s="91">
        <f t="shared" si="86"/>
        <v>1</v>
      </c>
      <c r="I163" s="11">
        <f t="shared" si="90"/>
        <v>-1800100</v>
      </c>
      <c r="J163" s="4">
        <f t="shared" si="95"/>
        <v>0</v>
      </c>
      <c r="K163" s="55">
        <f t="shared" si="91"/>
        <v>751268</v>
      </c>
      <c r="L163" s="98">
        <f t="shared" si="96"/>
        <v>-48310</v>
      </c>
      <c r="M163" s="4">
        <f t="shared" si="97"/>
        <v>0</v>
      </c>
      <c r="N163" s="55">
        <f t="shared" si="98"/>
        <v>18259</v>
      </c>
      <c r="P163" s="58">
        <f t="shared" si="87"/>
        <v>1.7055641831902186E-6</v>
      </c>
      <c r="Q163" s="59">
        <f t="shared" si="88"/>
        <v>4.0566178204721712</v>
      </c>
      <c r="R163" s="59">
        <f t="shared" si="89"/>
        <v>0</v>
      </c>
      <c r="S163" s="144">
        <f t="shared" si="99"/>
        <v>0</v>
      </c>
      <c r="T163" s="150"/>
      <c r="U163" s="19"/>
      <c r="V163" s="127"/>
      <c r="W163" s="19"/>
      <c r="X163" s="125"/>
    </row>
    <row r="164" spans="2:24" x14ac:dyDescent="0.25">
      <c r="B164" s="9">
        <v>160</v>
      </c>
      <c r="C164" s="22">
        <v>44045</v>
      </c>
      <c r="D164" s="9">
        <f t="shared" si="92"/>
        <v>78316</v>
      </c>
      <c r="E164" s="2">
        <f t="shared" si="93"/>
        <v>769982</v>
      </c>
      <c r="F164" s="67">
        <f t="shared" si="94"/>
        <v>5151.0779826958105</v>
      </c>
      <c r="G164" s="28">
        <f t="shared" si="85"/>
        <v>1.6627461051495194E-3</v>
      </c>
      <c r="H164" s="92">
        <f t="shared" si="86"/>
        <v>1</v>
      </c>
      <c r="I164" s="9">
        <f t="shared" si="90"/>
        <v>-1849614</v>
      </c>
      <c r="J164" s="2">
        <f t="shared" si="95"/>
        <v>0</v>
      </c>
      <c r="K164" s="50">
        <f t="shared" si="91"/>
        <v>769982</v>
      </c>
      <c r="L164" s="99">
        <f t="shared" si="96"/>
        <v>-49514</v>
      </c>
      <c r="M164" s="2">
        <f t="shared" si="97"/>
        <v>0</v>
      </c>
      <c r="N164" s="50">
        <f t="shared" si="98"/>
        <v>18714</v>
      </c>
      <c r="P164" s="57">
        <f t="shared" si="87"/>
        <v>1.7055641831902186E-6</v>
      </c>
      <c r="Q164" s="56">
        <f t="shared" si="88"/>
        <v>4.14077166963256</v>
      </c>
      <c r="R164" s="56">
        <f t="shared" si="89"/>
        <v>0</v>
      </c>
      <c r="S164" s="138">
        <f t="shared" si="99"/>
        <v>0</v>
      </c>
      <c r="T164" s="148"/>
      <c r="U164" s="149"/>
      <c r="V164" s="128"/>
      <c r="W164" s="149"/>
      <c r="X164" s="124"/>
    </row>
    <row r="165" spans="2:24" x14ac:dyDescent="0.25">
      <c r="B165" s="11">
        <v>161</v>
      </c>
      <c r="C165" s="21">
        <v>44046</v>
      </c>
      <c r="D165" s="11">
        <f t="shared" si="92"/>
        <v>78316</v>
      </c>
      <c r="E165" s="4">
        <f t="shared" si="93"/>
        <v>789162</v>
      </c>
      <c r="F165" s="68">
        <f t="shared" si="94"/>
        <v>5151.0779826958105</v>
      </c>
      <c r="G165" s="27">
        <f t="shared" si="85"/>
        <v>1.6627461051495194E-3</v>
      </c>
      <c r="H165" s="91">
        <f t="shared" si="86"/>
        <v>1</v>
      </c>
      <c r="I165" s="11">
        <f t="shared" si="90"/>
        <v>-1900361</v>
      </c>
      <c r="J165" s="4">
        <f t="shared" si="95"/>
        <v>0</v>
      </c>
      <c r="K165" s="55">
        <f t="shared" si="91"/>
        <v>789162</v>
      </c>
      <c r="L165" s="98">
        <f t="shared" si="96"/>
        <v>-50747</v>
      </c>
      <c r="M165" s="4">
        <f t="shared" si="97"/>
        <v>0</v>
      </c>
      <c r="N165" s="55">
        <f t="shared" si="98"/>
        <v>19180</v>
      </c>
      <c r="P165" s="58">
        <f t="shared" si="87"/>
        <v>1.7055641831902186E-6</v>
      </c>
      <c r="Q165" s="59">
        <f t="shared" si="88"/>
        <v>4.227022826230618</v>
      </c>
      <c r="R165" s="59">
        <f t="shared" si="89"/>
        <v>0</v>
      </c>
      <c r="S165" s="144">
        <f t="shared" si="99"/>
        <v>0</v>
      </c>
      <c r="T165" s="150"/>
      <c r="U165" s="19"/>
      <c r="V165" s="127"/>
      <c r="W165" s="19"/>
      <c r="X165" s="125"/>
    </row>
    <row r="166" spans="2:24" x14ac:dyDescent="0.25">
      <c r="B166" s="9">
        <v>162</v>
      </c>
      <c r="C166" s="22">
        <v>44047</v>
      </c>
      <c r="D166" s="9">
        <f t="shared" si="92"/>
        <v>78316</v>
      </c>
      <c r="E166" s="2">
        <f t="shared" si="93"/>
        <v>808819</v>
      </c>
      <c r="F166" s="67">
        <f t="shared" si="94"/>
        <v>5151.0779826958105</v>
      </c>
      <c r="G166" s="28">
        <f t="shared" si="85"/>
        <v>1.6627461051495194E-3</v>
      </c>
      <c r="H166" s="92">
        <f t="shared" si="86"/>
        <v>1</v>
      </c>
      <c r="I166" s="9">
        <f t="shared" si="90"/>
        <v>-1952372</v>
      </c>
      <c r="J166" s="2">
        <f t="shared" si="95"/>
        <v>0</v>
      </c>
      <c r="K166" s="50">
        <f t="shared" si="91"/>
        <v>808819</v>
      </c>
      <c r="L166" s="99">
        <f t="shared" si="96"/>
        <v>-52011</v>
      </c>
      <c r="M166" s="2">
        <f t="shared" si="97"/>
        <v>0</v>
      </c>
      <c r="N166" s="50">
        <f t="shared" si="98"/>
        <v>19657</v>
      </c>
      <c r="P166" s="57">
        <f t="shared" si="87"/>
        <v>1.7055641831902186E-6</v>
      </c>
      <c r="Q166" s="56">
        <f t="shared" si="88"/>
        <v>4.3154218113663898</v>
      </c>
      <c r="R166" s="56">
        <f t="shared" si="89"/>
        <v>0</v>
      </c>
      <c r="S166" s="138">
        <f t="shared" si="99"/>
        <v>0</v>
      </c>
      <c r="T166" s="148"/>
      <c r="U166" s="149"/>
      <c r="V166" s="128"/>
      <c r="W166" s="149"/>
      <c r="X166" s="124"/>
    </row>
    <row r="167" spans="2:24" x14ac:dyDescent="0.25">
      <c r="B167" s="11">
        <v>163</v>
      </c>
      <c r="C167" s="21">
        <v>44048</v>
      </c>
      <c r="D167" s="11">
        <f t="shared" si="92"/>
        <v>78316</v>
      </c>
      <c r="E167" s="4">
        <f t="shared" si="93"/>
        <v>828966</v>
      </c>
      <c r="F167" s="68">
        <f t="shared" si="94"/>
        <v>5151.0779826958105</v>
      </c>
      <c r="G167" s="27">
        <f t="shared" si="85"/>
        <v>1.6627461051495194E-3</v>
      </c>
      <c r="H167" s="91">
        <f t="shared" si="86"/>
        <v>1</v>
      </c>
      <c r="I167" s="11">
        <f t="shared" si="90"/>
        <v>-2005679</v>
      </c>
      <c r="J167" s="4">
        <f t="shared" si="95"/>
        <v>0</v>
      </c>
      <c r="K167" s="55">
        <f t="shared" si="91"/>
        <v>828966</v>
      </c>
      <c r="L167" s="98">
        <f t="shared" si="96"/>
        <v>-53307</v>
      </c>
      <c r="M167" s="4">
        <f t="shared" si="97"/>
        <v>0</v>
      </c>
      <c r="N167" s="55">
        <f t="shared" si="98"/>
        <v>20147</v>
      </c>
      <c r="P167" s="58">
        <f t="shared" si="87"/>
        <v>1.7055641831902186E-6</v>
      </c>
      <c r="Q167" s="59">
        <f t="shared" si="88"/>
        <v>4.4060225453764055</v>
      </c>
      <c r="R167" s="59">
        <f t="shared" si="89"/>
        <v>0</v>
      </c>
      <c r="S167" s="144">
        <f t="shared" si="99"/>
        <v>0</v>
      </c>
      <c r="T167" s="150"/>
      <c r="U167" s="19"/>
      <c r="V167" s="127"/>
      <c r="W167" s="19"/>
      <c r="X167" s="125"/>
    </row>
    <row r="168" spans="2:24" x14ac:dyDescent="0.25">
      <c r="B168" s="9">
        <v>164</v>
      </c>
      <c r="C168" s="22">
        <v>44049</v>
      </c>
      <c r="D168" s="9">
        <f t="shared" si="92"/>
        <v>78316</v>
      </c>
      <c r="E168" s="2">
        <f t="shared" si="93"/>
        <v>849615</v>
      </c>
      <c r="F168" s="67">
        <f t="shared" si="94"/>
        <v>5151.0779826958105</v>
      </c>
      <c r="G168" s="28">
        <f t="shared" si="85"/>
        <v>1.6627461051495194E-3</v>
      </c>
      <c r="H168" s="92">
        <f t="shared" si="86"/>
        <v>1</v>
      </c>
      <c r="I168" s="9">
        <f t="shared" si="90"/>
        <v>-2060314</v>
      </c>
      <c r="J168" s="2">
        <f t="shared" si="95"/>
        <v>0</v>
      </c>
      <c r="K168" s="50">
        <f t="shared" si="91"/>
        <v>849615</v>
      </c>
      <c r="L168" s="99">
        <f t="shared" si="96"/>
        <v>-54635</v>
      </c>
      <c r="M168" s="2">
        <f t="shared" si="97"/>
        <v>0</v>
      </c>
      <c r="N168" s="50">
        <f t="shared" si="98"/>
        <v>20649</v>
      </c>
      <c r="P168" s="57">
        <f t="shared" si="87"/>
        <v>1.7055641831902186E-6</v>
      </c>
      <c r="Q168" s="56">
        <f t="shared" si="88"/>
        <v>4.4988808722465317</v>
      </c>
      <c r="R168" s="56">
        <f t="shared" si="89"/>
        <v>0</v>
      </c>
      <c r="S168" s="138">
        <f t="shared" si="99"/>
        <v>0</v>
      </c>
      <c r="T168" s="148"/>
      <c r="U168" s="149"/>
      <c r="V168" s="128"/>
      <c r="W168" s="149"/>
      <c r="X168" s="124"/>
    </row>
    <row r="169" spans="2:24" x14ac:dyDescent="0.25">
      <c r="B169" s="11">
        <v>165</v>
      </c>
      <c r="C169" s="21">
        <v>44050</v>
      </c>
      <c r="D169" s="11">
        <f t="shared" si="92"/>
        <v>78316</v>
      </c>
      <c r="E169" s="4">
        <f t="shared" si="93"/>
        <v>870778</v>
      </c>
      <c r="F169" s="68">
        <f t="shared" si="94"/>
        <v>5151.0779826958105</v>
      </c>
      <c r="G169" s="27">
        <f t="shared" si="85"/>
        <v>1.6627461051495194E-3</v>
      </c>
      <c r="H169" s="91">
        <f t="shared" si="86"/>
        <v>1</v>
      </c>
      <c r="I169" s="11">
        <f t="shared" si="90"/>
        <v>-2116309</v>
      </c>
      <c r="J169" s="4">
        <f t="shared" si="95"/>
        <v>0</v>
      </c>
      <c r="K169" s="55">
        <f t="shared" si="91"/>
        <v>870778</v>
      </c>
      <c r="L169" s="98">
        <f t="shared" si="96"/>
        <v>-55995</v>
      </c>
      <c r="M169" s="4">
        <f t="shared" si="97"/>
        <v>0</v>
      </c>
      <c r="N169" s="55">
        <f t="shared" si="98"/>
        <v>21163</v>
      </c>
      <c r="P169" s="58">
        <f t="shared" si="87"/>
        <v>1.7055641831902186E-6</v>
      </c>
      <c r="Q169" s="59">
        <f t="shared" si="88"/>
        <v>4.5940525239470862</v>
      </c>
      <c r="R169" s="59">
        <f t="shared" si="89"/>
        <v>0</v>
      </c>
      <c r="S169" s="144">
        <f t="shared" si="99"/>
        <v>0</v>
      </c>
      <c r="T169" s="150"/>
      <c r="U169" s="19"/>
      <c r="V169" s="127"/>
      <c r="W169" s="19"/>
      <c r="X169" s="125"/>
    </row>
    <row r="170" spans="2:24" x14ac:dyDescent="0.25">
      <c r="B170" s="9">
        <v>166</v>
      </c>
      <c r="C170" s="22">
        <v>44051</v>
      </c>
      <c r="D170" s="9">
        <f t="shared" si="92"/>
        <v>78316</v>
      </c>
      <c r="E170" s="2">
        <f t="shared" si="93"/>
        <v>892468</v>
      </c>
      <c r="F170" s="67">
        <f t="shared" si="94"/>
        <v>5151.0779826958105</v>
      </c>
      <c r="G170" s="28">
        <f t="shared" si="85"/>
        <v>1.6627461051495194E-3</v>
      </c>
      <c r="H170" s="92">
        <f t="shared" si="86"/>
        <v>1</v>
      </c>
      <c r="I170" s="9">
        <f t="shared" si="90"/>
        <v>-2173699</v>
      </c>
      <c r="J170" s="2">
        <f t="shared" si="95"/>
        <v>0</v>
      </c>
      <c r="K170" s="50">
        <f t="shared" si="91"/>
        <v>892468</v>
      </c>
      <c r="L170" s="99">
        <f t="shared" si="96"/>
        <v>-57390</v>
      </c>
      <c r="M170" s="2">
        <f t="shared" si="97"/>
        <v>0</v>
      </c>
      <c r="N170" s="50">
        <f t="shared" si="98"/>
        <v>21690</v>
      </c>
      <c r="P170" s="57">
        <f t="shared" si="87"/>
        <v>1.7055641831902186E-6</v>
      </c>
      <c r="Q170" s="56">
        <f t="shared" si="88"/>
        <v>4.6915932324483895</v>
      </c>
      <c r="R170" s="56">
        <f t="shared" si="89"/>
        <v>0</v>
      </c>
      <c r="S170" s="138">
        <f t="shared" si="99"/>
        <v>0</v>
      </c>
      <c r="T170" s="148"/>
      <c r="U170" s="149"/>
      <c r="V170" s="128"/>
      <c r="W170" s="149"/>
      <c r="X170" s="124"/>
    </row>
    <row r="171" spans="2:24" x14ac:dyDescent="0.25">
      <c r="B171" s="11">
        <v>167</v>
      </c>
      <c r="C171" s="21">
        <v>44052</v>
      </c>
      <c r="D171" s="11">
        <f t="shared" si="92"/>
        <v>78316</v>
      </c>
      <c r="E171" s="4">
        <f t="shared" si="93"/>
        <v>914699</v>
      </c>
      <c r="F171" s="68">
        <f t="shared" si="94"/>
        <v>5151.0779826958105</v>
      </c>
      <c r="G171" s="27">
        <f t="shared" si="85"/>
        <v>1.6627461051495194E-3</v>
      </c>
      <c r="H171" s="91">
        <f t="shared" si="86"/>
        <v>1</v>
      </c>
      <c r="I171" s="11">
        <f t="shared" si="90"/>
        <v>-2232519</v>
      </c>
      <c r="J171" s="4">
        <f t="shared" si="95"/>
        <v>0</v>
      </c>
      <c r="K171" s="55">
        <f t="shared" si="91"/>
        <v>914699</v>
      </c>
      <c r="L171" s="98">
        <f t="shared" si="96"/>
        <v>-58820</v>
      </c>
      <c r="M171" s="4">
        <f t="shared" si="97"/>
        <v>0</v>
      </c>
      <c r="N171" s="55">
        <f t="shared" si="98"/>
        <v>22231</v>
      </c>
      <c r="P171" s="58">
        <f t="shared" si="87"/>
        <v>1.7055641831902186E-6</v>
      </c>
      <c r="Q171" s="59">
        <f t="shared" si="88"/>
        <v>4.7915639405910326</v>
      </c>
      <c r="R171" s="59">
        <f t="shared" si="89"/>
        <v>0</v>
      </c>
      <c r="S171" s="144">
        <f t="shared" si="99"/>
        <v>0</v>
      </c>
      <c r="T171" s="150"/>
      <c r="U171" s="19"/>
      <c r="V171" s="127"/>
      <c r="W171" s="19"/>
      <c r="X171" s="125"/>
    </row>
    <row r="172" spans="2:24" x14ac:dyDescent="0.25">
      <c r="B172" s="9">
        <v>168</v>
      </c>
      <c r="C172" s="22">
        <v>44053</v>
      </c>
      <c r="D172" s="9">
        <f t="shared" si="92"/>
        <v>78316</v>
      </c>
      <c r="E172" s="2">
        <f t="shared" si="93"/>
        <v>937484</v>
      </c>
      <c r="F172" s="67">
        <f t="shared" si="94"/>
        <v>5151.0779826958105</v>
      </c>
      <c r="G172" s="28">
        <f t="shared" si="85"/>
        <v>1.6627461051495194E-3</v>
      </c>
      <c r="H172" s="92">
        <f t="shared" si="86"/>
        <v>1</v>
      </c>
      <c r="I172" s="9">
        <f t="shared" si="90"/>
        <v>-2292804</v>
      </c>
      <c r="J172" s="2">
        <f t="shared" si="95"/>
        <v>0</v>
      </c>
      <c r="K172" s="50">
        <f t="shared" si="91"/>
        <v>937484</v>
      </c>
      <c r="L172" s="99">
        <f t="shared" si="96"/>
        <v>-60285</v>
      </c>
      <c r="M172" s="2">
        <f t="shared" si="97"/>
        <v>0</v>
      </c>
      <c r="N172" s="50">
        <f t="shared" si="98"/>
        <v>22785</v>
      </c>
      <c r="P172" s="57">
        <f t="shared" si="87"/>
        <v>1.7055641831902186E-6</v>
      </c>
      <c r="Q172" s="56">
        <f t="shared" si="88"/>
        <v>4.8940257032311578</v>
      </c>
      <c r="R172" s="56">
        <f t="shared" si="89"/>
        <v>0</v>
      </c>
      <c r="S172" s="138">
        <f t="shared" si="99"/>
        <v>0</v>
      </c>
      <c r="T172" s="148"/>
      <c r="U172" s="149"/>
      <c r="V172" s="128"/>
      <c r="W172" s="149"/>
      <c r="X172" s="124"/>
    </row>
    <row r="173" spans="2:24" x14ac:dyDescent="0.25">
      <c r="B173" s="11">
        <v>169</v>
      </c>
      <c r="C173" s="21">
        <v>44054</v>
      </c>
      <c r="D173" s="11">
        <f t="shared" si="92"/>
        <v>78316</v>
      </c>
      <c r="E173" s="4">
        <f t="shared" si="93"/>
        <v>960836</v>
      </c>
      <c r="F173" s="68">
        <f t="shared" si="94"/>
        <v>5151.0779826958105</v>
      </c>
      <c r="G173" s="27">
        <f t="shared" si="85"/>
        <v>1.6627461051495194E-3</v>
      </c>
      <c r="H173" s="91">
        <f t="shared" si="86"/>
        <v>1</v>
      </c>
      <c r="I173" s="11">
        <f t="shared" si="90"/>
        <v>-2354591</v>
      </c>
      <c r="J173" s="4">
        <f t="shared" si="95"/>
        <v>0</v>
      </c>
      <c r="K173" s="55">
        <f t="shared" si="91"/>
        <v>960836</v>
      </c>
      <c r="L173" s="98">
        <f t="shared" si="96"/>
        <v>-61787</v>
      </c>
      <c r="M173" s="4">
        <f t="shared" si="97"/>
        <v>0</v>
      </c>
      <c r="N173" s="55">
        <f t="shared" si="98"/>
        <v>23352</v>
      </c>
      <c r="P173" s="58">
        <f t="shared" si="87"/>
        <v>1.7055641831902186E-6</v>
      </c>
      <c r="Q173" s="59">
        <f t="shared" si="88"/>
        <v>4.9990394632093587</v>
      </c>
      <c r="R173" s="59">
        <f t="shared" si="89"/>
        <v>0</v>
      </c>
      <c r="S173" s="144">
        <f t="shared" si="99"/>
        <v>0</v>
      </c>
      <c r="T173" s="150"/>
      <c r="U173" s="19"/>
      <c r="V173" s="127"/>
      <c r="W173" s="19"/>
      <c r="X173" s="125"/>
    </row>
    <row r="174" spans="2:24" x14ac:dyDescent="0.25">
      <c r="B174" s="9">
        <v>170</v>
      </c>
      <c r="C174" s="22">
        <v>44055</v>
      </c>
      <c r="D174" s="9">
        <f t="shared" si="92"/>
        <v>78316</v>
      </c>
      <c r="E174" s="2">
        <f t="shared" si="93"/>
        <v>984770</v>
      </c>
      <c r="F174" s="67">
        <f t="shared" si="94"/>
        <v>5151.0779826958105</v>
      </c>
      <c r="G174" s="28">
        <f t="shared" si="85"/>
        <v>1.6627461051495194E-3</v>
      </c>
      <c r="H174" s="92">
        <f t="shared" si="86"/>
        <v>1</v>
      </c>
      <c r="I174" s="9">
        <f t="shared" si="90"/>
        <v>-2417917</v>
      </c>
      <c r="J174" s="2">
        <f t="shared" si="95"/>
        <v>0</v>
      </c>
      <c r="K174" s="50">
        <f t="shared" si="91"/>
        <v>984770</v>
      </c>
      <c r="L174" s="99">
        <f t="shared" si="96"/>
        <v>-63326</v>
      </c>
      <c r="M174" s="2">
        <f t="shared" si="97"/>
        <v>0</v>
      </c>
      <c r="N174" s="50">
        <f t="shared" si="98"/>
        <v>23934</v>
      </c>
      <c r="P174" s="57">
        <f t="shared" si="87"/>
        <v>1.7055641831902186E-6</v>
      </c>
      <c r="Q174" s="56">
        <f t="shared" si="88"/>
        <v>5.1066695626027094</v>
      </c>
      <c r="R174" s="56">
        <f t="shared" si="89"/>
        <v>0</v>
      </c>
      <c r="S174" s="138">
        <f t="shared" si="99"/>
        <v>0</v>
      </c>
      <c r="T174" s="148"/>
      <c r="U174" s="149"/>
      <c r="V174" s="128"/>
      <c r="W174" s="149"/>
      <c r="X174" s="124"/>
    </row>
    <row r="175" spans="2:24" x14ac:dyDescent="0.25">
      <c r="B175" s="11">
        <v>171</v>
      </c>
      <c r="C175" s="21">
        <v>44056</v>
      </c>
      <c r="D175" s="11">
        <f t="shared" si="92"/>
        <v>78316</v>
      </c>
      <c r="E175" s="4">
        <f t="shared" si="93"/>
        <v>1009300</v>
      </c>
      <c r="F175" s="68">
        <f t="shared" si="94"/>
        <v>5151.0779826958105</v>
      </c>
      <c r="G175" s="27">
        <f t="shared" si="85"/>
        <v>1.6627461051495194E-3</v>
      </c>
      <c r="H175" s="91">
        <f t="shared" si="86"/>
        <v>1</v>
      </c>
      <c r="I175" s="11">
        <f t="shared" si="90"/>
        <v>-2482820</v>
      </c>
      <c r="J175" s="4">
        <f t="shared" si="95"/>
        <v>0</v>
      </c>
      <c r="K175" s="55">
        <f t="shared" si="91"/>
        <v>1009300</v>
      </c>
      <c r="L175" s="98">
        <f t="shared" si="96"/>
        <v>-64903</v>
      </c>
      <c r="M175" s="4">
        <f t="shared" si="97"/>
        <v>0</v>
      </c>
      <c r="N175" s="55">
        <f t="shared" si="98"/>
        <v>24530</v>
      </c>
      <c r="P175" s="58">
        <f t="shared" si="87"/>
        <v>1.7055641831902186E-6</v>
      </c>
      <c r="Q175" s="59">
        <f t="shared" si="88"/>
        <v>5.2169805675193857</v>
      </c>
      <c r="R175" s="59">
        <f t="shared" si="89"/>
        <v>0</v>
      </c>
      <c r="S175" s="144">
        <f t="shared" si="99"/>
        <v>0</v>
      </c>
      <c r="T175" s="150"/>
      <c r="U175" s="19"/>
      <c r="V175" s="127"/>
      <c r="W175" s="19"/>
      <c r="X175" s="125"/>
    </row>
    <row r="176" spans="2:24" x14ac:dyDescent="0.25">
      <c r="B176" s="9">
        <v>172</v>
      </c>
      <c r="C176" s="22">
        <v>44057</v>
      </c>
      <c r="D176" s="9">
        <f t="shared" si="92"/>
        <v>78316</v>
      </c>
      <c r="E176" s="2">
        <f t="shared" si="93"/>
        <v>1034441</v>
      </c>
      <c r="F176" s="67">
        <f t="shared" si="94"/>
        <v>5151.0779826958105</v>
      </c>
      <c r="G176" s="28">
        <f t="shared" si="85"/>
        <v>1.6627461051495194E-3</v>
      </c>
      <c r="H176" s="92">
        <f t="shared" si="86"/>
        <v>1</v>
      </c>
      <c r="I176" s="9">
        <f t="shared" si="90"/>
        <v>-2549340</v>
      </c>
      <c r="J176" s="2">
        <f t="shared" si="95"/>
        <v>0</v>
      </c>
      <c r="K176" s="50">
        <f t="shared" si="91"/>
        <v>1034441</v>
      </c>
      <c r="L176" s="99">
        <f t="shared" si="96"/>
        <v>-66520</v>
      </c>
      <c r="M176" s="2">
        <f t="shared" si="97"/>
        <v>0</v>
      </c>
      <c r="N176" s="50">
        <f t="shared" si="98"/>
        <v>25141</v>
      </c>
      <c r="P176" s="57">
        <f t="shared" si="87"/>
        <v>1.7055641831902186E-6</v>
      </c>
      <c r="Q176" s="56">
        <f t="shared" si="88"/>
        <v>5.3300386316702522</v>
      </c>
      <c r="R176" s="56">
        <f t="shared" si="89"/>
        <v>0</v>
      </c>
      <c r="S176" s="138">
        <f t="shared" si="99"/>
        <v>0</v>
      </c>
      <c r="T176" s="148"/>
      <c r="U176" s="149"/>
      <c r="V176" s="128"/>
      <c r="W176" s="149"/>
      <c r="X176" s="124"/>
    </row>
    <row r="177" spans="2:24" x14ac:dyDescent="0.25">
      <c r="B177" s="11">
        <v>173</v>
      </c>
      <c r="C177" s="21">
        <v>44058</v>
      </c>
      <c r="D177" s="11">
        <f t="shared" si="92"/>
        <v>78316</v>
      </c>
      <c r="E177" s="4">
        <f t="shared" si="93"/>
        <v>1060208</v>
      </c>
      <c r="F177" s="68">
        <f t="shared" si="94"/>
        <v>5151.0779826958105</v>
      </c>
      <c r="G177" s="27">
        <f t="shared" si="85"/>
        <v>1.6627461051495194E-3</v>
      </c>
      <c r="H177" s="91">
        <f t="shared" si="86"/>
        <v>1</v>
      </c>
      <c r="I177" s="11">
        <f t="shared" si="90"/>
        <v>-2617517</v>
      </c>
      <c r="J177" s="4">
        <f t="shared" si="95"/>
        <v>0</v>
      </c>
      <c r="K177" s="55">
        <f t="shared" si="91"/>
        <v>1060208</v>
      </c>
      <c r="L177" s="98">
        <f t="shared" si="96"/>
        <v>-68177</v>
      </c>
      <c r="M177" s="4">
        <f t="shared" si="97"/>
        <v>0</v>
      </c>
      <c r="N177" s="55">
        <f t="shared" si="98"/>
        <v>25767</v>
      </c>
      <c r="P177" s="58">
        <f t="shared" si="87"/>
        <v>1.7055641831902186E-6</v>
      </c>
      <c r="Q177" s="59">
        <f t="shared" si="88"/>
        <v>5.4459134200182078</v>
      </c>
      <c r="R177" s="59">
        <f t="shared" si="89"/>
        <v>0</v>
      </c>
      <c r="S177" s="144">
        <f t="shared" si="99"/>
        <v>0</v>
      </c>
      <c r="T177" s="150"/>
      <c r="U177" s="19"/>
      <c r="V177" s="127"/>
      <c r="W177" s="19"/>
      <c r="X177" s="125"/>
    </row>
    <row r="178" spans="2:24" x14ac:dyDescent="0.25">
      <c r="B178" s="9">
        <v>174</v>
      </c>
      <c r="C178" s="22">
        <v>44059</v>
      </c>
      <c r="D178" s="9">
        <f t="shared" si="92"/>
        <v>78316</v>
      </c>
      <c r="E178" s="2">
        <f t="shared" si="93"/>
        <v>1086617</v>
      </c>
      <c r="F178" s="67">
        <f t="shared" si="94"/>
        <v>5151.0779826958105</v>
      </c>
      <c r="G178" s="28">
        <f t="shared" si="85"/>
        <v>1.6627461051495194E-3</v>
      </c>
      <c r="H178" s="92">
        <f t="shared" si="86"/>
        <v>1</v>
      </c>
      <c r="I178" s="9">
        <f t="shared" si="90"/>
        <v>-2687392</v>
      </c>
      <c r="J178" s="2">
        <f t="shared" si="95"/>
        <v>0</v>
      </c>
      <c r="K178" s="50">
        <f t="shared" si="91"/>
        <v>1086617</v>
      </c>
      <c r="L178" s="99">
        <f t="shared" si="96"/>
        <v>-69875</v>
      </c>
      <c r="M178" s="2">
        <f t="shared" si="97"/>
        <v>0</v>
      </c>
      <c r="N178" s="50">
        <f t="shared" si="98"/>
        <v>26409</v>
      </c>
      <c r="P178" s="57">
        <f t="shared" si="87"/>
        <v>1.7055641831902186E-6</v>
      </c>
      <c r="Q178" s="56">
        <f t="shared" si="88"/>
        <v>5.5646745975261531</v>
      </c>
      <c r="R178" s="56">
        <f t="shared" si="89"/>
        <v>0</v>
      </c>
      <c r="S178" s="138">
        <f t="shared" si="99"/>
        <v>0</v>
      </c>
      <c r="T178" s="148"/>
      <c r="U178" s="149"/>
      <c r="V178" s="128"/>
      <c r="W178" s="149"/>
      <c r="X178" s="124"/>
    </row>
    <row r="179" spans="2:24" x14ac:dyDescent="0.25">
      <c r="B179" s="11">
        <v>175</v>
      </c>
      <c r="C179" s="21">
        <v>44060</v>
      </c>
      <c r="D179" s="11">
        <f t="shared" si="92"/>
        <v>78316</v>
      </c>
      <c r="E179" s="4">
        <f t="shared" si="93"/>
        <v>1113684</v>
      </c>
      <c r="F179" s="68">
        <f t="shared" si="94"/>
        <v>5151.0779826958105</v>
      </c>
      <c r="G179" s="27">
        <f t="shared" si="85"/>
        <v>1.6627461051495194E-3</v>
      </c>
      <c r="H179" s="91">
        <f t="shared" si="86"/>
        <v>1</v>
      </c>
      <c r="I179" s="11">
        <f t="shared" si="90"/>
        <v>-2759007</v>
      </c>
      <c r="J179" s="4">
        <f t="shared" si="95"/>
        <v>0</v>
      </c>
      <c r="K179" s="55">
        <f t="shared" si="91"/>
        <v>1113684</v>
      </c>
      <c r="L179" s="98">
        <f t="shared" si="96"/>
        <v>-71615</v>
      </c>
      <c r="M179" s="4">
        <f t="shared" si="97"/>
        <v>0</v>
      </c>
      <c r="N179" s="55">
        <f t="shared" si="98"/>
        <v>27067</v>
      </c>
      <c r="P179" s="58">
        <f t="shared" si="87"/>
        <v>1.7055641831902186E-6</v>
      </c>
      <c r="Q179" s="59">
        <f t="shared" si="88"/>
        <v>5.686393640790774</v>
      </c>
      <c r="R179" s="59">
        <f t="shared" si="89"/>
        <v>0</v>
      </c>
      <c r="S179" s="144">
        <f t="shared" si="99"/>
        <v>0</v>
      </c>
      <c r="T179" s="150"/>
      <c r="U179" s="19"/>
      <c r="V179" s="127"/>
      <c r="W179" s="19"/>
      <c r="X179" s="125"/>
    </row>
    <row r="180" spans="2:24" x14ac:dyDescent="0.25">
      <c r="B180" s="9">
        <v>176</v>
      </c>
      <c r="C180" s="22">
        <v>44061</v>
      </c>
      <c r="D180" s="9">
        <f t="shared" si="92"/>
        <v>78316</v>
      </c>
      <c r="E180" s="2">
        <f t="shared" si="93"/>
        <v>1141425</v>
      </c>
      <c r="F180" s="67">
        <f t="shared" si="94"/>
        <v>5151.0779826958105</v>
      </c>
      <c r="G180" s="28">
        <f t="shared" si="85"/>
        <v>1.6627461051495194E-3</v>
      </c>
      <c r="H180" s="92">
        <f t="shared" si="86"/>
        <v>1</v>
      </c>
      <c r="I180" s="9">
        <f t="shared" si="90"/>
        <v>-2832406</v>
      </c>
      <c r="J180" s="2">
        <f t="shared" si="95"/>
        <v>0</v>
      </c>
      <c r="K180" s="50">
        <f t="shared" si="91"/>
        <v>1141425</v>
      </c>
      <c r="L180" s="99">
        <f t="shared" si="96"/>
        <v>-73399</v>
      </c>
      <c r="M180" s="2">
        <f t="shared" si="97"/>
        <v>0</v>
      </c>
      <c r="N180" s="50">
        <f t="shared" si="98"/>
        <v>27741</v>
      </c>
      <c r="P180" s="57">
        <f t="shared" si="87"/>
        <v>1.7055641831902186E-6</v>
      </c>
      <c r="Q180" s="56">
        <f t="shared" si="88"/>
        <v>5.8111437260270034</v>
      </c>
      <c r="R180" s="56">
        <f t="shared" si="89"/>
        <v>0</v>
      </c>
      <c r="S180" s="138">
        <f t="shared" si="99"/>
        <v>0</v>
      </c>
      <c r="T180" s="148"/>
      <c r="U180" s="149"/>
      <c r="V180" s="128"/>
      <c r="W180" s="149"/>
      <c r="X180" s="124"/>
    </row>
    <row r="181" spans="2:24" x14ac:dyDescent="0.25">
      <c r="B181" s="11">
        <v>177</v>
      </c>
      <c r="C181" s="21">
        <v>44062</v>
      </c>
      <c r="D181" s="11">
        <f t="shared" si="92"/>
        <v>78316</v>
      </c>
      <c r="E181" s="4">
        <f t="shared" si="93"/>
        <v>1169857</v>
      </c>
      <c r="F181" s="68">
        <f t="shared" si="94"/>
        <v>5151.0779826958105</v>
      </c>
      <c r="G181" s="27">
        <f t="shared" si="85"/>
        <v>1.6627461051495194E-3</v>
      </c>
      <c r="H181" s="91">
        <f t="shared" si="86"/>
        <v>1</v>
      </c>
      <c r="I181" s="11">
        <f t="shared" si="90"/>
        <v>-2907634</v>
      </c>
      <c r="J181" s="4">
        <f t="shared" si="95"/>
        <v>0</v>
      </c>
      <c r="K181" s="55">
        <f t="shared" si="91"/>
        <v>1169857</v>
      </c>
      <c r="L181" s="98">
        <f t="shared" si="96"/>
        <v>-75228</v>
      </c>
      <c r="M181" s="4">
        <f t="shared" si="97"/>
        <v>0</v>
      </c>
      <c r="N181" s="55">
        <f t="shared" si="98"/>
        <v>28432</v>
      </c>
      <c r="P181" s="58">
        <f t="shared" si="87"/>
        <v>1.7055641831902186E-6</v>
      </c>
      <c r="Q181" s="59">
        <f t="shared" si="88"/>
        <v>5.9390014286862556</v>
      </c>
      <c r="R181" s="59">
        <f t="shared" si="89"/>
        <v>0</v>
      </c>
      <c r="S181" s="144">
        <f t="shared" si="99"/>
        <v>0</v>
      </c>
      <c r="T181" s="150"/>
      <c r="U181" s="19"/>
      <c r="V181" s="127"/>
      <c r="W181" s="19"/>
      <c r="X181" s="125"/>
    </row>
    <row r="182" spans="2:24" x14ac:dyDescent="0.25">
      <c r="B182" s="9">
        <v>178</v>
      </c>
      <c r="C182" s="22">
        <v>44063</v>
      </c>
      <c r="D182" s="9">
        <f t="shared" si="92"/>
        <v>78316</v>
      </c>
      <c r="E182" s="2">
        <f t="shared" si="93"/>
        <v>1198998</v>
      </c>
      <c r="F182" s="67">
        <f t="shared" si="94"/>
        <v>5151.0779826958105</v>
      </c>
      <c r="G182" s="28">
        <f t="shared" si="85"/>
        <v>1.6627461051495194E-3</v>
      </c>
      <c r="H182" s="92">
        <f t="shared" si="86"/>
        <v>1</v>
      </c>
      <c r="I182" s="9">
        <f t="shared" si="90"/>
        <v>-2984735</v>
      </c>
      <c r="J182" s="2">
        <f t="shared" si="95"/>
        <v>0</v>
      </c>
      <c r="K182" s="50">
        <f t="shared" si="91"/>
        <v>1198998</v>
      </c>
      <c r="L182" s="99">
        <f t="shared" si="96"/>
        <v>-77101</v>
      </c>
      <c r="M182" s="2">
        <f t="shared" si="97"/>
        <v>0</v>
      </c>
      <c r="N182" s="50">
        <f t="shared" si="98"/>
        <v>29141</v>
      </c>
      <c r="P182" s="57">
        <f t="shared" si="87"/>
        <v>1.7055641831902186E-6</v>
      </c>
      <c r="Q182" s="56">
        <f t="shared" si="88"/>
        <v>6.070045135853734</v>
      </c>
      <c r="R182" s="56">
        <f t="shared" si="89"/>
        <v>0</v>
      </c>
      <c r="S182" s="138">
        <f t="shared" si="99"/>
        <v>0</v>
      </c>
      <c r="T182" s="148"/>
      <c r="U182" s="149"/>
      <c r="V182" s="128"/>
      <c r="W182" s="149"/>
      <c r="X182" s="124"/>
    </row>
    <row r="183" spans="2:24" x14ac:dyDescent="0.25">
      <c r="B183" s="11">
        <v>179</v>
      </c>
      <c r="C183" s="21">
        <v>44064</v>
      </c>
      <c r="D183" s="11">
        <f t="shared" si="92"/>
        <v>78316</v>
      </c>
      <c r="E183" s="4">
        <f t="shared" si="93"/>
        <v>1228864</v>
      </c>
      <c r="F183" s="68">
        <f t="shared" si="94"/>
        <v>5151.0779826958105</v>
      </c>
      <c r="G183" s="27">
        <f t="shared" si="85"/>
        <v>1.6627461051495194E-3</v>
      </c>
      <c r="H183" s="91">
        <f t="shared" si="86"/>
        <v>1</v>
      </c>
      <c r="I183" s="11">
        <f t="shared" si="90"/>
        <v>-3063757</v>
      </c>
      <c r="J183" s="4">
        <f t="shared" si="95"/>
        <v>0</v>
      </c>
      <c r="K183" s="55">
        <f t="shared" si="91"/>
        <v>1228864</v>
      </c>
      <c r="L183" s="98">
        <f t="shared" si="96"/>
        <v>-79022</v>
      </c>
      <c r="M183" s="4">
        <f t="shared" si="97"/>
        <v>0</v>
      </c>
      <c r="N183" s="55">
        <f t="shared" si="98"/>
        <v>29866</v>
      </c>
      <c r="P183" s="58">
        <f t="shared" ref="P183:P204" si="100">R$17*((1+P$17-Q$17)*(1+P$17+S$17)-Q$17)</f>
        <v>1.7055641831902186E-6</v>
      </c>
      <c r="Q183" s="59">
        <f t="shared" ref="Q183:Q204" si="101">(1+P$17-Q$17)*(1+P$17+S$17)-R$17*((S$17*K182)+((I182+J182)*(1+P$17+S$17)))</f>
        <v>6.2043516470119489</v>
      </c>
      <c r="R183" s="59">
        <f t="shared" ref="R183:R204" si="102">-J182*(1+P$17+S$17)</f>
        <v>0</v>
      </c>
      <c r="S183" s="144">
        <f t="shared" si="99"/>
        <v>0</v>
      </c>
      <c r="T183" s="150"/>
      <c r="U183" s="19"/>
      <c r="V183" s="127"/>
      <c r="W183" s="19"/>
      <c r="X183" s="125"/>
    </row>
    <row r="184" spans="2:24" x14ac:dyDescent="0.25">
      <c r="B184" s="9">
        <v>180</v>
      </c>
      <c r="C184" s="22">
        <v>44065</v>
      </c>
      <c r="D184" s="9">
        <f t="shared" si="92"/>
        <v>78316</v>
      </c>
      <c r="E184" s="2">
        <f t="shared" si="93"/>
        <v>1259474</v>
      </c>
      <c r="F184" s="67">
        <f t="shared" si="94"/>
        <v>5151.0779826958105</v>
      </c>
      <c r="G184" s="28">
        <f t="shared" si="85"/>
        <v>1.6627461051495194E-3</v>
      </c>
      <c r="H184" s="92">
        <f t="shared" si="86"/>
        <v>1</v>
      </c>
      <c r="I184" s="9">
        <f t="shared" si="90"/>
        <v>-3144747</v>
      </c>
      <c r="J184" s="2">
        <f t="shared" si="95"/>
        <v>0</v>
      </c>
      <c r="K184" s="50">
        <f t="shared" si="91"/>
        <v>1259474</v>
      </c>
      <c r="L184" s="99">
        <f t="shared" si="96"/>
        <v>-80990</v>
      </c>
      <c r="M184" s="2">
        <f t="shared" si="97"/>
        <v>0</v>
      </c>
      <c r="N184" s="50">
        <f t="shared" si="98"/>
        <v>30610</v>
      </c>
      <c r="P184" s="57">
        <f t="shared" si="100"/>
        <v>1.7055641831902186E-6</v>
      </c>
      <c r="Q184" s="56">
        <f t="shared" si="101"/>
        <v>6.3420043360852851</v>
      </c>
      <c r="R184" s="56">
        <f t="shared" si="102"/>
        <v>0</v>
      </c>
      <c r="S184" s="138">
        <f t="shared" si="99"/>
        <v>0</v>
      </c>
      <c r="T184" s="148"/>
      <c r="U184" s="149"/>
      <c r="V184" s="128"/>
      <c r="W184" s="149"/>
      <c r="X184" s="124"/>
    </row>
    <row r="185" spans="2:24" x14ac:dyDescent="0.25">
      <c r="B185" s="11">
        <v>181</v>
      </c>
      <c r="C185" s="21">
        <v>44066</v>
      </c>
      <c r="D185" s="11">
        <f t="shared" si="92"/>
        <v>78316</v>
      </c>
      <c r="E185" s="4">
        <f t="shared" si="93"/>
        <v>1290847</v>
      </c>
      <c r="F185" s="68">
        <f t="shared" si="94"/>
        <v>5151.0779826958105</v>
      </c>
      <c r="G185" s="27">
        <f t="shared" si="85"/>
        <v>1.6627461051495194E-3</v>
      </c>
      <c r="H185" s="91">
        <f t="shared" si="86"/>
        <v>1</v>
      </c>
      <c r="I185" s="11">
        <f t="shared" si="90"/>
        <v>-3227755</v>
      </c>
      <c r="J185" s="4">
        <f t="shared" si="95"/>
        <v>0</v>
      </c>
      <c r="K185" s="55">
        <f t="shared" si="91"/>
        <v>1290847</v>
      </c>
      <c r="L185" s="98">
        <f t="shared" si="96"/>
        <v>-83008</v>
      </c>
      <c r="M185" s="4">
        <f t="shared" si="97"/>
        <v>0</v>
      </c>
      <c r="N185" s="55">
        <f t="shared" si="98"/>
        <v>31373</v>
      </c>
      <c r="P185" s="58">
        <f t="shared" si="100"/>
        <v>1.7055641831902186E-6</v>
      </c>
      <c r="Q185" s="59">
        <f t="shared" si="101"/>
        <v>6.4830852134265253</v>
      </c>
      <c r="R185" s="59">
        <f t="shared" si="102"/>
        <v>0</v>
      </c>
      <c r="S185" s="144">
        <f t="shared" si="99"/>
        <v>0</v>
      </c>
      <c r="T185" s="150"/>
      <c r="U185" s="19"/>
      <c r="V185" s="127"/>
      <c r="W185" s="19"/>
      <c r="X185" s="125"/>
    </row>
    <row r="186" spans="2:24" x14ac:dyDescent="0.25">
      <c r="B186" s="9">
        <v>182</v>
      </c>
      <c r="C186" s="22">
        <v>44067</v>
      </c>
      <c r="D186" s="9">
        <f t="shared" si="92"/>
        <v>78316</v>
      </c>
      <c r="E186" s="2">
        <f t="shared" si="93"/>
        <v>1323001</v>
      </c>
      <c r="F186" s="67">
        <f t="shared" si="94"/>
        <v>5151.0779826958105</v>
      </c>
      <c r="G186" s="28">
        <f t="shared" si="85"/>
        <v>1.6627461051495194E-3</v>
      </c>
      <c r="H186" s="92">
        <f t="shared" si="86"/>
        <v>1</v>
      </c>
      <c r="I186" s="9">
        <f t="shared" si="90"/>
        <v>-3312830</v>
      </c>
      <c r="J186" s="2">
        <f t="shared" si="95"/>
        <v>0</v>
      </c>
      <c r="K186" s="50">
        <f t="shared" si="91"/>
        <v>1323001</v>
      </c>
      <c r="L186" s="99">
        <f t="shared" si="96"/>
        <v>-85075</v>
      </c>
      <c r="M186" s="2">
        <f t="shared" si="97"/>
        <v>0</v>
      </c>
      <c r="N186" s="50">
        <f t="shared" si="98"/>
        <v>32154</v>
      </c>
      <c r="P186" s="57">
        <f t="shared" si="100"/>
        <v>1.7055641831902186E-6</v>
      </c>
      <c r="Q186" s="56">
        <f t="shared" si="101"/>
        <v>6.6276813882431806</v>
      </c>
      <c r="R186" s="56">
        <f t="shared" si="102"/>
        <v>0</v>
      </c>
      <c r="S186" s="138">
        <f t="shared" si="99"/>
        <v>0</v>
      </c>
      <c r="T186" s="148"/>
      <c r="U186" s="149"/>
      <c r="V186" s="128"/>
      <c r="W186" s="149"/>
      <c r="X186" s="124"/>
    </row>
    <row r="187" spans="2:24" x14ac:dyDescent="0.25">
      <c r="B187" s="11">
        <v>183</v>
      </c>
      <c r="C187" s="21">
        <v>44068</v>
      </c>
      <c r="D187" s="11">
        <f t="shared" si="92"/>
        <v>78316</v>
      </c>
      <c r="E187" s="4">
        <f t="shared" si="93"/>
        <v>1355956</v>
      </c>
      <c r="F187" s="68">
        <f t="shared" si="94"/>
        <v>5151.0779826958105</v>
      </c>
      <c r="G187" s="27">
        <f t="shared" si="85"/>
        <v>1.6627461051495194E-3</v>
      </c>
      <c r="H187" s="91">
        <f t="shared" si="86"/>
        <v>1</v>
      </c>
      <c r="I187" s="11">
        <f t="shared" si="90"/>
        <v>-3400025</v>
      </c>
      <c r="J187" s="4">
        <f t="shared" si="95"/>
        <v>0</v>
      </c>
      <c r="K187" s="55">
        <f t="shared" si="91"/>
        <v>1355956</v>
      </c>
      <c r="L187" s="98">
        <f t="shared" si="96"/>
        <v>-87195</v>
      </c>
      <c r="M187" s="4">
        <f t="shared" si="97"/>
        <v>0</v>
      </c>
      <c r="N187" s="55">
        <f t="shared" si="98"/>
        <v>32955</v>
      </c>
      <c r="P187" s="58">
        <f t="shared" si="100"/>
        <v>1.7055641831902186E-6</v>
      </c>
      <c r="Q187" s="59">
        <f t="shared" si="101"/>
        <v>6.77587815810897</v>
      </c>
      <c r="R187" s="59">
        <f t="shared" si="102"/>
        <v>0</v>
      </c>
      <c r="S187" s="144">
        <f t="shared" si="99"/>
        <v>0</v>
      </c>
      <c r="T187" s="150"/>
      <c r="U187" s="19"/>
      <c r="V187" s="127"/>
      <c r="W187" s="19"/>
      <c r="X187" s="125"/>
    </row>
    <row r="188" spans="2:24" x14ac:dyDescent="0.25">
      <c r="B188" s="9">
        <v>184</v>
      </c>
      <c r="C188" s="22">
        <v>44069</v>
      </c>
      <c r="D188" s="9">
        <f t="shared" si="92"/>
        <v>78316</v>
      </c>
      <c r="E188" s="2">
        <f t="shared" si="93"/>
        <v>1389732</v>
      </c>
      <c r="F188" s="67">
        <f t="shared" si="94"/>
        <v>5151.0779826958105</v>
      </c>
      <c r="G188" s="28">
        <f t="shared" si="85"/>
        <v>1.6627461051495194E-3</v>
      </c>
      <c r="H188" s="92">
        <f t="shared" si="86"/>
        <v>1</v>
      </c>
      <c r="I188" s="9">
        <f t="shared" si="90"/>
        <v>-3489391</v>
      </c>
      <c r="J188" s="2">
        <f t="shared" si="95"/>
        <v>0</v>
      </c>
      <c r="K188" s="50">
        <f t="shared" si="91"/>
        <v>1389732</v>
      </c>
      <c r="L188" s="99">
        <f t="shared" si="96"/>
        <v>-89366</v>
      </c>
      <c r="M188" s="2">
        <f t="shared" si="97"/>
        <v>0</v>
      </c>
      <c r="N188" s="50">
        <f t="shared" si="98"/>
        <v>33776</v>
      </c>
      <c r="P188" s="57">
        <f t="shared" si="100"/>
        <v>1.7055641831902186E-6</v>
      </c>
      <c r="Q188" s="56">
        <f t="shared" si="101"/>
        <v>6.9277678431016785</v>
      </c>
      <c r="R188" s="56">
        <f t="shared" si="102"/>
        <v>0</v>
      </c>
      <c r="S188" s="138">
        <f t="shared" si="99"/>
        <v>0</v>
      </c>
      <c r="T188" s="148"/>
      <c r="U188" s="149"/>
      <c r="V188" s="128"/>
      <c r="W188" s="149"/>
      <c r="X188" s="124"/>
    </row>
    <row r="189" spans="2:24" x14ac:dyDescent="0.25">
      <c r="B189" s="11">
        <v>185</v>
      </c>
      <c r="C189" s="21">
        <v>44070</v>
      </c>
      <c r="D189" s="11">
        <f t="shared" si="92"/>
        <v>78316</v>
      </c>
      <c r="E189" s="4">
        <f t="shared" si="93"/>
        <v>1424350</v>
      </c>
      <c r="F189" s="68">
        <f t="shared" si="94"/>
        <v>5151.0779826958105</v>
      </c>
      <c r="G189" s="27">
        <f t="shared" si="85"/>
        <v>1.6627461051495194E-3</v>
      </c>
      <c r="H189" s="91">
        <f t="shared" si="86"/>
        <v>1</v>
      </c>
      <c r="I189" s="11">
        <f t="shared" si="90"/>
        <v>-3580984</v>
      </c>
      <c r="J189" s="4">
        <f t="shared" si="95"/>
        <v>0</v>
      </c>
      <c r="K189" s="55">
        <f t="shared" si="91"/>
        <v>1424350</v>
      </c>
      <c r="L189" s="98">
        <f t="shared" si="96"/>
        <v>-91593</v>
      </c>
      <c r="M189" s="4">
        <f t="shared" si="97"/>
        <v>0</v>
      </c>
      <c r="N189" s="55">
        <f t="shared" si="98"/>
        <v>34618</v>
      </c>
      <c r="P189" s="58">
        <f t="shared" si="100"/>
        <v>1.7055641831902186E-6</v>
      </c>
      <c r="Q189" s="59">
        <f t="shared" si="101"/>
        <v>7.0834393640626079</v>
      </c>
      <c r="R189" s="59">
        <f t="shared" si="102"/>
        <v>0</v>
      </c>
      <c r="S189" s="144">
        <f t="shared" si="99"/>
        <v>0</v>
      </c>
      <c r="T189" s="150"/>
      <c r="U189" s="19"/>
      <c r="V189" s="127"/>
      <c r="W189" s="19"/>
      <c r="X189" s="125"/>
    </row>
    <row r="190" spans="2:24" x14ac:dyDescent="0.25">
      <c r="B190" s="9">
        <v>186</v>
      </c>
      <c r="C190" s="22">
        <v>44071</v>
      </c>
      <c r="D190" s="9">
        <f t="shared" si="92"/>
        <v>78316</v>
      </c>
      <c r="E190" s="2">
        <f t="shared" si="93"/>
        <v>1459830</v>
      </c>
      <c r="F190" s="67">
        <f t="shared" si="94"/>
        <v>5151.0779826958105</v>
      </c>
      <c r="G190" s="28">
        <f t="shared" si="85"/>
        <v>1.6627461051495194E-3</v>
      </c>
      <c r="H190" s="92">
        <f t="shared" si="86"/>
        <v>1</v>
      </c>
      <c r="I190" s="9">
        <f t="shared" si="90"/>
        <v>-3674858</v>
      </c>
      <c r="J190" s="2">
        <f t="shared" si="95"/>
        <v>0</v>
      </c>
      <c r="K190" s="50">
        <f t="shared" si="91"/>
        <v>1459830</v>
      </c>
      <c r="L190" s="99">
        <f t="shared" si="96"/>
        <v>-93874</v>
      </c>
      <c r="M190" s="2">
        <f t="shared" si="97"/>
        <v>0</v>
      </c>
      <c r="N190" s="50">
        <f t="shared" si="98"/>
        <v>35480</v>
      </c>
      <c r="P190" s="57">
        <f t="shared" si="100"/>
        <v>1.7055641831902186E-6</v>
      </c>
      <c r="Q190" s="56">
        <f t="shared" si="101"/>
        <v>7.2429902519398155</v>
      </c>
      <c r="R190" s="56">
        <f t="shared" si="102"/>
        <v>0</v>
      </c>
      <c r="S190" s="138">
        <f t="shared" si="99"/>
        <v>0</v>
      </c>
      <c r="T190" s="148"/>
      <c r="U190" s="149"/>
      <c r="V190" s="128"/>
      <c r="W190" s="149"/>
      <c r="X190" s="124"/>
    </row>
    <row r="191" spans="2:24" x14ac:dyDescent="0.25">
      <c r="B191" s="11">
        <v>187</v>
      </c>
      <c r="C191" s="21">
        <v>44072</v>
      </c>
      <c r="D191" s="11">
        <f t="shared" si="92"/>
        <v>78316</v>
      </c>
      <c r="E191" s="4">
        <f t="shared" si="93"/>
        <v>1496194</v>
      </c>
      <c r="F191" s="68">
        <f t="shared" si="94"/>
        <v>5151.0779826958105</v>
      </c>
      <c r="G191" s="27">
        <f t="shared" si="85"/>
        <v>1.6627461051495194E-3</v>
      </c>
      <c r="H191" s="91">
        <f t="shared" si="86"/>
        <v>1</v>
      </c>
      <c r="I191" s="11">
        <f t="shared" si="90"/>
        <v>-3771070</v>
      </c>
      <c r="J191" s="4">
        <f t="shared" si="95"/>
        <v>0</v>
      </c>
      <c r="K191" s="55">
        <f t="shared" si="91"/>
        <v>1496194</v>
      </c>
      <c r="L191" s="98">
        <f t="shared" si="96"/>
        <v>-96212</v>
      </c>
      <c r="M191" s="4">
        <f t="shared" si="97"/>
        <v>0</v>
      </c>
      <c r="N191" s="55">
        <f t="shared" si="98"/>
        <v>36364</v>
      </c>
      <c r="P191" s="58">
        <f t="shared" si="100"/>
        <v>1.7055641831902186E-6</v>
      </c>
      <c r="Q191" s="59">
        <f t="shared" si="101"/>
        <v>7.4065145264293264</v>
      </c>
      <c r="R191" s="59">
        <f t="shared" si="102"/>
        <v>0</v>
      </c>
      <c r="S191" s="144">
        <f t="shared" si="99"/>
        <v>0</v>
      </c>
      <c r="T191" s="150"/>
      <c r="U191" s="19"/>
      <c r="V191" s="127"/>
      <c r="W191" s="19"/>
      <c r="X191" s="125"/>
    </row>
    <row r="192" spans="2:24" x14ac:dyDescent="0.25">
      <c r="B192" s="9">
        <v>188</v>
      </c>
      <c r="C192" s="22">
        <v>44073</v>
      </c>
      <c r="D192" s="9">
        <f t="shared" si="92"/>
        <v>78316</v>
      </c>
      <c r="E192" s="2">
        <f t="shared" si="93"/>
        <v>1533464</v>
      </c>
      <c r="F192" s="67">
        <f t="shared" si="94"/>
        <v>5151.0779826958105</v>
      </c>
      <c r="G192" s="28">
        <f t="shared" si="85"/>
        <v>1.6627461051495194E-3</v>
      </c>
      <c r="H192" s="92">
        <f t="shared" si="86"/>
        <v>1</v>
      </c>
      <c r="I192" s="9">
        <f t="shared" si="90"/>
        <v>-3869679</v>
      </c>
      <c r="J192" s="2">
        <f t="shared" si="95"/>
        <v>0</v>
      </c>
      <c r="K192" s="50">
        <f t="shared" si="91"/>
        <v>1533464</v>
      </c>
      <c r="L192" s="99">
        <f t="shared" si="96"/>
        <v>-98609</v>
      </c>
      <c r="M192" s="2">
        <f t="shared" si="97"/>
        <v>0</v>
      </c>
      <c r="N192" s="50">
        <f t="shared" si="98"/>
        <v>37270</v>
      </c>
      <c r="P192" s="57">
        <f t="shared" si="100"/>
        <v>1.7055641831902186E-6</v>
      </c>
      <c r="Q192" s="56">
        <f t="shared" si="101"/>
        <v>7.5741115301129884</v>
      </c>
      <c r="R192" s="56">
        <f t="shared" si="102"/>
        <v>0</v>
      </c>
      <c r="S192" s="138">
        <f t="shared" si="99"/>
        <v>0</v>
      </c>
      <c r="T192" s="148"/>
      <c r="U192" s="149"/>
      <c r="V192" s="128"/>
      <c r="W192" s="149"/>
      <c r="X192" s="124"/>
    </row>
    <row r="193" spans="2:24" x14ac:dyDescent="0.25">
      <c r="B193" s="11">
        <v>189</v>
      </c>
      <c r="C193" s="21">
        <v>44074</v>
      </c>
      <c r="D193" s="11">
        <f t="shared" si="92"/>
        <v>78316</v>
      </c>
      <c r="E193" s="4">
        <f t="shared" si="93"/>
        <v>1571662</v>
      </c>
      <c r="F193" s="68">
        <f t="shared" si="94"/>
        <v>5151.0779826958105</v>
      </c>
      <c r="G193" s="27">
        <f t="shared" si="85"/>
        <v>1.6627461051495194E-3</v>
      </c>
      <c r="H193" s="91">
        <f t="shared" si="86"/>
        <v>1</v>
      </c>
      <c r="I193" s="11">
        <f t="shared" ref="I193:I204" si="103">INT((S$17*K193+I192)/(1+R$17*J193))</f>
        <v>-3970744</v>
      </c>
      <c r="J193" s="4">
        <f t="shared" si="95"/>
        <v>0</v>
      </c>
      <c r="K193" s="55">
        <f t="shared" ref="K193:K204" si="104">INT((Q$17*J193+K192)/(1+P$17+S$17))</f>
        <v>1571662</v>
      </c>
      <c r="L193" s="98">
        <f t="shared" si="96"/>
        <v>-101065</v>
      </c>
      <c r="M193" s="4">
        <f t="shared" si="97"/>
        <v>0</v>
      </c>
      <c r="N193" s="55">
        <f t="shared" si="98"/>
        <v>38198</v>
      </c>
      <c r="P193" s="58">
        <f t="shared" si="100"/>
        <v>1.7055641831902186E-6</v>
      </c>
      <c r="Q193" s="59">
        <f t="shared" si="101"/>
        <v>7.7458840048091364</v>
      </c>
      <c r="R193" s="59">
        <f t="shared" si="102"/>
        <v>0</v>
      </c>
      <c r="S193" s="144">
        <f t="shared" si="99"/>
        <v>0</v>
      </c>
      <c r="T193" s="150"/>
      <c r="U193" s="19"/>
      <c r="V193" s="127"/>
      <c r="W193" s="19"/>
      <c r="X193" s="125"/>
    </row>
    <row r="194" spans="2:24" x14ac:dyDescent="0.25">
      <c r="B194" s="9">
        <v>190</v>
      </c>
      <c r="C194" s="22">
        <v>44075</v>
      </c>
      <c r="D194" s="9">
        <f t="shared" si="92"/>
        <v>78316</v>
      </c>
      <c r="E194" s="2">
        <f t="shared" si="93"/>
        <v>1610811</v>
      </c>
      <c r="F194" s="67">
        <f t="shared" si="94"/>
        <v>5151.0779826958105</v>
      </c>
      <c r="G194" s="28">
        <f t="shared" si="85"/>
        <v>1.6627461051495194E-3</v>
      </c>
      <c r="H194" s="92">
        <f t="shared" si="86"/>
        <v>1</v>
      </c>
      <c r="I194" s="9">
        <f t="shared" si="103"/>
        <v>-4074327</v>
      </c>
      <c r="J194" s="2">
        <f t="shared" si="95"/>
        <v>0</v>
      </c>
      <c r="K194" s="50">
        <f t="shared" si="104"/>
        <v>1610811</v>
      </c>
      <c r="L194" s="99">
        <f t="shared" si="96"/>
        <v>-103583</v>
      </c>
      <c r="M194" s="2">
        <f t="shared" si="97"/>
        <v>0</v>
      </c>
      <c r="N194" s="50">
        <f t="shared" si="98"/>
        <v>39149</v>
      </c>
      <c r="P194" s="57">
        <f t="shared" si="100"/>
        <v>1.7055641831902186E-6</v>
      </c>
      <c r="Q194" s="56">
        <f t="shared" si="101"/>
        <v>7.9219346923360998</v>
      </c>
      <c r="R194" s="56">
        <f t="shared" si="102"/>
        <v>0</v>
      </c>
      <c r="S194" s="138">
        <f t="shared" si="99"/>
        <v>0</v>
      </c>
      <c r="T194" s="148"/>
      <c r="U194" s="149"/>
      <c r="V194" s="128"/>
      <c r="W194" s="149"/>
      <c r="X194" s="124"/>
    </row>
    <row r="195" spans="2:24" x14ac:dyDescent="0.25">
      <c r="B195" s="11">
        <v>191</v>
      </c>
      <c r="C195" s="21">
        <v>44076</v>
      </c>
      <c r="D195" s="11">
        <f t="shared" si="92"/>
        <v>78316</v>
      </c>
      <c r="E195" s="4">
        <f t="shared" si="93"/>
        <v>1650936</v>
      </c>
      <c r="F195" s="68">
        <f t="shared" si="94"/>
        <v>5151.0779826958105</v>
      </c>
      <c r="G195" s="27">
        <f t="shared" si="85"/>
        <v>1.6627461051495194E-3</v>
      </c>
      <c r="H195" s="91">
        <f t="shared" si="86"/>
        <v>1</v>
      </c>
      <c r="I195" s="11">
        <f t="shared" si="103"/>
        <v>-4180490</v>
      </c>
      <c r="J195" s="4">
        <f t="shared" si="95"/>
        <v>0</v>
      </c>
      <c r="K195" s="55">
        <f t="shared" si="104"/>
        <v>1650936</v>
      </c>
      <c r="L195" s="98">
        <f t="shared" si="96"/>
        <v>-106163</v>
      </c>
      <c r="M195" s="4">
        <f t="shared" si="97"/>
        <v>0</v>
      </c>
      <c r="N195" s="55">
        <f t="shared" si="98"/>
        <v>40125</v>
      </c>
      <c r="P195" s="58">
        <f t="shared" si="100"/>
        <v>1.7055641831902186E-6</v>
      </c>
      <c r="Q195" s="59">
        <f t="shared" si="101"/>
        <v>8.1023715453824874</v>
      </c>
      <c r="R195" s="59">
        <f t="shared" si="102"/>
        <v>0</v>
      </c>
      <c r="S195" s="144">
        <f t="shared" si="99"/>
        <v>0</v>
      </c>
      <c r="T195" s="150"/>
      <c r="U195" s="19"/>
      <c r="V195" s="127"/>
      <c r="W195" s="19"/>
      <c r="X195" s="125"/>
    </row>
    <row r="196" spans="2:24" x14ac:dyDescent="0.25">
      <c r="B196" s="9">
        <v>192</v>
      </c>
      <c r="C196" s="22">
        <v>44077</v>
      </c>
      <c r="D196" s="9">
        <f t="shared" si="92"/>
        <v>78316</v>
      </c>
      <c r="E196" s="2">
        <f t="shared" si="93"/>
        <v>1692060</v>
      </c>
      <c r="F196" s="67">
        <f t="shared" si="94"/>
        <v>5151.0779826958105</v>
      </c>
      <c r="G196" s="28">
        <f t="shared" ref="G196:G204" si="105">D196/U$3</f>
        <v>1.6627461051495194E-3</v>
      </c>
      <c r="H196" s="92">
        <f t="shared" si="86"/>
        <v>1</v>
      </c>
      <c r="I196" s="9">
        <f t="shared" si="103"/>
        <v>-4289298</v>
      </c>
      <c r="J196" s="2">
        <f t="shared" si="95"/>
        <v>0</v>
      </c>
      <c r="K196" s="50">
        <f t="shared" si="104"/>
        <v>1692060</v>
      </c>
      <c r="L196" s="99">
        <f t="shared" si="96"/>
        <v>-108808</v>
      </c>
      <c r="M196" s="2">
        <f t="shared" si="97"/>
        <v>0</v>
      </c>
      <c r="N196" s="50">
        <f t="shared" si="98"/>
        <v>41124</v>
      </c>
      <c r="P196" s="57">
        <f t="shared" si="100"/>
        <v>1.7055641831902186E-6</v>
      </c>
      <c r="Q196" s="56">
        <f t="shared" si="101"/>
        <v>8.2873027406679984</v>
      </c>
      <c r="R196" s="56">
        <f t="shared" si="102"/>
        <v>0</v>
      </c>
      <c r="S196" s="138">
        <f t="shared" si="99"/>
        <v>0</v>
      </c>
      <c r="T196" s="148"/>
      <c r="U196" s="149"/>
      <c r="V196" s="128"/>
      <c r="W196" s="149"/>
      <c r="X196" s="124"/>
    </row>
    <row r="197" spans="2:24" x14ac:dyDescent="0.25">
      <c r="B197" s="11">
        <v>193</v>
      </c>
      <c r="C197" s="21">
        <v>44078</v>
      </c>
      <c r="D197" s="11">
        <f t="shared" si="92"/>
        <v>78316</v>
      </c>
      <c r="E197" s="4">
        <f t="shared" si="93"/>
        <v>1734209</v>
      </c>
      <c r="F197" s="68">
        <f t="shared" si="94"/>
        <v>5151.0779826958105</v>
      </c>
      <c r="G197" s="27">
        <f t="shared" si="105"/>
        <v>1.6627461051495194E-3</v>
      </c>
      <c r="H197" s="91">
        <f t="shared" ref="H197:H204" si="106">D197/D196</f>
        <v>1</v>
      </c>
      <c r="I197" s="11">
        <f t="shared" si="103"/>
        <v>-4400816</v>
      </c>
      <c r="J197" s="4">
        <f t="shared" si="95"/>
        <v>0</v>
      </c>
      <c r="K197" s="55">
        <f t="shared" si="104"/>
        <v>1734209</v>
      </c>
      <c r="L197" s="98">
        <f t="shared" si="96"/>
        <v>-111518</v>
      </c>
      <c r="M197" s="4">
        <f t="shared" si="97"/>
        <v>0</v>
      </c>
      <c r="N197" s="55">
        <f t="shared" si="98"/>
        <v>42149</v>
      </c>
      <c r="P197" s="58">
        <f t="shared" si="100"/>
        <v>1.7055641831902186E-6</v>
      </c>
      <c r="Q197" s="59">
        <f t="shared" si="101"/>
        <v>8.476841329735965</v>
      </c>
      <c r="R197" s="59">
        <f t="shared" si="102"/>
        <v>0</v>
      </c>
      <c r="S197" s="144">
        <f t="shared" si="99"/>
        <v>0</v>
      </c>
      <c r="T197" s="150"/>
      <c r="U197" s="19"/>
      <c r="V197" s="127"/>
      <c r="W197" s="19"/>
      <c r="X197" s="125"/>
    </row>
    <row r="198" spans="2:24" x14ac:dyDescent="0.25">
      <c r="B198" s="9">
        <v>194</v>
      </c>
      <c r="C198" s="22">
        <v>44079</v>
      </c>
      <c r="D198" s="9">
        <f t="shared" si="92"/>
        <v>78316</v>
      </c>
      <c r="E198" s="2">
        <f t="shared" si="93"/>
        <v>1777407</v>
      </c>
      <c r="F198" s="67">
        <f t="shared" si="94"/>
        <v>5151.0779826958105</v>
      </c>
      <c r="G198" s="28">
        <f t="shared" si="105"/>
        <v>1.6627461051495194E-3</v>
      </c>
      <c r="H198" s="92">
        <f t="shared" si="106"/>
        <v>1</v>
      </c>
      <c r="I198" s="9">
        <f t="shared" si="103"/>
        <v>-4515112</v>
      </c>
      <c r="J198" s="2">
        <f t="shared" si="95"/>
        <v>0</v>
      </c>
      <c r="K198" s="50">
        <f t="shared" si="104"/>
        <v>1777407</v>
      </c>
      <c r="L198" s="99">
        <f t="shared" si="96"/>
        <v>-114296</v>
      </c>
      <c r="M198" s="2">
        <f t="shared" si="97"/>
        <v>0</v>
      </c>
      <c r="N198" s="50">
        <f t="shared" si="98"/>
        <v>43198</v>
      </c>
      <c r="P198" s="57">
        <f t="shared" si="100"/>
        <v>1.7055641831902186E-6</v>
      </c>
      <c r="Q198" s="56">
        <f t="shared" si="101"/>
        <v>8.6711007001763658</v>
      </c>
      <c r="R198" s="56">
        <f t="shared" si="102"/>
        <v>0</v>
      </c>
      <c r="S198" s="138">
        <f t="shared" si="99"/>
        <v>0</v>
      </c>
      <c r="T198" s="148"/>
      <c r="U198" s="149"/>
      <c r="V198" s="128"/>
      <c r="W198" s="149"/>
      <c r="X198" s="124"/>
    </row>
    <row r="199" spans="2:24" x14ac:dyDescent="0.25">
      <c r="B199" s="11">
        <v>195</v>
      </c>
      <c r="C199" s="21">
        <v>44080</v>
      </c>
      <c r="D199" s="11">
        <f t="shared" si="92"/>
        <v>78316</v>
      </c>
      <c r="E199" s="4">
        <f t="shared" si="93"/>
        <v>1821682</v>
      </c>
      <c r="F199" s="68">
        <f t="shared" si="94"/>
        <v>5151.0779826958105</v>
      </c>
      <c r="G199" s="27">
        <f t="shared" si="105"/>
        <v>1.6627461051495194E-3</v>
      </c>
      <c r="H199" s="91">
        <f t="shared" si="106"/>
        <v>1</v>
      </c>
      <c r="I199" s="11">
        <f t="shared" si="103"/>
        <v>-4632255</v>
      </c>
      <c r="J199" s="4">
        <f t="shared" si="95"/>
        <v>0</v>
      </c>
      <c r="K199" s="55">
        <f t="shared" si="104"/>
        <v>1821682</v>
      </c>
      <c r="L199" s="98">
        <f t="shared" si="96"/>
        <v>-117143</v>
      </c>
      <c r="M199" s="4">
        <f t="shared" si="97"/>
        <v>0</v>
      </c>
      <c r="N199" s="55">
        <f t="shared" si="98"/>
        <v>44275</v>
      </c>
      <c r="P199" s="58">
        <f t="shared" si="100"/>
        <v>1.7055641831902186E-6</v>
      </c>
      <c r="Q199" s="59">
        <f t="shared" si="101"/>
        <v>8.8701991144028032</v>
      </c>
      <c r="R199" s="59">
        <f t="shared" si="102"/>
        <v>0</v>
      </c>
      <c r="S199" s="144">
        <f t="shared" si="99"/>
        <v>0</v>
      </c>
      <c r="T199" s="150"/>
      <c r="U199" s="19"/>
      <c r="V199" s="127"/>
      <c r="W199" s="19"/>
      <c r="X199" s="125"/>
    </row>
    <row r="200" spans="2:24" x14ac:dyDescent="0.25">
      <c r="B200" s="9">
        <v>196</v>
      </c>
      <c r="C200" s="22">
        <v>44081</v>
      </c>
      <c r="D200" s="9">
        <f t="shared" si="92"/>
        <v>78316</v>
      </c>
      <c r="E200" s="2">
        <f t="shared" si="93"/>
        <v>1867059</v>
      </c>
      <c r="F200" s="67">
        <f t="shared" si="94"/>
        <v>5151.0779826958105</v>
      </c>
      <c r="G200" s="28">
        <f t="shared" si="105"/>
        <v>1.6627461051495194E-3</v>
      </c>
      <c r="H200" s="92">
        <f t="shared" si="106"/>
        <v>1</v>
      </c>
      <c r="I200" s="9">
        <f t="shared" si="103"/>
        <v>-4752316</v>
      </c>
      <c r="J200" s="2">
        <f t="shared" si="95"/>
        <v>0</v>
      </c>
      <c r="K200" s="50">
        <f t="shared" si="104"/>
        <v>1867059</v>
      </c>
      <c r="L200" s="99">
        <f t="shared" si="96"/>
        <v>-120061</v>
      </c>
      <c r="M200" s="2">
        <f t="shared" si="97"/>
        <v>0</v>
      </c>
      <c r="N200" s="50">
        <f t="shared" si="98"/>
        <v>45377</v>
      </c>
      <c r="P200" s="57">
        <f t="shared" si="100"/>
        <v>1.7055641831902186E-6</v>
      </c>
      <c r="Q200" s="56">
        <f t="shared" si="101"/>
        <v>9.0742569825093202</v>
      </c>
      <c r="R200" s="56">
        <f t="shared" si="102"/>
        <v>0</v>
      </c>
      <c r="S200" s="138">
        <f t="shared" si="99"/>
        <v>0</v>
      </c>
      <c r="T200" s="148"/>
      <c r="U200" s="149"/>
      <c r="V200" s="128"/>
      <c r="W200" s="149"/>
      <c r="X200" s="124"/>
    </row>
    <row r="201" spans="2:24" x14ac:dyDescent="0.25">
      <c r="B201" s="11">
        <v>197</v>
      </c>
      <c r="C201" s="21">
        <v>44082</v>
      </c>
      <c r="D201" s="11">
        <f t="shared" si="92"/>
        <v>78316</v>
      </c>
      <c r="E201" s="4">
        <f t="shared" si="93"/>
        <v>1913567</v>
      </c>
      <c r="F201" s="68">
        <f t="shared" si="94"/>
        <v>5151.0779826958105</v>
      </c>
      <c r="G201" s="27">
        <f t="shared" si="105"/>
        <v>1.6627461051495194E-3</v>
      </c>
      <c r="H201" s="91">
        <f t="shared" si="106"/>
        <v>1</v>
      </c>
      <c r="I201" s="11">
        <f t="shared" si="103"/>
        <v>-4875367</v>
      </c>
      <c r="J201" s="4">
        <f t="shared" si="95"/>
        <v>0</v>
      </c>
      <c r="K201" s="55">
        <f t="shared" si="104"/>
        <v>1913567</v>
      </c>
      <c r="L201" s="98">
        <f t="shared" si="96"/>
        <v>-123051</v>
      </c>
      <c r="M201" s="4">
        <f t="shared" si="97"/>
        <v>0</v>
      </c>
      <c r="N201" s="55">
        <f t="shared" si="98"/>
        <v>46508</v>
      </c>
      <c r="P201" s="58">
        <f t="shared" si="100"/>
        <v>1.7055641831902186E-6</v>
      </c>
      <c r="Q201" s="59">
        <f t="shared" si="101"/>
        <v>9.2833977777797934</v>
      </c>
      <c r="R201" s="59">
        <f t="shared" si="102"/>
        <v>0</v>
      </c>
      <c r="S201" s="144">
        <f t="shared" si="99"/>
        <v>0</v>
      </c>
      <c r="T201" s="150"/>
      <c r="U201" s="19"/>
      <c r="V201" s="127"/>
      <c r="W201" s="19"/>
      <c r="X201" s="125"/>
    </row>
    <row r="202" spans="2:24" x14ac:dyDescent="0.25">
      <c r="B202" s="9">
        <v>198</v>
      </c>
      <c r="C202" s="22">
        <v>44083</v>
      </c>
      <c r="D202" s="9">
        <f t="shared" si="92"/>
        <v>78316</v>
      </c>
      <c r="E202" s="2">
        <f t="shared" si="93"/>
        <v>1961233</v>
      </c>
      <c r="F202" s="67">
        <f t="shared" si="94"/>
        <v>5151.0779826958105</v>
      </c>
      <c r="G202" s="28">
        <f t="shared" si="105"/>
        <v>1.6627461051495194E-3</v>
      </c>
      <c r="H202" s="92">
        <f t="shared" si="106"/>
        <v>1</v>
      </c>
      <c r="I202" s="9">
        <f t="shared" si="103"/>
        <v>-5001484</v>
      </c>
      <c r="J202" s="2">
        <f t="shared" si="95"/>
        <v>0</v>
      </c>
      <c r="K202" s="50">
        <f t="shared" si="104"/>
        <v>1961233</v>
      </c>
      <c r="L202" s="99">
        <f t="shared" si="96"/>
        <v>-126117</v>
      </c>
      <c r="M202" s="2">
        <f t="shared" si="97"/>
        <v>0</v>
      </c>
      <c r="N202" s="50">
        <f t="shared" si="98"/>
        <v>47666</v>
      </c>
      <c r="P202" s="57">
        <f t="shared" si="100"/>
        <v>1.7055641831902186E-6</v>
      </c>
      <c r="Q202" s="56">
        <f t="shared" si="101"/>
        <v>9.4977471211785378</v>
      </c>
      <c r="R202" s="56">
        <f t="shared" si="102"/>
        <v>0</v>
      </c>
      <c r="S202" s="138">
        <f t="shared" si="99"/>
        <v>0</v>
      </c>
      <c r="T202" s="148"/>
      <c r="U202" s="149"/>
      <c r="V202" s="128"/>
      <c r="W202" s="149"/>
      <c r="X202" s="124"/>
    </row>
    <row r="203" spans="2:24" x14ac:dyDescent="0.25">
      <c r="B203" s="11">
        <v>199</v>
      </c>
      <c r="C203" s="21">
        <v>44084</v>
      </c>
      <c r="D203" s="11">
        <f t="shared" si="92"/>
        <v>78316</v>
      </c>
      <c r="E203" s="4">
        <f t="shared" si="93"/>
        <v>2010087</v>
      </c>
      <c r="F203" s="68">
        <f t="shared" si="94"/>
        <v>5151.0779826958105</v>
      </c>
      <c r="G203" s="27">
        <f t="shared" si="105"/>
        <v>1.6627461051495194E-3</v>
      </c>
      <c r="H203" s="91">
        <f t="shared" si="106"/>
        <v>1</v>
      </c>
      <c r="I203" s="11">
        <f t="shared" si="103"/>
        <v>-5130742</v>
      </c>
      <c r="J203" s="4">
        <f t="shared" si="95"/>
        <v>0</v>
      </c>
      <c r="K203" s="55">
        <f t="shared" si="104"/>
        <v>2010087</v>
      </c>
      <c r="L203" s="98">
        <f t="shared" si="96"/>
        <v>-129258</v>
      </c>
      <c r="M203" s="4">
        <f t="shared" si="97"/>
        <v>0</v>
      </c>
      <c r="N203" s="55">
        <f t="shared" si="98"/>
        <v>48854</v>
      </c>
      <c r="P203" s="58">
        <f t="shared" si="100"/>
        <v>1.7055641831902186E-6</v>
      </c>
      <c r="Q203" s="59">
        <f t="shared" si="101"/>
        <v>9.7174372081117397</v>
      </c>
      <c r="R203" s="59">
        <f t="shared" si="102"/>
        <v>0</v>
      </c>
      <c r="S203" s="144">
        <f t="shared" si="99"/>
        <v>0</v>
      </c>
      <c r="T203" s="150"/>
      <c r="U203" s="19"/>
      <c r="V203" s="127"/>
      <c r="W203" s="19"/>
      <c r="X203" s="125"/>
    </row>
    <row r="204" spans="2:24" ht="15.75" thickBot="1" x14ac:dyDescent="0.3">
      <c r="B204" s="80">
        <v>200</v>
      </c>
      <c r="C204" s="81">
        <v>44085</v>
      </c>
      <c r="D204" s="80">
        <f t="shared" si="92"/>
        <v>78316</v>
      </c>
      <c r="E204" s="109">
        <f t="shared" si="93"/>
        <v>2060158</v>
      </c>
      <c r="F204" s="84">
        <f t="shared" si="94"/>
        <v>5151.0779826958105</v>
      </c>
      <c r="G204" s="85">
        <f t="shared" si="105"/>
        <v>1.6627461051495194E-3</v>
      </c>
      <c r="H204" s="96">
        <f t="shared" si="106"/>
        <v>1</v>
      </c>
      <c r="I204" s="80">
        <f t="shared" si="103"/>
        <v>-5263220</v>
      </c>
      <c r="J204" s="109">
        <f t="shared" si="95"/>
        <v>0</v>
      </c>
      <c r="K204" s="110">
        <f t="shared" si="104"/>
        <v>2060158</v>
      </c>
      <c r="L204" s="126">
        <f t="shared" si="96"/>
        <v>-132478</v>
      </c>
      <c r="M204" s="109">
        <f t="shared" si="97"/>
        <v>0</v>
      </c>
      <c r="N204" s="110">
        <f t="shared" si="98"/>
        <v>50071</v>
      </c>
      <c r="P204" s="88">
        <f t="shared" si="100"/>
        <v>1.7055641831902186E-6</v>
      </c>
      <c r="Q204" s="89">
        <f t="shared" si="101"/>
        <v>9.9425988704139865</v>
      </c>
      <c r="R204" s="89">
        <f t="shared" si="102"/>
        <v>0</v>
      </c>
      <c r="S204" s="140">
        <f t="shared" si="99"/>
        <v>0</v>
      </c>
      <c r="T204" s="154"/>
      <c r="U204" s="155"/>
      <c r="V204" s="156"/>
      <c r="W204" s="155"/>
      <c r="X204" s="157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2020-04-05T16:28:06Z</dcterms:modified>
</cp:coreProperties>
</file>