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809A19EF-C151-4F83-BD6A-F15CFD31F43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0" i="1" l="1"/>
  <c r="P13" i="1"/>
  <c r="Q13" i="1"/>
  <c r="R13" i="1"/>
  <c r="S13" i="1"/>
  <c r="T13" i="1"/>
  <c r="U13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H37" i="1"/>
  <c r="N37" i="1"/>
  <c r="G37" i="1"/>
  <c r="Q38" i="1"/>
  <c r="S38" i="1" s="1"/>
  <c r="U38" i="1" s="1"/>
  <c r="V38" i="1" s="1"/>
  <c r="X37" i="1" l="1"/>
  <c r="W38" i="1"/>
  <c r="M38" i="1"/>
  <c r="R39" i="1"/>
  <c r="X38" i="1" l="1"/>
  <c r="G38" i="1"/>
  <c r="H38" i="1"/>
  <c r="K38" i="1"/>
  <c r="N38" i="1"/>
  <c r="I38" i="1"/>
  <c r="L38" i="1" s="1"/>
  <c r="Q39" i="1" l="1"/>
  <c r="S39" i="1" s="1"/>
  <c r="M39" i="1" l="1"/>
  <c r="U39" i="1"/>
  <c r="R40" i="1"/>
  <c r="L39" i="1"/>
  <c r="H39" i="1"/>
  <c r="G39" i="1"/>
  <c r="V39" i="1" l="1"/>
  <c r="W39" i="1"/>
  <c r="X39" i="1" s="1"/>
  <c r="N39" i="1"/>
  <c r="Q40" i="1"/>
  <c r="S40" i="1" s="1"/>
  <c r="J40" i="1" s="1"/>
  <c r="K40" i="1" l="1"/>
  <c r="M40" i="1"/>
  <c r="D40" i="1" s="1"/>
  <c r="R41" i="1"/>
  <c r="H40" i="1" l="1"/>
  <c r="G40" i="1"/>
  <c r="I40" i="1"/>
  <c r="L40" i="1" s="1"/>
  <c r="N40" i="1"/>
  <c r="E40" i="1" s="1"/>
  <c r="Q41" i="1" l="1"/>
  <c r="S41" i="1" s="1"/>
  <c r="J41" i="1" s="1"/>
  <c r="M41" i="1" s="1"/>
  <c r="D41" i="1" s="1"/>
  <c r="F41" i="1" s="1"/>
  <c r="K41" i="1" l="1"/>
  <c r="N41" i="1" s="1"/>
  <c r="E41" i="1" s="1"/>
  <c r="R42" i="1"/>
  <c r="G41" i="1"/>
  <c r="H41" i="1"/>
  <c r="I41" i="1" l="1"/>
  <c r="L41" i="1" s="1"/>
  <c r="Q42" i="1" l="1"/>
  <c r="S42" i="1" s="1"/>
  <c r="J42" i="1" s="1"/>
  <c r="M42" i="1" s="1"/>
  <c r="D42" i="1" s="1"/>
  <c r="H42" i="1" l="1"/>
  <c r="F42" i="1"/>
  <c r="G42" i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F43" i="1" s="1"/>
  <c r="K43" i="1"/>
  <c r="N43" i="1" s="1"/>
  <c r="E43" i="1" s="1"/>
  <c r="G43" i="1" l="1"/>
  <c r="H43" i="1"/>
  <c r="I43" i="1"/>
  <c r="L43" i="1" s="1"/>
  <c r="Q44" i="1" l="1"/>
  <c r="S44" i="1" s="1"/>
  <c r="J44" i="1" s="1"/>
  <c r="K44" i="1" s="1"/>
  <c r="M44" i="1" l="1"/>
  <c r="D44" i="1" s="1"/>
  <c r="R45" i="1"/>
  <c r="I44" i="1"/>
  <c r="L44" i="1" s="1"/>
  <c r="N44" i="1"/>
  <c r="E44" i="1" s="1"/>
  <c r="G44" i="1" l="1"/>
  <c r="F44" i="1"/>
  <c r="H44" i="1"/>
  <c r="Q45" i="1"/>
  <c r="S45" i="1" s="1"/>
  <c r="J45" i="1" s="1"/>
  <c r="K45" i="1" l="1"/>
  <c r="R46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F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F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F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F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F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F53" i="1" s="1"/>
  <c r="R54" i="1"/>
  <c r="I53" i="1"/>
  <c r="L53" i="1" s="1"/>
  <c r="N53" i="1"/>
  <c r="E53" i="1" s="1"/>
  <c r="H53" i="1" l="1"/>
  <c r="G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F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F56" i="1" s="1"/>
  <c r="H56" i="1" l="1"/>
  <c r="G56" i="1"/>
  <c r="Q57" i="1"/>
  <c r="S57" i="1" s="1"/>
  <c r="J57" i="1" s="1"/>
  <c r="K57" i="1" l="1"/>
  <c r="R58" i="1"/>
  <c r="M57" i="1"/>
  <c r="D57" i="1" s="1"/>
  <c r="F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F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I59" i="1"/>
  <c r="L59" i="1" s="1"/>
  <c r="N59" i="1"/>
  <c r="E59" i="1" s="1"/>
  <c r="G59" i="1" l="1"/>
  <c r="F59" i="1"/>
  <c r="H59" i="1"/>
  <c r="Q60" i="1"/>
  <c r="S60" i="1" s="1"/>
  <c r="J60" i="1" s="1"/>
  <c r="K60" i="1" l="1"/>
  <c r="M60" i="1"/>
  <c r="D60" i="1" s="1"/>
  <c r="F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I61" i="1"/>
  <c r="L61" i="1" s="1"/>
  <c r="N61" i="1"/>
  <c r="E61" i="1" s="1"/>
  <c r="H61" i="1" l="1"/>
  <c r="F61" i="1"/>
  <c r="G61" i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F63" i="1" s="1"/>
  <c r="K63" i="1" l="1"/>
  <c r="N63" i="1" s="1"/>
  <c r="E63" i="1" s="1"/>
  <c r="R64" i="1"/>
  <c r="H63" i="1"/>
  <c r="G63" i="1"/>
  <c r="I63" i="1" l="1"/>
  <c r="L63" i="1" s="1"/>
  <c r="Q64" i="1" l="1"/>
  <c r="S64" i="1" s="1"/>
  <c r="J64" i="1" s="1"/>
  <c r="M64" i="1" s="1"/>
  <c r="D64" i="1" s="1"/>
  <c r="F64" i="1" s="1"/>
  <c r="G64" i="1" l="1"/>
  <c r="H64" i="1"/>
  <c r="K64" i="1"/>
  <c r="N64" i="1" s="1"/>
  <c r="E64" i="1" s="1"/>
  <c r="R65" i="1"/>
  <c r="I64" i="1" l="1"/>
  <c r="L64" i="1" s="1"/>
  <c r="Q65" i="1" l="1"/>
  <c r="S65" i="1" s="1"/>
  <c r="J65" i="1" s="1"/>
  <c r="K65" i="1" s="1"/>
  <c r="R66" i="1" l="1"/>
  <c r="M65" i="1"/>
  <c r="D65" i="1" s="1"/>
  <c r="N65" i="1"/>
  <c r="E65" i="1" s="1"/>
  <c r="I65" i="1"/>
  <c r="G65" i="1" l="1"/>
  <c r="F65" i="1"/>
  <c r="H65" i="1"/>
  <c r="Q66" i="1"/>
  <c r="S66" i="1" s="1"/>
  <c r="J66" i="1" s="1"/>
  <c r="L65" i="1"/>
  <c r="M66" i="1" l="1"/>
  <c r="D66" i="1" s="1"/>
  <c r="F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I69" i="1"/>
  <c r="N69" i="1"/>
  <c r="E69" i="1" s="1"/>
  <c r="G69" i="1" l="1"/>
  <c r="F69" i="1"/>
  <c r="H69" i="1"/>
  <c r="L69" i="1"/>
  <c r="Q70" i="1"/>
  <c r="S70" i="1" s="1"/>
  <c r="J70" i="1" s="1"/>
  <c r="K70" i="1" l="1"/>
  <c r="M70" i="1"/>
  <c r="D70" i="1" s="1"/>
  <c r="F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F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F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F73" i="1" s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G74" i="1" l="1"/>
  <c r="F74" i="1"/>
  <c r="H74" i="1"/>
  <c r="K74" i="1"/>
  <c r="I74" i="1" s="1"/>
  <c r="L74" i="1" s="1"/>
  <c r="R75" i="1"/>
  <c r="Q75" i="1" l="1"/>
  <c r="S75" i="1" s="1"/>
  <c r="J75" i="1" s="1"/>
  <c r="K75" i="1" s="1"/>
  <c r="N74" i="1"/>
  <c r="E74" i="1" s="1"/>
  <c r="M75" i="1" l="1"/>
  <c r="D75" i="1" s="1"/>
  <c r="F75" i="1" s="1"/>
  <c r="R76" i="1"/>
  <c r="G75" i="1"/>
  <c r="H75" i="1"/>
  <c r="I75" i="1"/>
  <c r="L75" i="1" s="1"/>
  <c r="N75" i="1"/>
  <c r="E75" i="1" s="1"/>
  <c r="Q76" i="1" l="1"/>
  <c r="S76" i="1" s="1"/>
  <c r="J76" i="1" s="1"/>
  <c r="R77" i="1" l="1"/>
  <c r="M76" i="1"/>
  <c r="D76" i="1" s="1"/>
  <c r="F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F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F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F79" i="1" s="1"/>
  <c r="R80" i="1" l="1"/>
  <c r="K79" i="1"/>
  <c r="N79" i="1" s="1"/>
  <c r="E79" i="1" s="1"/>
  <c r="G79" i="1"/>
  <c r="H79" i="1"/>
  <c r="I79" i="1" l="1"/>
  <c r="L79" i="1" s="1"/>
  <c r="Q80" i="1" l="1"/>
  <c r="S80" i="1" s="1"/>
  <c r="J80" i="1" s="1"/>
  <c r="M80" i="1" s="1"/>
  <c r="D80" i="1" s="1"/>
  <c r="G80" i="1" l="1"/>
  <c r="F80" i="1"/>
  <c r="H80" i="1"/>
  <c r="K80" i="1"/>
  <c r="I80" i="1" s="1"/>
  <c r="L80" i="1" s="1"/>
  <c r="R81" i="1"/>
  <c r="Q81" i="1" l="1"/>
  <c r="S81" i="1" s="1"/>
  <c r="J81" i="1" s="1"/>
  <c r="M81" i="1" s="1"/>
  <c r="D81" i="1" s="1"/>
  <c r="F81" i="1" s="1"/>
  <c r="N80" i="1"/>
  <c r="E80" i="1" s="1"/>
  <c r="K81" i="1" l="1"/>
  <c r="I81" i="1" s="1"/>
  <c r="L81" i="1" s="1"/>
  <c r="R82" i="1"/>
  <c r="N81" i="1"/>
  <c r="E81" i="1" s="1"/>
  <c r="G81" i="1"/>
  <c r="H81" i="1"/>
  <c r="Q82" i="1" l="1"/>
  <c r="S82" i="1" s="1"/>
  <c r="J82" i="1" s="1"/>
  <c r="R83" i="1" s="1"/>
  <c r="M82" i="1" l="1"/>
  <c r="D82" i="1" s="1"/>
  <c r="K82" i="1"/>
  <c r="I82" i="1" s="1"/>
  <c r="H82" i="1" l="1"/>
  <c r="F82" i="1"/>
  <c r="G82" i="1"/>
  <c r="N82" i="1"/>
  <c r="E82" i="1" s="1"/>
  <c r="L82" i="1"/>
  <c r="Q83" i="1"/>
  <c r="S83" i="1" s="1"/>
  <c r="J83" i="1" s="1"/>
  <c r="R84" i="1" l="1"/>
  <c r="K83" i="1"/>
  <c r="M83" i="1"/>
  <c r="D83" i="1" s="1"/>
  <c r="F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F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F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F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F88" i="1" s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R90" i="1" l="1"/>
  <c r="M89" i="1"/>
  <c r="D89" i="1" s="1"/>
  <c r="F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F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F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F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F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F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F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F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F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F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F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F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F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F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F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F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H106" i="1" l="1"/>
  <c r="F106" i="1"/>
  <c r="K106" i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I108" i="1" s="1"/>
  <c r="L108" i="1" s="1"/>
  <c r="N108" i="1" l="1"/>
  <c r="E108" i="1" s="1"/>
  <c r="M108" i="1"/>
  <c r="D108" i="1" s="1"/>
  <c r="F108" i="1" s="1"/>
  <c r="R109" i="1"/>
  <c r="Q109" i="1"/>
  <c r="H108" i="1" l="1"/>
  <c r="S109" i="1"/>
  <c r="J109" i="1" s="1"/>
  <c r="M109" i="1" s="1"/>
  <c r="D109" i="1" s="1"/>
  <c r="G108" i="1"/>
  <c r="H109" i="1" l="1"/>
  <c r="F109" i="1"/>
  <c r="R110" i="1"/>
  <c r="K109" i="1"/>
  <c r="I109" i="1" s="1"/>
  <c r="L109" i="1" s="1"/>
  <c r="G109" i="1"/>
  <c r="Q110" i="1" l="1"/>
  <c r="S110" i="1" s="1"/>
  <c r="J110" i="1" s="1"/>
  <c r="K110" i="1" s="1"/>
  <c r="N109" i="1"/>
  <c r="E109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R112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F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F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F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F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F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F119" i="1" s="1"/>
  <c r="R120" i="1"/>
  <c r="I119" i="1"/>
  <c r="L119" i="1" s="1"/>
  <c r="N119" i="1"/>
  <c r="E119" i="1" s="1"/>
  <c r="G119" i="1" l="1"/>
  <c r="H119" i="1"/>
  <c r="Q120" i="1"/>
  <c r="S120" i="1" s="1"/>
  <c r="J120" i="1" s="1"/>
  <c r="R121" i="1" l="1"/>
  <c r="M120" i="1"/>
  <c r="D120" i="1" s="1"/>
  <c r="F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F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F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F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F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F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F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N128" i="1"/>
  <c r="E128" i="1" s="1"/>
  <c r="I128" i="1"/>
  <c r="L128" i="1" s="1"/>
  <c r="H128" i="1" l="1"/>
  <c r="G128" i="1"/>
  <c r="Q129" i="1"/>
  <c r="S129" i="1" s="1"/>
  <c r="J129" i="1" s="1"/>
  <c r="M129" i="1" l="1"/>
  <c r="D129" i="1" s="1"/>
  <c r="F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H130" i="1" l="1"/>
  <c r="F130" i="1"/>
  <c r="N130" i="1"/>
  <c r="E130" i="1" s="1"/>
  <c r="G130" i="1"/>
  <c r="Q131" i="1"/>
  <c r="S131" i="1" s="1"/>
  <c r="J131" i="1" s="1"/>
  <c r="K131" i="1" l="1"/>
  <c r="R132" i="1"/>
  <c r="M131" i="1"/>
  <c r="D131" i="1" s="1"/>
  <c r="F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F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F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F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F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F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F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F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F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F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F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F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F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F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F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F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G153" i="1" l="1"/>
  <c r="F153" i="1"/>
  <c r="H153" i="1"/>
  <c r="I153" i="1"/>
  <c r="L153" i="1" s="1"/>
  <c r="Q154" i="1" l="1"/>
  <c r="S154" i="1" s="1"/>
  <c r="J154" i="1" s="1"/>
  <c r="R155" i="1" s="1"/>
  <c r="M154" i="1" l="1"/>
  <c r="D154" i="1" s="1"/>
  <c r="K154" i="1"/>
  <c r="I154" i="1" s="1"/>
  <c r="L154" i="1" s="1"/>
  <c r="G154" i="1" l="1"/>
  <c r="F154" i="1"/>
  <c r="Q155" i="1"/>
  <c r="S155" i="1" s="1"/>
  <c r="J155" i="1" s="1"/>
  <c r="R156" i="1" s="1"/>
  <c r="H154" i="1"/>
  <c r="N154" i="1"/>
  <c r="E154" i="1" s="1"/>
  <c r="M155" i="1" l="1"/>
  <c r="D155" i="1" s="1"/>
  <c r="K155" i="1"/>
  <c r="I155" i="1" s="1"/>
  <c r="L155" i="1" s="1"/>
  <c r="G155" i="1" l="1"/>
  <c r="F155" i="1"/>
  <c r="H155" i="1"/>
  <c r="N155" i="1"/>
  <c r="E155" i="1" s="1"/>
  <c r="Q156" i="1"/>
  <c r="S156" i="1" s="1"/>
  <c r="J156" i="1" s="1"/>
  <c r="R157" i="1" l="1"/>
  <c r="K156" i="1"/>
  <c r="M156" i="1"/>
  <c r="D156" i="1" s="1"/>
  <c r="F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F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F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F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F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R165" i="1"/>
  <c r="I164" i="1"/>
  <c r="L164" i="1" s="1"/>
  <c r="N164" i="1"/>
  <c r="E164" i="1" s="1"/>
  <c r="H164" i="1" l="1"/>
  <c r="F164" i="1"/>
  <c r="G164" i="1"/>
  <c r="Q165" i="1"/>
  <c r="S165" i="1" s="1"/>
  <c r="J165" i="1" s="1"/>
  <c r="M165" i="1" s="1"/>
  <c r="D165" i="1" s="1"/>
  <c r="F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F166" i="1" s="1"/>
  <c r="G166" i="1" l="1"/>
  <c r="H166" i="1"/>
  <c r="N166" i="1"/>
  <c r="E166" i="1" s="1"/>
  <c r="Q167" i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F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F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F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F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F173" i="1" s="1"/>
  <c r="G173" i="1" l="1"/>
  <c r="H173" i="1"/>
  <c r="N173" i="1"/>
  <c r="E173" i="1" s="1"/>
  <c r="Q174" i="1"/>
  <c r="S174" i="1" s="1"/>
  <c r="J174" i="1" s="1"/>
  <c r="M174" i="1" l="1"/>
  <c r="D174" i="1" s="1"/>
  <c r="F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F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F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F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F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I181" i="1"/>
  <c r="L181" i="1" s="1"/>
  <c r="N181" i="1"/>
  <c r="E181" i="1" s="1"/>
  <c r="H181" i="1" l="1"/>
  <c r="F181" i="1"/>
  <c r="G181" i="1"/>
  <c r="Q182" i="1"/>
  <c r="S182" i="1" s="1"/>
  <c r="J182" i="1" s="1"/>
  <c r="M182" i="1" l="1"/>
  <c r="D182" i="1" s="1"/>
  <c r="F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F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I184" i="1"/>
  <c r="L184" i="1" s="1"/>
  <c r="N184" i="1"/>
  <c r="E184" i="1" s="1"/>
  <c r="H184" i="1" l="1"/>
  <c r="F184" i="1"/>
  <c r="Q185" i="1"/>
  <c r="S185" i="1" s="1"/>
  <c r="J185" i="1" s="1"/>
  <c r="K185" i="1" s="1"/>
  <c r="G184" i="1"/>
  <c r="R186" i="1" l="1"/>
  <c r="M185" i="1"/>
  <c r="D185" i="1" s="1"/>
  <c r="N185" i="1"/>
  <c r="E185" i="1" s="1"/>
  <c r="I185" i="1"/>
  <c r="L185" i="1" s="1"/>
  <c r="H185" i="1" l="1"/>
  <c r="F185" i="1"/>
  <c r="G185" i="1"/>
  <c r="Q186" i="1"/>
  <c r="S186" i="1" s="1"/>
  <c r="J186" i="1" s="1"/>
  <c r="R187" i="1" l="1"/>
  <c r="M186" i="1"/>
  <c r="D186" i="1" s="1"/>
  <c r="F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F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F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F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F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F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F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F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F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F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I196" i="1"/>
  <c r="L196" i="1" s="1"/>
  <c r="N196" i="1"/>
  <c r="E196" i="1" s="1"/>
  <c r="G196" i="1" l="1"/>
  <c r="F196" i="1"/>
  <c r="Q197" i="1"/>
  <c r="S197" i="1" s="1"/>
  <c r="J197" i="1" s="1"/>
  <c r="M197" i="1" s="1"/>
  <c r="D197" i="1" s="1"/>
  <c r="F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F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F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F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F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F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<sst xmlns="http://schemas.openxmlformats.org/spreadsheetml/2006/main" count="44" uniqueCount="40">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</sst>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6075</c:v>
                </c:pt>
                <c:pt idx="37" formatCode="0">
                  <c:v>6181</c:v>
                </c:pt>
                <c:pt idx="38" formatCode="0">
                  <c:v>6262</c:v>
                </c:pt>
                <c:pt idx="39" formatCode="0">
                  <c:v>6317</c:v>
                </c:pt>
                <c:pt idx="40" formatCode="0">
                  <c:v>6345</c:v>
                </c:pt>
                <c:pt idx="41" formatCode="0">
                  <c:v>6345</c:v>
                </c:pt>
                <c:pt idx="42" formatCode="0">
                  <c:v>6345</c:v>
                </c:pt>
                <c:pt idx="43" formatCode="0">
                  <c:v>6345</c:v>
                </c:pt>
                <c:pt idx="44" formatCode="0">
                  <c:v>6345</c:v>
                </c:pt>
                <c:pt idx="45" formatCode="0">
                  <c:v>6345</c:v>
                </c:pt>
                <c:pt idx="46" formatCode="0">
                  <c:v>6345</c:v>
                </c:pt>
                <c:pt idx="47" formatCode="0">
                  <c:v>6345</c:v>
                </c:pt>
                <c:pt idx="48" formatCode="0">
                  <c:v>6345</c:v>
                </c:pt>
                <c:pt idx="49">
                  <c:v>6345</c:v>
                </c:pt>
                <c:pt idx="50">
                  <c:v>6345</c:v>
                </c:pt>
                <c:pt idx="51">
                  <c:v>6345</c:v>
                </c:pt>
                <c:pt idx="52">
                  <c:v>6345</c:v>
                </c:pt>
                <c:pt idx="53">
                  <c:v>6345</c:v>
                </c:pt>
                <c:pt idx="54">
                  <c:v>6345</c:v>
                </c:pt>
                <c:pt idx="55">
                  <c:v>6345</c:v>
                </c:pt>
                <c:pt idx="56">
                  <c:v>6345</c:v>
                </c:pt>
                <c:pt idx="57">
                  <c:v>6345</c:v>
                </c:pt>
                <c:pt idx="58">
                  <c:v>6345</c:v>
                </c:pt>
                <c:pt idx="59">
                  <c:v>6345</c:v>
                </c:pt>
                <c:pt idx="60">
                  <c:v>6345</c:v>
                </c:pt>
                <c:pt idx="61">
                  <c:v>6345</c:v>
                </c:pt>
                <c:pt idx="62">
                  <c:v>6345</c:v>
                </c:pt>
                <c:pt idx="63">
                  <c:v>6345</c:v>
                </c:pt>
                <c:pt idx="64">
                  <c:v>6345</c:v>
                </c:pt>
                <c:pt idx="65">
                  <c:v>6345</c:v>
                </c:pt>
                <c:pt idx="66">
                  <c:v>6345</c:v>
                </c:pt>
                <c:pt idx="67">
                  <c:v>6345</c:v>
                </c:pt>
                <c:pt idx="68">
                  <c:v>6345</c:v>
                </c:pt>
                <c:pt idx="69">
                  <c:v>6345</c:v>
                </c:pt>
                <c:pt idx="70">
                  <c:v>6345</c:v>
                </c:pt>
                <c:pt idx="71">
                  <c:v>6345</c:v>
                </c:pt>
                <c:pt idx="72">
                  <c:v>6345</c:v>
                </c:pt>
                <c:pt idx="73">
                  <c:v>6345</c:v>
                </c:pt>
                <c:pt idx="74">
                  <c:v>6345</c:v>
                </c:pt>
                <c:pt idx="75">
                  <c:v>6345</c:v>
                </c:pt>
                <c:pt idx="76">
                  <c:v>6345</c:v>
                </c:pt>
                <c:pt idx="77">
                  <c:v>6345</c:v>
                </c:pt>
                <c:pt idx="78">
                  <c:v>6345</c:v>
                </c:pt>
                <c:pt idx="79">
                  <c:v>6345</c:v>
                </c:pt>
                <c:pt idx="80">
                  <c:v>6345</c:v>
                </c:pt>
                <c:pt idx="81">
                  <c:v>6345</c:v>
                </c:pt>
                <c:pt idx="82">
                  <c:v>6345</c:v>
                </c:pt>
                <c:pt idx="83">
                  <c:v>6345</c:v>
                </c:pt>
                <c:pt idx="84">
                  <c:v>6345</c:v>
                </c:pt>
                <c:pt idx="85">
                  <c:v>6345</c:v>
                </c:pt>
                <c:pt idx="86">
                  <c:v>6345</c:v>
                </c:pt>
                <c:pt idx="87">
                  <c:v>6345</c:v>
                </c:pt>
                <c:pt idx="88">
                  <c:v>6345</c:v>
                </c:pt>
                <c:pt idx="89">
                  <c:v>6345</c:v>
                </c:pt>
                <c:pt idx="90">
                  <c:v>6345</c:v>
                </c:pt>
                <c:pt idx="91">
                  <c:v>6345</c:v>
                </c:pt>
                <c:pt idx="92">
                  <c:v>6345</c:v>
                </c:pt>
                <c:pt idx="93">
                  <c:v>6345</c:v>
                </c:pt>
                <c:pt idx="94">
                  <c:v>6345</c:v>
                </c:pt>
                <c:pt idx="95">
                  <c:v>6345</c:v>
                </c:pt>
                <c:pt idx="96">
                  <c:v>6345</c:v>
                </c:pt>
                <c:pt idx="97">
                  <c:v>6345</c:v>
                </c:pt>
                <c:pt idx="98">
                  <c:v>6345</c:v>
                </c:pt>
                <c:pt idx="99">
                  <c:v>6345</c:v>
                </c:pt>
                <c:pt idx="100">
                  <c:v>6345</c:v>
                </c:pt>
                <c:pt idx="101">
                  <c:v>6345</c:v>
                </c:pt>
                <c:pt idx="102">
                  <c:v>6345</c:v>
                </c:pt>
                <c:pt idx="103">
                  <c:v>6345</c:v>
                </c:pt>
                <c:pt idx="104">
                  <c:v>6345</c:v>
                </c:pt>
                <c:pt idx="105">
                  <c:v>6345</c:v>
                </c:pt>
                <c:pt idx="106">
                  <c:v>6345</c:v>
                </c:pt>
                <c:pt idx="107">
                  <c:v>6345</c:v>
                </c:pt>
                <c:pt idx="108">
                  <c:v>6345</c:v>
                </c:pt>
                <c:pt idx="109">
                  <c:v>6345</c:v>
                </c:pt>
                <c:pt idx="110">
                  <c:v>6345</c:v>
                </c:pt>
                <c:pt idx="111">
                  <c:v>6345</c:v>
                </c:pt>
                <c:pt idx="112">
                  <c:v>6345</c:v>
                </c:pt>
                <c:pt idx="113">
                  <c:v>6345</c:v>
                </c:pt>
                <c:pt idx="114">
                  <c:v>6345</c:v>
                </c:pt>
                <c:pt idx="115">
                  <c:v>6345</c:v>
                </c:pt>
                <c:pt idx="116">
                  <c:v>6345</c:v>
                </c:pt>
                <c:pt idx="117">
                  <c:v>6345</c:v>
                </c:pt>
                <c:pt idx="118">
                  <c:v>6345</c:v>
                </c:pt>
                <c:pt idx="119">
                  <c:v>6345</c:v>
                </c:pt>
                <c:pt idx="120">
                  <c:v>6345</c:v>
                </c:pt>
                <c:pt idx="121">
                  <c:v>6345</c:v>
                </c:pt>
                <c:pt idx="122">
                  <c:v>6345</c:v>
                </c:pt>
                <c:pt idx="123">
                  <c:v>6345</c:v>
                </c:pt>
                <c:pt idx="124">
                  <c:v>6345</c:v>
                </c:pt>
                <c:pt idx="125">
                  <c:v>6345</c:v>
                </c:pt>
                <c:pt idx="126">
                  <c:v>6345</c:v>
                </c:pt>
                <c:pt idx="127">
                  <c:v>6345</c:v>
                </c:pt>
                <c:pt idx="128">
                  <c:v>6345</c:v>
                </c:pt>
                <c:pt idx="129">
                  <c:v>6345</c:v>
                </c:pt>
                <c:pt idx="130">
                  <c:v>6345</c:v>
                </c:pt>
                <c:pt idx="131">
                  <c:v>6345</c:v>
                </c:pt>
                <c:pt idx="132">
                  <c:v>6345</c:v>
                </c:pt>
                <c:pt idx="133">
                  <c:v>6345</c:v>
                </c:pt>
                <c:pt idx="134">
                  <c:v>6345</c:v>
                </c:pt>
                <c:pt idx="135">
                  <c:v>6345</c:v>
                </c:pt>
                <c:pt idx="136">
                  <c:v>6345</c:v>
                </c:pt>
                <c:pt idx="137">
                  <c:v>6345</c:v>
                </c:pt>
                <c:pt idx="138">
                  <c:v>6345</c:v>
                </c:pt>
                <c:pt idx="139">
                  <c:v>6345</c:v>
                </c:pt>
                <c:pt idx="140">
                  <c:v>6345</c:v>
                </c:pt>
                <c:pt idx="141">
                  <c:v>6345</c:v>
                </c:pt>
                <c:pt idx="142">
                  <c:v>6345</c:v>
                </c:pt>
                <c:pt idx="143">
                  <c:v>6345</c:v>
                </c:pt>
                <c:pt idx="144">
                  <c:v>6345</c:v>
                </c:pt>
                <c:pt idx="145">
                  <c:v>6345</c:v>
                </c:pt>
                <c:pt idx="146">
                  <c:v>6345</c:v>
                </c:pt>
                <c:pt idx="147">
                  <c:v>6345</c:v>
                </c:pt>
                <c:pt idx="148">
                  <c:v>6345</c:v>
                </c:pt>
                <c:pt idx="149">
                  <c:v>6345</c:v>
                </c:pt>
                <c:pt idx="150">
                  <c:v>6345</c:v>
                </c:pt>
                <c:pt idx="151">
                  <c:v>6345</c:v>
                </c:pt>
                <c:pt idx="152">
                  <c:v>6345</c:v>
                </c:pt>
                <c:pt idx="153">
                  <c:v>6345</c:v>
                </c:pt>
                <c:pt idx="154">
                  <c:v>6345</c:v>
                </c:pt>
                <c:pt idx="155">
                  <c:v>6345</c:v>
                </c:pt>
                <c:pt idx="156">
                  <c:v>6345</c:v>
                </c:pt>
                <c:pt idx="157">
                  <c:v>6345</c:v>
                </c:pt>
                <c:pt idx="158">
                  <c:v>6345</c:v>
                </c:pt>
                <c:pt idx="159">
                  <c:v>6345</c:v>
                </c:pt>
                <c:pt idx="160">
                  <c:v>6345</c:v>
                </c:pt>
                <c:pt idx="161">
                  <c:v>6345</c:v>
                </c:pt>
                <c:pt idx="162">
                  <c:v>6345</c:v>
                </c:pt>
                <c:pt idx="163">
                  <c:v>6345</c:v>
                </c:pt>
                <c:pt idx="164">
                  <c:v>6345</c:v>
                </c:pt>
                <c:pt idx="165">
                  <c:v>6345</c:v>
                </c:pt>
                <c:pt idx="166">
                  <c:v>6345</c:v>
                </c:pt>
                <c:pt idx="167">
                  <c:v>6345</c:v>
                </c:pt>
                <c:pt idx="168">
                  <c:v>6345</c:v>
                </c:pt>
                <c:pt idx="169">
                  <c:v>6345</c:v>
                </c:pt>
                <c:pt idx="170">
                  <c:v>6345</c:v>
                </c:pt>
                <c:pt idx="171">
                  <c:v>6345</c:v>
                </c:pt>
                <c:pt idx="172">
                  <c:v>6345</c:v>
                </c:pt>
                <c:pt idx="173">
                  <c:v>6345</c:v>
                </c:pt>
                <c:pt idx="174">
                  <c:v>6345</c:v>
                </c:pt>
                <c:pt idx="175">
                  <c:v>6345</c:v>
                </c:pt>
                <c:pt idx="176">
                  <c:v>6345</c:v>
                </c:pt>
                <c:pt idx="177">
                  <c:v>6345</c:v>
                </c:pt>
                <c:pt idx="178">
                  <c:v>6345</c:v>
                </c:pt>
                <c:pt idx="179">
                  <c:v>6345</c:v>
                </c:pt>
                <c:pt idx="180">
                  <c:v>6345</c:v>
                </c:pt>
                <c:pt idx="181">
                  <c:v>6345</c:v>
                </c:pt>
                <c:pt idx="182">
                  <c:v>6345</c:v>
                </c:pt>
                <c:pt idx="183">
                  <c:v>6345</c:v>
                </c:pt>
                <c:pt idx="184">
                  <c:v>6345</c:v>
                </c:pt>
                <c:pt idx="185">
                  <c:v>6345</c:v>
                </c:pt>
                <c:pt idx="186">
                  <c:v>6345</c:v>
                </c:pt>
                <c:pt idx="187">
                  <c:v>6345</c:v>
                </c:pt>
                <c:pt idx="188">
                  <c:v>6345</c:v>
                </c:pt>
                <c:pt idx="189">
                  <c:v>6345</c:v>
                </c:pt>
                <c:pt idx="190">
                  <c:v>6345</c:v>
                </c:pt>
                <c:pt idx="191">
                  <c:v>6345</c:v>
                </c:pt>
                <c:pt idx="192">
                  <c:v>6345</c:v>
                </c:pt>
                <c:pt idx="193">
                  <c:v>6345</c:v>
                </c:pt>
                <c:pt idx="194">
                  <c:v>6345</c:v>
                </c:pt>
                <c:pt idx="195">
                  <c:v>6345</c:v>
                </c:pt>
                <c:pt idx="196">
                  <c:v>6345</c:v>
                </c:pt>
                <c:pt idx="197">
                  <c:v>6345</c:v>
                </c:pt>
                <c:pt idx="198">
                  <c:v>6345</c:v>
                </c:pt>
                <c:pt idx="199">
                  <c:v>6345</c:v>
                </c:pt>
                <c:pt idx="200">
                  <c:v>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5306</c:v>
                </c:pt>
                <c:pt idx="37" formatCode="0">
                  <c:v>5412</c:v>
                </c:pt>
                <c:pt idx="38" formatCode="0">
                  <c:v>5493</c:v>
                </c:pt>
                <c:pt idx="39" formatCode="0">
                  <c:v>5548</c:v>
                </c:pt>
                <c:pt idx="40" formatCode="0">
                  <c:v>5576</c:v>
                </c:pt>
                <c:pt idx="41" formatCode="0">
                  <c:v>5575</c:v>
                </c:pt>
                <c:pt idx="42" formatCode="0">
                  <c:v>5544</c:v>
                </c:pt>
                <c:pt idx="43" formatCode="0">
                  <c:v>5482</c:v>
                </c:pt>
                <c:pt idx="44" formatCode="0">
                  <c:v>5388</c:v>
                </c:pt>
                <c:pt idx="45" formatCode="0">
                  <c:v>5259</c:v>
                </c:pt>
                <c:pt idx="46" formatCode="0">
                  <c:v>5094</c:v>
                </c:pt>
                <c:pt idx="47" formatCode="0">
                  <c:v>4892</c:v>
                </c:pt>
                <c:pt idx="48" formatCode="0">
                  <c:v>4651</c:v>
                </c:pt>
                <c:pt idx="49">
                  <c:v>4371</c:v>
                </c:pt>
                <c:pt idx="50">
                  <c:v>4053</c:v>
                </c:pt>
                <c:pt idx="51">
                  <c:v>3699</c:v>
                </c:pt>
                <c:pt idx="52">
                  <c:v>3313</c:v>
                </c:pt>
                <c:pt idx="53">
                  <c:v>2902</c:v>
                </c:pt>
                <c:pt idx="54">
                  <c:v>2477</c:v>
                </c:pt>
                <c:pt idx="55">
                  <c:v>2049</c:v>
                </c:pt>
                <c:pt idx="56">
                  <c:v>1635</c:v>
                </c:pt>
                <c:pt idx="57">
                  <c:v>1250</c:v>
                </c:pt>
                <c:pt idx="58">
                  <c:v>910</c:v>
                </c:pt>
                <c:pt idx="59">
                  <c:v>627</c:v>
                </c:pt>
                <c:pt idx="60">
                  <c:v>405</c:v>
                </c:pt>
                <c:pt idx="61">
                  <c:v>244</c:v>
                </c:pt>
                <c:pt idx="62">
                  <c:v>136</c:v>
                </c:pt>
                <c:pt idx="63">
                  <c:v>70</c:v>
                </c:pt>
                <c:pt idx="64">
                  <c:v>33</c:v>
                </c:pt>
                <c:pt idx="65">
                  <c:v>14</c:v>
                </c:pt>
                <c:pt idx="66">
                  <c:v>5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132</c:v>
                </c:pt>
                <c:pt idx="1">
                  <c:v>159</c:v>
                </c:pt>
                <c:pt idx="2">
                  <c:v>222</c:v>
                </c:pt>
                <c:pt idx="3">
                  <c:v>280</c:v>
                </c:pt>
                <c:pt idx="4">
                  <c:v>334</c:v>
                </c:pt>
                <c:pt idx="5">
                  <c:v>390</c:v>
                </c:pt>
                <c:pt idx="6">
                  <c:v>518</c:v>
                </c:pt>
                <c:pt idx="7">
                  <c:v>659</c:v>
                </c:pt>
                <c:pt idx="8">
                  <c:v>834</c:v>
                </c:pt>
                <c:pt idx="9">
                  <c:v>1019</c:v>
                </c:pt>
                <c:pt idx="10" formatCode="0">
                  <c:v>1336</c:v>
                </c:pt>
                <c:pt idx="11">
                  <c:v>1559</c:v>
                </c:pt>
                <c:pt idx="12">
                  <c:v>1802</c:v>
                </c:pt>
                <c:pt idx="13">
                  <c:v>2052</c:v>
                </c:pt>
                <c:pt idx="14">
                  <c:v>2450</c:v>
                </c:pt>
                <c:pt idx="15">
                  <c:v>2879</c:v>
                </c:pt>
                <c:pt idx="16">
                  <c:v>3179</c:v>
                </c:pt>
                <c:pt idx="17">
                  <c:v>3724</c:v>
                </c:pt>
                <c:pt idx="18">
                  <c:v>3997</c:v>
                </c:pt>
                <c:pt idx="19">
                  <c:v>4281</c:v>
                </c:pt>
                <c:pt idx="20">
                  <c:v>4582</c:v>
                </c:pt>
                <c:pt idx="21">
                  <c:v>4817</c:v>
                </c:pt>
                <c:pt idx="22">
                  <c:v>5081</c:v>
                </c:pt>
                <c:pt idx="23">
                  <c:v>5306</c:v>
                </c:pt>
                <c:pt idx="24">
                  <c:v>5412</c:v>
                </c:pt>
                <c:pt idx="25">
                  <c:v>5493</c:v>
                </c:pt>
                <c:pt idx="26">
                  <c:v>5548</c:v>
                </c:pt>
                <c:pt idx="27">
                  <c:v>5576</c:v>
                </c:pt>
                <c:pt idx="28">
                  <c:v>5575</c:v>
                </c:pt>
                <c:pt idx="29">
                  <c:v>5544</c:v>
                </c:pt>
                <c:pt idx="30">
                  <c:v>5482</c:v>
                </c:pt>
                <c:pt idx="31">
                  <c:v>5388</c:v>
                </c:pt>
                <c:pt idx="32">
                  <c:v>5259</c:v>
                </c:pt>
                <c:pt idx="33">
                  <c:v>5094</c:v>
                </c:pt>
                <c:pt idx="34">
                  <c:v>4892</c:v>
                </c:pt>
                <c:pt idx="35">
                  <c:v>4651</c:v>
                </c:pt>
                <c:pt idx="36">
                  <c:v>4371</c:v>
                </c:pt>
                <c:pt idx="37">
                  <c:v>4053</c:v>
                </c:pt>
                <c:pt idx="38">
                  <c:v>3699</c:v>
                </c:pt>
                <c:pt idx="39">
                  <c:v>3313</c:v>
                </c:pt>
                <c:pt idx="40">
                  <c:v>2902</c:v>
                </c:pt>
                <c:pt idx="41">
                  <c:v>2477</c:v>
                </c:pt>
                <c:pt idx="42">
                  <c:v>2049</c:v>
                </c:pt>
                <c:pt idx="43">
                  <c:v>1635</c:v>
                </c:pt>
                <c:pt idx="44">
                  <c:v>1250</c:v>
                </c:pt>
                <c:pt idx="45">
                  <c:v>910</c:v>
                </c:pt>
                <c:pt idx="46">
                  <c:v>627</c:v>
                </c:pt>
                <c:pt idx="47">
                  <c:v>405</c:v>
                </c:pt>
                <c:pt idx="48">
                  <c:v>244</c:v>
                </c:pt>
                <c:pt idx="49">
                  <c:v>136</c:v>
                </c:pt>
                <c:pt idx="50">
                  <c:v>70</c:v>
                </c:pt>
                <c:pt idx="51">
                  <c:v>33</c:v>
                </c:pt>
                <c:pt idx="52">
                  <c:v>14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4" zoomScale="55" zoomScaleNormal="55" workbookViewId="0">
      <selection activeCell="F41" sqref="F41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9" t="s">
        <v>31</v>
      </c>
      <c r="C2" s="170"/>
      <c r="D2" s="170"/>
      <c r="E2" s="170"/>
      <c r="F2" s="170"/>
      <c r="G2" s="171"/>
      <c r="H2" s="172" t="s">
        <v>32</v>
      </c>
      <c r="I2" s="173"/>
      <c r="J2" s="173"/>
      <c r="K2" s="173"/>
      <c r="L2" s="173"/>
      <c r="M2" s="173"/>
      <c r="N2" s="174"/>
      <c r="P2" s="172" t="s">
        <v>29</v>
      </c>
      <c r="Q2" s="173"/>
      <c r="R2" s="173"/>
      <c r="S2" s="173"/>
      <c r="T2" s="173"/>
      <c r="U2" s="174"/>
      <c r="W2" s="175" t="s">
        <v>17</v>
      </c>
      <c r="X2" s="176"/>
      <c r="Y2" s="176"/>
      <c r="Z2" s="177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8" t="s">
        <v>25</v>
      </c>
      <c r="Q3" s="179"/>
      <c r="R3" s="179"/>
      <c r="S3" s="179"/>
      <c r="T3" s="180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81" t="s">
        <v>26</v>
      </c>
      <c r="Q4" s="182"/>
      <c r="R4" s="182"/>
      <c r="S4" s="182"/>
      <c r="T4" s="183"/>
      <c r="U4" s="65">
        <f>1084.3*1000</f>
        <v>1084300</v>
      </c>
      <c r="W4" s="41">
        <f>(4/100)/17.45</f>
        <v>2.2922636103151865E-3</v>
      </c>
      <c r="X4" s="42">
        <f>(S13+T13+U13+W4*(Q13+R13))/(2*Q13)</f>
        <v>3.5116931526262786E-3</v>
      </c>
      <c r="Y4" s="42">
        <f>(T13+Q13*(W4-X4))/(P13*Q13)</f>
        <v>2.2808452482754152E-5</v>
      </c>
      <c r="Z4" s="43">
        <f>(S13 + Y4*P13*Q13)/R13</f>
        <v>-0.14200399701427857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8" t="s">
        <v>27</v>
      </c>
      <c r="Q5" s="179"/>
      <c r="R5" s="179"/>
      <c r="S5" s="179"/>
      <c r="T5" s="180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8" t="s">
        <v>33</v>
      </c>
      <c r="Q6" s="179"/>
      <c r="R6" s="179"/>
      <c r="S6" s="179"/>
      <c r="T6" s="180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8" t="s">
        <v>34</v>
      </c>
      <c r="Q7" s="179"/>
      <c r="R7" s="179"/>
      <c r="S7" s="179"/>
      <c r="T7" s="180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8" t="s">
        <v>35</v>
      </c>
      <c r="Q8" s="179"/>
      <c r="R8" s="179"/>
      <c r="S8" s="179"/>
      <c r="T8" s="180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84" t="s">
        <v>28</v>
      </c>
      <c r="Q9" s="185"/>
      <c r="R9" s="185"/>
      <c r="S9" s="185"/>
      <c r="T9" s="186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72" t="s">
        <v>39</v>
      </c>
      <c r="Q11" s="173"/>
      <c r="R11" s="173"/>
      <c r="S11" s="173"/>
      <c r="T11" s="173"/>
      <c r="U11" s="174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SUM(I17:I39)/COUNT(I17:I39)</f>
        <v>4576.695652173913</v>
      </c>
      <c r="Q13" s="21">
        <f t="shared" ref="Q13:U13" si="8">SUM(J17:J39)/COUNT(J17:J39)</f>
        <v>2084.4347826086955</v>
      </c>
      <c r="R13" s="21">
        <f t="shared" si="8"/>
        <v>129.34782608695653</v>
      </c>
      <c r="S13" s="21">
        <f t="shared" si="8"/>
        <v>-235.95652173913044</v>
      </c>
      <c r="T13" s="21">
        <f t="shared" si="8"/>
        <v>220.13043478260869</v>
      </c>
      <c r="U13" s="29">
        <f t="shared" si="8"/>
        <v>25.391304347826086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1.95178203074116E-5</v>
      </c>
      <c r="Q17" s="67">
        <f>(1+W$4-X$4)*(1+W$4+Z$4)-Y$4*((Z$4*K16)+((I16+J16)*(1+W$4+Z$4)))</f>
        <v>0.7264482818118434</v>
      </c>
      <c r="R17" s="67">
        <f>-J16*(1+W$4+Z$4)</f>
        <v>-96.35228585875609</v>
      </c>
      <c r="S17" s="132">
        <f>INT((-Q17+SQRT((Q17^2)-(4*P17*R17)))/(2*P17))</f>
        <v>132</v>
      </c>
      <c r="T17" s="32">
        <f t="shared" ref="T17:T26" si="9">J17</f>
        <v>135</v>
      </c>
      <c r="U17" s="50">
        <f t="shared" ref="U17:U31" si="10">S17-T17</f>
        <v>-3</v>
      </c>
      <c r="V17" s="99">
        <f t="shared" ref="V17:V31" si="11">U17/T17</f>
        <v>-2.2222222222222223E-2</v>
      </c>
      <c r="W17" s="33">
        <f>U17</f>
        <v>-3</v>
      </c>
      <c r="X17" s="72">
        <f>W17/T17</f>
        <v>-2.2222222222222223E-2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1.95178203074116E-5</v>
      </c>
      <c r="Q18" s="38">
        <f t="shared" ref="Q18:Q31" si="13">(1+W$4-X$4)*(1+W$4+Z$4)-Y$4*((Z$4*K17)+((I17+J17)*(1+W$4+Z$4)))</f>
        <v>0.72648752549994366</v>
      </c>
      <c r="R18" s="38">
        <f t="shared" ref="R18:R31" si="14">-J17*(1+W$4+Z$4)</f>
        <v>-116.13891599046494</v>
      </c>
      <c r="S18" s="133">
        <f t="shared" ref="S18:S26" si="15">INT((-Q18+SQRT((Q18^2)-(4*P18*R18)))/(2*P18))</f>
        <v>159</v>
      </c>
      <c r="T18" s="7">
        <f t="shared" si="9"/>
        <v>189</v>
      </c>
      <c r="U18" s="2">
        <f t="shared" si="10"/>
        <v>-30</v>
      </c>
      <c r="V18" s="100">
        <f t="shared" si="11"/>
        <v>-0.15873015873015872</v>
      </c>
      <c r="W18" s="25">
        <f t="shared" ref="W18:W31" si="16">W17+U18</f>
        <v>-33</v>
      </c>
      <c r="X18" s="73">
        <f t="shared" ref="X18:X35" si="17">W18/T18</f>
        <v>-0.17460317460317459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1.95178203074116E-5</v>
      </c>
      <c r="Q19" s="70">
        <f t="shared" si="13"/>
        <v>0.72653000807946222</v>
      </c>
      <c r="R19" s="70">
        <f t="shared" si="14"/>
        <v>-162.5944823866509</v>
      </c>
      <c r="S19" s="134">
        <f t="shared" si="15"/>
        <v>222</v>
      </c>
      <c r="T19" s="8">
        <f t="shared" si="9"/>
        <v>239</v>
      </c>
      <c r="U19" s="3">
        <f t="shared" si="10"/>
        <v>-17</v>
      </c>
      <c r="V19" s="101">
        <f t="shared" si="11"/>
        <v>-7.1129707112970716E-2</v>
      </c>
      <c r="W19" s="13">
        <f t="shared" si="16"/>
        <v>-50</v>
      </c>
      <c r="X19" s="74">
        <f t="shared" si="17"/>
        <v>-0.20920502092050208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1.95178203074116E-5</v>
      </c>
      <c r="Q20" s="38">
        <f t="shared" si="13"/>
        <v>0.72656925176756237</v>
      </c>
      <c r="R20" s="38">
        <f t="shared" si="14"/>
        <v>-205.60889571645274</v>
      </c>
      <c r="S20" s="133">
        <f t="shared" si="15"/>
        <v>280</v>
      </c>
      <c r="T20" s="7">
        <f t="shared" si="9"/>
        <v>285</v>
      </c>
      <c r="U20" s="2">
        <f t="shared" si="10"/>
        <v>-5</v>
      </c>
      <c r="V20" s="100">
        <f t="shared" si="11"/>
        <v>-1.7543859649122806E-2</v>
      </c>
      <c r="W20" s="25">
        <f t="shared" si="16"/>
        <v>-55</v>
      </c>
      <c r="X20" s="73">
        <f t="shared" si="17"/>
        <v>-0.19298245614035087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1.95178203074116E-5</v>
      </c>
      <c r="Q21" s="70">
        <f t="shared" si="13"/>
        <v>0.72656925176756237</v>
      </c>
      <c r="R21" s="70">
        <f t="shared" si="14"/>
        <v>-245.1821559798704</v>
      </c>
      <c r="S21" s="134">
        <f t="shared" si="15"/>
        <v>334</v>
      </c>
      <c r="T21" s="8">
        <f t="shared" si="9"/>
        <v>333</v>
      </c>
      <c r="U21" s="3">
        <f t="shared" si="10"/>
        <v>1</v>
      </c>
      <c r="V21" s="101">
        <f t="shared" si="11"/>
        <v>3.003003003003003E-3</v>
      </c>
      <c r="W21" s="13">
        <f t="shared" si="16"/>
        <v>-54</v>
      </c>
      <c r="X21" s="74">
        <f t="shared" si="17"/>
        <v>-0.16216216216216217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1.95178203074116E-5</v>
      </c>
      <c r="Q22" s="38">
        <f t="shared" si="13"/>
        <v>0.72660849545566264</v>
      </c>
      <c r="R22" s="38">
        <f t="shared" si="14"/>
        <v>-286.47599277648015</v>
      </c>
      <c r="S22" s="133">
        <f t="shared" si="15"/>
        <v>390</v>
      </c>
      <c r="T22" s="7">
        <f t="shared" si="9"/>
        <v>444</v>
      </c>
      <c r="U22" s="2">
        <f t="shared" si="10"/>
        <v>-54</v>
      </c>
      <c r="V22" s="100">
        <f t="shared" si="11"/>
        <v>-0.12162162162162163</v>
      </c>
      <c r="W22" s="25">
        <f t="shared" si="16"/>
        <v>-108</v>
      </c>
      <c r="X22" s="73">
        <f t="shared" si="17"/>
        <v>-0.24324324324324326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1.95178203074116E-5</v>
      </c>
      <c r="Q23" s="70">
        <f t="shared" si="13"/>
        <v>0.72664773914376291</v>
      </c>
      <c r="R23" s="70">
        <f t="shared" si="14"/>
        <v>-381.96799036864024</v>
      </c>
      <c r="S23" s="134">
        <f t="shared" si="15"/>
        <v>518</v>
      </c>
      <c r="T23" s="8">
        <f t="shared" si="9"/>
        <v>567</v>
      </c>
      <c r="U23" s="3">
        <f t="shared" si="10"/>
        <v>-49</v>
      </c>
      <c r="V23" s="101">
        <f t="shared" si="11"/>
        <v>-8.6419753086419748E-2</v>
      </c>
      <c r="W23" s="13">
        <f t="shared" si="16"/>
        <v>-157</v>
      </c>
      <c r="X23" s="74">
        <f t="shared" si="17"/>
        <v>-0.27689594356261021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1.95178203074116E-5</v>
      </c>
      <c r="Q24" s="38">
        <f t="shared" si="13"/>
        <v>0.72669022172328146</v>
      </c>
      <c r="R24" s="38">
        <f t="shared" si="14"/>
        <v>-487.78344715995269</v>
      </c>
      <c r="S24" s="133">
        <f t="shared" si="15"/>
        <v>659</v>
      </c>
      <c r="T24" s="7">
        <f t="shared" si="9"/>
        <v>721</v>
      </c>
      <c r="U24" s="2">
        <f t="shared" si="10"/>
        <v>-62</v>
      </c>
      <c r="V24" s="100">
        <f t="shared" si="11"/>
        <v>-8.5991678224687937E-2</v>
      </c>
      <c r="W24" s="25">
        <f t="shared" si="16"/>
        <v>-219</v>
      </c>
      <c r="X24" s="73">
        <f t="shared" si="17"/>
        <v>-0.30374479889042993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1.95178203074116E-5</v>
      </c>
      <c r="Q25" s="70">
        <f t="shared" si="13"/>
        <v>0.72692892274330123</v>
      </c>
      <c r="R25" s="70">
        <f t="shared" si="14"/>
        <v>-620.26784021574235</v>
      </c>
      <c r="S25" s="134">
        <f t="shared" si="15"/>
        <v>834</v>
      </c>
      <c r="T25" s="8">
        <f t="shared" si="9"/>
        <v>885</v>
      </c>
      <c r="U25" s="3">
        <f t="shared" si="10"/>
        <v>-51</v>
      </c>
      <c r="V25" s="101">
        <f t="shared" si="11"/>
        <v>-5.7627118644067797E-2</v>
      </c>
      <c r="W25" s="13">
        <f t="shared" si="16"/>
        <v>-270</v>
      </c>
      <c r="X25" s="74">
        <f t="shared" si="17"/>
        <v>-0.30508474576271188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1.95178203074116E-5</v>
      </c>
      <c r="Q26" s="38">
        <f t="shared" si="13"/>
        <v>0.72703979903368432</v>
      </c>
      <c r="R26" s="38">
        <f t="shared" si="14"/>
        <v>-761.35511593749231</v>
      </c>
      <c r="S26" s="133">
        <f t="shared" si="15"/>
        <v>1019</v>
      </c>
      <c r="T26" s="7">
        <f t="shared" si="9"/>
        <v>1170</v>
      </c>
      <c r="U26" s="2">
        <f t="shared" si="10"/>
        <v>-151</v>
      </c>
      <c r="V26" s="100">
        <f t="shared" si="11"/>
        <v>-0.12905982905982907</v>
      </c>
      <c r="W26" s="25">
        <f t="shared" si="16"/>
        <v>-421</v>
      </c>
      <c r="X26" s="73">
        <f t="shared" si="17"/>
        <v>-0.35982905982905983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1.95178203074116E-5</v>
      </c>
      <c r="Q27" s="70">
        <f t="shared" si="13"/>
        <v>0.7272457341484404</v>
      </c>
      <c r="R27" s="70">
        <f t="shared" si="14"/>
        <v>-1006.5372719173628</v>
      </c>
      <c r="S27" s="135">
        <f>INT(((-Q27+SQRT((Q27^2)-(4*P27*R27)))/(2*P27)))</f>
        <v>1336</v>
      </c>
      <c r="T27" s="8">
        <v>1374</v>
      </c>
      <c r="U27" s="3">
        <f t="shared" si="10"/>
        <v>-38</v>
      </c>
      <c r="V27" s="101">
        <f t="shared" si="11"/>
        <v>-2.7656477438136828E-2</v>
      </c>
      <c r="W27" s="3">
        <f t="shared" si="16"/>
        <v>-459</v>
      </c>
      <c r="X27" s="74">
        <f t="shared" si="17"/>
        <v>-0.33406113537117904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1.95178203074116E-5</v>
      </c>
      <c r="Q28" s="38">
        <f t="shared" si="13"/>
        <v>0.7273634652127412</v>
      </c>
      <c r="R28" s="38">
        <f t="shared" si="14"/>
        <v>-1182.0360783029541</v>
      </c>
      <c r="S28" s="133">
        <f>INT(((-Q28+SQRT((Q28^2)-(4*P28*R28)))/(2*P28)))</f>
        <v>1559</v>
      </c>
      <c r="T28" s="119">
        <v>1598</v>
      </c>
      <c r="U28" s="116">
        <f t="shared" si="10"/>
        <v>-39</v>
      </c>
      <c r="V28" s="117">
        <f t="shared" si="11"/>
        <v>-2.4405506883604506E-2</v>
      </c>
      <c r="W28" s="116">
        <f t="shared" si="16"/>
        <v>-498</v>
      </c>
      <c r="X28" s="118">
        <f t="shared" si="17"/>
        <v>-0.311639549436796</v>
      </c>
    </row>
    <row r="29" spans="2:24" x14ac:dyDescent="0.25">
      <c r="B29" s="8">
        <v>25</v>
      </c>
      <c r="C29" s="108">
        <v>43916</v>
      </c>
      <c r="D29" s="36">
        <f t="shared" ref="D29:D39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1.95178203074116E-5</v>
      </c>
      <c r="Q29" s="70">
        <f t="shared" si="13"/>
        <v>0.72769684806605284</v>
      </c>
      <c r="R29" s="70">
        <f t="shared" si="14"/>
        <v>-1374.7406500204663</v>
      </c>
      <c r="S29" s="134">
        <f>INT(((-Q29+SQRT((Q29^2)-(4*P29*R29)))/(2*P29)))</f>
        <v>1802</v>
      </c>
      <c r="T29" s="128">
        <v>1832</v>
      </c>
      <c r="U29" s="14">
        <f t="shared" si="10"/>
        <v>-30</v>
      </c>
      <c r="V29" s="101">
        <f t="shared" si="11"/>
        <v>-1.6375545851528384E-2</v>
      </c>
      <c r="W29" s="14">
        <f t="shared" si="16"/>
        <v>-528</v>
      </c>
      <c r="X29" s="74">
        <f t="shared" si="17"/>
        <v>-0.28820960698689957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1.95178203074116E-5</v>
      </c>
      <c r="Q30" s="38">
        <f t="shared" si="13"/>
        <v>0.72800356580585601</v>
      </c>
      <c r="R30" s="38">
        <f t="shared" si="14"/>
        <v>-1576.0481044039389</v>
      </c>
      <c r="S30" s="133">
        <f>INT(((-Q30+SQRT((Q30^2)-(4*P30*R30)))/(2*P30)))</f>
        <v>2052</v>
      </c>
      <c r="T30" s="131">
        <f>J30</f>
        <v>2211</v>
      </c>
      <c r="U30" s="102">
        <f t="shared" si="10"/>
        <v>-159</v>
      </c>
      <c r="V30" s="100">
        <f t="shared" si="11"/>
        <v>-7.1913161465400277E-2</v>
      </c>
      <c r="W30" s="102">
        <f t="shared" si="16"/>
        <v>-687</v>
      </c>
      <c r="X30" s="73">
        <f t="shared" si="17"/>
        <v>-0.31071913161465398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1.95178203074116E-5</v>
      </c>
      <c r="Q31" s="70">
        <f t="shared" si="13"/>
        <v>0.72838229313902336</v>
      </c>
      <c r="R31" s="70">
        <f t="shared" si="14"/>
        <v>-1902.0973574438367</v>
      </c>
      <c r="S31" s="134">
        <f>INT(((-Q31+SQRT((Q31^2)-(4*P31*R31)))/(2*P31)))</f>
        <v>2450</v>
      </c>
      <c r="T31" s="128">
        <f t="shared" ref="T31:T33" si="50">J31</f>
        <v>2627</v>
      </c>
      <c r="U31" s="14">
        <f t="shared" si="10"/>
        <v>-177</v>
      </c>
      <c r="V31" s="101">
        <f t="shared" si="11"/>
        <v>-6.7377236391320899E-2</v>
      </c>
      <c r="W31" s="14">
        <f t="shared" si="16"/>
        <v>-864</v>
      </c>
      <c r="X31" s="74">
        <f t="shared" si="17"/>
        <v>-0.32889227255424436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1.95178203074116E-5</v>
      </c>
      <c r="Q32" s="38">
        <f t="shared" ref="Q32:Q48" si="53">(1+W$4-X$4)*(1+W$4+Z$4)-Y$4*((Z$4*K31)+((I31+J31)*(1+W$4+Z$4)))</f>
        <v>0.72870844422733616</v>
      </c>
      <c r="R32" s="38">
        <f t="shared" ref="R32:R48" si="54">-J31*(1+W$4+Z$4)</f>
        <v>-2259.9772763477881</v>
      </c>
      <c r="S32" s="133">
        <f t="shared" ref="S32:S91" si="55">INT(((-Q32+SQRT((Q32^2)-(4*P32*R32)))/(2*P32)))</f>
        <v>2879</v>
      </c>
      <c r="T32" s="131">
        <f t="shared" si="50"/>
        <v>2925</v>
      </c>
      <c r="U32" s="102">
        <f t="shared" ref="U32" si="56">S32-T32</f>
        <v>-46</v>
      </c>
      <c r="V32" s="100">
        <f t="shared" ref="V32" si="57">U32/T32</f>
        <v>-1.5726495726495728E-2</v>
      </c>
      <c r="W32" s="102">
        <f t="shared" ref="W32" si="58">W31+U32</f>
        <v>-910</v>
      </c>
      <c r="X32" s="73">
        <f t="shared" si="17"/>
        <v>-0.31111111111111112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1.95178203074116E-5</v>
      </c>
      <c r="Q33" s="70">
        <f t="shared" si="53"/>
        <v>0.72932798049869807</v>
      </c>
      <c r="R33" s="70">
        <f t="shared" si="54"/>
        <v>-2516.3431797934068</v>
      </c>
      <c r="S33" s="134">
        <f t="shared" si="55"/>
        <v>3179</v>
      </c>
      <c r="T33" s="128">
        <f t="shared" si="50"/>
        <v>3476</v>
      </c>
      <c r="U33" s="14">
        <f t="shared" ref="U33" si="60">S33-T33</f>
        <v>-297</v>
      </c>
      <c r="V33" s="101">
        <f t="shared" ref="V33" si="61">U33/T33</f>
        <v>-8.5443037974683542E-2</v>
      </c>
      <c r="W33" s="14">
        <f t="shared" ref="W33" si="62">W32+U33</f>
        <v>-1207</v>
      </c>
      <c r="X33" s="74">
        <f t="shared" si="17"/>
        <v>-0.34723820483314155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1.95178203074116E-5</v>
      </c>
      <c r="Q34" s="38">
        <f t="shared" si="53"/>
        <v>0.73008295025577663</v>
      </c>
      <c r="R34" s="38">
        <f t="shared" si="54"/>
        <v>-2990.3620146878229</v>
      </c>
      <c r="S34" s="133">
        <f t="shared" si="55"/>
        <v>3724</v>
      </c>
      <c r="T34" s="35">
        <f t="shared" ref="T34:T39" si="63">J34</f>
        <v>3758</v>
      </c>
      <c r="U34" s="102">
        <f t="shared" ref="U34" si="64">S34-T34</f>
        <v>-34</v>
      </c>
      <c r="V34" s="100">
        <f t="shared" ref="V34" si="65">U34/T34</f>
        <v>-9.0473656200106434E-3</v>
      </c>
      <c r="W34" s="102">
        <f t="shared" ref="W34" si="66">W33+U34</f>
        <v>-1241</v>
      </c>
      <c r="X34" s="73">
        <f t="shared" si="17"/>
        <v>-0.33022884513038853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1.95178203074116E-5</v>
      </c>
      <c r="Q35" s="70">
        <f t="shared" si="53"/>
        <v>0.73073314451422733</v>
      </c>
      <c r="R35" s="70">
        <f t="shared" si="54"/>
        <v>-3232.9633058679051</v>
      </c>
      <c r="S35" s="134">
        <f t="shared" si="55"/>
        <v>3997</v>
      </c>
      <c r="T35" s="128">
        <f t="shared" si="63"/>
        <v>4058</v>
      </c>
      <c r="U35" s="14">
        <f t="shared" ref="U35" si="67">S35-T35</f>
        <v>-61</v>
      </c>
      <c r="V35" s="101">
        <f t="shared" ref="V35" si="68">U35/T35</f>
        <v>-1.5032035485460818E-2</v>
      </c>
      <c r="W35" s="14">
        <f t="shared" ref="W35" si="69">W34+U35</f>
        <v>-1302</v>
      </c>
      <c r="X35" s="74">
        <f t="shared" si="17"/>
        <v>-0.3208477082306555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1.95178203074116E-5</v>
      </c>
      <c r="Q36" s="38">
        <f t="shared" si="53"/>
        <v>0.7317904621464475</v>
      </c>
      <c r="R36" s="38">
        <f t="shared" si="54"/>
        <v>-3491.0497858467161</v>
      </c>
      <c r="S36" s="133">
        <f t="shared" si="55"/>
        <v>4281</v>
      </c>
      <c r="T36" s="131">
        <f t="shared" si="63"/>
        <v>4379</v>
      </c>
      <c r="U36" s="102">
        <f t="shared" ref="U36" si="71">S36-T36</f>
        <v>-98</v>
      </c>
      <c r="V36" s="100">
        <f t="shared" ref="V36" si="72">U36/T36</f>
        <v>-2.2379538707467457E-2</v>
      </c>
      <c r="W36" s="102">
        <f t="shared" ref="W36" si="73">W35+U36</f>
        <v>-1400</v>
      </c>
      <c r="X36" s="73">
        <f t="shared" ref="X36" si="74">W36/T36</f>
        <v>-0.3197076958209637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1.95178203074116E-5</v>
      </c>
      <c r="Q37" s="70">
        <f t="shared" si="53"/>
        <v>0.73261879543290265</v>
      </c>
      <c r="R37" s="70">
        <f t="shared" si="54"/>
        <v>-3767.2023194240437</v>
      </c>
      <c r="S37" s="134">
        <f t="shared" si="55"/>
        <v>4582</v>
      </c>
      <c r="T37" s="128">
        <f t="shared" si="63"/>
        <v>4635</v>
      </c>
      <c r="U37" s="14">
        <f t="shared" ref="U37" si="75">S37-T37</f>
        <v>-53</v>
      </c>
      <c r="V37" s="101">
        <f t="shared" ref="V37" si="76">U37/T37</f>
        <v>-1.1434735706580367E-2</v>
      </c>
      <c r="W37" s="14">
        <f t="shared" ref="W37" si="77">W36+U37</f>
        <v>-1453</v>
      </c>
      <c r="X37" s="74">
        <f t="shared" ref="X37" si="78">W37/T37</f>
        <v>-0.31348435814455233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66">
        <f t="shared" ref="I38:I39" si="79">INT(U$3*U$9-D38-F38+E38)</f>
        <v>1506</v>
      </c>
      <c r="J38" s="140">
        <v>4926</v>
      </c>
      <c r="K38" s="167">
        <f t="shared" ref="K38:K39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1.95178203074116E-5</v>
      </c>
      <c r="Q38" s="38">
        <f t="shared" si="53"/>
        <v>0.73369479243147007</v>
      </c>
      <c r="R38" s="38">
        <f t="shared" si="54"/>
        <v>-3987.4361156726291</v>
      </c>
      <c r="S38" s="133">
        <f t="shared" si="55"/>
        <v>4817</v>
      </c>
      <c r="T38" s="131">
        <f t="shared" si="63"/>
        <v>4926</v>
      </c>
      <c r="U38" s="102">
        <f t="shared" ref="U38" si="81">S38-T38</f>
        <v>-109</v>
      </c>
      <c r="V38" s="100">
        <f t="shared" ref="V38" si="82">U38/T38</f>
        <v>-2.2127486804709703E-2</v>
      </c>
      <c r="W38" s="102">
        <f t="shared" ref="W38" si="83">W37+U38</f>
        <v>-1562</v>
      </c>
      <c r="X38" s="73">
        <f t="shared" ref="X38" si="84">W38/T38</f>
        <v>-0.31709297604547299</v>
      </c>
    </row>
    <row r="39" spans="2:30" ht="15.75" thickBot="1" x14ac:dyDescent="0.3">
      <c r="B39" s="151">
        <v>35</v>
      </c>
      <c r="C39" s="160">
        <v>43926</v>
      </c>
      <c r="D39" s="165">
        <f t="shared" si="35"/>
        <v>5944</v>
      </c>
      <c r="E39" s="152">
        <v>587</v>
      </c>
      <c r="F39" s="153">
        <v>182</v>
      </c>
      <c r="G39" s="162">
        <f t="shared" si="70"/>
        <v>2.2018900544138005E-3</v>
      </c>
      <c r="H39" s="161">
        <f t="shared" si="7"/>
        <v>1.0567111111111112</v>
      </c>
      <c r="I39" s="168">
        <f t="shared" si="79"/>
        <v>1229</v>
      </c>
      <c r="J39" s="152">
        <v>5175</v>
      </c>
      <c r="K39" s="153">
        <f t="shared" si="80"/>
        <v>587</v>
      </c>
      <c r="L39" s="163">
        <f t="shared" si="48"/>
        <v>-277</v>
      </c>
      <c r="M39" s="152">
        <f t="shared" si="19"/>
        <v>249</v>
      </c>
      <c r="N39" s="153">
        <f t="shared" si="49"/>
        <v>56</v>
      </c>
      <c r="P39" s="154">
        <f t="shared" si="52"/>
        <v>1.95178203074116E-5</v>
      </c>
      <c r="Q39" s="155">
        <f t="shared" si="53"/>
        <v>0.73475135608152797</v>
      </c>
      <c r="R39" s="155">
        <f t="shared" si="54"/>
        <v>-4237.7800012520756</v>
      </c>
      <c r="S39" s="159">
        <f t="shared" si="55"/>
        <v>5081</v>
      </c>
      <c r="T39" s="164">
        <f t="shared" si="63"/>
        <v>5175</v>
      </c>
      <c r="U39" s="156">
        <f t="shared" ref="U39" si="85">S39-T39</f>
        <v>-94</v>
      </c>
      <c r="V39" s="157">
        <f t="shared" ref="V39" si="86">U39/T39</f>
        <v>-1.8164251207729468E-2</v>
      </c>
      <c r="W39" s="156">
        <f t="shared" ref="W39" si="87">W38+U39</f>
        <v>-1656</v>
      </c>
      <c r="X39" s="158">
        <f t="shared" ref="X39" si="88">W39/T39</f>
        <v>-0.32</v>
      </c>
    </row>
    <row r="40" spans="2:30" x14ac:dyDescent="0.25">
      <c r="B40" s="76">
        <v>36</v>
      </c>
      <c r="C40" s="77">
        <v>43927</v>
      </c>
      <c r="D40" s="141">
        <f t="shared" ref="D40:D58" si="89">D39+IF(M40&gt;0,M40,0)</f>
        <v>6075</v>
      </c>
      <c r="E40" s="142">
        <f t="shared" ref="E40:E58" si="90">E39+IF(N40&gt;0,N40,0)</f>
        <v>703</v>
      </c>
      <c r="F40" s="143">
        <f>D40*(F$39/D$39)</f>
        <v>186.01110363391655</v>
      </c>
      <c r="G40" s="90">
        <f t="shared" si="70"/>
        <v>2.2504175774838218E-3</v>
      </c>
      <c r="H40" s="79">
        <f t="shared" ref="H40:H71" si="91">D40/D39</f>
        <v>1.0220390309555856</v>
      </c>
      <c r="I40" s="141">
        <f t="shared" ref="I40:I58" si="92">INT((Z$4*K40+I39)/(1+Y$4*J40))</f>
        <v>1007</v>
      </c>
      <c r="J40" s="144">
        <f t="shared" ref="J40:J58" si="93">S40</f>
        <v>5306</v>
      </c>
      <c r="K40" s="143">
        <f t="shared" ref="K40:K58" si="94">INT((X$4*J40+K39)/(1+W$4+Z$4))</f>
        <v>703</v>
      </c>
      <c r="L40" s="141">
        <f t="shared" si="48"/>
        <v>-222</v>
      </c>
      <c r="M40" s="144">
        <f t="shared" si="19"/>
        <v>131</v>
      </c>
      <c r="N40" s="143">
        <f t="shared" si="49"/>
        <v>116</v>
      </c>
      <c r="P40" s="145">
        <f t="shared" si="52"/>
        <v>1.95178203074116E-5</v>
      </c>
      <c r="Q40" s="146">
        <f t="shared" si="53"/>
        <v>0.7354821456343541</v>
      </c>
      <c r="R40" s="146">
        <f t="shared" si="54"/>
        <v>-4451.9917796344889</v>
      </c>
      <c r="S40" s="87">
        <f t="shared" si="55"/>
        <v>5306</v>
      </c>
      <c r="T40" s="147"/>
      <c r="U40" s="148"/>
      <c r="V40" s="149"/>
      <c r="W40" s="148"/>
      <c r="X40" s="150"/>
    </row>
    <row r="41" spans="2:30" x14ac:dyDescent="0.25">
      <c r="B41" s="8">
        <v>37</v>
      </c>
      <c r="C41" s="16">
        <v>43928</v>
      </c>
      <c r="D41" s="36">
        <f t="shared" si="89"/>
        <v>6181</v>
      </c>
      <c r="E41" s="22">
        <f t="shared" si="90"/>
        <v>839</v>
      </c>
      <c r="F41" s="26">
        <f t="shared" ref="F41:F104" si="95">D41*(F$39/D$39)</f>
        <v>189.25672947510094</v>
      </c>
      <c r="G41" s="91">
        <f t="shared" si="70"/>
        <v>2.2896841228687249E-3</v>
      </c>
      <c r="H41" s="58">
        <f t="shared" si="91"/>
        <v>1.0174485596707818</v>
      </c>
      <c r="I41" s="18">
        <f t="shared" si="92"/>
        <v>790</v>
      </c>
      <c r="J41" s="22">
        <f t="shared" si="93"/>
        <v>5412</v>
      </c>
      <c r="K41" s="26">
        <f t="shared" si="94"/>
        <v>839</v>
      </c>
      <c r="L41" s="18">
        <f t="shared" si="48"/>
        <v>-217</v>
      </c>
      <c r="M41" s="22">
        <f t="shared" si="19"/>
        <v>106</v>
      </c>
      <c r="N41" s="26">
        <f t="shared" si="49"/>
        <v>136</v>
      </c>
      <c r="P41" s="71">
        <f t="shared" si="52"/>
        <v>1.95178203074116E-5</v>
      </c>
      <c r="Q41" s="70">
        <f t="shared" si="53"/>
        <v>0.73764344484743394</v>
      </c>
      <c r="R41" s="70">
        <f t="shared" si="54"/>
        <v>-4564.6895425585699</v>
      </c>
      <c r="S41" s="11">
        <f t="shared" si="55"/>
        <v>5412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89"/>
        <v>6262</v>
      </c>
      <c r="E42" s="4">
        <f t="shared" si="90"/>
        <v>997</v>
      </c>
      <c r="F42" s="24">
        <f t="shared" si="95"/>
        <v>191.73687752355318</v>
      </c>
      <c r="G42" s="92">
        <f t="shared" si="70"/>
        <v>2.3196896905685093E-3</v>
      </c>
      <c r="H42" s="56">
        <f t="shared" si="91"/>
        <v>1.013104675618832</v>
      </c>
      <c r="I42" s="35">
        <f t="shared" si="92"/>
        <v>576</v>
      </c>
      <c r="J42" s="25">
        <f t="shared" si="93"/>
        <v>5493</v>
      </c>
      <c r="K42" s="24">
        <f t="shared" si="94"/>
        <v>997</v>
      </c>
      <c r="L42" s="35">
        <f t="shared" si="48"/>
        <v>-214</v>
      </c>
      <c r="M42" s="25">
        <f t="shared" si="19"/>
        <v>81</v>
      </c>
      <c r="N42" s="24">
        <f t="shared" si="49"/>
        <v>158</v>
      </c>
      <c r="P42" s="39">
        <f t="shared" si="52"/>
        <v>1.95178203074116E-5</v>
      </c>
      <c r="Q42" s="38">
        <f t="shared" si="53"/>
        <v>0.74026195876988155</v>
      </c>
      <c r="R42" s="38">
        <f t="shared" si="54"/>
        <v>-4655.88009881775</v>
      </c>
      <c r="S42" s="12">
        <f t="shared" si="55"/>
        <v>5493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89"/>
        <v>6317</v>
      </c>
      <c r="E43" s="22">
        <f t="shared" si="90"/>
        <v>1181</v>
      </c>
      <c r="F43" s="26">
        <f t="shared" si="95"/>
        <v>193.42092866756394</v>
      </c>
      <c r="G43" s="91">
        <f t="shared" si="70"/>
        <v>2.34006384147577E-3</v>
      </c>
      <c r="H43" s="58">
        <f t="shared" si="91"/>
        <v>1.0087831363781539</v>
      </c>
      <c r="I43" s="18">
        <f t="shared" si="92"/>
        <v>362</v>
      </c>
      <c r="J43" s="22">
        <f t="shared" si="93"/>
        <v>5548</v>
      </c>
      <c r="K43" s="26">
        <f t="shared" si="94"/>
        <v>1181</v>
      </c>
      <c r="L43" s="18">
        <f t="shared" si="48"/>
        <v>-214</v>
      </c>
      <c r="M43" s="22">
        <f t="shared" si="19"/>
        <v>55</v>
      </c>
      <c r="N43" s="26">
        <f t="shared" si="49"/>
        <v>184</v>
      </c>
      <c r="P43" s="71">
        <f t="shared" si="52"/>
        <v>1.95178203074116E-5</v>
      </c>
      <c r="Q43" s="70">
        <f t="shared" si="53"/>
        <v>0.74338340887263366</v>
      </c>
      <c r="R43" s="70">
        <f t="shared" si="54"/>
        <v>-4725.5634484120283</v>
      </c>
      <c r="S43" s="11">
        <f t="shared" si="55"/>
        <v>5548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89"/>
        <v>6345</v>
      </c>
      <c r="E44" s="4">
        <f t="shared" si="90"/>
        <v>1395</v>
      </c>
      <c r="F44" s="24">
        <f t="shared" si="95"/>
        <v>194.27826379542395</v>
      </c>
      <c r="G44" s="92">
        <f t="shared" si="70"/>
        <v>2.350436136483103E-3</v>
      </c>
      <c r="H44" s="56">
        <f t="shared" si="91"/>
        <v>1.0044324837739433</v>
      </c>
      <c r="I44" s="35">
        <f t="shared" si="92"/>
        <v>145</v>
      </c>
      <c r="J44" s="25">
        <f t="shared" si="93"/>
        <v>5576</v>
      </c>
      <c r="K44" s="24">
        <f t="shared" si="94"/>
        <v>1395</v>
      </c>
      <c r="L44" s="35">
        <f t="shared" si="48"/>
        <v>-217</v>
      </c>
      <c r="M44" s="25">
        <f t="shared" si="19"/>
        <v>28</v>
      </c>
      <c r="N44" s="24">
        <f t="shared" si="49"/>
        <v>214</v>
      </c>
      <c r="P44" s="39">
        <f t="shared" si="52"/>
        <v>1.95178203074116E-5</v>
      </c>
      <c r="Q44" s="38">
        <f t="shared" si="53"/>
        <v>0.74709923809756396</v>
      </c>
      <c r="R44" s="38">
        <f t="shared" si="54"/>
        <v>-4772.8793030748102</v>
      </c>
      <c r="S44" s="12">
        <f t="shared" si="55"/>
        <v>5576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89"/>
        <v>6345</v>
      </c>
      <c r="E45" s="22">
        <f t="shared" si="90"/>
        <v>1644</v>
      </c>
      <c r="F45" s="26">
        <f t="shared" si="95"/>
        <v>194.27826379542395</v>
      </c>
      <c r="G45" s="91">
        <f t="shared" si="70"/>
        <v>2.350436136483103E-3</v>
      </c>
      <c r="H45" s="58">
        <f t="shared" si="91"/>
        <v>1</v>
      </c>
      <c r="I45" s="36">
        <f t="shared" si="92"/>
        <v>-79</v>
      </c>
      <c r="J45" s="13">
        <f t="shared" si="93"/>
        <v>5575</v>
      </c>
      <c r="K45" s="23">
        <f t="shared" si="94"/>
        <v>1644</v>
      </c>
      <c r="L45" s="36">
        <f t="shared" si="48"/>
        <v>-224</v>
      </c>
      <c r="M45" s="13">
        <f t="shared" si="19"/>
        <v>-1</v>
      </c>
      <c r="N45" s="23">
        <f t="shared" si="49"/>
        <v>249</v>
      </c>
      <c r="P45" s="71">
        <f t="shared" si="52"/>
        <v>1.95178203074116E-5</v>
      </c>
      <c r="Q45" s="70">
        <f t="shared" si="53"/>
        <v>0.7515008893865458</v>
      </c>
      <c r="R45" s="70">
        <f t="shared" si="54"/>
        <v>-4796.9673745394994</v>
      </c>
      <c r="S45" s="11">
        <f t="shared" si="55"/>
        <v>5575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89"/>
        <v>6345</v>
      </c>
      <c r="E46" s="4">
        <f t="shared" si="90"/>
        <v>1933</v>
      </c>
      <c r="F46" s="24">
        <f t="shared" si="95"/>
        <v>194.27826379542395</v>
      </c>
      <c r="G46" s="92">
        <f t="shared" si="70"/>
        <v>2.350436136483103E-3</v>
      </c>
      <c r="H46" s="56">
        <f t="shared" si="91"/>
        <v>1</v>
      </c>
      <c r="I46" s="35">
        <f t="shared" si="92"/>
        <v>-314</v>
      </c>
      <c r="J46" s="25">
        <f t="shared" si="93"/>
        <v>5544</v>
      </c>
      <c r="K46" s="24">
        <f t="shared" si="94"/>
        <v>1933</v>
      </c>
      <c r="L46" s="35">
        <f t="shared" si="48"/>
        <v>-235</v>
      </c>
      <c r="M46" s="25">
        <f t="shared" si="19"/>
        <v>-31</v>
      </c>
      <c r="N46" s="24">
        <f t="shared" si="49"/>
        <v>289</v>
      </c>
      <c r="P46" s="39">
        <f t="shared" si="52"/>
        <v>1.95178203074116E-5</v>
      </c>
      <c r="Q46" s="38">
        <f t="shared" si="53"/>
        <v>0.75672228826097132</v>
      </c>
      <c r="R46" s="38">
        <f t="shared" si="54"/>
        <v>-4796.1070862729039</v>
      </c>
      <c r="S46" s="12">
        <f t="shared" si="55"/>
        <v>5544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89"/>
        <v>6345</v>
      </c>
      <c r="E47" s="22">
        <f t="shared" si="90"/>
        <v>2269</v>
      </c>
      <c r="F47" s="26">
        <f t="shared" si="95"/>
        <v>194.27826379542395</v>
      </c>
      <c r="G47" s="91">
        <f t="shared" si="70"/>
        <v>2.350436136483103E-3</v>
      </c>
      <c r="H47" s="58">
        <f t="shared" si="91"/>
        <v>1</v>
      </c>
      <c r="I47" s="36">
        <f t="shared" si="92"/>
        <v>-566</v>
      </c>
      <c r="J47" s="13">
        <f t="shared" si="93"/>
        <v>5482</v>
      </c>
      <c r="K47" s="23">
        <f t="shared" si="94"/>
        <v>2269</v>
      </c>
      <c r="L47" s="36">
        <f t="shared" si="48"/>
        <v>-252</v>
      </c>
      <c r="M47" s="13">
        <f t="shared" si="19"/>
        <v>-62</v>
      </c>
      <c r="N47" s="23">
        <f t="shared" si="49"/>
        <v>336</v>
      </c>
      <c r="P47" s="71">
        <f t="shared" si="52"/>
        <v>1.95178203074116E-5</v>
      </c>
      <c r="Q47" s="70">
        <f t="shared" si="53"/>
        <v>0.76287773839818263</v>
      </c>
      <c r="R47" s="70">
        <f t="shared" si="54"/>
        <v>-4769.4381500084264</v>
      </c>
      <c r="S47" s="11">
        <f t="shared" si="55"/>
        <v>5482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89"/>
        <v>6345</v>
      </c>
      <c r="E48" s="4">
        <f t="shared" si="90"/>
        <v>2659</v>
      </c>
      <c r="F48" s="24">
        <f t="shared" si="95"/>
        <v>194.27826379542395</v>
      </c>
      <c r="G48" s="92">
        <f t="shared" si="70"/>
        <v>2.350436136483103E-3</v>
      </c>
      <c r="H48" s="56">
        <f t="shared" si="91"/>
        <v>1</v>
      </c>
      <c r="I48" s="35">
        <f t="shared" si="92"/>
        <v>-841</v>
      </c>
      <c r="J48" s="25">
        <f t="shared" si="93"/>
        <v>5388</v>
      </c>
      <c r="K48" s="24">
        <f t="shared" si="94"/>
        <v>2659</v>
      </c>
      <c r="L48" s="35">
        <f t="shared" si="48"/>
        <v>-275</v>
      </c>
      <c r="M48" s="25">
        <f t="shared" si="19"/>
        <v>-94</v>
      </c>
      <c r="N48" s="24">
        <f t="shared" si="49"/>
        <v>390</v>
      </c>
      <c r="P48" s="39">
        <f t="shared" si="52"/>
        <v>1.95178203074116E-5</v>
      </c>
      <c r="Q48" s="38">
        <f t="shared" si="53"/>
        <v>0.77012726494645811</v>
      </c>
      <c r="R48" s="38">
        <f t="shared" si="54"/>
        <v>-4716.1002774794724</v>
      </c>
      <c r="S48" s="12">
        <f t="shared" si="55"/>
        <v>5388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89"/>
        <v>6345</v>
      </c>
      <c r="E49" s="22">
        <f t="shared" si="90"/>
        <v>3112</v>
      </c>
      <c r="F49" s="26">
        <f t="shared" si="95"/>
        <v>194.27826379542395</v>
      </c>
      <c r="G49" s="91">
        <f t="shared" si="70"/>
        <v>2.350436136483103E-3</v>
      </c>
      <c r="H49" s="58">
        <f t="shared" si="91"/>
        <v>1</v>
      </c>
      <c r="I49" s="18">
        <f t="shared" si="92"/>
        <v>-1146</v>
      </c>
      <c r="J49" s="22">
        <f t="shared" si="93"/>
        <v>5259</v>
      </c>
      <c r="K49" s="26">
        <f t="shared" si="94"/>
        <v>3112</v>
      </c>
      <c r="L49" s="18">
        <f t="shared" si="48"/>
        <v>-305</v>
      </c>
      <c r="M49" s="22">
        <f t="shared" si="19"/>
        <v>-129</v>
      </c>
      <c r="N49" s="26">
        <f t="shared" si="49"/>
        <v>453</v>
      </c>
      <c r="P49" s="71">
        <f t="shared" ref="P49:P80" si="96">Y$4*((1+W$4-X$4)*(1+W$4+Z$4)-X$4)</f>
        <v>1.95178203074116E-5</v>
      </c>
      <c r="Q49" s="70">
        <f t="shared" ref="Q49:Q80" si="97">(1+W$4-X$4)*(1+W$4+Z$4)-Y$4*((Z$4*K48)+((I48+J48)*(1+W$4+Z$4)))</f>
        <v>0.77863089305407673</v>
      </c>
      <c r="R49" s="70">
        <f t="shared" ref="R49:R80" si="98">-J48*(1+W$4+Z$4)</f>
        <v>-4635.2331804194446</v>
      </c>
      <c r="S49" s="11">
        <f t="shared" si="55"/>
        <v>5259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89"/>
        <v>6345</v>
      </c>
      <c r="E50" s="4">
        <f t="shared" si="90"/>
        <v>3638</v>
      </c>
      <c r="F50" s="24">
        <f t="shared" si="95"/>
        <v>194.27826379542395</v>
      </c>
      <c r="G50" s="92">
        <f t="shared" si="70"/>
        <v>2.350436136483103E-3</v>
      </c>
      <c r="H50" s="56">
        <f t="shared" si="91"/>
        <v>1</v>
      </c>
      <c r="I50" s="35">
        <f t="shared" si="92"/>
        <v>-1490</v>
      </c>
      <c r="J50" s="25">
        <f t="shared" si="93"/>
        <v>5094</v>
      </c>
      <c r="K50" s="24">
        <f t="shared" si="94"/>
        <v>3638</v>
      </c>
      <c r="L50" s="35">
        <f t="shared" si="48"/>
        <v>-344</v>
      </c>
      <c r="M50" s="25">
        <f t="shared" si="19"/>
        <v>-165</v>
      </c>
      <c r="N50" s="24">
        <f t="shared" si="49"/>
        <v>526</v>
      </c>
      <c r="P50" s="39">
        <f t="shared" si="96"/>
        <v>1.95178203074116E-5</v>
      </c>
      <c r="Q50" s="38">
        <f t="shared" si="97"/>
        <v>0.78861399118430409</v>
      </c>
      <c r="R50" s="38">
        <f t="shared" si="98"/>
        <v>-4524.2559940285564</v>
      </c>
      <c r="S50" s="12">
        <f t="shared" si="55"/>
        <v>5094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89"/>
        <v>6345</v>
      </c>
      <c r="E51" s="22">
        <f t="shared" si="90"/>
        <v>4248</v>
      </c>
      <c r="F51" s="26">
        <f t="shared" si="95"/>
        <v>194.27826379542395</v>
      </c>
      <c r="G51" s="91">
        <f t="shared" si="70"/>
        <v>2.350436136483103E-3</v>
      </c>
      <c r="H51" s="58">
        <f t="shared" si="91"/>
        <v>1</v>
      </c>
      <c r="I51" s="18">
        <f t="shared" si="92"/>
        <v>-1884</v>
      </c>
      <c r="J51" s="22">
        <f t="shared" si="93"/>
        <v>4892</v>
      </c>
      <c r="K51" s="26">
        <f t="shared" si="94"/>
        <v>4248</v>
      </c>
      <c r="L51" s="18">
        <f t="shared" si="48"/>
        <v>-394</v>
      </c>
      <c r="M51" s="22">
        <f t="shared" si="19"/>
        <v>-202</v>
      </c>
      <c r="N51" s="26">
        <f t="shared" si="49"/>
        <v>610</v>
      </c>
      <c r="P51" s="71">
        <f t="shared" si="96"/>
        <v>1.95178203074116E-5</v>
      </c>
      <c r="Q51" s="70">
        <f t="shared" si="97"/>
        <v>0.80030516669182405</v>
      </c>
      <c r="R51" s="70">
        <f t="shared" si="98"/>
        <v>-4382.3084300402097</v>
      </c>
      <c r="S51" s="11">
        <f t="shared" si="55"/>
        <v>4892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89"/>
        <v>6345</v>
      </c>
      <c r="E52" s="4">
        <f t="shared" si="90"/>
        <v>4956</v>
      </c>
      <c r="F52" s="24">
        <f t="shared" si="95"/>
        <v>194.27826379542395</v>
      </c>
      <c r="G52" s="92">
        <f t="shared" si="70"/>
        <v>2.350436136483103E-3</v>
      </c>
      <c r="H52" s="56">
        <f t="shared" si="91"/>
        <v>1</v>
      </c>
      <c r="I52" s="35">
        <f t="shared" si="92"/>
        <v>-2340</v>
      </c>
      <c r="J52" s="4">
        <f t="shared" si="93"/>
        <v>4651</v>
      </c>
      <c r="K52" s="24">
        <f t="shared" si="94"/>
        <v>4956</v>
      </c>
      <c r="L52" s="35">
        <f t="shared" si="48"/>
        <v>-456</v>
      </c>
      <c r="M52" s="4">
        <f t="shared" si="19"/>
        <v>-241</v>
      </c>
      <c r="N52" s="24">
        <f t="shared" si="49"/>
        <v>708</v>
      </c>
      <c r="P52" s="39">
        <f t="shared" si="96"/>
        <v>1.95178203074116E-5</v>
      </c>
      <c r="Q52" s="38">
        <f t="shared" si="97"/>
        <v>0.81397550951083897</v>
      </c>
      <c r="R52" s="38">
        <f t="shared" si="98"/>
        <v>-4208.5302001878108</v>
      </c>
      <c r="S52" s="12">
        <f t="shared" si="55"/>
        <v>4651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89"/>
        <v>6345</v>
      </c>
      <c r="E53" s="3">
        <f t="shared" si="90"/>
        <v>5778</v>
      </c>
      <c r="F53" s="23">
        <f t="shared" si="95"/>
        <v>194.27826379542395</v>
      </c>
      <c r="G53" s="91">
        <f t="shared" si="70"/>
        <v>2.350436136483103E-3</v>
      </c>
      <c r="H53" s="55">
        <f t="shared" si="91"/>
        <v>1</v>
      </c>
      <c r="I53" s="8">
        <f t="shared" si="92"/>
        <v>-2874</v>
      </c>
      <c r="J53" s="3">
        <f t="shared" si="93"/>
        <v>4371</v>
      </c>
      <c r="K53" s="37">
        <f t="shared" si="94"/>
        <v>5778</v>
      </c>
      <c r="L53" s="8">
        <f t="shared" si="48"/>
        <v>-534</v>
      </c>
      <c r="M53" s="3">
        <f t="shared" si="19"/>
        <v>-280</v>
      </c>
      <c r="N53" s="37">
        <f t="shared" si="49"/>
        <v>822</v>
      </c>
      <c r="P53" s="71">
        <f t="shared" si="96"/>
        <v>1.95178203074116E-5</v>
      </c>
      <c r="Q53" s="70">
        <f t="shared" si="97"/>
        <v>0.82994506993790629</v>
      </c>
      <c r="R53" s="70">
        <f t="shared" si="98"/>
        <v>-4001.200727938166</v>
      </c>
      <c r="S53" s="11">
        <f t="shared" si="55"/>
        <v>4371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89"/>
        <v>6345</v>
      </c>
      <c r="E54" s="2">
        <f t="shared" si="90"/>
        <v>6732</v>
      </c>
      <c r="F54" s="24">
        <f t="shared" si="95"/>
        <v>194.27826379542395</v>
      </c>
      <c r="G54" s="92">
        <f t="shared" si="70"/>
        <v>2.350436136483103E-3</v>
      </c>
      <c r="H54" s="56">
        <f t="shared" si="91"/>
        <v>1</v>
      </c>
      <c r="I54" s="7">
        <f t="shared" si="92"/>
        <v>-3506</v>
      </c>
      <c r="J54" s="2">
        <f t="shared" si="93"/>
        <v>4053</v>
      </c>
      <c r="K54" s="34">
        <f t="shared" si="94"/>
        <v>6732</v>
      </c>
      <c r="L54" s="7">
        <f t="shared" si="48"/>
        <v>-632</v>
      </c>
      <c r="M54" s="2">
        <f t="shared" si="19"/>
        <v>-318</v>
      </c>
      <c r="N54" s="34">
        <f t="shared" si="49"/>
        <v>954</v>
      </c>
      <c r="P54" s="39">
        <f t="shared" si="96"/>
        <v>1.95178203074116E-5</v>
      </c>
      <c r="Q54" s="38">
        <f t="shared" si="97"/>
        <v>0.8485796197405201</v>
      </c>
      <c r="R54" s="38">
        <f t="shared" si="98"/>
        <v>-3760.3200132912757</v>
      </c>
      <c r="S54" s="12">
        <f t="shared" si="55"/>
        <v>4053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89"/>
        <v>6345</v>
      </c>
      <c r="E55" s="3">
        <f t="shared" si="90"/>
        <v>7840</v>
      </c>
      <c r="F55" s="23">
        <f t="shared" si="95"/>
        <v>194.27826379542395</v>
      </c>
      <c r="G55" s="91">
        <f t="shared" si="70"/>
        <v>2.350436136483103E-3</v>
      </c>
      <c r="H55" s="55">
        <f t="shared" si="91"/>
        <v>1</v>
      </c>
      <c r="I55" s="8">
        <f t="shared" si="92"/>
        <v>-4260</v>
      </c>
      <c r="J55" s="3">
        <f t="shared" si="93"/>
        <v>3699</v>
      </c>
      <c r="K55" s="37">
        <f t="shared" si="94"/>
        <v>7840</v>
      </c>
      <c r="L55" s="8">
        <f t="shared" si="48"/>
        <v>-754</v>
      </c>
      <c r="M55" s="3">
        <f t="shared" si="19"/>
        <v>-354</v>
      </c>
      <c r="N55" s="37">
        <f t="shared" si="49"/>
        <v>1108</v>
      </c>
      <c r="P55" s="71">
        <f t="shared" si="96"/>
        <v>1.95178203074116E-5</v>
      </c>
      <c r="Q55" s="70">
        <f t="shared" si="97"/>
        <v>0.87031027400116179</v>
      </c>
      <c r="R55" s="70">
        <f t="shared" si="98"/>
        <v>-3486.7483445137359</v>
      </c>
      <c r="S55" s="11">
        <f t="shared" si="55"/>
        <v>3699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89"/>
        <v>6345</v>
      </c>
      <c r="E56" s="2">
        <f t="shared" si="90"/>
        <v>9126</v>
      </c>
      <c r="F56" s="24">
        <f t="shared" si="95"/>
        <v>194.27826379542395</v>
      </c>
      <c r="G56" s="92">
        <f t="shared" si="70"/>
        <v>2.350436136483103E-3</v>
      </c>
      <c r="H56" s="56">
        <f t="shared" si="91"/>
        <v>1</v>
      </c>
      <c r="I56" s="7">
        <f t="shared" si="92"/>
        <v>-5166</v>
      </c>
      <c r="J56" s="2">
        <f t="shared" si="93"/>
        <v>3313</v>
      </c>
      <c r="K56" s="34">
        <f t="shared" si="94"/>
        <v>9126</v>
      </c>
      <c r="L56" s="7">
        <f t="shared" si="48"/>
        <v>-906</v>
      </c>
      <c r="M56" s="2">
        <f t="shared" si="19"/>
        <v>-386</v>
      </c>
      <c r="N56" s="34">
        <f t="shared" si="49"/>
        <v>1286</v>
      </c>
      <c r="P56" s="39">
        <f t="shared" si="96"/>
        <v>1.95178203074116E-5</v>
      </c>
      <c r="Q56" s="38">
        <f t="shared" si="97"/>
        <v>0.89563996890013564</v>
      </c>
      <c r="R56" s="38">
        <f t="shared" si="98"/>
        <v>-3182.2062981387389</v>
      </c>
      <c r="S56" s="12">
        <f t="shared" si="55"/>
        <v>3313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89"/>
        <v>6345</v>
      </c>
      <c r="E57" s="3">
        <f t="shared" si="90"/>
        <v>10619</v>
      </c>
      <c r="F57" s="23">
        <f t="shared" si="95"/>
        <v>194.27826379542395</v>
      </c>
      <c r="G57" s="91">
        <f t="shared" si="70"/>
        <v>2.350436136483103E-3</v>
      </c>
      <c r="H57" s="55">
        <f t="shared" si="91"/>
        <v>1</v>
      </c>
      <c r="I57" s="8">
        <f t="shared" si="92"/>
        <v>-6260</v>
      </c>
      <c r="J57" s="3">
        <f t="shared" si="93"/>
        <v>2902</v>
      </c>
      <c r="K57" s="37">
        <f t="shared" si="94"/>
        <v>10619</v>
      </c>
      <c r="L57" s="8">
        <f t="shared" si="48"/>
        <v>-1094</v>
      </c>
      <c r="M57" s="3">
        <f t="shared" ref="M57:M88" si="99">J57-J56</f>
        <v>-411</v>
      </c>
      <c r="N57" s="37">
        <f t="shared" si="49"/>
        <v>1493</v>
      </c>
      <c r="P57" s="71">
        <f t="shared" si="96"/>
        <v>1.95178203074116E-5</v>
      </c>
      <c r="Q57" s="70">
        <f t="shared" si="97"/>
        <v>0.92515660577678327</v>
      </c>
      <c r="R57" s="70">
        <f t="shared" si="98"/>
        <v>-2850.135027232669</v>
      </c>
      <c r="S57" s="11">
        <f t="shared" si="55"/>
        <v>2902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89"/>
        <v>6345</v>
      </c>
      <c r="E58" s="2">
        <f t="shared" si="90"/>
        <v>12353</v>
      </c>
      <c r="F58" s="24">
        <f t="shared" si="95"/>
        <v>194.27826379542395</v>
      </c>
      <c r="G58" s="92">
        <f t="shared" si="70"/>
        <v>2.350436136483103E-3</v>
      </c>
      <c r="H58" s="56">
        <f t="shared" si="91"/>
        <v>1</v>
      </c>
      <c r="I58" s="7">
        <f t="shared" si="92"/>
        <v>-7586</v>
      </c>
      <c r="J58" s="2">
        <f t="shared" si="93"/>
        <v>2477</v>
      </c>
      <c r="K58" s="34">
        <f t="shared" si="94"/>
        <v>12353</v>
      </c>
      <c r="L58" s="7">
        <f t="shared" si="48"/>
        <v>-1326</v>
      </c>
      <c r="M58" s="2">
        <f t="shared" si="99"/>
        <v>-425</v>
      </c>
      <c r="N58" s="34">
        <f t="shared" si="49"/>
        <v>1734</v>
      </c>
      <c r="P58" s="39">
        <f t="shared" si="96"/>
        <v>1.95178203074116E-5</v>
      </c>
      <c r="Q58" s="38">
        <f t="shared" si="97"/>
        <v>0.95952314595968802</v>
      </c>
      <c r="R58" s="38">
        <f t="shared" si="98"/>
        <v>-2496.5565496616978</v>
      </c>
      <c r="S58" s="12">
        <f t="shared" si="55"/>
        <v>2477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00">D58+IF(M59&gt;0,M59,0)</f>
        <v>6345</v>
      </c>
      <c r="E59" s="3">
        <f t="shared" ref="E59:E90" si="101">E58+IF(N59&gt;0,N59,0)</f>
        <v>14367</v>
      </c>
      <c r="F59" s="23">
        <f t="shared" si="95"/>
        <v>194.27826379542395</v>
      </c>
      <c r="G59" s="91">
        <f t="shared" si="70"/>
        <v>2.350436136483103E-3</v>
      </c>
      <c r="H59" s="55">
        <f t="shared" si="91"/>
        <v>1</v>
      </c>
      <c r="I59" s="8">
        <f t="shared" ref="I59:I90" si="102">INT((Z$4*K59+I58)/(1+Y$4*J59))</f>
        <v>-9197</v>
      </c>
      <c r="J59" s="3">
        <f t="shared" ref="J59:J90" si="103">S59</f>
        <v>2049</v>
      </c>
      <c r="K59" s="37">
        <f t="shared" ref="K59:K90" si="104">INT((X$4*J59+K58)/(1+W$4+Z$4))</f>
        <v>14367</v>
      </c>
      <c r="L59" s="8">
        <f t="shared" ref="L59:L90" si="105">I59-I58</f>
        <v>-1611</v>
      </c>
      <c r="M59" s="3">
        <f t="shared" si="99"/>
        <v>-428</v>
      </c>
      <c r="N59" s="37">
        <f t="shared" ref="N59:N90" si="106">K59-K58</f>
        <v>2014</v>
      </c>
      <c r="P59" s="71">
        <f t="shared" si="96"/>
        <v>1.95178203074116E-5</v>
      </c>
      <c r="Q59" s="70">
        <f t="shared" si="97"/>
        <v>0.99949723261072498</v>
      </c>
      <c r="R59" s="70">
        <f t="shared" si="98"/>
        <v>-2130.9340363583824</v>
      </c>
      <c r="S59" s="11">
        <f t="shared" si="55"/>
        <v>2049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00"/>
        <v>6345</v>
      </c>
      <c r="E60" s="2">
        <f t="shared" si="101"/>
        <v>16706</v>
      </c>
      <c r="F60" s="24">
        <f t="shared" si="95"/>
        <v>194.27826379542395</v>
      </c>
      <c r="G60" s="92">
        <f t="shared" si="70"/>
        <v>2.350436136483103E-3</v>
      </c>
      <c r="H60" s="56">
        <f t="shared" si="91"/>
        <v>1</v>
      </c>
      <c r="I60" s="7">
        <f t="shared" si="102"/>
        <v>-11154</v>
      </c>
      <c r="J60" s="2">
        <f t="shared" si="103"/>
        <v>1635</v>
      </c>
      <c r="K60" s="34">
        <f t="shared" si="104"/>
        <v>16706</v>
      </c>
      <c r="L60" s="7">
        <f t="shared" si="105"/>
        <v>-1957</v>
      </c>
      <c r="M60" s="2">
        <f t="shared" si="99"/>
        <v>-414</v>
      </c>
      <c r="N60" s="34">
        <f t="shared" si="106"/>
        <v>2339</v>
      </c>
      <c r="P60" s="39">
        <f t="shared" si="96"/>
        <v>1.95178203074116E-5</v>
      </c>
      <c r="Q60" s="38">
        <f t="shared" si="97"/>
        <v>1.0460292999453116</v>
      </c>
      <c r="R60" s="38">
        <f t="shared" si="98"/>
        <v>-1762.7306582552787</v>
      </c>
      <c r="S60" s="12">
        <f t="shared" si="55"/>
        <v>1635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00"/>
        <v>6345</v>
      </c>
      <c r="E61" s="3">
        <f t="shared" si="101"/>
        <v>19424</v>
      </c>
      <c r="F61" s="23">
        <f t="shared" si="95"/>
        <v>194.27826379542395</v>
      </c>
      <c r="G61" s="91">
        <f t="shared" si="70"/>
        <v>2.350436136483103E-3</v>
      </c>
      <c r="H61" s="55">
        <f t="shared" si="91"/>
        <v>1</v>
      </c>
      <c r="I61" s="8">
        <f t="shared" si="102"/>
        <v>-13527</v>
      </c>
      <c r="J61" s="3">
        <f t="shared" si="103"/>
        <v>1250</v>
      </c>
      <c r="K61" s="37">
        <f t="shared" si="104"/>
        <v>19424</v>
      </c>
      <c r="L61" s="8">
        <f t="shared" si="105"/>
        <v>-2373</v>
      </c>
      <c r="M61" s="3">
        <f t="shared" si="99"/>
        <v>-385</v>
      </c>
      <c r="N61" s="37">
        <f t="shared" si="106"/>
        <v>2718</v>
      </c>
      <c r="P61" s="71">
        <f t="shared" si="96"/>
        <v>1.95178203074116E-5</v>
      </c>
      <c r="Q61" s="70">
        <f t="shared" si="97"/>
        <v>1.100128459215475</v>
      </c>
      <c r="R61" s="70">
        <f t="shared" si="98"/>
        <v>-1406.5713158845197</v>
      </c>
      <c r="S61" s="11">
        <f t="shared" si="55"/>
        <v>1250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00"/>
        <v>6345</v>
      </c>
      <c r="E62" s="2">
        <f t="shared" si="101"/>
        <v>22582</v>
      </c>
      <c r="F62" s="24">
        <f t="shared" si="95"/>
        <v>194.27826379542395</v>
      </c>
      <c r="G62" s="92">
        <f t="shared" si="70"/>
        <v>2.350436136483103E-3</v>
      </c>
      <c r="H62" s="56">
        <f t="shared" si="91"/>
        <v>1</v>
      </c>
      <c r="I62" s="7">
        <f t="shared" si="102"/>
        <v>-16394</v>
      </c>
      <c r="J62" s="2">
        <f t="shared" si="103"/>
        <v>910</v>
      </c>
      <c r="K62" s="34">
        <f t="shared" si="104"/>
        <v>22582</v>
      </c>
      <c r="L62" s="7">
        <f t="shared" si="105"/>
        <v>-2867</v>
      </c>
      <c r="M62" s="2">
        <f t="shared" si="99"/>
        <v>-340</v>
      </c>
      <c r="N62" s="34">
        <f t="shared" si="106"/>
        <v>3158</v>
      </c>
      <c r="P62" s="39">
        <f t="shared" si="96"/>
        <v>1.95178203074116E-5</v>
      </c>
      <c r="Q62" s="38">
        <f t="shared" si="97"/>
        <v>1.1630488119805586</v>
      </c>
      <c r="R62" s="38">
        <f t="shared" si="98"/>
        <v>-1075.3603332450457</v>
      </c>
      <c r="S62" s="12">
        <f t="shared" si="55"/>
        <v>910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00"/>
        <v>6345</v>
      </c>
      <c r="E63" s="3">
        <f t="shared" si="101"/>
        <v>26251</v>
      </c>
      <c r="F63" s="23">
        <f t="shared" si="95"/>
        <v>194.27826379542395</v>
      </c>
      <c r="G63" s="91">
        <f t="shared" si="70"/>
        <v>2.350436136483103E-3</v>
      </c>
      <c r="H63" s="55">
        <f t="shared" si="91"/>
        <v>1</v>
      </c>
      <c r="I63" s="8">
        <f t="shared" si="102"/>
        <v>-19839</v>
      </c>
      <c r="J63" s="3">
        <f t="shared" si="103"/>
        <v>627</v>
      </c>
      <c r="K63" s="37">
        <f t="shared" si="104"/>
        <v>26251</v>
      </c>
      <c r="L63" s="8">
        <f t="shared" si="105"/>
        <v>-3445</v>
      </c>
      <c r="M63" s="3">
        <f t="shared" si="99"/>
        <v>-283</v>
      </c>
      <c r="N63" s="37">
        <f t="shared" si="106"/>
        <v>3669</v>
      </c>
      <c r="P63" s="71">
        <f t="shared" si="96"/>
        <v>1.95178203074116E-5</v>
      </c>
      <c r="Q63" s="70">
        <f t="shared" si="97"/>
        <v>1.2362044849481839</v>
      </c>
      <c r="R63" s="70">
        <f t="shared" si="98"/>
        <v>-782.86232260239319</v>
      </c>
      <c r="S63" s="11">
        <f t="shared" si="55"/>
        <v>627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00"/>
        <v>6345</v>
      </c>
      <c r="E64" s="2">
        <f t="shared" si="101"/>
        <v>30515</v>
      </c>
      <c r="F64" s="24">
        <f t="shared" si="95"/>
        <v>194.27826379542395</v>
      </c>
      <c r="G64" s="92">
        <f t="shared" si="70"/>
        <v>2.350436136483103E-3</v>
      </c>
      <c r="H64" s="56">
        <f t="shared" si="91"/>
        <v>1</v>
      </c>
      <c r="I64" s="7">
        <f t="shared" si="102"/>
        <v>-23952</v>
      </c>
      <c r="J64" s="2">
        <f t="shared" si="103"/>
        <v>405</v>
      </c>
      <c r="K64" s="34">
        <f t="shared" si="104"/>
        <v>30515</v>
      </c>
      <c r="L64" s="7">
        <f t="shared" si="105"/>
        <v>-4113</v>
      </c>
      <c r="M64" s="2">
        <f t="shared" si="99"/>
        <v>-222</v>
      </c>
      <c r="N64" s="34">
        <f t="shared" si="106"/>
        <v>4264</v>
      </c>
      <c r="P64" s="39">
        <f t="shared" si="96"/>
        <v>1.95178203074116E-5</v>
      </c>
      <c r="Q64" s="38">
        <f t="shared" si="97"/>
        <v>1.321238212180657</v>
      </c>
      <c r="R64" s="38">
        <f t="shared" si="98"/>
        <v>-539.40074315571485</v>
      </c>
      <c r="S64" s="12">
        <f t="shared" si="55"/>
        <v>405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00"/>
        <v>6345</v>
      </c>
      <c r="E65" s="3">
        <f t="shared" si="101"/>
        <v>35471</v>
      </c>
      <c r="F65" s="23">
        <f t="shared" si="95"/>
        <v>194.27826379542395</v>
      </c>
      <c r="G65" s="91">
        <f t="shared" si="70"/>
        <v>2.350436136483103E-3</v>
      </c>
      <c r="H65" s="55">
        <f t="shared" si="91"/>
        <v>1</v>
      </c>
      <c r="I65" s="8">
        <f t="shared" si="102"/>
        <v>-28829</v>
      </c>
      <c r="J65" s="3">
        <f t="shared" si="103"/>
        <v>244</v>
      </c>
      <c r="K65" s="37">
        <f t="shared" si="104"/>
        <v>35471</v>
      </c>
      <c r="L65" s="8">
        <f t="shared" si="105"/>
        <v>-4877</v>
      </c>
      <c r="M65" s="3">
        <f t="shared" si="99"/>
        <v>-161</v>
      </c>
      <c r="N65" s="37">
        <f t="shared" si="106"/>
        <v>4956</v>
      </c>
      <c r="P65" s="71">
        <f t="shared" si="96"/>
        <v>1.95178203074116E-5</v>
      </c>
      <c r="Q65" s="70">
        <f t="shared" si="97"/>
        <v>1.4201095391454222</v>
      </c>
      <c r="R65" s="70">
        <f t="shared" si="98"/>
        <v>-348.41674797139478</v>
      </c>
      <c r="S65" s="11">
        <f t="shared" si="55"/>
        <v>244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00"/>
        <v>6345</v>
      </c>
      <c r="E66" s="2">
        <f t="shared" si="101"/>
        <v>41232</v>
      </c>
      <c r="F66" s="24">
        <f t="shared" si="95"/>
        <v>194.27826379542395</v>
      </c>
      <c r="G66" s="92">
        <f t="shared" si="70"/>
        <v>2.350436136483103E-3</v>
      </c>
      <c r="H66" s="56">
        <f t="shared" si="91"/>
        <v>1</v>
      </c>
      <c r="I66" s="7">
        <f t="shared" si="102"/>
        <v>-34577</v>
      </c>
      <c r="J66" s="2">
        <f t="shared" si="103"/>
        <v>136</v>
      </c>
      <c r="K66" s="34">
        <f t="shared" si="104"/>
        <v>41232</v>
      </c>
      <c r="L66" s="7">
        <f t="shared" si="105"/>
        <v>-5748</v>
      </c>
      <c r="M66" s="2">
        <f t="shared" si="99"/>
        <v>-108</v>
      </c>
      <c r="N66" s="34">
        <f t="shared" si="106"/>
        <v>5761</v>
      </c>
      <c r="P66" s="39">
        <f t="shared" si="96"/>
        <v>1.95178203074116E-5</v>
      </c>
      <c r="Q66" s="38">
        <f t="shared" si="97"/>
        <v>1.5350163353388633</v>
      </c>
      <c r="R66" s="38">
        <f t="shared" si="98"/>
        <v>-209.91033704943291</v>
      </c>
      <c r="S66" s="12">
        <f t="shared" si="55"/>
        <v>136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00"/>
        <v>6345</v>
      </c>
      <c r="E67" s="3">
        <f t="shared" si="101"/>
        <v>47928</v>
      </c>
      <c r="F67" s="23">
        <f t="shared" si="95"/>
        <v>194.27826379542395</v>
      </c>
      <c r="G67" s="91">
        <f t="shared" si="70"/>
        <v>2.350436136483103E-3</v>
      </c>
      <c r="H67" s="55">
        <f t="shared" si="91"/>
        <v>1</v>
      </c>
      <c r="I67" s="8">
        <f t="shared" si="102"/>
        <v>-41318</v>
      </c>
      <c r="J67" s="3">
        <f t="shared" si="103"/>
        <v>70</v>
      </c>
      <c r="K67" s="37">
        <f t="shared" si="104"/>
        <v>47928</v>
      </c>
      <c r="L67" s="8">
        <f t="shared" si="105"/>
        <v>-6741</v>
      </c>
      <c r="M67" s="3">
        <f t="shared" si="99"/>
        <v>-66</v>
      </c>
      <c r="N67" s="37">
        <f t="shared" si="106"/>
        <v>6696</v>
      </c>
      <c r="P67" s="71">
        <f t="shared" si="96"/>
        <v>1.95178203074116E-5</v>
      </c>
      <c r="Q67" s="70">
        <f t="shared" si="97"/>
        <v>1.6685811075570085</v>
      </c>
      <c r="R67" s="70">
        <f t="shared" si="98"/>
        <v>-116.99920425706097</v>
      </c>
      <c r="S67" s="11">
        <f t="shared" si="55"/>
        <v>70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00"/>
        <v>6345</v>
      </c>
      <c r="E68" s="2">
        <f t="shared" si="101"/>
        <v>55711</v>
      </c>
      <c r="F68" s="24">
        <f t="shared" si="95"/>
        <v>194.27826379542395</v>
      </c>
      <c r="G68" s="92">
        <f t="shared" ref="G68:G99" si="107">D68/U$3</f>
        <v>2.350436136483103E-3</v>
      </c>
      <c r="H68" s="56">
        <f t="shared" si="91"/>
        <v>1</v>
      </c>
      <c r="I68" s="7">
        <f t="shared" si="102"/>
        <v>-49193</v>
      </c>
      <c r="J68" s="2">
        <f t="shared" si="103"/>
        <v>33</v>
      </c>
      <c r="K68" s="34">
        <f t="shared" si="104"/>
        <v>55711</v>
      </c>
      <c r="L68" s="7">
        <f t="shared" si="105"/>
        <v>-7875</v>
      </c>
      <c r="M68" s="2">
        <f t="shared" si="99"/>
        <v>-37</v>
      </c>
      <c r="N68" s="34">
        <f t="shared" si="106"/>
        <v>7783</v>
      </c>
      <c r="P68" s="39">
        <f t="shared" si="96"/>
        <v>1.95178203074116E-5</v>
      </c>
      <c r="Q68" s="38">
        <f t="shared" si="97"/>
        <v>1.8238346169428983</v>
      </c>
      <c r="R68" s="38">
        <f t="shared" si="98"/>
        <v>-60.220178661722557</v>
      </c>
      <c r="S68" s="12">
        <f t="shared" si="55"/>
        <v>33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00"/>
        <v>6345</v>
      </c>
      <c r="E69" s="3">
        <f t="shared" si="101"/>
        <v>64758</v>
      </c>
      <c r="F69" s="23">
        <f t="shared" si="95"/>
        <v>194.27826379542395</v>
      </c>
      <c r="G69" s="91">
        <f t="shared" si="107"/>
        <v>2.350436136483103E-3</v>
      </c>
      <c r="H69" s="55">
        <f t="shared" si="91"/>
        <v>1</v>
      </c>
      <c r="I69" s="8">
        <f t="shared" si="102"/>
        <v>-58371</v>
      </c>
      <c r="J69" s="3">
        <f t="shared" si="103"/>
        <v>14</v>
      </c>
      <c r="K69" s="37">
        <f t="shared" si="104"/>
        <v>64758</v>
      </c>
      <c r="L69" s="8">
        <f t="shared" si="105"/>
        <v>-9178</v>
      </c>
      <c r="M69" s="3">
        <f t="shared" si="99"/>
        <v>-19</v>
      </c>
      <c r="N69" s="37">
        <f t="shared" si="106"/>
        <v>9047</v>
      </c>
      <c r="P69" s="71">
        <f t="shared" si="96"/>
        <v>1.95178203074116E-5</v>
      </c>
      <c r="Q69" s="70">
        <f t="shared" si="97"/>
        <v>2.0042909389758283</v>
      </c>
      <c r="R69" s="70">
        <f t="shared" si="98"/>
        <v>-28.389512797669205</v>
      </c>
      <c r="S69" s="11">
        <f t="shared" si="55"/>
        <v>14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00"/>
        <v>6345</v>
      </c>
      <c r="E70" s="2">
        <f t="shared" si="101"/>
        <v>75274</v>
      </c>
      <c r="F70" s="24">
        <f t="shared" si="95"/>
        <v>194.27826379542395</v>
      </c>
      <c r="G70" s="92">
        <f t="shared" si="107"/>
        <v>2.350436136483103E-3</v>
      </c>
      <c r="H70" s="56">
        <f t="shared" si="91"/>
        <v>1</v>
      </c>
      <c r="I70" s="7">
        <f t="shared" si="102"/>
        <v>-69053</v>
      </c>
      <c r="J70" s="2">
        <f t="shared" si="103"/>
        <v>5</v>
      </c>
      <c r="K70" s="34">
        <f t="shared" si="104"/>
        <v>75274</v>
      </c>
      <c r="L70" s="7">
        <f t="shared" si="105"/>
        <v>-10682</v>
      </c>
      <c r="M70" s="2">
        <f t="shared" si="99"/>
        <v>-9</v>
      </c>
      <c r="N70" s="34">
        <f t="shared" si="106"/>
        <v>10516</v>
      </c>
      <c r="P70" s="39">
        <f t="shared" si="96"/>
        <v>1.95178203074116E-5</v>
      </c>
      <c r="Q70" s="38">
        <f t="shared" si="97"/>
        <v>2.2140552893658532</v>
      </c>
      <c r="R70" s="38">
        <f t="shared" si="98"/>
        <v>-12.044035732344511</v>
      </c>
      <c r="S70" s="12">
        <f t="shared" si="55"/>
        <v>5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00"/>
        <v>6345</v>
      </c>
      <c r="E71" s="3">
        <f t="shared" si="101"/>
        <v>87498</v>
      </c>
      <c r="F71" s="23">
        <f t="shared" si="95"/>
        <v>194.27826379542395</v>
      </c>
      <c r="G71" s="91">
        <f t="shared" si="107"/>
        <v>2.350436136483103E-3</v>
      </c>
      <c r="H71" s="55">
        <f t="shared" si="91"/>
        <v>1</v>
      </c>
      <c r="I71" s="8">
        <f t="shared" si="102"/>
        <v>-81477</v>
      </c>
      <c r="J71" s="3">
        <f t="shared" si="103"/>
        <v>1</v>
      </c>
      <c r="K71" s="37">
        <f t="shared" si="104"/>
        <v>87498</v>
      </c>
      <c r="L71" s="8">
        <f t="shared" si="105"/>
        <v>-12424</v>
      </c>
      <c r="M71" s="3">
        <f t="shared" si="99"/>
        <v>-4</v>
      </c>
      <c r="N71" s="37">
        <f t="shared" si="106"/>
        <v>12224</v>
      </c>
      <c r="P71" s="71">
        <f t="shared" si="96"/>
        <v>1.95178203074116E-5</v>
      </c>
      <c r="Q71" s="70">
        <f t="shared" si="97"/>
        <v>2.4578926062601933</v>
      </c>
      <c r="R71" s="70">
        <f t="shared" si="98"/>
        <v>-4.3014413329801826</v>
      </c>
      <c r="S71" s="11">
        <f t="shared" si="55"/>
        <v>1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00"/>
        <v>6345</v>
      </c>
      <c r="E72" s="2">
        <f t="shared" si="101"/>
        <v>101707</v>
      </c>
      <c r="F72" s="24">
        <f t="shared" si="95"/>
        <v>194.27826379542395</v>
      </c>
      <c r="G72" s="92">
        <f t="shared" si="107"/>
        <v>2.350436136483103E-3</v>
      </c>
      <c r="H72" s="56">
        <f t="shared" ref="H72:H103" si="108">D72/D71</f>
        <v>1</v>
      </c>
      <c r="I72" s="7">
        <f t="shared" si="102"/>
        <v>-95920</v>
      </c>
      <c r="J72" s="2">
        <f t="shared" si="103"/>
        <v>0</v>
      </c>
      <c r="K72" s="34">
        <f t="shared" si="104"/>
        <v>101707</v>
      </c>
      <c r="L72" s="7">
        <f t="shared" si="105"/>
        <v>-14443</v>
      </c>
      <c r="M72" s="2">
        <f t="shared" si="99"/>
        <v>-1</v>
      </c>
      <c r="N72" s="34">
        <f t="shared" si="106"/>
        <v>14209</v>
      </c>
      <c r="P72" s="39">
        <f t="shared" si="96"/>
        <v>1.95178203074116E-5</v>
      </c>
      <c r="Q72" s="38">
        <f t="shared" si="97"/>
        <v>2.741345092811994</v>
      </c>
      <c r="R72" s="38">
        <f t="shared" si="98"/>
        <v>-0.86028826659603652</v>
      </c>
      <c r="S72" s="12">
        <f t="shared" si="55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00"/>
        <v>6345</v>
      </c>
      <c r="E73" s="3">
        <f t="shared" si="101"/>
        <v>118224</v>
      </c>
      <c r="F73" s="23">
        <f t="shared" si="95"/>
        <v>194.27826379542395</v>
      </c>
      <c r="G73" s="91">
        <f t="shared" si="107"/>
        <v>2.350436136483103E-3</v>
      </c>
      <c r="H73" s="55">
        <f t="shared" si="108"/>
        <v>1</v>
      </c>
      <c r="I73" s="8">
        <f t="shared" si="102"/>
        <v>-112709</v>
      </c>
      <c r="J73" s="3">
        <f t="shared" si="103"/>
        <v>0</v>
      </c>
      <c r="K73" s="37">
        <f t="shared" si="104"/>
        <v>118224</v>
      </c>
      <c r="L73" s="8">
        <f t="shared" si="105"/>
        <v>-16789</v>
      </c>
      <c r="M73" s="3">
        <f t="shared" si="99"/>
        <v>0</v>
      </c>
      <c r="N73" s="37">
        <f t="shared" si="106"/>
        <v>16517</v>
      </c>
      <c r="P73" s="71">
        <f t="shared" si="96"/>
        <v>1.95178203074116E-5</v>
      </c>
      <c r="Q73" s="70">
        <f t="shared" si="97"/>
        <v>3.0707844164340981</v>
      </c>
      <c r="R73" s="70">
        <f t="shared" si="98"/>
        <v>0</v>
      </c>
      <c r="S73" s="11">
        <f t="shared" si="55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00"/>
        <v>6345</v>
      </c>
      <c r="E74" s="2">
        <f t="shared" si="101"/>
        <v>137423</v>
      </c>
      <c r="F74" s="24">
        <f t="shared" si="95"/>
        <v>194.27826379542395</v>
      </c>
      <c r="G74" s="92">
        <f t="shared" si="107"/>
        <v>2.350436136483103E-3</v>
      </c>
      <c r="H74" s="56">
        <f t="shared" si="108"/>
        <v>1</v>
      </c>
      <c r="I74" s="7">
        <f t="shared" si="102"/>
        <v>-132224</v>
      </c>
      <c r="J74" s="2">
        <f t="shared" si="103"/>
        <v>0</v>
      </c>
      <c r="K74" s="34">
        <f t="shared" si="104"/>
        <v>137423</v>
      </c>
      <c r="L74" s="7">
        <f t="shared" si="105"/>
        <v>-19515</v>
      </c>
      <c r="M74" s="2">
        <f t="shared" si="99"/>
        <v>0</v>
      </c>
      <c r="N74" s="34">
        <f t="shared" si="106"/>
        <v>19199</v>
      </c>
      <c r="P74" s="39">
        <f t="shared" si="96"/>
        <v>1.95178203074116E-5</v>
      </c>
      <c r="Q74" s="38">
        <f t="shared" si="97"/>
        <v>3.4537123257470963</v>
      </c>
      <c r="R74" s="38">
        <f t="shared" si="98"/>
        <v>0</v>
      </c>
      <c r="S74" s="12">
        <f t="shared" si="55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00"/>
        <v>6345</v>
      </c>
      <c r="E75" s="3">
        <f t="shared" si="101"/>
        <v>159740</v>
      </c>
      <c r="F75" s="23">
        <f t="shared" si="95"/>
        <v>194.27826379542395</v>
      </c>
      <c r="G75" s="91">
        <f t="shared" si="107"/>
        <v>2.350436136483103E-3</v>
      </c>
      <c r="H75" s="55">
        <f t="shared" si="108"/>
        <v>1</v>
      </c>
      <c r="I75" s="8">
        <f t="shared" si="102"/>
        <v>-154908</v>
      </c>
      <c r="J75" s="3">
        <f t="shared" si="103"/>
        <v>0</v>
      </c>
      <c r="K75" s="37">
        <f t="shared" si="104"/>
        <v>159740</v>
      </c>
      <c r="L75" s="8">
        <f t="shared" si="105"/>
        <v>-22684</v>
      </c>
      <c r="M75" s="3">
        <f t="shared" si="99"/>
        <v>0</v>
      </c>
      <c r="N75" s="37">
        <f t="shared" si="106"/>
        <v>22317</v>
      </c>
      <c r="P75" s="71">
        <f t="shared" si="96"/>
        <v>1.95178203074116E-5</v>
      </c>
      <c r="Q75" s="70">
        <f t="shared" si="97"/>
        <v>3.8988160887245176</v>
      </c>
      <c r="R75" s="70">
        <f t="shared" si="98"/>
        <v>0</v>
      </c>
      <c r="S75" s="11">
        <f t="shared" si="55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00"/>
        <v>6345</v>
      </c>
      <c r="E76" s="2">
        <f t="shared" si="101"/>
        <v>185681</v>
      </c>
      <c r="F76" s="24">
        <f t="shared" si="95"/>
        <v>194.27826379542395</v>
      </c>
      <c r="G76" s="92">
        <f t="shared" si="107"/>
        <v>2.350436136483103E-3</v>
      </c>
      <c r="H76" s="56">
        <f t="shared" si="108"/>
        <v>1</v>
      </c>
      <c r="I76" s="7">
        <f t="shared" si="102"/>
        <v>-181276</v>
      </c>
      <c r="J76" s="2">
        <f t="shared" si="103"/>
        <v>0</v>
      </c>
      <c r="K76" s="34">
        <f t="shared" si="104"/>
        <v>185681</v>
      </c>
      <c r="L76" s="7">
        <f t="shared" si="105"/>
        <v>-26368</v>
      </c>
      <c r="M76" s="2">
        <f t="shared" si="99"/>
        <v>0</v>
      </c>
      <c r="N76" s="34">
        <f t="shared" si="106"/>
        <v>25941</v>
      </c>
      <c r="P76" s="39">
        <f t="shared" si="96"/>
        <v>1.95178203074116E-5</v>
      </c>
      <c r="Q76" s="38">
        <f t="shared" si="97"/>
        <v>4.4162003389389284</v>
      </c>
      <c r="R76" s="38">
        <f t="shared" si="98"/>
        <v>0</v>
      </c>
      <c r="S76" s="12">
        <f t="shared" si="55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00"/>
        <v>6345</v>
      </c>
      <c r="E77" s="3">
        <f t="shared" si="101"/>
        <v>215835</v>
      </c>
      <c r="F77" s="23">
        <f t="shared" si="95"/>
        <v>194.27826379542395</v>
      </c>
      <c r="G77" s="91">
        <f t="shared" si="107"/>
        <v>2.350436136483103E-3</v>
      </c>
      <c r="H77" s="55">
        <f t="shared" si="108"/>
        <v>1</v>
      </c>
      <c r="I77" s="8">
        <f t="shared" si="102"/>
        <v>-211926</v>
      </c>
      <c r="J77" s="3">
        <f t="shared" si="103"/>
        <v>0</v>
      </c>
      <c r="K77" s="37">
        <f t="shared" si="104"/>
        <v>215835</v>
      </c>
      <c r="L77" s="8">
        <f t="shared" si="105"/>
        <v>-30650</v>
      </c>
      <c r="M77" s="3">
        <f t="shared" si="99"/>
        <v>0</v>
      </c>
      <c r="N77" s="37">
        <f t="shared" si="106"/>
        <v>30154</v>
      </c>
      <c r="P77" s="71">
        <f t="shared" si="96"/>
        <v>1.95178203074116E-5</v>
      </c>
      <c r="Q77" s="70">
        <f t="shared" si="97"/>
        <v>5.0176092051337857</v>
      </c>
      <c r="R77" s="70">
        <f t="shared" si="98"/>
        <v>0</v>
      </c>
      <c r="S77" s="11">
        <f t="shared" si="55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00"/>
        <v>6345</v>
      </c>
      <c r="E78" s="2">
        <f t="shared" si="101"/>
        <v>250886</v>
      </c>
      <c r="F78" s="24">
        <f t="shared" si="95"/>
        <v>194.27826379542395</v>
      </c>
      <c r="G78" s="92">
        <f t="shared" si="107"/>
        <v>2.350436136483103E-3</v>
      </c>
      <c r="H78" s="56">
        <f t="shared" si="108"/>
        <v>1</v>
      </c>
      <c r="I78" s="7">
        <f t="shared" si="102"/>
        <v>-247553</v>
      </c>
      <c r="J78" s="2">
        <f t="shared" si="103"/>
        <v>0</v>
      </c>
      <c r="K78" s="34">
        <f t="shared" si="104"/>
        <v>250886</v>
      </c>
      <c r="L78" s="7">
        <f t="shared" si="105"/>
        <v>-35627</v>
      </c>
      <c r="M78" s="2">
        <f t="shared" si="99"/>
        <v>0</v>
      </c>
      <c r="N78" s="34">
        <f t="shared" si="106"/>
        <v>35051</v>
      </c>
      <c r="P78" s="39">
        <f t="shared" si="96"/>
        <v>1.95178203074116E-5</v>
      </c>
      <c r="Q78" s="38">
        <f t="shared" si="97"/>
        <v>5.7166842570964178</v>
      </c>
      <c r="R78" s="38">
        <f t="shared" si="98"/>
        <v>0</v>
      </c>
      <c r="S78" s="12">
        <f t="shared" si="55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00"/>
        <v>6345</v>
      </c>
      <c r="E79" s="3">
        <f t="shared" si="101"/>
        <v>291630</v>
      </c>
      <c r="F79" s="23">
        <f t="shared" si="95"/>
        <v>194.27826379542395</v>
      </c>
      <c r="G79" s="91">
        <f t="shared" si="107"/>
        <v>2.350436136483103E-3</v>
      </c>
      <c r="H79" s="55">
        <f t="shared" si="108"/>
        <v>1</v>
      </c>
      <c r="I79" s="8">
        <f t="shared" si="102"/>
        <v>-288966</v>
      </c>
      <c r="J79" s="3">
        <f t="shared" si="103"/>
        <v>0</v>
      </c>
      <c r="K79" s="37">
        <f t="shared" si="104"/>
        <v>291630</v>
      </c>
      <c r="L79" s="8">
        <f t="shared" si="105"/>
        <v>-41413</v>
      </c>
      <c r="M79" s="3">
        <f t="shared" si="99"/>
        <v>0</v>
      </c>
      <c r="N79" s="37">
        <f t="shared" si="106"/>
        <v>40744</v>
      </c>
      <c r="P79" s="71">
        <f t="shared" si="96"/>
        <v>1.95178203074116E-5</v>
      </c>
      <c r="Q79" s="70">
        <f t="shared" si="97"/>
        <v>6.5292780781717576</v>
      </c>
      <c r="R79" s="70">
        <f t="shared" si="98"/>
        <v>0</v>
      </c>
      <c r="S79" s="11">
        <f t="shared" si="55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00"/>
        <v>6345</v>
      </c>
      <c r="E80" s="2">
        <f t="shared" si="101"/>
        <v>338991</v>
      </c>
      <c r="F80" s="24">
        <f t="shared" si="95"/>
        <v>194.27826379542395</v>
      </c>
      <c r="G80" s="92">
        <f t="shared" si="107"/>
        <v>2.350436136483103E-3</v>
      </c>
      <c r="H80" s="56">
        <f t="shared" si="108"/>
        <v>1</v>
      </c>
      <c r="I80" s="7">
        <f t="shared" si="102"/>
        <v>-337105</v>
      </c>
      <c r="J80" s="2">
        <f t="shared" si="103"/>
        <v>0</v>
      </c>
      <c r="K80" s="34">
        <f t="shared" si="104"/>
        <v>338991</v>
      </c>
      <c r="L80" s="7">
        <f t="shared" si="105"/>
        <v>-48139</v>
      </c>
      <c r="M80" s="2">
        <f t="shared" si="99"/>
        <v>0</v>
      </c>
      <c r="N80" s="34">
        <f t="shared" si="106"/>
        <v>47361</v>
      </c>
      <c r="P80" s="39">
        <f t="shared" si="96"/>
        <v>1.95178203074116E-5</v>
      </c>
      <c r="Q80" s="38">
        <f t="shared" si="97"/>
        <v>7.4738428977652918</v>
      </c>
      <c r="R80" s="38">
        <f t="shared" si="98"/>
        <v>0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00"/>
        <v>6345</v>
      </c>
      <c r="E81" s="3">
        <f t="shared" si="101"/>
        <v>394043</v>
      </c>
      <c r="F81" s="23">
        <f t="shared" si="95"/>
        <v>194.27826379542395</v>
      </c>
      <c r="G81" s="91">
        <f t="shared" si="107"/>
        <v>2.350436136483103E-3</v>
      </c>
      <c r="H81" s="55">
        <f t="shared" si="108"/>
        <v>1</v>
      </c>
      <c r="I81" s="8">
        <f t="shared" si="102"/>
        <v>-393061</v>
      </c>
      <c r="J81" s="3">
        <f t="shared" si="103"/>
        <v>0</v>
      </c>
      <c r="K81" s="37">
        <f t="shared" si="104"/>
        <v>394043</v>
      </c>
      <c r="L81" s="8">
        <f t="shared" si="105"/>
        <v>-55956</v>
      </c>
      <c r="M81" s="3">
        <f t="shared" si="99"/>
        <v>0</v>
      </c>
      <c r="N81" s="37">
        <f t="shared" si="106"/>
        <v>55052</v>
      </c>
      <c r="P81" s="71">
        <f t="shared" ref="P81:P112" si="109">Y$4*((1+W$4-X$4)*(1+W$4+Z$4)-X$4)</f>
        <v>1.95178203074116E-5</v>
      </c>
      <c r="Q81" s="70">
        <f t="shared" ref="Q81:Q112" si="110">(1+W$4-X$4)*(1+W$4+Z$4)-Y$4*((Z$4*K80)+((I80+J80)*(1+W$4+Z$4)))</f>
        <v>8.5718159849546129</v>
      </c>
      <c r="R81" s="70">
        <f t="shared" ref="R81:R112" si="111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00"/>
        <v>6345</v>
      </c>
      <c r="E82" s="2">
        <f t="shared" si="101"/>
        <v>458036</v>
      </c>
      <c r="F82" s="24">
        <f t="shared" si="95"/>
        <v>194.27826379542395</v>
      </c>
      <c r="G82" s="92">
        <f t="shared" si="107"/>
        <v>2.350436136483103E-3</v>
      </c>
      <c r="H82" s="56">
        <f t="shared" si="108"/>
        <v>1</v>
      </c>
      <c r="I82" s="7">
        <f t="shared" si="102"/>
        <v>-458104</v>
      </c>
      <c r="J82" s="2">
        <f t="shared" si="103"/>
        <v>0</v>
      </c>
      <c r="K82" s="34">
        <f t="shared" si="104"/>
        <v>458036</v>
      </c>
      <c r="L82" s="7">
        <f t="shared" si="105"/>
        <v>-65043</v>
      </c>
      <c r="M82" s="2">
        <f t="shared" si="99"/>
        <v>0</v>
      </c>
      <c r="N82" s="34">
        <f t="shared" si="106"/>
        <v>63993</v>
      </c>
      <c r="P82" s="39">
        <f t="shared" si="109"/>
        <v>1.95178203074116E-5</v>
      </c>
      <c r="Q82" s="38">
        <f t="shared" si="110"/>
        <v>9.8480833409816224</v>
      </c>
      <c r="R82" s="38">
        <f t="shared" si="111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00"/>
        <v>6345</v>
      </c>
      <c r="E83" s="3">
        <f t="shared" si="101"/>
        <v>532421</v>
      </c>
      <c r="F83" s="23">
        <f t="shared" si="95"/>
        <v>194.27826379542395</v>
      </c>
      <c r="G83" s="91">
        <f t="shared" si="107"/>
        <v>2.350436136483103E-3</v>
      </c>
      <c r="H83" s="55">
        <f t="shared" si="108"/>
        <v>1</v>
      </c>
      <c r="I83" s="8">
        <f t="shared" si="102"/>
        <v>-533710</v>
      </c>
      <c r="J83" s="3">
        <f t="shared" si="103"/>
        <v>0</v>
      </c>
      <c r="K83" s="37">
        <f t="shared" si="104"/>
        <v>532421</v>
      </c>
      <c r="L83" s="8">
        <f t="shared" si="105"/>
        <v>-75606</v>
      </c>
      <c r="M83" s="3">
        <f t="shared" si="99"/>
        <v>0</v>
      </c>
      <c r="N83" s="37">
        <f t="shared" si="106"/>
        <v>74385</v>
      </c>
      <c r="P83" s="71">
        <f t="shared" si="109"/>
        <v>1.95178203074116E-5</v>
      </c>
      <c r="Q83" s="70">
        <f t="shared" si="110"/>
        <v>11.331613322062807</v>
      </c>
      <c r="R83" s="70">
        <f t="shared" si="111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00"/>
        <v>6345</v>
      </c>
      <c r="E84" s="2">
        <f t="shared" si="101"/>
        <v>618886</v>
      </c>
      <c r="F84" s="24">
        <f t="shared" si="95"/>
        <v>194.27826379542395</v>
      </c>
      <c r="G84" s="92">
        <f t="shared" si="107"/>
        <v>2.350436136483103E-3</v>
      </c>
      <c r="H84" s="56">
        <f t="shared" si="108"/>
        <v>1</v>
      </c>
      <c r="I84" s="7">
        <f t="shared" si="102"/>
        <v>-621595</v>
      </c>
      <c r="J84" s="2">
        <f t="shared" si="103"/>
        <v>0</v>
      </c>
      <c r="K84" s="34">
        <f t="shared" si="104"/>
        <v>618886</v>
      </c>
      <c r="L84" s="7">
        <f t="shared" si="105"/>
        <v>-87885</v>
      </c>
      <c r="M84" s="2">
        <f t="shared" si="99"/>
        <v>0</v>
      </c>
      <c r="N84" s="34">
        <f t="shared" si="106"/>
        <v>86465</v>
      </c>
      <c r="P84" s="39">
        <f t="shared" si="109"/>
        <v>1.95178203074116E-5</v>
      </c>
      <c r="Q84" s="38">
        <f t="shared" si="110"/>
        <v>13.056067401464052</v>
      </c>
      <c r="R84" s="38">
        <f t="shared" si="111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00"/>
        <v>6345</v>
      </c>
      <c r="E85" s="3">
        <f t="shared" si="101"/>
        <v>719393</v>
      </c>
      <c r="F85" s="23">
        <f t="shared" si="95"/>
        <v>194.27826379542395</v>
      </c>
      <c r="G85" s="91">
        <f t="shared" si="107"/>
        <v>2.350436136483103E-3</v>
      </c>
      <c r="H85" s="55">
        <f t="shared" si="108"/>
        <v>1</v>
      </c>
      <c r="I85" s="8">
        <f t="shared" si="102"/>
        <v>-723752</v>
      </c>
      <c r="J85" s="3">
        <f t="shared" si="103"/>
        <v>0</v>
      </c>
      <c r="K85" s="37">
        <f t="shared" si="104"/>
        <v>719393</v>
      </c>
      <c r="L85" s="8">
        <f t="shared" si="105"/>
        <v>-102157</v>
      </c>
      <c r="M85" s="3">
        <f t="shared" si="99"/>
        <v>0</v>
      </c>
      <c r="N85" s="37">
        <f t="shared" si="106"/>
        <v>100507</v>
      </c>
      <c r="P85" s="71">
        <f t="shared" si="109"/>
        <v>1.95178203074116E-5</v>
      </c>
      <c r="Q85" s="70">
        <f t="shared" si="110"/>
        <v>15.060583912289395</v>
      </c>
      <c r="R85" s="70">
        <f t="shared" si="111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00"/>
        <v>6345</v>
      </c>
      <c r="E86" s="2">
        <f t="shared" si="101"/>
        <v>836223</v>
      </c>
      <c r="F86" s="24">
        <f t="shared" si="95"/>
        <v>194.27826379542395</v>
      </c>
      <c r="G86" s="92">
        <f t="shared" si="107"/>
        <v>2.350436136483103E-3</v>
      </c>
      <c r="H86" s="56">
        <f t="shared" si="108"/>
        <v>1</v>
      </c>
      <c r="I86" s="7">
        <f t="shared" si="102"/>
        <v>-842500</v>
      </c>
      <c r="J86" s="2">
        <f t="shared" si="103"/>
        <v>0</v>
      </c>
      <c r="K86" s="34">
        <f t="shared" si="104"/>
        <v>836223</v>
      </c>
      <c r="L86" s="7">
        <f t="shared" si="105"/>
        <v>-118748</v>
      </c>
      <c r="M86" s="2">
        <f t="shared" si="99"/>
        <v>0</v>
      </c>
      <c r="N86" s="34">
        <f t="shared" si="106"/>
        <v>116830</v>
      </c>
      <c r="P86" s="39">
        <f t="shared" si="109"/>
        <v>1.95178203074116E-5</v>
      </c>
      <c r="Q86" s="38">
        <f t="shared" si="110"/>
        <v>17.390623894693377</v>
      </c>
      <c r="R86" s="38">
        <f t="shared" si="111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00"/>
        <v>6345</v>
      </c>
      <c r="E87" s="3">
        <f t="shared" si="101"/>
        <v>972026</v>
      </c>
      <c r="F87" s="23">
        <f t="shared" si="95"/>
        <v>194.27826379542395</v>
      </c>
      <c r="G87" s="91">
        <f t="shared" si="107"/>
        <v>2.350436136483103E-3</v>
      </c>
      <c r="H87" s="55">
        <f t="shared" si="108"/>
        <v>1</v>
      </c>
      <c r="I87" s="8">
        <f t="shared" si="102"/>
        <v>-980532</v>
      </c>
      <c r="J87" s="3">
        <f t="shared" si="103"/>
        <v>0</v>
      </c>
      <c r="K87" s="37">
        <f t="shared" si="104"/>
        <v>972026</v>
      </c>
      <c r="L87" s="8">
        <f t="shared" si="105"/>
        <v>-138032</v>
      </c>
      <c r="M87" s="3">
        <f t="shared" si="99"/>
        <v>0</v>
      </c>
      <c r="N87" s="37">
        <f t="shared" si="106"/>
        <v>135803</v>
      </c>
      <c r="P87" s="71">
        <f t="shared" si="109"/>
        <v>1.95178203074116E-5</v>
      </c>
      <c r="Q87" s="70">
        <f t="shared" si="110"/>
        <v>20.099078316353285</v>
      </c>
      <c r="R87" s="70">
        <f t="shared" si="111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00"/>
        <v>6345</v>
      </c>
      <c r="E88" s="2">
        <f t="shared" si="101"/>
        <v>1129884</v>
      </c>
      <c r="F88" s="24">
        <f t="shared" si="95"/>
        <v>194.27826379542395</v>
      </c>
      <c r="G88" s="92">
        <f t="shared" si="107"/>
        <v>2.350436136483103E-3</v>
      </c>
      <c r="H88" s="56">
        <f t="shared" si="108"/>
        <v>1</v>
      </c>
      <c r="I88" s="7">
        <f t="shared" si="102"/>
        <v>-1140981</v>
      </c>
      <c r="J88" s="2">
        <f t="shared" si="103"/>
        <v>0</v>
      </c>
      <c r="K88" s="34">
        <f t="shared" si="104"/>
        <v>1129884</v>
      </c>
      <c r="L88" s="7">
        <f t="shared" si="105"/>
        <v>-160449</v>
      </c>
      <c r="M88" s="2">
        <f t="shared" si="99"/>
        <v>0</v>
      </c>
      <c r="N88" s="34">
        <f t="shared" si="106"/>
        <v>157858</v>
      </c>
      <c r="P88" s="39">
        <f t="shared" si="109"/>
        <v>1.95178203074116E-5</v>
      </c>
      <c r="Q88" s="38">
        <f t="shared" si="110"/>
        <v>23.247371865554509</v>
      </c>
      <c r="R88" s="38">
        <f t="shared" si="111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00"/>
        <v>6345</v>
      </c>
      <c r="E89" s="3">
        <f t="shared" si="101"/>
        <v>1313378</v>
      </c>
      <c r="F89" s="23">
        <f t="shared" si="95"/>
        <v>194.27826379542395</v>
      </c>
      <c r="G89" s="91">
        <f t="shared" si="107"/>
        <v>2.350436136483103E-3</v>
      </c>
      <c r="H89" s="55">
        <f t="shared" si="108"/>
        <v>1</v>
      </c>
      <c r="I89" s="8">
        <f t="shared" si="102"/>
        <v>-1327486</v>
      </c>
      <c r="J89" s="3">
        <f t="shared" si="103"/>
        <v>0</v>
      </c>
      <c r="K89" s="37">
        <f t="shared" si="104"/>
        <v>1313378</v>
      </c>
      <c r="L89" s="8">
        <f t="shared" si="105"/>
        <v>-186505</v>
      </c>
      <c r="M89" s="3">
        <f t="shared" ref="M89:M120" si="112">J89-J88</f>
        <v>0</v>
      </c>
      <c r="N89" s="37">
        <f t="shared" si="106"/>
        <v>183494</v>
      </c>
      <c r="P89" s="71">
        <f t="shared" si="109"/>
        <v>1.95178203074116E-5</v>
      </c>
      <c r="Q89" s="70">
        <f t="shared" si="110"/>
        <v>26.906962043057177</v>
      </c>
      <c r="R89" s="70">
        <f t="shared" si="111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00"/>
        <v>6345</v>
      </c>
      <c r="E90" s="2">
        <f t="shared" si="101"/>
        <v>1526671</v>
      </c>
      <c r="F90" s="24">
        <f t="shared" si="95"/>
        <v>194.27826379542395</v>
      </c>
      <c r="G90" s="92">
        <f t="shared" si="107"/>
        <v>2.350436136483103E-3</v>
      </c>
      <c r="H90" s="56">
        <f t="shared" si="108"/>
        <v>1</v>
      </c>
      <c r="I90" s="7">
        <f t="shared" si="102"/>
        <v>-1544280</v>
      </c>
      <c r="J90" s="2">
        <f t="shared" si="103"/>
        <v>0</v>
      </c>
      <c r="K90" s="34">
        <f t="shared" si="104"/>
        <v>1526671</v>
      </c>
      <c r="L90" s="7">
        <f t="shared" si="105"/>
        <v>-216794</v>
      </c>
      <c r="M90" s="2">
        <f t="shared" si="112"/>
        <v>0</v>
      </c>
      <c r="N90" s="34">
        <f t="shared" si="106"/>
        <v>213293</v>
      </c>
      <c r="P90" s="39">
        <f t="shared" si="109"/>
        <v>1.95178203074116E-5</v>
      </c>
      <c r="Q90" s="38">
        <f t="shared" si="110"/>
        <v>31.160851209528492</v>
      </c>
      <c r="R90" s="38">
        <f t="shared" si="111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13">D90+IF(M91&gt;0,M91,0)</f>
        <v>6345</v>
      </c>
      <c r="E91" s="3">
        <f t="shared" ref="E91:E122" si="114">E90+IF(N91&gt;0,N91,0)</f>
        <v>1774604</v>
      </c>
      <c r="F91" s="23">
        <f t="shared" si="95"/>
        <v>194.27826379542395</v>
      </c>
      <c r="G91" s="91">
        <f t="shared" si="107"/>
        <v>2.350436136483103E-3</v>
      </c>
      <c r="H91" s="55">
        <f t="shared" si="108"/>
        <v>1</v>
      </c>
      <c r="I91" s="8">
        <f t="shared" ref="I91:I122" si="115">INT((Z$4*K91+I90)/(1+Y$4*J91))</f>
        <v>-1796281</v>
      </c>
      <c r="J91" s="3">
        <f t="shared" ref="J91:J122" si="116">S91</f>
        <v>0</v>
      </c>
      <c r="K91" s="37">
        <f t="shared" ref="K91:K122" si="117">INT((X$4*J91+K90)/(1+W$4+Z$4))</f>
        <v>1774604</v>
      </c>
      <c r="L91" s="8">
        <f t="shared" ref="L91:L122" si="118">I91-I90</f>
        <v>-252001</v>
      </c>
      <c r="M91" s="3">
        <f t="shared" si="112"/>
        <v>0</v>
      </c>
      <c r="N91" s="37">
        <f t="shared" ref="N91:N122" si="119">K91-K90</f>
        <v>247933</v>
      </c>
      <c r="P91" s="71">
        <f t="shared" si="109"/>
        <v>1.95178203074116E-5</v>
      </c>
      <c r="Q91" s="70">
        <f t="shared" si="110"/>
        <v>36.105582135806856</v>
      </c>
      <c r="R91" s="70">
        <f t="shared" si="111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13"/>
        <v>6345</v>
      </c>
      <c r="E92" s="2">
        <f t="shared" si="114"/>
        <v>2062801</v>
      </c>
      <c r="F92" s="24">
        <f t="shared" si="95"/>
        <v>194.27826379542395</v>
      </c>
      <c r="G92" s="92">
        <f t="shared" si="107"/>
        <v>2.350436136483103E-3</v>
      </c>
      <c r="H92" s="56">
        <f t="shared" si="108"/>
        <v>1</v>
      </c>
      <c r="I92" s="7">
        <f t="shared" si="115"/>
        <v>-2089207</v>
      </c>
      <c r="J92" s="2">
        <f t="shared" si="116"/>
        <v>0</v>
      </c>
      <c r="K92" s="34">
        <f t="shared" si="117"/>
        <v>2062801</v>
      </c>
      <c r="L92" s="7">
        <f t="shared" si="118"/>
        <v>-292926</v>
      </c>
      <c r="M92" s="2">
        <f t="shared" si="112"/>
        <v>0</v>
      </c>
      <c r="N92" s="34">
        <f t="shared" si="119"/>
        <v>288197</v>
      </c>
      <c r="P92" s="39">
        <f t="shared" si="109"/>
        <v>1.95178203074116E-5</v>
      </c>
      <c r="Q92" s="38">
        <f t="shared" si="110"/>
        <v>41.853334524286609</v>
      </c>
      <c r="R92" s="38">
        <f t="shared" si="111"/>
        <v>0</v>
      </c>
      <c r="S92" s="12">
        <f t="shared" ref="S92:S155" si="120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13"/>
        <v>6345</v>
      </c>
      <c r="E93" s="3">
        <f t="shared" si="114"/>
        <v>2397802</v>
      </c>
      <c r="F93" s="23">
        <f t="shared" si="95"/>
        <v>194.27826379542395</v>
      </c>
      <c r="G93" s="91">
        <f t="shared" si="107"/>
        <v>2.350436136483103E-3</v>
      </c>
      <c r="H93" s="55">
        <f t="shared" si="108"/>
        <v>1</v>
      </c>
      <c r="I93" s="8">
        <f t="shared" si="115"/>
        <v>-2429705</v>
      </c>
      <c r="J93" s="3">
        <f t="shared" si="116"/>
        <v>0</v>
      </c>
      <c r="K93" s="37">
        <f t="shared" si="117"/>
        <v>2397802</v>
      </c>
      <c r="L93" s="8">
        <f t="shared" si="118"/>
        <v>-340498</v>
      </c>
      <c r="M93" s="3">
        <f t="shared" si="112"/>
        <v>0</v>
      </c>
      <c r="N93" s="37">
        <f t="shared" si="119"/>
        <v>335001</v>
      </c>
      <c r="P93" s="71">
        <f t="shared" si="109"/>
        <v>1.95178203074116E-5</v>
      </c>
      <c r="Q93" s="70">
        <f t="shared" si="110"/>
        <v>48.534521604582658</v>
      </c>
      <c r="R93" s="70">
        <f t="shared" si="111"/>
        <v>0</v>
      </c>
      <c r="S93" s="11">
        <f t="shared" si="120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13"/>
        <v>6345</v>
      </c>
      <c r="E94" s="2">
        <f t="shared" si="114"/>
        <v>2787207</v>
      </c>
      <c r="F94" s="24">
        <f t="shared" si="95"/>
        <v>194.27826379542395</v>
      </c>
      <c r="G94" s="92">
        <f t="shared" si="107"/>
        <v>2.350436136483103E-3</v>
      </c>
      <c r="H94" s="56">
        <f t="shared" si="108"/>
        <v>1</v>
      </c>
      <c r="I94" s="7">
        <f t="shared" si="115"/>
        <v>-2825500</v>
      </c>
      <c r="J94" s="2">
        <f t="shared" si="116"/>
        <v>0</v>
      </c>
      <c r="K94" s="34">
        <f t="shared" si="117"/>
        <v>2787207</v>
      </c>
      <c r="L94" s="7">
        <f t="shared" si="118"/>
        <v>-395795</v>
      </c>
      <c r="M94" s="2">
        <f t="shared" si="112"/>
        <v>0</v>
      </c>
      <c r="N94" s="34">
        <f t="shared" si="119"/>
        <v>389405</v>
      </c>
      <c r="P94" s="39">
        <f t="shared" si="109"/>
        <v>1.95178203074116E-5</v>
      </c>
      <c r="Q94" s="38">
        <f t="shared" si="110"/>
        <v>56.300752123971648</v>
      </c>
      <c r="R94" s="38">
        <f t="shared" si="111"/>
        <v>0</v>
      </c>
      <c r="S94" s="12">
        <f t="shared" si="120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13"/>
        <v>6345</v>
      </c>
      <c r="E95" s="3">
        <f t="shared" si="114"/>
        <v>3239852</v>
      </c>
      <c r="F95" s="23">
        <f t="shared" si="95"/>
        <v>194.27826379542395</v>
      </c>
      <c r="G95" s="91">
        <f t="shared" si="107"/>
        <v>2.350436136483103E-3</v>
      </c>
      <c r="H95" s="55">
        <f t="shared" si="108"/>
        <v>1</v>
      </c>
      <c r="I95" s="8">
        <f t="shared" si="115"/>
        <v>-3285572</v>
      </c>
      <c r="J95" s="3">
        <f t="shared" si="116"/>
        <v>0</v>
      </c>
      <c r="K95" s="37">
        <f t="shared" si="117"/>
        <v>3239852</v>
      </c>
      <c r="L95" s="8">
        <f t="shared" si="118"/>
        <v>-460072</v>
      </c>
      <c r="M95" s="3">
        <f t="shared" si="112"/>
        <v>0</v>
      </c>
      <c r="N95" s="37">
        <f t="shared" si="119"/>
        <v>452645</v>
      </c>
      <c r="P95" s="71">
        <f t="shared" si="109"/>
        <v>1.95178203074116E-5</v>
      </c>
      <c r="Q95" s="70">
        <f t="shared" si="110"/>
        <v>65.328220402519563</v>
      </c>
      <c r="R95" s="70">
        <f t="shared" si="111"/>
        <v>0</v>
      </c>
      <c r="S95" s="11">
        <f t="shared" si="120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13"/>
        <v>6345</v>
      </c>
      <c r="E96" s="2">
        <f t="shared" si="114"/>
        <v>3766007</v>
      </c>
      <c r="F96" s="24">
        <f t="shared" si="95"/>
        <v>194.27826379542395</v>
      </c>
      <c r="G96" s="92">
        <f t="shared" si="107"/>
        <v>2.350436136483103E-3</v>
      </c>
      <c r="H96" s="56">
        <f t="shared" si="108"/>
        <v>1</v>
      </c>
      <c r="I96" s="7">
        <f t="shared" si="115"/>
        <v>-3820361</v>
      </c>
      <c r="J96" s="2">
        <f t="shared" si="116"/>
        <v>0</v>
      </c>
      <c r="K96" s="34">
        <f t="shared" si="117"/>
        <v>3766007</v>
      </c>
      <c r="L96" s="7">
        <f t="shared" si="118"/>
        <v>-534789</v>
      </c>
      <c r="M96" s="2">
        <f t="shared" si="112"/>
        <v>0</v>
      </c>
      <c r="N96" s="34">
        <f t="shared" si="119"/>
        <v>526155</v>
      </c>
      <c r="P96" s="39">
        <f t="shared" si="109"/>
        <v>1.95178203074116E-5</v>
      </c>
      <c r="Q96" s="38">
        <f t="shared" si="110"/>
        <v>75.821749444368336</v>
      </c>
      <c r="R96" s="38">
        <f t="shared" si="111"/>
        <v>0</v>
      </c>
      <c r="S96" s="12">
        <f t="shared" si="120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13"/>
        <v>6345</v>
      </c>
      <c r="E97" s="3">
        <f t="shared" si="114"/>
        <v>4377610</v>
      </c>
      <c r="F97" s="23">
        <f t="shared" si="95"/>
        <v>194.27826379542395</v>
      </c>
      <c r="G97" s="91">
        <f t="shared" si="107"/>
        <v>2.350436136483103E-3</v>
      </c>
      <c r="H97" s="55">
        <f t="shared" si="108"/>
        <v>1</v>
      </c>
      <c r="I97" s="8">
        <f t="shared" si="115"/>
        <v>-4442000</v>
      </c>
      <c r="J97" s="3">
        <f t="shared" si="116"/>
        <v>0</v>
      </c>
      <c r="K97" s="37">
        <f t="shared" si="117"/>
        <v>4377610</v>
      </c>
      <c r="L97" s="8">
        <f t="shared" si="118"/>
        <v>-621639</v>
      </c>
      <c r="M97" s="3">
        <f t="shared" si="112"/>
        <v>0</v>
      </c>
      <c r="N97" s="37">
        <f t="shared" si="119"/>
        <v>611603</v>
      </c>
      <c r="P97" s="71">
        <f t="shared" si="109"/>
        <v>1.95178203074116E-5</v>
      </c>
      <c r="Q97" s="70">
        <f t="shared" si="110"/>
        <v>88.019454716266807</v>
      </c>
      <c r="R97" s="70">
        <f t="shared" si="111"/>
        <v>0</v>
      </c>
      <c r="S97" s="11">
        <f t="shared" si="120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13"/>
        <v>6345</v>
      </c>
      <c r="E98" s="2">
        <f t="shared" si="114"/>
        <v>5088538</v>
      </c>
      <c r="F98" s="24">
        <f t="shared" si="95"/>
        <v>194.27826379542395</v>
      </c>
      <c r="G98" s="92">
        <f t="shared" si="107"/>
        <v>2.350436136483103E-3</v>
      </c>
      <c r="H98" s="56">
        <f t="shared" si="108"/>
        <v>1</v>
      </c>
      <c r="I98" s="7">
        <f t="shared" si="115"/>
        <v>-5164593</v>
      </c>
      <c r="J98" s="2">
        <f t="shared" si="116"/>
        <v>0</v>
      </c>
      <c r="K98" s="34">
        <f t="shared" si="117"/>
        <v>5088538</v>
      </c>
      <c r="L98" s="7">
        <f t="shared" si="118"/>
        <v>-722593</v>
      </c>
      <c r="M98" s="2">
        <f t="shared" si="112"/>
        <v>0</v>
      </c>
      <c r="N98" s="34">
        <f t="shared" si="119"/>
        <v>710928</v>
      </c>
      <c r="P98" s="39">
        <f t="shared" si="109"/>
        <v>1.95178203074116E-5</v>
      </c>
      <c r="Q98" s="38">
        <f t="shared" si="110"/>
        <v>102.19807393782636</v>
      </c>
      <c r="R98" s="38">
        <f t="shared" si="111"/>
        <v>0</v>
      </c>
      <c r="S98" s="12">
        <f t="shared" si="120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13"/>
        <v>6345</v>
      </c>
      <c r="E99" s="3">
        <f t="shared" si="114"/>
        <v>5914922</v>
      </c>
      <c r="F99" s="23">
        <f t="shared" si="95"/>
        <v>194.27826379542395</v>
      </c>
      <c r="G99" s="91">
        <f t="shared" si="107"/>
        <v>2.350436136483103E-3</v>
      </c>
      <c r="H99" s="55">
        <f t="shared" si="108"/>
        <v>1</v>
      </c>
      <c r="I99" s="8">
        <f t="shared" si="115"/>
        <v>-6004536</v>
      </c>
      <c r="J99" s="3">
        <f t="shared" si="116"/>
        <v>0</v>
      </c>
      <c r="K99" s="37">
        <f t="shared" si="117"/>
        <v>5914922</v>
      </c>
      <c r="L99" s="8">
        <f t="shared" si="118"/>
        <v>-839943</v>
      </c>
      <c r="M99" s="3">
        <f t="shared" si="112"/>
        <v>0</v>
      </c>
      <c r="N99" s="37">
        <f t="shared" si="119"/>
        <v>826384</v>
      </c>
      <c r="P99" s="71">
        <f t="shared" si="109"/>
        <v>1.95178203074116E-5</v>
      </c>
      <c r="Q99" s="70">
        <f t="shared" si="110"/>
        <v>118.67929969374123</v>
      </c>
      <c r="R99" s="70">
        <f t="shared" si="111"/>
        <v>0</v>
      </c>
      <c r="S99" s="11">
        <f t="shared" si="120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13"/>
        <v>6345</v>
      </c>
      <c r="E100" s="2">
        <f t="shared" si="114"/>
        <v>6875511</v>
      </c>
      <c r="F100" s="24">
        <f t="shared" si="95"/>
        <v>194.27826379542395</v>
      </c>
      <c r="G100" s="92">
        <f t="shared" ref="G100:G131" si="121">D100/U$3</f>
        <v>2.350436136483103E-3</v>
      </c>
      <c r="H100" s="56">
        <f t="shared" si="108"/>
        <v>1</v>
      </c>
      <c r="I100" s="7">
        <f t="shared" si="115"/>
        <v>-6980887</v>
      </c>
      <c r="J100" s="2">
        <f t="shared" si="116"/>
        <v>0</v>
      </c>
      <c r="K100" s="34">
        <f t="shared" si="117"/>
        <v>6875511</v>
      </c>
      <c r="L100" s="7">
        <f t="shared" si="118"/>
        <v>-976351</v>
      </c>
      <c r="M100" s="2">
        <f t="shared" si="112"/>
        <v>0</v>
      </c>
      <c r="N100" s="34">
        <f t="shared" si="119"/>
        <v>960589</v>
      </c>
      <c r="P100" s="39">
        <f t="shared" si="109"/>
        <v>1.95178203074116E-5</v>
      </c>
      <c r="Q100" s="38">
        <f t="shared" si="110"/>
        <v>137.8370982965252</v>
      </c>
      <c r="R100" s="38">
        <f t="shared" si="111"/>
        <v>0</v>
      </c>
      <c r="S100" s="12">
        <f t="shared" si="120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13"/>
        <v>6345</v>
      </c>
      <c r="E101" s="3">
        <f t="shared" si="114"/>
        <v>7992101</v>
      </c>
      <c r="F101" s="23">
        <f t="shared" si="95"/>
        <v>194.27826379542395</v>
      </c>
      <c r="G101" s="91">
        <f t="shared" si="121"/>
        <v>2.350436136483103E-3</v>
      </c>
      <c r="H101" s="55">
        <f t="shared" si="108"/>
        <v>1</v>
      </c>
      <c r="I101" s="8">
        <f t="shared" si="115"/>
        <v>-8115798</v>
      </c>
      <c r="J101" s="3">
        <f t="shared" si="116"/>
        <v>0</v>
      </c>
      <c r="K101" s="37">
        <f t="shared" si="117"/>
        <v>7992101</v>
      </c>
      <c r="L101" s="8">
        <f t="shared" si="118"/>
        <v>-1134911</v>
      </c>
      <c r="M101" s="3">
        <f t="shared" si="112"/>
        <v>0</v>
      </c>
      <c r="N101" s="37">
        <f t="shared" si="119"/>
        <v>1116590</v>
      </c>
      <c r="P101" s="71">
        <f t="shared" si="109"/>
        <v>1.95178203074116E-5</v>
      </c>
      <c r="Q101" s="70">
        <f t="shared" si="110"/>
        <v>160.10614882528662</v>
      </c>
      <c r="R101" s="70">
        <f t="shared" si="111"/>
        <v>0</v>
      </c>
      <c r="S101" s="11">
        <f t="shared" si="120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13"/>
        <v>6345</v>
      </c>
      <c r="E102" s="2">
        <f t="shared" si="114"/>
        <v>9290026</v>
      </c>
      <c r="F102" s="24">
        <f t="shared" si="95"/>
        <v>194.27826379542395</v>
      </c>
      <c r="G102" s="92">
        <f t="shared" si="121"/>
        <v>2.350436136483103E-3</v>
      </c>
      <c r="H102" s="56">
        <f t="shared" si="108"/>
        <v>1</v>
      </c>
      <c r="I102" s="7">
        <f t="shared" si="115"/>
        <v>-9435019</v>
      </c>
      <c r="J102" s="2">
        <f t="shared" si="116"/>
        <v>0</v>
      </c>
      <c r="K102" s="34">
        <f t="shared" si="117"/>
        <v>9290026</v>
      </c>
      <c r="L102" s="7">
        <f t="shared" si="118"/>
        <v>-1319221</v>
      </c>
      <c r="M102" s="2">
        <f t="shared" si="112"/>
        <v>0</v>
      </c>
      <c r="N102" s="34">
        <f t="shared" si="119"/>
        <v>1297925</v>
      </c>
      <c r="P102" s="39">
        <f t="shared" si="109"/>
        <v>1.95178203074116E-5</v>
      </c>
      <c r="Q102" s="38">
        <f t="shared" si="110"/>
        <v>185.99170924677634</v>
      </c>
      <c r="R102" s="38">
        <f t="shared" si="111"/>
        <v>0</v>
      </c>
      <c r="S102" s="12">
        <f t="shared" si="120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13"/>
        <v>6345</v>
      </c>
      <c r="E103" s="3">
        <f t="shared" si="114"/>
        <v>10798736</v>
      </c>
      <c r="F103" s="23">
        <f t="shared" si="95"/>
        <v>194.27826379542395</v>
      </c>
      <c r="G103" s="91">
        <f t="shared" si="121"/>
        <v>2.350436136483103E-3</v>
      </c>
      <c r="H103" s="55">
        <f t="shared" si="108"/>
        <v>1</v>
      </c>
      <c r="I103" s="8">
        <f t="shared" si="115"/>
        <v>-10968483</v>
      </c>
      <c r="J103" s="3">
        <f t="shared" si="116"/>
        <v>0</v>
      </c>
      <c r="K103" s="37">
        <f t="shared" si="117"/>
        <v>10798736</v>
      </c>
      <c r="L103" s="8">
        <f t="shared" si="118"/>
        <v>-1533464</v>
      </c>
      <c r="M103" s="3">
        <f t="shared" si="112"/>
        <v>0</v>
      </c>
      <c r="N103" s="37">
        <f t="shared" si="119"/>
        <v>1508710</v>
      </c>
      <c r="P103" s="71">
        <f t="shared" si="109"/>
        <v>1.95178203074116E-5</v>
      </c>
      <c r="Q103" s="70">
        <f t="shared" si="110"/>
        <v>216.08109612047528</v>
      </c>
      <c r="R103" s="70">
        <f t="shared" si="111"/>
        <v>0</v>
      </c>
      <c r="S103" s="11">
        <f t="shared" si="120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13"/>
        <v>6345</v>
      </c>
      <c r="E104" s="2">
        <f t="shared" si="114"/>
        <v>12552462</v>
      </c>
      <c r="F104" s="24">
        <f t="shared" si="95"/>
        <v>194.27826379542395</v>
      </c>
      <c r="G104" s="92">
        <f t="shared" si="121"/>
        <v>2.350436136483103E-3</v>
      </c>
      <c r="H104" s="56">
        <f t="shared" ref="H104:H135" si="122">D104/D103</f>
        <v>1</v>
      </c>
      <c r="I104" s="7">
        <f t="shared" si="115"/>
        <v>-12750983</v>
      </c>
      <c r="J104" s="2">
        <f t="shared" si="116"/>
        <v>0</v>
      </c>
      <c r="K104" s="34">
        <f t="shared" si="117"/>
        <v>12552462</v>
      </c>
      <c r="L104" s="7">
        <f t="shared" si="118"/>
        <v>-1782500</v>
      </c>
      <c r="M104" s="2">
        <f t="shared" si="112"/>
        <v>0</v>
      </c>
      <c r="N104" s="34">
        <f t="shared" si="119"/>
        <v>1753726</v>
      </c>
      <c r="P104" s="39">
        <f t="shared" si="109"/>
        <v>1.95178203074116E-5</v>
      </c>
      <c r="Q104" s="38">
        <f t="shared" si="110"/>
        <v>251.05703545660373</v>
      </c>
      <c r="R104" s="38">
        <f t="shared" si="111"/>
        <v>0</v>
      </c>
      <c r="S104" s="12">
        <f t="shared" si="120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13"/>
        <v>6345</v>
      </c>
      <c r="E105" s="3">
        <f t="shared" si="114"/>
        <v>14590995</v>
      </c>
      <c r="F105" s="23">
        <f t="shared" ref="F105:F168" si="123">D105*(F$39/D$39)</f>
        <v>194.27826379542395</v>
      </c>
      <c r="G105" s="91">
        <f t="shared" si="121"/>
        <v>2.350436136483103E-3</v>
      </c>
      <c r="H105" s="55">
        <f t="shared" si="122"/>
        <v>1</v>
      </c>
      <c r="I105" s="8">
        <f t="shared" si="115"/>
        <v>-14822963</v>
      </c>
      <c r="J105" s="3">
        <f t="shared" si="116"/>
        <v>0</v>
      </c>
      <c r="K105" s="37">
        <f t="shared" si="117"/>
        <v>14590995</v>
      </c>
      <c r="L105" s="8">
        <f t="shared" si="118"/>
        <v>-2071980</v>
      </c>
      <c r="M105" s="3">
        <f t="shared" si="112"/>
        <v>0</v>
      </c>
      <c r="N105" s="37">
        <f t="shared" si="119"/>
        <v>2038533</v>
      </c>
      <c r="P105" s="71">
        <f t="shared" si="109"/>
        <v>1.95178203074116E-5</v>
      </c>
      <c r="Q105" s="70">
        <f t="shared" si="110"/>
        <v>291.71310056733626</v>
      </c>
      <c r="R105" s="70">
        <f t="shared" si="111"/>
        <v>0</v>
      </c>
      <c r="S105" s="11">
        <f t="shared" si="120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13"/>
        <v>6345</v>
      </c>
      <c r="E106" s="2">
        <f t="shared" si="114"/>
        <v>16960588</v>
      </c>
      <c r="F106" s="24">
        <f t="shared" si="123"/>
        <v>194.27826379542395</v>
      </c>
      <c r="G106" s="92">
        <f t="shared" si="121"/>
        <v>2.350436136483103E-3</v>
      </c>
      <c r="H106" s="56">
        <f t="shared" si="122"/>
        <v>1</v>
      </c>
      <c r="I106" s="7">
        <f t="shared" si="115"/>
        <v>-17231435</v>
      </c>
      <c r="J106" s="2">
        <f t="shared" si="116"/>
        <v>0</v>
      </c>
      <c r="K106" s="34">
        <f t="shared" si="117"/>
        <v>16960588</v>
      </c>
      <c r="L106" s="7">
        <f t="shared" si="118"/>
        <v>-2408472</v>
      </c>
      <c r="M106" s="2">
        <f t="shared" si="112"/>
        <v>0</v>
      </c>
      <c r="N106" s="34">
        <f t="shared" si="119"/>
        <v>2369593</v>
      </c>
      <c r="P106" s="39">
        <f t="shared" si="109"/>
        <v>1.95178203074116E-5</v>
      </c>
      <c r="Q106" s="38">
        <f t="shared" si="110"/>
        <v>338.9717560418602</v>
      </c>
      <c r="R106" s="38">
        <f t="shared" si="111"/>
        <v>0</v>
      </c>
      <c r="S106" s="12">
        <f t="shared" si="120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13"/>
        <v>6345</v>
      </c>
      <c r="E107" s="3">
        <f t="shared" si="114"/>
        <v>19715005</v>
      </c>
      <c r="F107" s="23">
        <f t="shared" si="123"/>
        <v>194.27826379542395</v>
      </c>
      <c r="G107" s="91">
        <f t="shared" si="121"/>
        <v>2.350436136483103E-3</v>
      </c>
      <c r="H107" s="55">
        <f t="shared" si="122"/>
        <v>1</v>
      </c>
      <c r="I107" s="8">
        <f t="shared" si="115"/>
        <v>-20031045</v>
      </c>
      <c r="J107" s="3">
        <f t="shared" si="116"/>
        <v>0</v>
      </c>
      <c r="K107" s="37">
        <f t="shared" si="117"/>
        <v>19715005</v>
      </c>
      <c r="L107" s="8">
        <f t="shared" si="118"/>
        <v>-2799610</v>
      </c>
      <c r="M107" s="3">
        <f t="shared" si="112"/>
        <v>0</v>
      </c>
      <c r="N107" s="37">
        <f t="shared" si="119"/>
        <v>2754417</v>
      </c>
      <c r="P107" s="71">
        <f t="shared" si="109"/>
        <v>1.95178203074116E-5</v>
      </c>
      <c r="Q107" s="70">
        <f t="shared" si="110"/>
        <v>393.90527245742885</v>
      </c>
      <c r="R107" s="70">
        <f t="shared" si="111"/>
        <v>0</v>
      </c>
      <c r="S107" s="11">
        <f t="shared" si="120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13"/>
        <v>6345</v>
      </c>
      <c r="E108" s="2">
        <f t="shared" si="114"/>
        <v>22916742</v>
      </c>
      <c r="F108" s="24">
        <f t="shared" si="123"/>
        <v>194.27826379542395</v>
      </c>
      <c r="G108" s="92">
        <f t="shared" si="121"/>
        <v>2.350436136483103E-3</v>
      </c>
      <c r="H108" s="56">
        <f t="shared" si="122"/>
        <v>1</v>
      </c>
      <c r="I108" s="7">
        <f t="shared" si="115"/>
        <v>-23285314</v>
      </c>
      <c r="J108" s="2">
        <f t="shared" si="116"/>
        <v>0</v>
      </c>
      <c r="K108" s="34">
        <f t="shared" si="117"/>
        <v>22916742</v>
      </c>
      <c r="L108" s="7">
        <f t="shared" si="118"/>
        <v>-3254269</v>
      </c>
      <c r="M108" s="2">
        <f t="shared" si="112"/>
        <v>0</v>
      </c>
      <c r="N108" s="34">
        <f t="shared" si="119"/>
        <v>3201737</v>
      </c>
      <c r="P108" s="39">
        <f t="shared" si="109"/>
        <v>1.95178203074116E-5</v>
      </c>
      <c r="Q108" s="38">
        <f t="shared" si="110"/>
        <v>457.76004086221712</v>
      </c>
      <c r="R108" s="38">
        <f t="shared" si="111"/>
        <v>0</v>
      </c>
      <c r="S108" s="12">
        <f t="shared" si="120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13"/>
        <v>6345</v>
      </c>
      <c r="E109" s="3">
        <f t="shared" si="114"/>
        <v>26638445</v>
      </c>
      <c r="F109" s="23">
        <f t="shared" si="123"/>
        <v>194.27826379542395</v>
      </c>
      <c r="G109" s="91">
        <f t="shared" si="121"/>
        <v>2.350436136483103E-3</v>
      </c>
      <c r="H109" s="55">
        <f t="shared" si="122"/>
        <v>1</v>
      </c>
      <c r="I109" s="8">
        <f t="shared" si="115"/>
        <v>-27068080</v>
      </c>
      <c r="J109" s="3">
        <f t="shared" si="116"/>
        <v>0</v>
      </c>
      <c r="K109" s="37">
        <f t="shared" si="117"/>
        <v>26638445</v>
      </c>
      <c r="L109" s="8">
        <f t="shared" si="118"/>
        <v>-3782766</v>
      </c>
      <c r="M109" s="3">
        <f t="shared" si="112"/>
        <v>0</v>
      </c>
      <c r="N109" s="37">
        <f t="shared" si="119"/>
        <v>3721703</v>
      </c>
      <c r="P109" s="71">
        <f t="shared" si="109"/>
        <v>1.95178203074116E-5</v>
      </c>
      <c r="Q109" s="70">
        <f t="shared" si="110"/>
        <v>531.98487817020839</v>
      </c>
      <c r="R109" s="70">
        <f t="shared" si="111"/>
        <v>0</v>
      </c>
      <c r="S109" s="11">
        <f t="shared" si="120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13"/>
        <v>6345</v>
      </c>
      <c r="E110" s="2">
        <f t="shared" si="114"/>
        <v>30964556</v>
      </c>
      <c r="F110" s="24">
        <f t="shared" si="123"/>
        <v>194.27826379542395</v>
      </c>
      <c r="G110" s="92">
        <f t="shared" si="121"/>
        <v>2.350436136483103E-3</v>
      </c>
      <c r="H110" s="56">
        <f t="shared" si="122"/>
        <v>1</v>
      </c>
      <c r="I110" s="7">
        <f t="shared" si="115"/>
        <v>-31465171</v>
      </c>
      <c r="J110" s="2">
        <f t="shared" si="116"/>
        <v>0</v>
      </c>
      <c r="K110" s="34">
        <f t="shared" si="117"/>
        <v>30964556</v>
      </c>
      <c r="L110" s="7">
        <f t="shared" si="118"/>
        <v>-4397091</v>
      </c>
      <c r="M110" s="2">
        <f t="shared" si="112"/>
        <v>0</v>
      </c>
      <c r="N110" s="34">
        <f t="shared" si="119"/>
        <v>4326111</v>
      </c>
      <c r="P110" s="39">
        <f t="shared" si="109"/>
        <v>1.95178203074116E-5</v>
      </c>
      <c r="Q110" s="38">
        <f t="shared" si="110"/>
        <v>618.26391460834725</v>
      </c>
      <c r="R110" s="38">
        <f t="shared" si="111"/>
        <v>0</v>
      </c>
      <c r="S110" s="12">
        <f t="shared" si="120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13"/>
        <v>6345</v>
      </c>
      <c r="E111" s="3">
        <f t="shared" si="114"/>
        <v>35993232</v>
      </c>
      <c r="F111" s="23">
        <f t="shared" si="123"/>
        <v>194.27826379542395</v>
      </c>
      <c r="G111" s="91">
        <f t="shared" si="121"/>
        <v>2.350436136483103E-3</v>
      </c>
      <c r="H111" s="55">
        <f t="shared" si="122"/>
        <v>1</v>
      </c>
      <c r="I111" s="8">
        <f t="shared" si="115"/>
        <v>-36576354</v>
      </c>
      <c r="J111" s="3">
        <f t="shared" si="116"/>
        <v>0</v>
      </c>
      <c r="K111" s="37">
        <f t="shared" si="117"/>
        <v>35993232</v>
      </c>
      <c r="L111" s="8">
        <f t="shared" si="118"/>
        <v>-5111183</v>
      </c>
      <c r="M111" s="3">
        <f t="shared" si="112"/>
        <v>0</v>
      </c>
      <c r="N111" s="37">
        <f t="shared" si="119"/>
        <v>5028676</v>
      </c>
      <c r="P111" s="71">
        <f t="shared" si="109"/>
        <v>1.95178203074116E-5</v>
      </c>
      <c r="Q111" s="70">
        <f t="shared" si="110"/>
        <v>718.55475227690852</v>
      </c>
      <c r="R111" s="70">
        <f t="shared" si="111"/>
        <v>0</v>
      </c>
      <c r="S111" s="11">
        <f t="shared" si="120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13"/>
        <v>6345</v>
      </c>
      <c r="E112" s="2">
        <f t="shared" si="114"/>
        <v>41838571</v>
      </c>
      <c r="F112" s="24">
        <f t="shared" si="123"/>
        <v>194.27826379542395</v>
      </c>
      <c r="G112" s="92">
        <f t="shared" si="121"/>
        <v>2.350436136483103E-3</v>
      </c>
      <c r="H112" s="56">
        <f t="shared" si="122"/>
        <v>1</v>
      </c>
      <c r="I112" s="7">
        <f t="shared" si="115"/>
        <v>-42517599</v>
      </c>
      <c r="J112" s="2">
        <f t="shared" si="116"/>
        <v>0</v>
      </c>
      <c r="K112" s="34">
        <f t="shared" si="117"/>
        <v>41838571</v>
      </c>
      <c r="L112" s="7">
        <f t="shared" si="118"/>
        <v>-5941245</v>
      </c>
      <c r="M112" s="2">
        <f t="shared" si="112"/>
        <v>0</v>
      </c>
      <c r="N112" s="34">
        <f t="shared" si="119"/>
        <v>5845339</v>
      </c>
      <c r="P112" s="39">
        <f t="shared" si="109"/>
        <v>1.95178203074116E-5</v>
      </c>
      <c r="Q112" s="38">
        <f t="shared" si="110"/>
        <v>835.13292355618375</v>
      </c>
      <c r="R112" s="38">
        <f t="shared" si="111"/>
        <v>0</v>
      </c>
      <c r="S112" s="12">
        <f t="shared" si="120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13"/>
        <v>6345</v>
      </c>
      <c r="E113" s="3">
        <f t="shared" si="114"/>
        <v>48633199</v>
      </c>
      <c r="F113" s="23">
        <f t="shared" si="123"/>
        <v>194.27826379542395</v>
      </c>
      <c r="G113" s="91">
        <f t="shared" si="121"/>
        <v>2.350436136483103E-3</v>
      </c>
      <c r="H113" s="55">
        <f t="shared" si="122"/>
        <v>1</v>
      </c>
      <c r="I113" s="8">
        <f t="shared" si="115"/>
        <v>-49423708</v>
      </c>
      <c r="J113" s="3">
        <f t="shared" si="116"/>
        <v>0</v>
      </c>
      <c r="K113" s="37">
        <f t="shared" si="117"/>
        <v>48633199</v>
      </c>
      <c r="L113" s="8">
        <f t="shared" si="118"/>
        <v>-6906109</v>
      </c>
      <c r="M113" s="3">
        <f t="shared" si="112"/>
        <v>0</v>
      </c>
      <c r="N113" s="37">
        <f t="shared" si="119"/>
        <v>6794628</v>
      </c>
      <c r="P113" s="71">
        <f t="shared" ref="P113:P144" si="124">Y$4*((1+W$4-X$4)*(1+W$4+Z$4)-X$4)</f>
        <v>1.95178203074116E-5</v>
      </c>
      <c r="Q113" s="70">
        <f t="shared" ref="Q113:Q144" si="125">(1+W$4-X$4)*(1+W$4+Z$4)-Y$4*((Z$4*K112)+((I112+J112)*(1+W$4+Z$4)))</f>
        <v>970.6435247337065</v>
      </c>
      <c r="R113" s="70">
        <f t="shared" ref="R113:R144" si="126">-J112*(1+W$4+Z$4)</f>
        <v>0</v>
      </c>
      <c r="S113" s="11">
        <f t="shared" si="120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13"/>
        <v>6345</v>
      </c>
      <c r="E114" s="2">
        <f t="shared" si="114"/>
        <v>56531282</v>
      </c>
      <c r="F114" s="24">
        <f t="shared" si="123"/>
        <v>194.27826379542395</v>
      </c>
      <c r="G114" s="92">
        <f t="shared" si="121"/>
        <v>2.350436136483103E-3</v>
      </c>
      <c r="H114" s="56">
        <f t="shared" si="122"/>
        <v>1</v>
      </c>
      <c r="I114" s="7">
        <f t="shared" si="115"/>
        <v>-57451377</v>
      </c>
      <c r="J114" s="2">
        <f t="shared" si="116"/>
        <v>0</v>
      </c>
      <c r="K114" s="34">
        <f t="shared" si="117"/>
        <v>56531282</v>
      </c>
      <c r="L114" s="7">
        <f t="shared" si="118"/>
        <v>-8027669</v>
      </c>
      <c r="M114" s="2">
        <f t="shared" si="112"/>
        <v>0</v>
      </c>
      <c r="N114" s="34">
        <f t="shared" si="119"/>
        <v>7898083</v>
      </c>
      <c r="P114" s="39">
        <f t="shared" si="124"/>
        <v>1.95178203074116E-5</v>
      </c>
      <c r="Q114" s="38">
        <f t="shared" si="125"/>
        <v>1128.1611808443608</v>
      </c>
      <c r="R114" s="38">
        <f t="shared" si="126"/>
        <v>0</v>
      </c>
      <c r="S114" s="12">
        <f t="shared" si="120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13"/>
        <v>6345</v>
      </c>
      <c r="E115" s="3">
        <f t="shared" si="114"/>
        <v>65712022</v>
      </c>
      <c r="F115" s="23">
        <f t="shared" si="123"/>
        <v>194.27826379542395</v>
      </c>
      <c r="G115" s="91">
        <f t="shared" si="121"/>
        <v>2.350436136483103E-3</v>
      </c>
      <c r="H115" s="55">
        <f t="shared" si="122"/>
        <v>1</v>
      </c>
      <c r="I115" s="8">
        <f t="shared" si="115"/>
        <v>-66782747</v>
      </c>
      <c r="J115" s="3">
        <f t="shared" si="116"/>
        <v>0</v>
      </c>
      <c r="K115" s="37">
        <f t="shared" si="117"/>
        <v>65712022</v>
      </c>
      <c r="L115" s="8">
        <f t="shared" si="118"/>
        <v>-9331370</v>
      </c>
      <c r="M115" s="3">
        <f t="shared" si="112"/>
        <v>0</v>
      </c>
      <c r="N115" s="37">
        <f t="shared" si="119"/>
        <v>9180740</v>
      </c>
      <c r="P115" s="71">
        <f t="shared" si="124"/>
        <v>1.95178203074116E-5</v>
      </c>
      <c r="Q115" s="70">
        <f t="shared" si="125"/>
        <v>1311.2598832978126</v>
      </c>
      <c r="R115" s="70">
        <f t="shared" si="126"/>
        <v>0</v>
      </c>
      <c r="S115" s="11">
        <f t="shared" si="120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13"/>
        <v>6345</v>
      </c>
      <c r="E116" s="2">
        <f t="shared" si="114"/>
        <v>76383724</v>
      </c>
      <c r="F116" s="24">
        <f t="shared" si="123"/>
        <v>194.27826379542395</v>
      </c>
      <c r="G116" s="92">
        <f t="shared" si="121"/>
        <v>2.350436136483103E-3</v>
      </c>
      <c r="H116" s="56">
        <f t="shared" si="122"/>
        <v>1</v>
      </c>
      <c r="I116" s="7">
        <f t="shared" si="115"/>
        <v>-77629542</v>
      </c>
      <c r="J116" s="2">
        <f t="shared" si="116"/>
        <v>0</v>
      </c>
      <c r="K116" s="34">
        <f t="shared" si="117"/>
        <v>76383724</v>
      </c>
      <c r="L116" s="7">
        <f t="shared" si="118"/>
        <v>-10846795</v>
      </c>
      <c r="M116" s="2">
        <f t="shared" si="112"/>
        <v>0</v>
      </c>
      <c r="N116" s="34">
        <f t="shared" si="119"/>
        <v>10671702</v>
      </c>
      <c r="P116" s="39">
        <f t="shared" si="124"/>
        <v>1.95178203074116E-5</v>
      </c>
      <c r="Q116" s="38">
        <f t="shared" si="125"/>
        <v>1524.0939902111313</v>
      </c>
      <c r="R116" s="38">
        <f t="shared" si="126"/>
        <v>0</v>
      </c>
      <c r="S116" s="12">
        <f t="shared" si="120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13"/>
        <v>6345</v>
      </c>
      <c r="E117" s="3">
        <f t="shared" si="114"/>
        <v>88788522</v>
      </c>
      <c r="F117" s="23">
        <f t="shared" si="123"/>
        <v>194.27826379542395</v>
      </c>
      <c r="G117" s="91">
        <f t="shared" si="121"/>
        <v>2.350436136483103E-3</v>
      </c>
      <c r="H117" s="55">
        <f t="shared" si="122"/>
        <v>1</v>
      </c>
      <c r="I117" s="8">
        <f t="shared" si="115"/>
        <v>-90237868</v>
      </c>
      <c r="J117" s="3">
        <f t="shared" si="116"/>
        <v>0</v>
      </c>
      <c r="K117" s="37">
        <f t="shared" si="117"/>
        <v>88788522</v>
      </c>
      <c r="L117" s="8">
        <f t="shared" si="118"/>
        <v>-12608326</v>
      </c>
      <c r="M117" s="3">
        <f t="shared" si="112"/>
        <v>0</v>
      </c>
      <c r="N117" s="37">
        <f t="shared" si="119"/>
        <v>12404798</v>
      </c>
      <c r="P117" s="71">
        <f t="shared" si="124"/>
        <v>1.95178203074116E-5</v>
      </c>
      <c r="Q117" s="70">
        <f t="shared" si="125"/>
        <v>1771.4925941708671</v>
      </c>
      <c r="R117" s="70">
        <f t="shared" si="126"/>
        <v>0</v>
      </c>
      <c r="S117" s="11">
        <f t="shared" si="120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13"/>
        <v>6345</v>
      </c>
      <c r="E118" s="2">
        <f t="shared" si="114"/>
        <v>103207872</v>
      </c>
      <c r="F118" s="24">
        <f t="shared" si="123"/>
        <v>194.27826379542395</v>
      </c>
      <c r="G118" s="92">
        <f t="shared" si="121"/>
        <v>2.350436136483103E-3</v>
      </c>
      <c r="H118" s="56">
        <f t="shared" si="122"/>
        <v>1</v>
      </c>
      <c r="I118" s="7">
        <f t="shared" si="115"/>
        <v>-104893799</v>
      </c>
      <c r="J118" s="2">
        <f t="shared" si="116"/>
        <v>0</v>
      </c>
      <c r="K118" s="34">
        <f t="shared" si="117"/>
        <v>103207872</v>
      </c>
      <c r="L118" s="7">
        <f t="shared" si="118"/>
        <v>-14655931</v>
      </c>
      <c r="M118" s="2">
        <f t="shared" si="112"/>
        <v>0</v>
      </c>
      <c r="N118" s="34">
        <f t="shared" si="119"/>
        <v>14419350</v>
      </c>
      <c r="P118" s="39">
        <f t="shared" si="124"/>
        <v>1.95178203074116E-5</v>
      </c>
      <c r="Q118" s="38">
        <f t="shared" si="125"/>
        <v>2059.0689944634896</v>
      </c>
      <c r="R118" s="38">
        <f t="shared" si="126"/>
        <v>0</v>
      </c>
      <c r="S118" s="12">
        <f t="shared" si="120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13"/>
        <v>6345</v>
      </c>
      <c r="E119" s="3">
        <f t="shared" si="114"/>
        <v>119968940</v>
      </c>
      <c r="F119" s="23">
        <f t="shared" si="123"/>
        <v>194.27826379542395</v>
      </c>
      <c r="G119" s="91">
        <f t="shared" si="121"/>
        <v>2.350436136483103E-3</v>
      </c>
      <c r="H119" s="55">
        <f t="shared" si="122"/>
        <v>1</v>
      </c>
      <c r="I119" s="8">
        <f t="shared" si="115"/>
        <v>-121929868</v>
      </c>
      <c r="J119" s="3">
        <f t="shared" si="116"/>
        <v>0</v>
      </c>
      <c r="K119" s="37">
        <f t="shared" si="117"/>
        <v>119968940</v>
      </c>
      <c r="L119" s="8">
        <f t="shared" si="118"/>
        <v>-17036069</v>
      </c>
      <c r="M119" s="3">
        <f t="shared" si="112"/>
        <v>0</v>
      </c>
      <c r="N119" s="37">
        <f t="shared" si="119"/>
        <v>16761068</v>
      </c>
      <c r="P119" s="71">
        <f t="shared" si="124"/>
        <v>1.95178203074116E-5</v>
      </c>
      <c r="Q119" s="70">
        <f t="shared" si="125"/>
        <v>2393.3480959268127</v>
      </c>
      <c r="R119" s="70">
        <f t="shared" si="126"/>
        <v>0</v>
      </c>
      <c r="S119" s="11">
        <f t="shared" si="120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13"/>
        <v>6345</v>
      </c>
      <c r="E120" s="2">
        <f t="shared" si="114"/>
        <v>139452023</v>
      </c>
      <c r="F120" s="24">
        <f t="shared" si="123"/>
        <v>194.27826379542395</v>
      </c>
      <c r="G120" s="92">
        <f t="shared" si="121"/>
        <v>2.350436136483103E-3</v>
      </c>
      <c r="H120" s="56">
        <f t="shared" si="122"/>
        <v>1</v>
      </c>
      <c r="I120" s="7">
        <f t="shared" si="115"/>
        <v>-141732613</v>
      </c>
      <c r="J120" s="2">
        <f t="shared" si="116"/>
        <v>0</v>
      </c>
      <c r="K120" s="34">
        <f t="shared" si="117"/>
        <v>139452023</v>
      </c>
      <c r="L120" s="7">
        <f t="shared" si="118"/>
        <v>-19802745</v>
      </c>
      <c r="M120" s="2">
        <f t="shared" si="112"/>
        <v>0</v>
      </c>
      <c r="N120" s="34">
        <f t="shared" si="119"/>
        <v>19483083</v>
      </c>
      <c r="P120" s="39">
        <f t="shared" si="124"/>
        <v>1.95178203074116E-5</v>
      </c>
      <c r="Q120" s="38">
        <f t="shared" si="125"/>
        <v>2781.9144643781042</v>
      </c>
      <c r="R120" s="38">
        <f t="shared" si="126"/>
        <v>0</v>
      </c>
      <c r="S120" s="12">
        <f t="shared" si="120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13"/>
        <v>6345</v>
      </c>
      <c r="E121" s="3">
        <f t="shared" si="114"/>
        <v>162099180</v>
      </c>
      <c r="F121" s="23">
        <f t="shared" si="123"/>
        <v>194.27826379542395</v>
      </c>
      <c r="G121" s="91">
        <f t="shared" si="121"/>
        <v>2.350436136483103E-3</v>
      </c>
      <c r="H121" s="55">
        <f t="shared" si="122"/>
        <v>1</v>
      </c>
      <c r="I121" s="8">
        <f t="shared" si="115"/>
        <v>-164751345</v>
      </c>
      <c r="J121" s="3">
        <f t="shared" si="116"/>
        <v>0</v>
      </c>
      <c r="K121" s="37">
        <f t="shared" si="117"/>
        <v>162099180</v>
      </c>
      <c r="L121" s="8">
        <f t="shared" si="118"/>
        <v>-23018732</v>
      </c>
      <c r="M121" s="3">
        <f t="shared" ref="M121:M152" si="127">J121-J120</f>
        <v>0</v>
      </c>
      <c r="N121" s="37">
        <f t="shared" si="119"/>
        <v>22647157</v>
      </c>
      <c r="P121" s="71">
        <f t="shared" si="124"/>
        <v>1.95178203074116E-5</v>
      </c>
      <c r="Q121" s="70">
        <f t="shared" si="125"/>
        <v>3233.5844288625021</v>
      </c>
      <c r="R121" s="70">
        <f t="shared" si="126"/>
        <v>0</v>
      </c>
      <c r="S121" s="11">
        <f t="shared" si="120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13"/>
        <v>6345</v>
      </c>
      <c r="E122" s="2">
        <f t="shared" si="114"/>
        <v>188424259</v>
      </c>
      <c r="F122" s="24">
        <f t="shared" si="123"/>
        <v>194.27826379542395</v>
      </c>
      <c r="G122" s="92">
        <f t="shared" si="121"/>
        <v>2.350436136483103E-3</v>
      </c>
      <c r="H122" s="56">
        <f t="shared" si="122"/>
        <v>1</v>
      </c>
      <c r="I122" s="7">
        <f t="shared" si="115"/>
        <v>-191508343</v>
      </c>
      <c r="J122" s="2">
        <f t="shared" si="116"/>
        <v>0</v>
      </c>
      <c r="K122" s="34">
        <f t="shared" si="117"/>
        <v>188424259</v>
      </c>
      <c r="L122" s="7">
        <f t="shared" si="118"/>
        <v>-26756998</v>
      </c>
      <c r="M122" s="2">
        <f t="shared" si="127"/>
        <v>0</v>
      </c>
      <c r="N122" s="34">
        <f t="shared" si="119"/>
        <v>26325079</v>
      </c>
      <c r="P122" s="39">
        <f t="shared" si="124"/>
        <v>1.95178203074116E-5</v>
      </c>
      <c r="Q122" s="38">
        <f t="shared" si="125"/>
        <v>3758.6060808534794</v>
      </c>
      <c r="R122" s="38">
        <f t="shared" si="126"/>
        <v>0</v>
      </c>
      <c r="S122" s="12">
        <f t="shared" si="120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28">D122+IF(M123&gt;0,M123,0)</f>
        <v>6345</v>
      </c>
      <c r="E123" s="3">
        <f t="shared" ref="E123:E154" si="129">E122+IF(N123&gt;0,N123,0)</f>
        <v>219024559</v>
      </c>
      <c r="F123" s="23">
        <f t="shared" si="123"/>
        <v>194.27826379542395</v>
      </c>
      <c r="G123" s="91">
        <f t="shared" si="121"/>
        <v>2.350436136483103E-3</v>
      </c>
      <c r="H123" s="55">
        <f t="shared" si="122"/>
        <v>1</v>
      </c>
      <c r="I123" s="8">
        <f t="shared" ref="I123:I154" si="130">INT((Z$4*K123+I122)/(1+Y$4*J123))</f>
        <v>-222610706</v>
      </c>
      <c r="J123" s="3">
        <f t="shared" ref="J123:J154" si="131">S123</f>
        <v>0</v>
      </c>
      <c r="K123" s="37">
        <f t="shared" ref="K123:K154" si="132">INT((X$4*J123+K122)/(1+W$4+Z$4))</f>
        <v>219024559</v>
      </c>
      <c r="L123" s="8">
        <f t="shared" ref="L123:L154" si="133">I123-I122</f>
        <v>-31102363</v>
      </c>
      <c r="M123" s="3">
        <f t="shared" si="127"/>
        <v>0</v>
      </c>
      <c r="N123" s="37">
        <f t="shared" ref="N123:N154" si="134">K123-K122</f>
        <v>30600300</v>
      </c>
      <c r="P123" s="71">
        <f t="shared" si="124"/>
        <v>1.95178203074116E-5</v>
      </c>
      <c r="Q123" s="70">
        <f t="shared" si="125"/>
        <v>4368.8917953171813</v>
      </c>
      <c r="R123" s="70">
        <f t="shared" si="126"/>
        <v>0</v>
      </c>
      <c r="S123" s="11">
        <f t="shared" si="120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28"/>
        <v>6345</v>
      </c>
      <c r="E124" s="2">
        <f t="shared" si="129"/>
        <v>254594381</v>
      </c>
      <c r="F124" s="24">
        <f t="shared" si="123"/>
        <v>194.27826379542395</v>
      </c>
      <c r="G124" s="92">
        <f t="shared" si="121"/>
        <v>2.350436136483103E-3</v>
      </c>
      <c r="H124" s="56">
        <f t="shared" si="122"/>
        <v>1</v>
      </c>
      <c r="I124" s="7">
        <f t="shared" si="130"/>
        <v>-258764126</v>
      </c>
      <c r="J124" s="2">
        <f t="shared" si="131"/>
        <v>0</v>
      </c>
      <c r="K124" s="34">
        <f t="shared" si="132"/>
        <v>254594381</v>
      </c>
      <c r="L124" s="7">
        <f t="shared" si="133"/>
        <v>-36153420</v>
      </c>
      <c r="M124" s="2">
        <f t="shared" si="127"/>
        <v>0</v>
      </c>
      <c r="N124" s="34">
        <f t="shared" si="134"/>
        <v>35569822</v>
      </c>
      <c r="P124" s="39">
        <f t="shared" si="124"/>
        <v>1.95178203074116E-5</v>
      </c>
      <c r="Q124" s="38">
        <f t="shared" si="125"/>
        <v>5078.2885607598319</v>
      </c>
      <c r="R124" s="38">
        <f t="shared" si="126"/>
        <v>0</v>
      </c>
      <c r="S124" s="12">
        <f t="shared" si="120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28"/>
        <v>6345</v>
      </c>
      <c r="E125" s="3">
        <f t="shared" si="129"/>
        <v>295940780</v>
      </c>
      <c r="F125" s="23">
        <f t="shared" si="123"/>
        <v>194.27826379542395</v>
      </c>
      <c r="G125" s="91">
        <f t="shared" si="121"/>
        <v>2.350436136483103E-3</v>
      </c>
      <c r="H125" s="55">
        <f t="shared" si="122"/>
        <v>1</v>
      </c>
      <c r="I125" s="8">
        <f t="shared" si="130"/>
        <v>-300788900</v>
      </c>
      <c r="J125" s="3">
        <f t="shared" si="131"/>
        <v>0</v>
      </c>
      <c r="K125" s="37">
        <f t="shared" si="132"/>
        <v>295940780</v>
      </c>
      <c r="L125" s="8">
        <f t="shared" si="133"/>
        <v>-42024774</v>
      </c>
      <c r="M125" s="3">
        <f t="shared" si="127"/>
        <v>0</v>
      </c>
      <c r="N125" s="37">
        <f t="shared" si="134"/>
        <v>41346399</v>
      </c>
      <c r="P125" s="71">
        <f t="shared" si="124"/>
        <v>1.95178203074116E-5</v>
      </c>
      <c r="Q125" s="70">
        <f t="shared" si="125"/>
        <v>5902.8921211034449</v>
      </c>
      <c r="R125" s="70">
        <f t="shared" si="126"/>
        <v>0</v>
      </c>
      <c r="S125" s="11">
        <f t="shared" si="120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28"/>
        <v>6345</v>
      </c>
      <c r="E126" s="2">
        <f t="shared" si="129"/>
        <v>344001878</v>
      </c>
      <c r="F126" s="24">
        <f t="shared" si="123"/>
        <v>194.27826379542395</v>
      </c>
      <c r="G126" s="92">
        <f t="shared" si="121"/>
        <v>2.350436136483103E-3</v>
      </c>
      <c r="H126" s="56">
        <f t="shared" si="122"/>
        <v>1</v>
      </c>
      <c r="I126" s="7">
        <f t="shared" si="130"/>
        <v>-349638542</v>
      </c>
      <c r="J126" s="2">
        <f t="shared" si="131"/>
        <v>0</v>
      </c>
      <c r="K126" s="34">
        <f t="shared" si="132"/>
        <v>344001878</v>
      </c>
      <c r="L126" s="7">
        <f t="shared" si="133"/>
        <v>-48849642</v>
      </c>
      <c r="M126" s="2">
        <f t="shared" si="127"/>
        <v>0</v>
      </c>
      <c r="N126" s="34">
        <f t="shared" si="134"/>
        <v>48061098</v>
      </c>
      <c r="P126" s="39">
        <f t="shared" si="124"/>
        <v>1.95178203074116E-5</v>
      </c>
      <c r="Q126" s="38">
        <f t="shared" si="125"/>
        <v>6861.4121796703703</v>
      </c>
      <c r="R126" s="38">
        <f t="shared" si="126"/>
        <v>0</v>
      </c>
      <c r="S126" s="12">
        <f t="shared" si="120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28"/>
        <v>6345</v>
      </c>
      <c r="E127" s="3">
        <f t="shared" si="129"/>
        <v>399868150</v>
      </c>
      <c r="F127" s="23">
        <f t="shared" si="123"/>
        <v>194.27826379542395</v>
      </c>
      <c r="G127" s="91">
        <f t="shared" si="121"/>
        <v>2.350436136483103E-3</v>
      </c>
      <c r="H127" s="55">
        <f t="shared" si="122"/>
        <v>1</v>
      </c>
      <c r="I127" s="8">
        <f t="shared" si="130"/>
        <v>-406421418</v>
      </c>
      <c r="J127" s="3">
        <f t="shared" si="131"/>
        <v>0</v>
      </c>
      <c r="K127" s="37">
        <f t="shared" si="132"/>
        <v>399868150</v>
      </c>
      <c r="L127" s="8">
        <f t="shared" si="133"/>
        <v>-56782876</v>
      </c>
      <c r="M127" s="3">
        <f t="shared" si="127"/>
        <v>0</v>
      </c>
      <c r="N127" s="37">
        <f t="shared" si="134"/>
        <v>55866272</v>
      </c>
      <c r="P127" s="71">
        <f t="shared" si="124"/>
        <v>1.95178203074116E-5</v>
      </c>
      <c r="Q127" s="70">
        <f t="shared" si="125"/>
        <v>7975.5969147633032</v>
      </c>
      <c r="R127" s="70">
        <f t="shared" si="126"/>
        <v>0</v>
      </c>
      <c r="S127" s="11">
        <f t="shared" si="120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28"/>
        <v>6345</v>
      </c>
      <c r="E128" s="2">
        <f t="shared" si="129"/>
        <v>464807164</v>
      </c>
      <c r="F128" s="24">
        <f t="shared" si="123"/>
        <v>194.27826379542395</v>
      </c>
      <c r="G128" s="92">
        <f t="shared" si="121"/>
        <v>2.350436136483103E-3</v>
      </c>
      <c r="H128" s="56">
        <f t="shared" si="122"/>
        <v>1</v>
      </c>
      <c r="I128" s="7">
        <f t="shared" si="130"/>
        <v>-472425894</v>
      </c>
      <c r="J128" s="2">
        <f t="shared" si="131"/>
        <v>0</v>
      </c>
      <c r="K128" s="34">
        <f t="shared" si="132"/>
        <v>464807164</v>
      </c>
      <c r="L128" s="7">
        <f t="shared" si="133"/>
        <v>-66004476</v>
      </c>
      <c r="M128" s="2">
        <f t="shared" si="127"/>
        <v>0</v>
      </c>
      <c r="N128" s="34">
        <f t="shared" si="134"/>
        <v>64939014</v>
      </c>
      <c r="P128" s="39">
        <f t="shared" si="124"/>
        <v>1.95178203074116E-5</v>
      </c>
      <c r="Q128" s="38">
        <f t="shared" si="125"/>
        <v>9270.7264413040357</v>
      </c>
      <c r="R128" s="38">
        <f t="shared" si="126"/>
        <v>0</v>
      </c>
      <c r="S128" s="12">
        <f t="shared" si="120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28"/>
        <v>6345</v>
      </c>
      <c r="E129" s="3">
        <f t="shared" si="129"/>
        <v>540292343</v>
      </c>
      <c r="F129" s="23">
        <f t="shared" si="123"/>
        <v>194.27826379542395</v>
      </c>
      <c r="G129" s="91">
        <f t="shared" si="121"/>
        <v>2.350436136483103E-3</v>
      </c>
      <c r="H129" s="55">
        <f t="shared" si="122"/>
        <v>1</v>
      </c>
      <c r="I129" s="8">
        <f t="shared" si="130"/>
        <v>-549149567</v>
      </c>
      <c r="J129" s="3">
        <f t="shared" si="131"/>
        <v>0</v>
      </c>
      <c r="K129" s="37">
        <f t="shared" si="132"/>
        <v>540292343</v>
      </c>
      <c r="L129" s="8">
        <f t="shared" si="133"/>
        <v>-76723673</v>
      </c>
      <c r="M129" s="3">
        <f t="shared" si="127"/>
        <v>0</v>
      </c>
      <c r="N129" s="37">
        <f t="shared" si="134"/>
        <v>75485179</v>
      </c>
      <c r="P129" s="71">
        <f t="shared" si="124"/>
        <v>1.95178203074116E-5</v>
      </c>
      <c r="Q129" s="70">
        <f t="shared" si="125"/>
        <v>10776.186391141315</v>
      </c>
      <c r="R129" s="70">
        <f t="shared" si="126"/>
        <v>0</v>
      </c>
      <c r="S129" s="11">
        <f t="shared" si="120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28"/>
        <v>6345</v>
      </c>
      <c r="E130" s="2">
        <f t="shared" si="129"/>
        <v>628036396</v>
      </c>
      <c r="F130" s="24">
        <f t="shared" si="123"/>
        <v>194.27826379542395</v>
      </c>
      <c r="G130" s="92">
        <f t="shared" si="121"/>
        <v>2.350436136483103E-3</v>
      </c>
      <c r="H130" s="56">
        <f t="shared" si="122"/>
        <v>1</v>
      </c>
      <c r="I130" s="7">
        <f t="shared" si="130"/>
        <v>-638333246</v>
      </c>
      <c r="J130" s="2">
        <f t="shared" si="131"/>
        <v>0</v>
      </c>
      <c r="K130" s="34">
        <f t="shared" si="132"/>
        <v>628036396</v>
      </c>
      <c r="L130" s="7">
        <f t="shared" si="133"/>
        <v>-89183679</v>
      </c>
      <c r="M130" s="2">
        <f t="shared" si="127"/>
        <v>0</v>
      </c>
      <c r="N130" s="34">
        <f t="shared" si="134"/>
        <v>87744053</v>
      </c>
      <c r="P130" s="39">
        <f t="shared" si="124"/>
        <v>1.95178203074116E-5</v>
      </c>
      <c r="Q130" s="38">
        <f t="shared" si="125"/>
        <v>12526.134636169247</v>
      </c>
      <c r="R130" s="38">
        <f t="shared" si="126"/>
        <v>0</v>
      </c>
      <c r="S130" s="12">
        <f t="shared" si="120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28"/>
        <v>6345</v>
      </c>
      <c r="E131" s="3">
        <f t="shared" si="129"/>
        <v>730030177</v>
      </c>
      <c r="F131" s="23">
        <f t="shared" si="123"/>
        <v>194.27826379542395</v>
      </c>
      <c r="G131" s="91">
        <f t="shared" si="121"/>
        <v>2.350436136483103E-3</v>
      </c>
      <c r="H131" s="55">
        <f t="shared" si="122"/>
        <v>1</v>
      </c>
      <c r="I131" s="8">
        <f t="shared" si="130"/>
        <v>-742000450</v>
      </c>
      <c r="J131" s="3">
        <f t="shared" si="131"/>
        <v>0</v>
      </c>
      <c r="K131" s="37">
        <f t="shared" si="132"/>
        <v>730030177</v>
      </c>
      <c r="L131" s="8">
        <f t="shared" si="133"/>
        <v>-103667204</v>
      </c>
      <c r="M131" s="3">
        <f t="shared" si="127"/>
        <v>0</v>
      </c>
      <c r="N131" s="37">
        <f t="shared" si="134"/>
        <v>101993781</v>
      </c>
      <c r="P131" s="71">
        <f t="shared" si="124"/>
        <v>1.95178203074116E-5</v>
      </c>
      <c r="Q131" s="70">
        <f t="shared" si="125"/>
        <v>14560.276337588968</v>
      </c>
      <c r="R131" s="70">
        <f t="shared" si="126"/>
        <v>0</v>
      </c>
      <c r="S131" s="11">
        <f t="shared" si="120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28"/>
        <v>6345</v>
      </c>
      <c r="E132" s="2">
        <f t="shared" si="129"/>
        <v>848587857</v>
      </c>
      <c r="F132" s="24">
        <f t="shared" si="123"/>
        <v>194.27826379542395</v>
      </c>
      <c r="G132" s="92">
        <f t="shared" ref="G132:G163" si="135">D132/U$3</f>
        <v>2.350436136483103E-3</v>
      </c>
      <c r="H132" s="56">
        <f t="shared" si="122"/>
        <v>1</v>
      </c>
      <c r="I132" s="7">
        <f t="shared" si="130"/>
        <v>-862503318</v>
      </c>
      <c r="J132" s="2">
        <f t="shared" si="131"/>
        <v>0</v>
      </c>
      <c r="K132" s="34">
        <f t="shared" si="132"/>
        <v>848587857</v>
      </c>
      <c r="L132" s="7">
        <f t="shared" si="133"/>
        <v>-120502868</v>
      </c>
      <c r="M132" s="2">
        <f t="shared" si="127"/>
        <v>0</v>
      </c>
      <c r="N132" s="34">
        <f t="shared" si="134"/>
        <v>118557680</v>
      </c>
      <c r="P132" s="39">
        <f t="shared" si="124"/>
        <v>1.95178203074116E-5</v>
      </c>
      <c r="Q132" s="38">
        <f t="shared" si="125"/>
        <v>16924.764829586555</v>
      </c>
      <c r="R132" s="38">
        <f t="shared" si="126"/>
        <v>0</v>
      </c>
      <c r="S132" s="12">
        <f t="shared" si="120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28"/>
        <v>6345</v>
      </c>
      <c r="E133" s="3">
        <f t="shared" si="129"/>
        <v>986399431</v>
      </c>
      <c r="F133" s="23">
        <f t="shared" si="123"/>
        <v>194.27826379542395</v>
      </c>
      <c r="G133" s="91">
        <f t="shared" si="135"/>
        <v>2.350436136483103E-3</v>
      </c>
      <c r="H133" s="55">
        <f t="shared" si="122"/>
        <v>1</v>
      </c>
      <c r="I133" s="8">
        <f t="shared" si="130"/>
        <v>-1002575980</v>
      </c>
      <c r="J133" s="3">
        <f t="shared" si="131"/>
        <v>0</v>
      </c>
      <c r="K133" s="37">
        <f t="shared" si="132"/>
        <v>986399431</v>
      </c>
      <c r="L133" s="8">
        <f t="shared" si="133"/>
        <v>-140072662</v>
      </c>
      <c r="M133" s="3">
        <f t="shared" si="127"/>
        <v>0</v>
      </c>
      <c r="N133" s="37">
        <f t="shared" si="134"/>
        <v>137811574</v>
      </c>
      <c r="P133" s="71">
        <f t="shared" si="124"/>
        <v>1.95178203074116E-5</v>
      </c>
      <c r="Q133" s="70">
        <f t="shared" si="125"/>
        <v>19673.248765396525</v>
      </c>
      <c r="R133" s="70">
        <f t="shared" si="126"/>
        <v>0</v>
      </c>
      <c r="S133" s="11">
        <f t="shared" si="120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28"/>
        <v>6345</v>
      </c>
      <c r="E134" s="2">
        <f t="shared" si="129"/>
        <v>1146591752</v>
      </c>
      <c r="F134" s="24">
        <f t="shared" si="123"/>
        <v>194.27826379542395</v>
      </c>
      <c r="G134" s="92">
        <f t="shared" si="135"/>
        <v>2.350436136483103E-3</v>
      </c>
      <c r="H134" s="56">
        <f t="shared" si="122"/>
        <v>1</v>
      </c>
      <c r="I134" s="7">
        <f t="shared" si="130"/>
        <v>-1165396592</v>
      </c>
      <c r="J134" s="2">
        <f t="shared" si="131"/>
        <v>0</v>
      </c>
      <c r="K134" s="34">
        <f t="shared" si="132"/>
        <v>1146591752</v>
      </c>
      <c r="L134" s="7">
        <f t="shared" si="133"/>
        <v>-162820612</v>
      </c>
      <c r="M134" s="2">
        <f t="shared" si="127"/>
        <v>0</v>
      </c>
      <c r="N134" s="34">
        <f t="shared" si="134"/>
        <v>160192321</v>
      </c>
      <c r="P134" s="39">
        <f t="shared" si="124"/>
        <v>1.95178203074116E-5</v>
      </c>
      <c r="Q134" s="38">
        <f t="shared" si="125"/>
        <v>22868.089419212312</v>
      </c>
      <c r="R134" s="38">
        <f t="shared" si="126"/>
        <v>0</v>
      </c>
      <c r="S134" s="12">
        <f t="shared" si="120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28"/>
        <v>6345</v>
      </c>
      <c r="E135" s="3">
        <f t="shared" si="129"/>
        <v>1332799477</v>
      </c>
      <c r="F135" s="23">
        <f t="shared" si="123"/>
        <v>194.27826379542395</v>
      </c>
      <c r="G135" s="91">
        <f t="shared" si="135"/>
        <v>2.350436136483103E-3</v>
      </c>
      <c r="H135" s="55">
        <f t="shared" si="122"/>
        <v>1</v>
      </c>
      <c r="I135" s="8">
        <f t="shared" si="130"/>
        <v>-1354659445</v>
      </c>
      <c r="J135" s="3">
        <f t="shared" si="131"/>
        <v>0</v>
      </c>
      <c r="K135" s="37">
        <f t="shared" si="132"/>
        <v>1332799477</v>
      </c>
      <c r="L135" s="8">
        <f t="shared" si="133"/>
        <v>-189262853</v>
      </c>
      <c r="M135" s="3">
        <f t="shared" si="127"/>
        <v>0</v>
      </c>
      <c r="N135" s="37">
        <f t="shared" si="134"/>
        <v>186207725</v>
      </c>
      <c r="P135" s="71">
        <f t="shared" si="124"/>
        <v>1.95178203074116E-5</v>
      </c>
      <c r="Q135" s="70">
        <f t="shared" si="125"/>
        <v>26581.775609780758</v>
      </c>
      <c r="R135" s="70">
        <f t="shared" si="126"/>
        <v>0</v>
      </c>
      <c r="S135" s="11">
        <f t="shared" si="120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28"/>
        <v>6345</v>
      </c>
      <c r="E136" s="2">
        <f t="shared" si="129"/>
        <v>1549247535</v>
      </c>
      <c r="F136" s="24">
        <f t="shared" si="123"/>
        <v>194.27826379542395</v>
      </c>
      <c r="G136" s="92">
        <f t="shared" si="135"/>
        <v>2.350436136483103E-3</v>
      </c>
      <c r="H136" s="56">
        <f t="shared" ref="H136:H167" si="136">D136/D135</f>
        <v>1</v>
      </c>
      <c r="I136" s="7">
        <f t="shared" si="130"/>
        <v>-1574658788</v>
      </c>
      <c r="J136" s="2">
        <f t="shared" si="131"/>
        <v>0</v>
      </c>
      <c r="K136" s="34">
        <f t="shared" si="132"/>
        <v>1549247535</v>
      </c>
      <c r="L136" s="7">
        <f t="shared" si="133"/>
        <v>-219999343</v>
      </c>
      <c r="M136" s="2">
        <f t="shared" si="127"/>
        <v>0</v>
      </c>
      <c r="N136" s="34">
        <f t="shared" si="134"/>
        <v>216448058</v>
      </c>
      <c r="P136" s="39">
        <f t="shared" si="124"/>
        <v>1.95178203074116E-5</v>
      </c>
      <c r="Q136" s="38">
        <f t="shared" si="125"/>
        <v>30898.568398345258</v>
      </c>
      <c r="R136" s="38">
        <f t="shared" si="126"/>
        <v>0</v>
      </c>
      <c r="S136" s="12">
        <f t="shared" si="120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28"/>
        <v>6345</v>
      </c>
      <c r="E137" s="3">
        <f t="shared" si="129"/>
        <v>1800846989</v>
      </c>
      <c r="F137" s="23">
        <f t="shared" si="123"/>
        <v>194.27826379542395</v>
      </c>
      <c r="G137" s="91">
        <f t="shared" si="135"/>
        <v>2.350436136483103E-3</v>
      </c>
      <c r="H137" s="55">
        <f t="shared" si="136"/>
        <v>1</v>
      </c>
      <c r="I137" s="8">
        <f t="shared" si="130"/>
        <v>-1830386259</v>
      </c>
      <c r="J137" s="3">
        <f t="shared" si="131"/>
        <v>0</v>
      </c>
      <c r="K137" s="37">
        <f t="shared" si="132"/>
        <v>1800846989</v>
      </c>
      <c r="L137" s="8">
        <f t="shared" si="133"/>
        <v>-255727471</v>
      </c>
      <c r="M137" s="3">
        <f t="shared" si="127"/>
        <v>0</v>
      </c>
      <c r="N137" s="37">
        <f t="shared" si="134"/>
        <v>251599454</v>
      </c>
      <c r="P137" s="71">
        <f t="shared" si="124"/>
        <v>1.95178203074116E-5</v>
      </c>
      <c r="Q137" s="70">
        <f t="shared" si="125"/>
        <v>35916.412955377113</v>
      </c>
      <c r="R137" s="70">
        <f t="shared" si="126"/>
        <v>0</v>
      </c>
      <c r="S137" s="11">
        <f t="shared" si="120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28"/>
        <v>6345</v>
      </c>
      <c r="E138" s="2">
        <f t="shared" si="129"/>
        <v>2093306463</v>
      </c>
      <c r="F138" s="24">
        <f t="shared" si="123"/>
        <v>194.27826379542395</v>
      </c>
      <c r="G138" s="92">
        <f t="shared" si="135"/>
        <v>2.350436136483103E-3</v>
      </c>
      <c r="H138" s="56">
        <f t="shared" si="136"/>
        <v>1</v>
      </c>
      <c r="I138" s="7">
        <f t="shared" si="130"/>
        <v>-2127644144</v>
      </c>
      <c r="J138" s="2">
        <f t="shared" si="131"/>
        <v>0</v>
      </c>
      <c r="K138" s="34">
        <f t="shared" si="132"/>
        <v>2093306463</v>
      </c>
      <c r="L138" s="7">
        <f t="shared" si="133"/>
        <v>-297257885</v>
      </c>
      <c r="M138" s="2">
        <f t="shared" si="127"/>
        <v>0</v>
      </c>
      <c r="N138" s="34">
        <f t="shared" si="134"/>
        <v>292459474</v>
      </c>
      <c r="P138" s="39">
        <f t="shared" si="124"/>
        <v>1.95178203074116E-5</v>
      </c>
      <c r="Q138" s="38">
        <f t="shared" si="125"/>
        <v>41749.160823072234</v>
      </c>
      <c r="R138" s="38">
        <f t="shared" si="126"/>
        <v>0</v>
      </c>
      <c r="S138" s="12">
        <f t="shared" si="120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28"/>
        <v>6345</v>
      </c>
      <c r="E139" s="3">
        <f t="shared" si="129"/>
        <v>2433261668</v>
      </c>
      <c r="F139" s="23">
        <f t="shared" si="123"/>
        <v>194.27826379542395</v>
      </c>
      <c r="G139" s="91">
        <f t="shared" si="135"/>
        <v>2.350436136483103E-3</v>
      </c>
      <c r="H139" s="55">
        <f t="shared" si="136"/>
        <v>1</v>
      </c>
      <c r="I139" s="8">
        <f t="shared" si="130"/>
        <v>-2473177027</v>
      </c>
      <c r="J139" s="3">
        <f t="shared" si="131"/>
        <v>0</v>
      </c>
      <c r="K139" s="37">
        <f t="shared" si="132"/>
        <v>2433261668</v>
      </c>
      <c r="L139" s="8">
        <f t="shared" si="133"/>
        <v>-345532883</v>
      </c>
      <c r="M139" s="3">
        <f t="shared" si="127"/>
        <v>0</v>
      </c>
      <c r="N139" s="37">
        <f t="shared" si="134"/>
        <v>339955205</v>
      </c>
      <c r="P139" s="71">
        <f t="shared" si="124"/>
        <v>1.95178203074116E-5</v>
      </c>
      <c r="Q139" s="70">
        <f t="shared" si="125"/>
        <v>48529.153165740536</v>
      </c>
      <c r="R139" s="70">
        <f t="shared" si="126"/>
        <v>0</v>
      </c>
      <c r="S139" s="11">
        <f t="shared" si="120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28"/>
        <v>6345</v>
      </c>
      <c r="E140" s="2">
        <f t="shared" si="129"/>
        <v>2828425961</v>
      </c>
      <c r="F140" s="24">
        <f t="shared" si="123"/>
        <v>194.27826379542395</v>
      </c>
      <c r="G140" s="92">
        <f t="shared" si="135"/>
        <v>2.350436136483103E-3</v>
      </c>
      <c r="H140" s="56">
        <f t="shared" si="136"/>
        <v>1</v>
      </c>
      <c r="I140" s="7">
        <f t="shared" si="130"/>
        <v>-2874824819</v>
      </c>
      <c r="J140" s="2">
        <f t="shared" si="131"/>
        <v>0</v>
      </c>
      <c r="K140" s="34">
        <f t="shared" si="132"/>
        <v>2828425961</v>
      </c>
      <c r="L140" s="7">
        <f t="shared" si="133"/>
        <v>-401647792</v>
      </c>
      <c r="M140" s="2">
        <f t="shared" si="127"/>
        <v>0</v>
      </c>
      <c r="N140" s="34">
        <f t="shared" si="134"/>
        <v>395164293</v>
      </c>
      <c r="P140" s="39">
        <f t="shared" si="124"/>
        <v>1.95178203074116E-5</v>
      </c>
      <c r="Q140" s="38">
        <f t="shared" si="125"/>
        <v>56410.22350622496</v>
      </c>
      <c r="R140" s="38">
        <f t="shared" si="126"/>
        <v>0</v>
      </c>
      <c r="S140" s="12">
        <f t="shared" si="120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28"/>
        <v>6345</v>
      </c>
      <c r="E141" s="3">
        <f t="shared" si="129"/>
        <v>3287765358</v>
      </c>
      <c r="F141" s="23">
        <f t="shared" si="123"/>
        <v>194.27826379542395</v>
      </c>
      <c r="G141" s="91">
        <f t="shared" si="135"/>
        <v>2.350436136483103E-3</v>
      </c>
      <c r="H141" s="55">
        <f t="shared" si="136"/>
        <v>1</v>
      </c>
      <c r="I141" s="8">
        <f t="shared" si="130"/>
        <v>-3341700642</v>
      </c>
      <c r="J141" s="3">
        <f t="shared" si="131"/>
        <v>0</v>
      </c>
      <c r="K141" s="37">
        <f t="shared" si="132"/>
        <v>3287765358</v>
      </c>
      <c r="L141" s="8">
        <f t="shared" si="133"/>
        <v>-466875823</v>
      </c>
      <c r="M141" s="3">
        <f t="shared" si="127"/>
        <v>0</v>
      </c>
      <c r="N141" s="37">
        <f t="shared" si="134"/>
        <v>459339397</v>
      </c>
      <c r="P141" s="71">
        <f t="shared" si="124"/>
        <v>1.95178203074116E-5</v>
      </c>
      <c r="Q141" s="70">
        <f t="shared" si="125"/>
        <v>65571.188081327666</v>
      </c>
      <c r="R141" s="70">
        <f t="shared" si="126"/>
        <v>0</v>
      </c>
      <c r="S141" s="11">
        <f t="shared" si="120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28"/>
        <v>6345</v>
      </c>
      <c r="E142" s="2">
        <f t="shared" si="129"/>
        <v>3821701963</v>
      </c>
      <c r="F142" s="24">
        <f t="shared" si="123"/>
        <v>194.27826379542395</v>
      </c>
      <c r="G142" s="92">
        <f t="shared" si="135"/>
        <v>2.350436136483103E-3</v>
      </c>
      <c r="H142" s="56">
        <f t="shared" si="136"/>
        <v>1</v>
      </c>
      <c r="I142" s="7">
        <f t="shared" si="130"/>
        <v>-3884397597</v>
      </c>
      <c r="J142" s="2">
        <f t="shared" si="131"/>
        <v>0</v>
      </c>
      <c r="K142" s="34">
        <f t="shared" si="132"/>
        <v>3821701963</v>
      </c>
      <c r="L142" s="7">
        <f t="shared" si="133"/>
        <v>-542696955</v>
      </c>
      <c r="M142" s="2">
        <f t="shared" si="127"/>
        <v>0</v>
      </c>
      <c r="N142" s="34">
        <f t="shared" si="134"/>
        <v>533936605</v>
      </c>
      <c r="P142" s="39">
        <f t="shared" si="124"/>
        <v>1.95178203074116E-5</v>
      </c>
      <c r="Q142" s="38">
        <f t="shared" si="125"/>
        <v>76219.903102020835</v>
      </c>
      <c r="R142" s="38">
        <f t="shared" si="126"/>
        <v>0</v>
      </c>
      <c r="S142" s="12">
        <f t="shared" si="120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28"/>
        <v>6345</v>
      </c>
      <c r="E143" s="3">
        <f t="shared" si="129"/>
        <v>4442350443</v>
      </c>
      <c r="F143" s="23">
        <f t="shared" si="123"/>
        <v>194.27826379542395</v>
      </c>
      <c r="G143" s="91">
        <f t="shared" si="135"/>
        <v>2.350436136483103E-3</v>
      </c>
      <c r="H143" s="55">
        <f t="shared" si="136"/>
        <v>1</v>
      </c>
      <c r="I143" s="8">
        <f t="shared" si="130"/>
        <v>-4515229117</v>
      </c>
      <c r="J143" s="3">
        <f t="shared" si="131"/>
        <v>0</v>
      </c>
      <c r="K143" s="37">
        <f t="shared" si="132"/>
        <v>4442350443</v>
      </c>
      <c r="L143" s="8">
        <f t="shared" si="133"/>
        <v>-630831520</v>
      </c>
      <c r="M143" s="3">
        <f t="shared" si="127"/>
        <v>0</v>
      </c>
      <c r="N143" s="37">
        <f t="shared" si="134"/>
        <v>620648480</v>
      </c>
      <c r="P143" s="71">
        <f t="shared" si="124"/>
        <v>1.95178203074116E-5</v>
      </c>
      <c r="Q143" s="70">
        <f t="shared" si="125"/>
        <v>88597.980807339525</v>
      </c>
      <c r="R143" s="70">
        <f t="shared" si="126"/>
        <v>0</v>
      </c>
      <c r="S143" s="11">
        <f t="shared" si="120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28"/>
        <v>6345</v>
      </c>
      <c r="E144" s="2">
        <f t="shared" si="129"/>
        <v>5163792899</v>
      </c>
      <c r="F144" s="24">
        <f t="shared" si="123"/>
        <v>194.27826379542395</v>
      </c>
      <c r="G144" s="92">
        <f t="shared" si="135"/>
        <v>2.350436136483103E-3</v>
      </c>
      <c r="H144" s="56">
        <f t="shared" si="136"/>
        <v>1</v>
      </c>
      <c r="I144" s="7">
        <f t="shared" si="130"/>
        <v>-5248508349</v>
      </c>
      <c r="J144" s="2">
        <f t="shared" si="131"/>
        <v>0</v>
      </c>
      <c r="K144" s="34">
        <f t="shared" si="132"/>
        <v>5163792899</v>
      </c>
      <c r="L144" s="7">
        <f t="shared" si="133"/>
        <v>-733279232</v>
      </c>
      <c r="M144" s="2">
        <f t="shared" si="127"/>
        <v>0</v>
      </c>
      <c r="N144" s="34">
        <f t="shared" si="134"/>
        <v>721442456</v>
      </c>
      <c r="P144" s="39">
        <f t="shared" si="124"/>
        <v>1.95178203074116E-5</v>
      </c>
      <c r="Q144" s="38">
        <f t="shared" si="125"/>
        <v>102986.2715503128</v>
      </c>
      <c r="R144" s="38">
        <f t="shared" si="126"/>
        <v>0</v>
      </c>
      <c r="S144" s="12">
        <f t="shared" si="120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28"/>
        <v>6345</v>
      </c>
      <c r="E145" s="3">
        <f t="shared" si="129"/>
        <v>6002398381</v>
      </c>
      <c r="F145" s="23">
        <f t="shared" si="123"/>
        <v>194.27826379542395</v>
      </c>
      <c r="G145" s="91">
        <f t="shared" si="135"/>
        <v>2.350436136483103E-3</v>
      </c>
      <c r="H145" s="55">
        <f t="shared" si="136"/>
        <v>1</v>
      </c>
      <c r="I145" s="8">
        <f t="shared" si="130"/>
        <v>-6100872911</v>
      </c>
      <c r="J145" s="3">
        <f t="shared" si="131"/>
        <v>0</v>
      </c>
      <c r="K145" s="37">
        <f t="shared" si="132"/>
        <v>6002398381</v>
      </c>
      <c r="L145" s="8">
        <f t="shared" si="133"/>
        <v>-852364562</v>
      </c>
      <c r="M145" s="3">
        <f t="shared" si="127"/>
        <v>0</v>
      </c>
      <c r="N145" s="37">
        <f t="shared" si="134"/>
        <v>838605482</v>
      </c>
      <c r="P145" s="71">
        <f t="shared" ref="P145:P176" si="137">Y$4*((1+W$4-X$4)*(1+W$4+Z$4)-X$4)</f>
        <v>1.95178203074116E-5</v>
      </c>
      <c r="Q145" s="70">
        <f t="shared" ref="Q145:Q176" si="138">(1+W$4-X$4)*(1+W$4+Z$4)-Y$4*((Z$4*K144)+((I144+J144)*(1+W$4+Z$4)))</f>
        <v>119711.23606532122</v>
      </c>
      <c r="R145" s="70">
        <f t="shared" ref="R145:R176" si="139">-J144*(1+W$4+Z$4)</f>
        <v>0</v>
      </c>
      <c r="S145" s="11">
        <f t="shared" si="120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28"/>
        <v>6345</v>
      </c>
      <c r="E146" s="2">
        <f t="shared" si="129"/>
        <v>6977194289</v>
      </c>
      <c r="F146" s="24">
        <f t="shared" si="123"/>
        <v>194.27826379542395</v>
      </c>
      <c r="G146" s="92">
        <f t="shared" si="135"/>
        <v>2.350436136483103E-3</v>
      </c>
      <c r="H146" s="56">
        <f t="shared" si="136"/>
        <v>1</v>
      </c>
      <c r="I146" s="7">
        <f t="shared" si="130"/>
        <v>-7091662388</v>
      </c>
      <c r="J146" s="2">
        <f t="shared" si="131"/>
        <v>0</v>
      </c>
      <c r="K146" s="34">
        <f t="shared" si="132"/>
        <v>6977194289</v>
      </c>
      <c r="L146" s="7">
        <f t="shared" si="133"/>
        <v>-990789477</v>
      </c>
      <c r="M146" s="2">
        <f t="shared" si="127"/>
        <v>0</v>
      </c>
      <c r="N146" s="34">
        <f t="shared" si="134"/>
        <v>974795908</v>
      </c>
      <c r="P146" s="39">
        <f t="shared" si="137"/>
        <v>1.95178203074116E-5</v>
      </c>
      <c r="Q146" s="38">
        <f t="shared" si="138"/>
        <v>139152.35267369641</v>
      </c>
      <c r="R146" s="38">
        <f t="shared" si="139"/>
        <v>0</v>
      </c>
      <c r="S146" s="12">
        <f t="shared" si="120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28"/>
        <v>6345</v>
      </c>
      <c r="E147" s="3">
        <f t="shared" si="129"/>
        <v>8110298094</v>
      </c>
      <c r="F147" s="23">
        <f t="shared" si="123"/>
        <v>194.27826379542395</v>
      </c>
      <c r="G147" s="91">
        <f t="shared" si="135"/>
        <v>2.350436136483103E-3</v>
      </c>
      <c r="H147" s="55">
        <f t="shared" si="136"/>
        <v>1</v>
      </c>
      <c r="I147" s="8">
        <f t="shared" si="130"/>
        <v>-8243357135</v>
      </c>
      <c r="J147" s="3">
        <f t="shared" si="131"/>
        <v>0</v>
      </c>
      <c r="K147" s="37">
        <f t="shared" si="132"/>
        <v>8110298094</v>
      </c>
      <c r="L147" s="8">
        <f t="shared" si="133"/>
        <v>-1151694747</v>
      </c>
      <c r="M147" s="3">
        <f t="shared" si="127"/>
        <v>0</v>
      </c>
      <c r="N147" s="37">
        <f t="shared" si="134"/>
        <v>1133103805</v>
      </c>
      <c r="P147" s="71">
        <f t="shared" si="137"/>
        <v>1.95178203074116E-5</v>
      </c>
      <c r="Q147" s="70">
        <f t="shared" si="138"/>
        <v>161750.72737887441</v>
      </c>
      <c r="R147" s="70">
        <f t="shared" si="139"/>
        <v>0</v>
      </c>
      <c r="S147" s="11">
        <f t="shared" si="120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28"/>
        <v>6345</v>
      </c>
      <c r="E148" s="2">
        <f t="shared" si="129"/>
        <v>9427419167</v>
      </c>
      <c r="F148" s="24">
        <f t="shared" si="123"/>
        <v>194.27826379542395</v>
      </c>
      <c r="G148" s="92">
        <f t="shared" si="135"/>
        <v>2.350436136483103E-3</v>
      </c>
      <c r="H148" s="56">
        <f t="shared" si="136"/>
        <v>1</v>
      </c>
      <c r="I148" s="7">
        <f t="shared" si="130"/>
        <v>-9582088339</v>
      </c>
      <c r="J148" s="2">
        <f t="shared" si="131"/>
        <v>0</v>
      </c>
      <c r="K148" s="34">
        <f t="shared" si="132"/>
        <v>9427419167</v>
      </c>
      <c r="L148" s="7">
        <f t="shared" si="133"/>
        <v>-1338731204</v>
      </c>
      <c r="M148" s="2">
        <f t="shared" si="127"/>
        <v>0</v>
      </c>
      <c r="N148" s="34">
        <f t="shared" si="134"/>
        <v>1317121073</v>
      </c>
      <c r="P148" s="39">
        <f t="shared" si="137"/>
        <v>1.95178203074116E-5</v>
      </c>
      <c r="Q148" s="38">
        <f t="shared" si="138"/>
        <v>188019.10228787223</v>
      </c>
      <c r="R148" s="38">
        <f t="shared" si="139"/>
        <v>0</v>
      </c>
      <c r="S148" s="12">
        <f t="shared" si="120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28"/>
        <v>6345</v>
      </c>
      <c r="E149" s="3">
        <f t="shared" si="129"/>
        <v>10958442109</v>
      </c>
      <c r="F149" s="23">
        <f t="shared" si="123"/>
        <v>194.27826379542395</v>
      </c>
      <c r="G149" s="91">
        <f t="shared" si="135"/>
        <v>2.350436136483103E-3</v>
      </c>
      <c r="H149" s="55">
        <f t="shared" si="136"/>
        <v>1</v>
      </c>
      <c r="I149" s="8">
        <f t="shared" si="130"/>
        <v>-11138230920</v>
      </c>
      <c r="J149" s="3">
        <f t="shared" si="131"/>
        <v>0</v>
      </c>
      <c r="K149" s="37">
        <f t="shared" si="132"/>
        <v>10958442109</v>
      </c>
      <c r="L149" s="8">
        <f t="shared" si="133"/>
        <v>-1556142581</v>
      </c>
      <c r="M149" s="3">
        <f t="shared" si="127"/>
        <v>0</v>
      </c>
      <c r="N149" s="37">
        <f t="shared" si="134"/>
        <v>1531022942</v>
      </c>
      <c r="P149" s="71">
        <f t="shared" si="137"/>
        <v>1.95178203074116E-5</v>
      </c>
      <c r="Q149" s="70">
        <f t="shared" si="138"/>
        <v>218553.48933794934</v>
      </c>
      <c r="R149" s="70">
        <f t="shared" si="139"/>
        <v>0</v>
      </c>
      <c r="S149" s="11">
        <f t="shared" si="120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28"/>
        <v>6345</v>
      </c>
      <c r="E150" s="2">
        <f t="shared" si="129"/>
        <v>12738104812</v>
      </c>
      <c r="F150" s="24">
        <f t="shared" si="123"/>
        <v>194.27826379542395</v>
      </c>
      <c r="G150" s="92">
        <f t="shared" si="135"/>
        <v>2.350436136483103E-3</v>
      </c>
      <c r="H150" s="56">
        <f t="shared" si="136"/>
        <v>1</v>
      </c>
      <c r="I150" s="7">
        <f t="shared" si="130"/>
        <v>-12947092718</v>
      </c>
      <c r="J150" s="2">
        <f t="shared" si="131"/>
        <v>0</v>
      </c>
      <c r="K150" s="34">
        <f t="shared" si="132"/>
        <v>12738104812</v>
      </c>
      <c r="L150" s="7">
        <f t="shared" si="133"/>
        <v>-1808861798</v>
      </c>
      <c r="M150" s="2">
        <f t="shared" si="127"/>
        <v>0</v>
      </c>
      <c r="N150" s="34">
        <f t="shared" si="134"/>
        <v>1779662703</v>
      </c>
      <c r="P150" s="39">
        <f t="shared" si="137"/>
        <v>1.95178203074116E-5</v>
      </c>
      <c r="Q150" s="38">
        <f t="shared" si="138"/>
        <v>254046.6934500979</v>
      </c>
      <c r="R150" s="38">
        <f t="shared" si="139"/>
        <v>0</v>
      </c>
      <c r="S150" s="12">
        <f t="shared" si="120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28"/>
        <v>6345</v>
      </c>
      <c r="E151" s="3">
        <f t="shared" si="129"/>
        <v>14806786639</v>
      </c>
      <c r="F151" s="23">
        <f t="shared" si="123"/>
        <v>194.27826379542395</v>
      </c>
      <c r="G151" s="91">
        <f t="shared" si="135"/>
        <v>2.350436136483103E-3</v>
      </c>
      <c r="H151" s="55">
        <f t="shared" si="136"/>
        <v>1</v>
      </c>
      <c r="I151" s="8">
        <f t="shared" si="130"/>
        <v>-15049715604</v>
      </c>
      <c r="J151" s="3">
        <f t="shared" si="131"/>
        <v>0</v>
      </c>
      <c r="K151" s="37">
        <f t="shared" si="132"/>
        <v>14806786639</v>
      </c>
      <c r="L151" s="8">
        <f t="shared" si="133"/>
        <v>-2102622886</v>
      </c>
      <c r="M151" s="3">
        <f t="shared" si="127"/>
        <v>0</v>
      </c>
      <c r="N151" s="37">
        <f t="shared" si="134"/>
        <v>2068681827</v>
      </c>
      <c r="P151" s="71">
        <f t="shared" si="137"/>
        <v>1.95178203074116E-5</v>
      </c>
      <c r="Q151" s="70">
        <f t="shared" si="138"/>
        <v>295304.03181483207</v>
      </c>
      <c r="R151" s="70">
        <f t="shared" si="139"/>
        <v>0</v>
      </c>
      <c r="S151" s="11">
        <f t="shared" si="120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28"/>
        <v>6345</v>
      </c>
      <c r="E152" s="2">
        <f t="shared" si="129"/>
        <v>17211424604</v>
      </c>
      <c r="F152" s="24">
        <f t="shared" si="123"/>
        <v>194.27826379542395</v>
      </c>
      <c r="G152" s="92">
        <f t="shared" si="135"/>
        <v>2.350436136483103E-3</v>
      </c>
      <c r="H152" s="56">
        <f t="shared" si="136"/>
        <v>1</v>
      </c>
      <c r="I152" s="7">
        <f t="shared" si="130"/>
        <v>-17493806693</v>
      </c>
      <c r="J152" s="2">
        <f t="shared" si="131"/>
        <v>0</v>
      </c>
      <c r="K152" s="34">
        <f t="shared" si="132"/>
        <v>17211424604</v>
      </c>
      <c r="L152" s="7">
        <f t="shared" si="133"/>
        <v>-2444091089</v>
      </c>
      <c r="M152" s="2">
        <f t="shared" si="127"/>
        <v>0</v>
      </c>
      <c r="N152" s="34">
        <f t="shared" si="134"/>
        <v>2404637965</v>
      </c>
      <c r="P152" s="39">
        <f t="shared" si="137"/>
        <v>1.95178203074116E-5</v>
      </c>
      <c r="Q152" s="38">
        <f t="shared" si="138"/>
        <v>343261.60599673475</v>
      </c>
      <c r="R152" s="38">
        <f t="shared" si="139"/>
        <v>0</v>
      </c>
      <c r="S152" s="12">
        <f t="shared" si="120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28"/>
        <v>6345</v>
      </c>
      <c r="E153" s="3">
        <f t="shared" si="129"/>
        <v>20006578343</v>
      </c>
      <c r="F153" s="23">
        <f t="shared" si="123"/>
        <v>194.27826379542395</v>
      </c>
      <c r="G153" s="91">
        <f t="shared" si="135"/>
        <v>2.350436136483103E-3</v>
      </c>
      <c r="H153" s="55">
        <f t="shared" si="136"/>
        <v>1</v>
      </c>
      <c r="I153" s="8">
        <f t="shared" si="130"/>
        <v>-20334820785</v>
      </c>
      <c r="J153" s="3">
        <f t="shared" si="131"/>
        <v>0</v>
      </c>
      <c r="K153" s="37">
        <f t="shared" si="132"/>
        <v>20006578343</v>
      </c>
      <c r="L153" s="8">
        <f t="shared" si="133"/>
        <v>-2841014092</v>
      </c>
      <c r="M153" s="3">
        <f t="shared" ref="M153:M184" si="140">J153-J152</f>
        <v>0</v>
      </c>
      <c r="N153" s="37">
        <f t="shared" si="134"/>
        <v>2795153739</v>
      </c>
      <c r="P153" s="71">
        <f t="shared" si="137"/>
        <v>1.95178203074116E-5</v>
      </c>
      <c r="Q153" s="70">
        <f t="shared" si="138"/>
        <v>399007.54145826079</v>
      </c>
      <c r="R153" s="70">
        <f t="shared" si="139"/>
        <v>0</v>
      </c>
      <c r="S153" s="11">
        <f t="shared" si="120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28"/>
        <v>6345</v>
      </c>
      <c r="E154" s="2">
        <f t="shared" si="129"/>
        <v>23255668035</v>
      </c>
      <c r="F154" s="24">
        <f t="shared" si="123"/>
        <v>194.27826379542395</v>
      </c>
      <c r="G154" s="92">
        <f t="shared" si="135"/>
        <v>2.350436136483103E-3</v>
      </c>
      <c r="H154" s="56">
        <f t="shared" si="136"/>
        <v>1</v>
      </c>
      <c r="I154" s="7">
        <f t="shared" si="130"/>
        <v>-23637218600</v>
      </c>
      <c r="J154" s="2">
        <f t="shared" si="131"/>
        <v>0</v>
      </c>
      <c r="K154" s="34">
        <f t="shared" si="132"/>
        <v>23255668035</v>
      </c>
      <c r="L154" s="7">
        <f t="shared" si="133"/>
        <v>-3302397815</v>
      </c>
      <c r="M154" s="2">
        <f t="shared" si="140"/>
        <v>0</v>
      </c>
      <c r="N154" s="34">
        <f t="shared" si="134"/>
        <v>3249089692</v>
      </c>
      <c r="P154" s="39">
        <f t="shared" si="137"/>
        <v>1.95178203074116E-5</v>
      </c>
      <c r="Q154" s="38">
        <f t="shared" si="138"/>
        <v>463806.6763736651</v>
      </c>
      <c r="R154" s="38">
        <f t="shared" si="139"/>
        <v>0</v>
      </c>
      <c r="S154" s="12">
        <f t="shared" si="120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41">D154+IF(M155&gt;0,M155,0)</f>
        <v>6345</v>
      </c>
      <c r="E155" s="3">
        <f t="shared" ref="E155:E186" si="142">E154+IF(N155&gt;0,N155,0)</f>
        <v>27032413364</v>
      </c>
      <c r="F155" s="23">
        <f t="shared" si="123"/>
        <v>194.27826379542395</v>
      </c>
      <c r="G155" s="91">
        <f t="shared" si="135"/>
        <v>2.350436136483103E-3</v>
      </c>
      <c r="H155" s="55">
        <f t="shared" si="136"/>
        <v>1</v>
      </c>
      <c r="I155" s="8">
        <f t="shared" ref="I155:I186" si="143">INT((Z$4*K155+I154)/(1+Y$4*J155))</f>
        <v>-27475929347</v>
      </c>
      <c r="J155" s="3">
        <f t="shared" ref="J155:J186" si="144">S155</f>
        <v>0</v>
      </c>
      <c r="K155" s="37">
        <f t="shared" ref="K155:K186" si="145">INT((X$4*J155+K154)/(1+W$4+Z$4))</f>
        <v>27032413364</v>
      </c>
      <c r="L155" s="8">
        <f t="shared" ref="L155:L186" si="146">I155-I154</f>
        <v>-3838710747</v>
      </c>
      <c r="M155" s="3">
        <f t="shared" si="140"/>
        <v>0</v>
      </c>
      <c r="N155" s="37">
        <f t="shared" ref="N155:N186" si="147">K155-K154</f>
        <v>3776745329</v>
      </c>
      <c r="P155" s="71">
        <f t="shared" si="137"/>
        <v>1.95178203074116E-5</v>
      </c>
      <c r="Q155" s="70">
        <f t="shared" si="138"/>
        <v>539129.26001165423</v>
      </c>
      <c r="R155" s="70">
        <f t="shared" si="139"/>
        <v>0</v>
      </c>
      <c r="S155" s="11">
        <f t="shared" si="120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41"/>
        <v>6345</v>
      </c>
      <c r="E156" s="2">
        <f t="shared" si="142"/>
        <v>31422506168</v>
      </c>
      <c r="F156" s="24">
        <f t="shared" si="123"/>
        <v>194.27826379542395</v>
      </c>
      <c r="G156" s="92">
        <f t="shared" si="135"/>
        <v>2.350436136483103E-3</v>
      </c>
      <c r="H156" s="56">
        <f t="shared" si="136"/>
        <v>1</v>
      </c>
      <c r="I156" s="7">
        <f t="shared" si="143"/>
        <v>-31938050820</v>
      </c>
      <c r="J156" s="2">
        <f t="shared" si="144"/>
        <v>0</v>
      </c>
      <c r="K156" s="34">
        <f t="shared" si="145"/>
        <v>31422506168</v>
      </c>
      <c r="L156" s="7">
        <f t="shared" si="146"/>
        <v>-4462121473</v>
      </c>
      <c r="M156" s="2">
        <f t="shared" si="140"/>
        <v>0</v>
      </c>
      <c r="N156" s="34">
        <f t="shared" si="147"/>
        <v>4390092804</v>
      </c>
      <c r="P156" s="39">
        <f t="shared" si="137"/>
        <v>1.95178203074116E-5</v>
      </c>
      <c r="Q156" s="38">
        <f t="shared" si="138"/>
        <v>626684.31167789013</v>
      </c>
      <c r="R156" s="38">
        <f t="shared" si="139"/>
        <v>0</v>
      </c>
      <c r="S156" s="12">
        <f t="shared" ref="S156:S198" si="148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41"/>
        <v>6345</v>
      </c>
      <c r="E157" s="3">
        <f t="shared" si="142"/>
        <v>36525554733</v>
      </c>
      <c r="F157" s="23">
        <f t="shared" si="123"/>
        <v>194.27826379542395</v>
      </c>
      <c r="G157" s="91">
        <f t="shared" si="135"/>
        <v>2.350436136483103E-3</v>
      </c>
      <c r="H157" s="55">
        <f t="shared" si="136"/>
        <v>1</v>
      </c>
      <c r="I157" s="8">
        <f t="shared" si="143"/>
        <v>-37124825586</v>
      </c>
      <c r="J157" s="3">
        <f t="shared" si="144"/>
        <v>0</v>
      </c>
      <c r="K157" s="37">
        <f t="shared" si="145"/>
        <v>36525554733</v>
      </c>
      <c r="L157" s="8">
        <f t="shared" si="146"/>
        <v>-5186774766</v>
      </c>
      <c r="M157" s="3">
        <f t="shared" si="140"/>
        <v>0</v>
      </c>
      <c r="N157" s="37">
        <f t="shared" si="147"/>
        <v>5103048565</v>
      </c>
      <c r="P157" s="71">
        <f t="shared" si="137"/>
        <v>1.95178203074116E-5</v>
      </c>
      <c r="Q157" s="70">
        <f t="shared" si="138"/>
        <v>728458.39726206393</v>
      </c>
      <c r="R157" s="70">
        <f t="shared" si="139"/>
        <v>0</v>
      </c>
      <c r="S157" s="11">
        <f t="shared" si="148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41"/>
        <v>6345</v>
      </c>
      <c r="E158" s="2">
        <f t="shared" si="142"/>
        <v>42457343836</v>
      </c>
      <c r="F158" s="24">
        <f t="shared" si="123"/>
        <v>194.27826379542395</v>
      </c>
      <c r="G158" s="92">
        <f t="shared" si="135"/>
        <v>2.350436136483103E-3</v>
      </c>
      <c r="H158" s="56">
        <f t="shared" si="136"/>
        <v>1</v>
      </c>
      <c r="I158" s="7">
        <f t="shared" si="143"/>
        <v>-43153938114</v>
      </c>
      <c r="J158" s="2">
        <f t="shared" si="144"/>
        <v>0</v>
      </c>
      <c r="K158" s="34">
        <f t="shared" si="145"/>
        <v>42457343836</v>
      </c>
      <c r="L158" s="7">
        <f t="shared" si="146"/>
        <v>-6029112528</v>
      </c>
      <c r="M158" s="2">
        <f t="shared" si="140"/>
        <v>0</v>
      </c>
      <c r="N158" s="34">
        <f t="shared" si="147"/>
        <v>5931789103</v>
      </c>
      <c r="P158" s="39">
        <f t="shared" si="137"/>
        <v>1.95178203074116E-5</v>
      </c>
      <c r="Q158" s="38">
        <f t="shared" si="138"/>
        <v>846760.70304779732</v>
      </c>
      <c r="R158" s="38">
        <f t="shared" si="139"/>
        <v>0</v>
      </c>
      <c r="S158" s="12">
        <f t="shared" si="148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41"/>
        <v>6345</v>
      </c>
      <c r="E159" s="3">
        <f t="shared" si="142"/>
        <v>49352461825</v>
      </c>
      <c r="F159" s="23">
        <f t="shared" si="123"/>
        <v>194.27826379542395</v>
      </c>
      <c r="G159" s="91">
        <f t="shared" si="135"/>
        <v>2.350436136483103E-3</v>
      </c>
      <c r="H159" s="55">
        <f t="shared" si="136"/>
        <v>1</v>
      </c>
      <c r="I159" s="8">
        <f t="shared" si="143"/>
        <v>-50162184956</v>
      </c>
      <c r="J159" s="3">
        <f t="shared" si="144"/>
        <v>0</v>
      </c>
      <c r="K159" s="37">
        <f t="shared" si="145"/>
        <v>49352461825</v>
      </c>
      <c r="L159" s="8">
        <f t="shared" si="146"/>
        <v>-7008246842</v>
      </c>
      <c r="M159" s="3">
        <f t="shared" si="140"/>
        <v>0</v>
      </c>
      <c r="N159" s="37">
        <f t="shared" si="147"/>
        <v>6895117989</v>
      </c>
      <c r="P159" s="71">
        <f t="shared" si="137"/>
        <v>1.95178203074116E-5</v>
      </c>
      <c r="Q159" s="70">
        <f t="shared" si="138"/>
        <v>984275.42965352081</v>
      </c>
      <c r="R159" s="70">
        <f t="shared" si="139"/>
        <v>0</v>
      </c>
      <c r="S159" s="11">
        <f t="shared" si="148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41"/>
        <v>6345</v>
      </c>
      <c r="E160" s="2">
        <f t="shared" si="142"/>
        <v>57367354340</v>
      </c>
      <c r="F160" s="24">
        <f t="shared" si="123"/>
        <v>194.27826379542395</v>
      </c>
      <c r="G160" s="92">
        <f t="shared" si="135"/>
        <v>2.350436136483103E-3</v>
      </c>
      <c r="H160" s="56">
        <f t="shared" si="136"/>
        <v>1</v>
      </c>
      <c r="I160" s="7">
        <f t="shared" si="143"/>
        <v>-58308578571</v>
      </c>
      <c r="J160" s="2">
        <f t="shared" si="144"/>
        <v>0</v>
      </c>
      <c r="K160" s="34">
        <f t="shared" si="145"/>
        <v>57367354340</v>
      </c>
      <c r="L160" s="7">
        <f t="shared" si="146"/>
        <v>-8146393615</v>
      </c>
      <c r="M160" s="2">
        <f t="shared" si="140"/>
        <v>0</v>
      </c>
      <c r="N160" s="34">
        <f t="shared" si="147"/>
        <v>8014892515</v>
      </c>
      <c r="P160" s="39">
        <f t="shared" si="137"/>
        <v>1.95178203074116E-5</v>
      </c>
      <c r="Q160" s="38">
        <f t="shared" si="138"/>
        <v>1144122.6947345089</v>
      </c>
      <c r="R160" s="38">
        <f t="shared" si="139"/>
        <v>0</v>
      </c>
      <c r="S160" s="12">
        <f t="shared" si="148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41"/>
        <v>6345</v>
      </c>
      <c r="E161" s="3">
        <f t="shared" si="142"/>
        <v>66683873961</v>
      </c>
      <c r="F161" s="23">
        <f t="shared" si="123"/>
        <v>194.27826379542395</v>
      </c>
      <c r="G161" s="91">
        <f t="shared" si="135"/>
        <v>2.350436136483103E-3</v>
      </c>
      <c r="H161" s="55">
        <f t="shared" si="136"/>
        <v>1</v>
      </c>
      <c r="I161" s="8">
        <f t="shared" si="143"/>
        <v>-67777955210</v>
      </c>
      <c r="J161" s="3">
        <f t="shared" si="144"/>
        <v>0</v>
      </c>
      <c r="K161" s="37">
        <f t="shared" si="145"/>
        <v>66683873961</v>
      </c>
      <c r="L161" s="8">
        <f t="shared" si="146"/>
        <v>-9469376639</v>
      </c>
      <c r="M161" s="3">
        <f t="shared" si="140"/>
        <v>0</v>
      </c>
      <c r="N161" s="37">
        <f t="shared" si="147"/>
        <v>9316519621</v>
      </c>
      <c r="P161" s="71">
        <f t="shared" si="137"/>
        <v>1.95178203074116E-5</v>
      </c>
      <c r="Q161" s="70">
        <f t="shared" si="138"/>
        <v>1329929.3264041066</v>
      </c>
      <c r="R161" s="70">
        <f t="shared" si="139"/>
        <v>0</v>
      </c>
      <c r="S161" s="11">
        <f t="shared" si="148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41"/>
        <v>6345</v>
      </c>
      <c r="E162" s="2">
        <f t="shared" si="142"/>
        <v>77513406320</v>
      </c>
      <c r="F162" s="24">
        <f t="shared" si="123"/>
        <v>194.27826379542395</v>
      </c>
      <c r="G162" s="92">
        <f t="shared" si="135"/>
        <v>2.350436136483103E-3</v>
      </c>
      <c r="H162" s="56">
        <f t="shared" si="136"/>
        <v>1</v>
      </c>
      <c r="I162" s="7">
        <f t="shared" si="143"/>
        <v>-78785168730</v>
      </c>
      <c r="J162" s="2">
        <f t="shared" si="144"/>
        <v>0</v>
      </c>
      <c r="K162" s="34">
        <f t="shared" si="145"/>
        <v>77513406320</v>
      </c>
      <c r="L162" s="7">
        <f t="shared" si="146"/>
        <v>-11007213520</v>
      </c>
      <c r="M162" s="2">
        <f t="shared" si="140"/>
        <v>0</v>
      </c>
      <c r="N162" s="34">
        <f t="shared" si="147"/>
        <v>10829532359</v>
      </c>
      <c r="P162" s="39">
        <f t="shared" si="137"/>
        <v>1.95178203074116E-5</v>
      </c>
      <c r="Q162" s="38">
        <f t="shared" si="138"/>
        <v>1545911.1535149973</v>
      </c>
      <c r="R162" s="38">
        <f t="shared" si="139"/>
        <v>0</v>
      </c>
      <c r="S162" s="12">
        <f t="shared" si="148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41"/>
        <v>6345</v>
      </c>
      <c r="E163" s="3">
        <f t="shared" si="142"/>
        <v>90101666301</v>
      </c>
      <c r="F163" s="23">
        <f t="shared" si="123"/>
        <v>194.27826379542395</v>
      </c>
      <c r="G163" s="91">
        <f t="shared" si="135"/>
        <v>2.350436136483103E-3</v>
      </c>
      <c r="H163" s="55">
        <f t="shared" si="136"/>
        <v>1</v>
      </c>
      <c r="I163" s="8">
        <f t="shared" si="143"/>
        <v>-91579965483</v>
      </c>
      <c r="J163" s="3">
        <f t="shared" si="144"/>
        <v>0</v>
      </c>
      <c r="K163" s="37">
        <f t="shared" si="145"/>
        <v>90101666301</v>
      </c>
      <c r="L163" s="8">
        <f t="shared" si="146"/>
        <v>-12794796753</v>
      </c>
      <c r="M163" s="3">
        <f t="shared" si="140"/>
        <v>0</v>
      </c>
      <c r="N163" s="37">
        <f t="shared" si="147"/>
        <v>12588259981</v>
      </c>
      <c r="P163" s="71">
        <f t="shared" si="137"/>
        <v>1.95178203074116E-5</v>
      </c>
      <c r="Q163" s="70">
        <f t="shared" si="138"/>
        <v>1796968.660052231</v>
      </c>
      <c r="R163" s="70">
        <f t="shared" si="139"/>
        <v>0</v>
      </c>
      <c r="S163" s="11">
        <f t="shared" si="148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41"/>
        <v>6345</v>
      </c>
      <c r="E164" s="2">
        <f t="shared" si="142"/>
        <v>104734273149</v>
      </c>
      <c r="F164" s="24">
        <f t="shared" si="123"/>
        <v>194.27826379542395</v>
      </c>
      <c r="G164" s="92">
        <f t="shared" ref="G164:G198" si="149">D164/U$3</f>
        <v>2.350436136483103E-3</v>
      </c>
      <c r="H164" s="56">
        <f t="shared" si="136"/>
        <v>1</v>
      </c>
      <c r="I164" s="7">
        <f t="shared" si="143"/>
        <v>-106452650895</v>
      </c>
      <c r="J164" s="2">
        <f t="shared" si="144"/>
        <v>0</v>
      </c>
      <c r="K164" s="34">
        <f t="shared" si="145"/>
        <v>104734273149</v>
      </c>
      <c r="L164" s="7">
        <f t="shared" si="146"/>
        <v>-14872685412</v>
      </c>
      <c r="M164" s="2">
        <f t="shared" si="140"/>
        <v>0</v>
      </c>
      <c r="N164" s="34">
        <f t="shared" si="147"/>
        <v>14632606848</v>
      </c>
      <c r="P164" s="39">
        <f t="shared" si="137"/>
        <v>1.95178203074116E-5</v>
      </c>
      <c r="Q164" s="38">
        <f t="shared" si="138"/>
        <v>2088798.1738159673</v>
      </c>
      <c r="R164" s="38">
        <f t="shared" si="139"/>
        <v>0</v>
      </c>
      <c r="S164" s="12">
        <f t="shared" si="148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41"/>
        <v>6345</v>
      </c>
      <c r="E165" s="3">
        <f t="shared" si="142"/>
        <v>121743230979</v>
      </c>
      <c r="F165" s="23">
        <f t="shared" si="123"/>
        <v>194.27826379542395</v>
      </c>
      <c r="G165" s="91">
        <f t="shared" si="149"/>
        <v>2.350436136483103E-3</v>
      </c>
      <c r="H165" s="55">
        <f t="shared" si="136"/>
        <v>1</v>
      </c>
      <c r="I165" s="8">
        <f t="shared" si="143"/>
        <v>-123740676304</v>
      </c>
      <c r="J165" s="3">
        <f t="shared" si="144"/>
        <v>0</v>
      </c>
      <c r="K165" s="37">
        <f t="shared" si="145"/>
        <v>121743230979</v>
      </c>
      <c r="L165" s="8">
        <f t="shared" si="146"/>
        <v>-17288025409</v>
      </c>
      <c r="M165" s="3">
        <f t="shared" si="140"/>
        <v>0</v>
      </c>
      <c r="N165" s="37">
        <f t="shared" si="147"/>
        <v>17008957830</v>
      </c>
      <c r="P165" s="71">
        <f t="shared" si="137"/>
        <v>1.95178203074116E-5</v>
      </c>
      <c r="Q165" s="70">
        <f t="shared" si="138"/>
        <v>2428021.1123236041</v>
      </c>
      <c r="R165" s="70">
        <f t="shared" si="139"/>
        <v>0</v>
      </c>
      <c r="S165" s="11">
        <f t="shared" si="148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41"/>
        <v>6345</v>
      </c>
      <c r="E166" s="2">
        <f t="shared" si="142"/>
        <v>141514461728</v>
      </c>
      <c r="F166" s="24">
        <f t="shared" si="123"/>
        <v>194.27826379542395</v>
      </c>
      <c r="G166" s="92">
        <f t="shared" si="149"/>
        <v>2.350436136483103E-3</v>
      </c>
      <c r="H166" s="56">
        <f t="shared" si="136"/>
        <v>1</v>
      </c>
      <c r="I166" s="7">
        <f t="shared" si="143"/>
        <v>-143836295505</v>
      </c>
      <c r="J166" s="2">
        <f t="shared" si="144"/>
        <v>0</v>
      </c>
      <c r="K166" s="34">
        <f t="shared" si="145"/>
        <v>141514461728</v>
      </c>
      <c r="L166" s="7">
        <f t="shared" si="146"/>
        <v>-20095619201</v>
      </c>
      <c r="M166" s="2">
        <f t="shared" si="140"/>
        <v>0</v>
      </c>
      <c r="N166" s="34">
        <f t="shared" si="147"/>
        <v>19771230749</v>
      </c>
      <c r="P166" s="39">
        <f t="shared" si="137"/>
        <v>1.95178203074116E-5</v>
      </c>
      <c r="Q166" s="38">
        <f t="shared" si="138"/>
        <v>2822334.2183827846</v>
      </c>
      <c r="R166" s="38">
        <f t="shared" si="139"/>
        <v>0</v>
      </c>
      <c r="S166" s="12">
        <f t="shared" si="148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41"/>
        <v>6345</v>
      </c>
      <c r="E167" s="3">
        <f t="shared" si="142"/>
        <v>164496561469</v>
      </c>
      <c r="F167" s="23">
        <f t="shared" si="123"/>
        <v>194.27826379542395</v>
      </c>
      <c r="G167" s="91">
        <f t="shared" si="149"/>
        <v>2.350436136483103E-3</v>
      </c>
      <c r="H167" s="55">
        <f t="shared" si="136"/>
        <v>1</v>
      </c>
      <c r="I167" s="8">
        <f t="shared" si="143"/>
        <v>-167195464729</v>
      </c>
      <c r="J167" s="3">
        <f t="shared" si="144"/>
        <v>0</v>
      </c>
      <c r="K167" s="37">
        <f t="shared" si="145"/>
        <v>164496561469</v>
      </c>
      <c r="L167" s="8">
        <f t="shared" si="146"/>
        <v>-23359169224</v>
      </c>
      <c r="M167" s="3">
        <f t="shared" si="140"/>
        <v>0</v>
      </c>
      <c r="N167" s="37">
        <f t="shared" si="147"/>
        <v>22982099741</v>
      </c>
      <c r="P167" s="71">
        <f t="shared" si="137"/>
        <v>1.95178203074116E-5</v>
      </c>
      <c r="Q167" s="70">
        <f t="shared" si="138"/>
        <v>3280684.1940369378</v>
      </c>
      <c r="R167" s="70">
        <f t="shared" si="139"/>
        <v>0</v>
      </c>
      <c r="S167" s="11">
        <f t="shared" si="148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41"/>
        <v>6345</v>
      </c>
      <c r="E168" s="2">
        <f t="shared" si="142"/>
        <v>191210978757</v>
      </c>
      <c r="F168" s="24">
        <f t="shared" si="123"/>
        <v>194.27826379542395</v>
      </c>
      <c r="G168" s="92">
        <f t="shared" si="149"/>
        <v>2.350436136483103E-3</v>
      </c>
      <c r="H168" s="56">
        <f t="shared" ref="H168:H190" si="150">D168/D167</f>
        <v>1</v>
      </c>
      <c r="I168" s="7">
        <f t="shared" si="143"/>
        <v>-194348187986</v>
      </c>
      <c r="J168" s="2">
        <f t="shared" si="144"/>
        <v>0</v>
      </c>
      <c r="K168" s="34">
        <f t="shared" si="145"/>
        <v>191210978757</v>
      </c>
      <c r="L168" s="7">
        <f t="shared" si="146"/>
        <v>-27152723257</v>
      </c>
      <c r="M168" s="2">
        <f t="shared" si="140"/>
        <v>0</v>
      </c>
      <c r="N168" s="34">
        <f t="shared" si="147"/>
        <v>26714417288</v>
      </c>
      <c r="P168" s="39">
        <f t="shared" si="137"/>
        <v>1.95178203074116E-5</v>
      </c>
      <c r="Q168" s="38">
        <f t="shared" si="138"/>
        <v>3813470.6953155347</v>
      </c>
      <c r="R168" s="38">
        <f t="shared" si="139"/>
        <v>0</v>
      </c>
      <c r="S168" s="12">
        <f t="shared" si="148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41"/>
        <v>6345</v>
      </c>
      <c r="E169" s="3">
        <f t="shared" si="142"/>
        <v>222263845947</v>
      </c>
      <c r="F169" s="23">
        <f t="shared" ref="F169:F204" si="151">D169*(F$39/D$39)</f>
        <v>194.27826379542395</v>
      </c>
      <c r="G169" s="91">
        <f t="shared" si="149"/>
        <v>2.350436136483103E-3</v>
      </c>
      <c r="H169" s="55">
        <f t="shared" si="150"/>
        <v>1</v>
      </c>
      <c r="I169" s="8">
        <f t="shared" si="143"/>
        <v>-225910542503</v>
      </c>
      <c r="J169" s="3">
        <f t="shared" si="144"/>
        <v>0</v>
      </c>
      <c r="K169" s="37">
        <f t="shared" si="145"/>
        <v>222263845947</v>
      </c>
      <c r="L169" s="8">
        <f t="shared" si="146"/>
        <v>-31562354517</v>
      </c>
      <c r="M169" s="3">
        <f t="shared" si="140"/>
        <v>0</v>
      </c>
      <c r="N169" s="37">
        <f t="shared" si="147"/>
        <v>31052867190</v>
      </c>
      <c r="P169" s="71">
        <f t="shared" si="137"/>
        <v>1.95178203074116E-5</v>
      </c>
      <c r="Q169" s="70">
        <f t="shared" si="138"/>
        <v>4432782.2934985906</v>
      </c>
      <c r="R169" s="70">
        <f t="shared" si="139"/>
        <v>0</v>
      </c>
      <c r="S169" s="11">
        <f t="shared" si="148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41"/>
        <v>6345</v>
      </c>
      <c r="E170" s="2">
        <f t="shared" si="142"/>
        <v>258359731937</v>
      </c>
      <c r="F170" s="24">
        <f t="shared" si="151"/>
        <v>194.27826379542395</v>
      </c>
      <c r="G170" s="92">
        <f t="shared" si="149"/>
        <v>2.350436136483103E-3</v>
      </c>
      <c r="H170" s="56">
        <f t="shared" si="150"/>
        <v>1</v>
      </c>
      <c r="I170" s="7">
        <f t="shared" si="143"/>
        <v>-262598657106</v>
      </c>
      <c r="J170" s="2">
        <f t="shared" si="144"/>
        <v>0</v>
      </c>
      <c r="K170" s="34">
        <f t="shared" si="145"/>
        <v>258359731937</v>
      </c>
      <c r="L170" s="7">
        <f t="shared" si="146"/>
        <v>-36688114603</v>
      </c>
      <c r="M170" s="2">
        <f t="shared" si="140"/>
        <v>0</v>
      </c>
      <c r="N170" s="34">
        <f t="shared" si="147"/>
        <v>36095885990</v>
      </c>
      <c r="P170" s="39">
        <f t="shared" si="137"/>
        <v>1.95178203074116E-5</v>
      </c>
      <c r="Q170" s="38">
        <f t="shared" si="138"/>
        <v>5152670.7567400746</v>
      </c>
      <c r="R170" s="38">
        <f t="shared" si="139"/>
        <v>0</v>
      </c>
      <c r="S170" s="12">
        <f t="shared" si="148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41"/>
        <v>6345</v>
      </c>
      <c r="E171" s="3">
        <f t="shared" si="142"/>
        <v>300317628368</v>
      </c>
      <c r="F171" s="23">
        <f t="shared" si="151"/>
        <v>194.27826379542395</v>
      </c>
      <c r="G171" s="91">
        <f t="shared" si="149"/>
        <v>2.350436136483103E-3</v>
      </c>
      <c r="H171" s="55">
        <f t="shared" si="150"/>
        <v>1</v>
      </c>
      <c r="I171" s="8">
        <f t="shared" si="143"/>
        <v>-305244960709</v>
      </c>
      <c r="J171" s="3">
        <f t="shared" si="144"/>
        <v>0</v>
      </c>
      <c r="K171" s="37">
        <f t="shared" si="145"/>
        <v>300317628368</v>
      </c>
      <c r="L171" s="8">
        <f t="shared" si="146"/>
        <v>-42646303603</v>
      </c>
      <c r="M171" s="3">
        <f t="shared" si="140"/>
        <v>0</v>
      </c>
      <c r="N171" s="37">
        <f t="shared" si="147"/>
        <v>41957896431</v>
      </c>
      <c r="P171" s="71">
        <f t="shared" si="137"/>
        <v>1.95178203074116E-5</v>
      </c>
      <c r="Q171" s="70">
        <f t="shared" si="138"/>
        <v>5989469.8753408641</v>
      </c>
      <c r="R171" s="70">
        <f t="shared" si="139"/>
        <v>0</v>
      </c>
      <c r="S171" s="11">
        <f t="shared" si="148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41"/>
        <v>6345</v>
      </c>
      <c r="E172" s="2">
        <f t="shared" si="142"/>
        <v>349089531996</v>
      </c>
      <c r="F172" s="24">
        <f t="shared" si="151"/>
        <v>194.27826379542395</v>
      </c>
      <c r="G172" s="92">
        <f t="shared" si="149"/>
        <v>2.350436136483103E-3</v>
      </c>
      <c r="H172" s="56">
        <f t="shared" si="150"/>
        <v>1</v>
      </c>
      <c r="I172" s="7">
        <f t="shared" si="143"/>
        <v>-354817069569</v>
      </c>
      <c r="J172" s="2">
        <f t="shared" si="144"/>
        <v>0</v>
      </c>
      <c r="K172" s="34">
        <f t="shared" si="145"/>
        <v>349089531996</v>
      </c>
      <c r="L172" s="7">
        <f t="shared" si="146"/>
        <v>-49572108860</v>
      </c>
      <c r="M172" s="2">
        <f t="shared" si="140"/>
        <v>0</v>
      </c>
      <c r="N172" s="34">
        <f t="shared" si="147"/>
        <v>48771903628</v>
      </c>
      <c r="P172" s="39">
        <f t="shared" si="137"/>
        <v>1.95178203074116E-5</v>
      </c>
      <c r="Q172" s="38">
        <f t="shared" si="138"/>
        <v>6962166.0646319473</v>
      </c>
      <c r="R172" s="38">
        <f t="shared" si="139"/>
        <v>0</v>
      </c>
      <c r="S172" s="12">
        <f t="shared" si="148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41"/>
        <v>6345</v>
      </c>
      <c r="E173" s="3">
        <f t="shared" si="142"/>
        <v>405782044868</v>
      </c>
      <c r="F173" s="23">
        <f t="shared" si="151"/>
        <v>194.27826379542395</v>
      </c>
      <c r="G173" s="91">
        <f t="shared" si="149"/>
        <v>2.350436136483103E-3</v>
      </c>
      <c r="H173" s="55">
        <f t="shared" si="150"/>
        <v>1</v>
      </c>
      <c r="I173" s="8">
        <f t="shared" si="143"/>
        <v>-412439741857</v>
      </c>
      <c r="J173" s="3">
        <f t="shared" si="144"/>
        <v>0</v>
      </c>
      <c r="K173" s="37">
        <f t="shared" si="145"/>
        <v>405782044868</v>
      </c>
      <c r="L173" s="8">
        <f t="shared" si="146"/>
        <v>-57622672288</v>
      </c>
      <c r="M173" s="3">
        <f t="shared" si="140"/>
        <v>0</v>
      </c>
      <c r="N173" s="37">
        <f t="shared" si="147"/>
        <v>56692512872</v>
      </c>
      <c r="P173" s="71">
        <f t="shared" si="137"/>
        <v>1.95178203074116E-5</v>
      </c>
      <c r="Q173" s="70">
        <f t="shared" si="138"/>
        <v>8092829.1540317666</v>
      </c>
      <c r="R173" s="70">
        <f t="shared" si="139"/>
        <v>0</v>
      </c>
      <c r="S173" s="11">
        <f t="shared" si="148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41"/>
        <v>6345</v>
      </c>
      <c r="E174" s="2">
        <f t="shared" si="142"/>
        <v>471681482386</v>
      </c>
      <c r="F174" s="24">
        <f t="shared" si="151"/>
        <v>194.27826379542395</v>
      </c>
      <c r="G174" s="92">
        <f t="shared" si="149"/>
        <v>2.350436136483103E-3</v>
      </c>
      <c r="H174" s="56">
        <f t="shared" si="150"/>
        <v>1</v>
      </c>
      <c r="I174" s="7">
        <f t="shared" si="143"/>
        <v>-479420397674</v>
      </c>
      <c r="J174" s="2">
        <f t="shared" si="144"/>
        <v>0</v>
      </c>
      <c r="K174" s="34">
        <f t="shared" si="145"/>
        <v>471681482386</v>
      </c>
      <c r="L174" s="7">
        <f t="shared" si="146"/>
        <v>-66980655817</v>
      </c>
      <c r="M174" s="2">
        <f t="shared" si="140"/>
        <v>0</v>
      </c>
      <c r="N174" s="34">
        <f t="shared" si="147"/>
        <v>65899437518</v>
      </c>
      <c r="P174" s="39">
        <f t="shared" si="137"/>
        <v>1.95178203074116E-5</v>
      </c>
      <c r="Q174" s="38">
        <f t="shared" si="138"/>
        <v>9407113.1368392464</v>
      </c>
      <c r="R174" s="38">
        <f t="shared" si="139"/>
        <v>0</v>
      </c>
      <c r="S174" s="12">
        <f t="shared" si="148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41"/>
        <v>6345</v>
      </c>
      <c r="E175" s="3">
        <f t="shared" si="142"/>
        <v>548283058947</v>
      </c>
      <c r="F175" s="23">
        <f t="shared" si="151"/>
        <v>194.27826379542395</v>
      </c>
      <c r="G175" s="91">
        <f t="shared" si="149"/>
        <v>2.350436136483103E-3</v>
      </c>
      <c r="H175" s="55">
        <f t="shared" si="150"/>
        <v>1</v>
      </c>
      <c r="I175" s="8">
        <f t="shared" si="143"/>
        <v>-557278783540</v>
      </c>
      <c r="J175" s="3">
        <f t="shared" si="144"/>
        <v>0</v>
      </c>
      <c r="K175" s="37">
        <f t="shared" si="145"/>
        <v>548283058947</v>
      </c>
      <c r="L175" s="8">
        <f t="shared" si="146"/>
        <v>-77858385866</v>
      </c>
      <c r="M175" s="3">
        <f t="shared" si="140"/>
        <v>0</v>
      </c>
      <c r="N175" s="37">
        <f t="shared" si="147"/>
        <v>76601576561</v>
      </c>
      <c r="P175" s="71">
        <f t="shared" si="137"/>
        <v>1.95178203074116E-5</v>
      </c>
      <c r="Q175" s="70">
        <f t="shared" si="138"/>
        <v>10934838.24230093</v>
      </c>
      <c r="R175" s="70">
        <f t="shared" si="139"/>
        <v>0</v>
      </c>
      <c r="S175" s="11">
        <f t="shared" si="148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41"/>
        <v>6345</v>
      </c>
      <c r="E176" s="2">
        <f t="shared" si="142"/>
        <v>637324813363</v>
      </c>
      <c r="F176" s="24">
        <f t="shared" si="151"/>
        <v>194.27826379542395</v>
      </c>
      <c r="G176" s="92">
        <f t="shared" si="149"/>
        <v>2.350436136483103E-3</v>
      </c>
      <c r="H176" s="56">
        <f t="shared" si="150"/>
        <v>1</v>
      </c>
      <c r="I176" s="7">
        <f t="shared" si="143"/>
        <v>-647781454434</v>
      </c>
      <c r="J176" s="2">
        <f t="shared" si="144"/>
        <v>0</v>
      </c>
      <c r="K176" s="34">
        <f t="shared" si="145"/>
        <v>637324813363</v>
      </c>
      <c r="L176" s="7">
        <f t="shared" si="146"/>
        <v>-90502670894</v>
      </c>
      <c r="M176" s="2">
        <f t="shared" si="140"/>
        <v>0</v>
      </c>
      <c r="N176" s="34">
        <f t="shared" si="147"/>
        <v>89041754416</v>
      </c>
      <c r="P176" s="39">
        <f t="shared" si="137"/>
        <v>1.95178203074116E-5</v>
      </c>
      <c r="Q176" s="38">
        <f t="shared" si="138"/>
        <v>12710667.536706874</v>
      </c>
      <c r="R176" s="38">
        <f t="shared" si="139"/>
        <v>0</v>
      </c>
      <c r="S176" s="12">
        <f t="shared" si="148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41"/>
        <v>6345</v>
      </c>
      <c r="E177" s="3">
        <f t="shared" si="142"/>
        <v>740827043805</v>
      </c>
      <c r="F177" s="23">
        <f t="shared" si="151"/>
        <v>194.27826379542395</v>
      </c>
      <c r="G177" s="91">
        <f t="shared" si="149"/>
        <v>2.350436136483103E-3</v>
      </c>
      <c r="H177" s="55">
        <f t="shared" si="150"/>
        <v>1</v>
      </c>
      <c r="I177" s="8">
        <f t="shared" si="143"/>
        <v>-752981855751</v>
      </c>
      <c r="J177" s="3">
        <f t="shared" si="144"/>
        <v>0</v>
      </c>
      <c r="K177" s="37">
        <f t="shared" si="145"/>
        <v>740827043805</v>
      </c>
      <c r="L177" s="8">
        <f t="shared" si="146"/>
        <v>-105200401317</v>
      </c>
      <c r="M177" s="3">
        <f t="shared" si="140"/>
        <v>0</v>
      </c>
      <c r="N177" s="37">
        <f t="shared" si="147"/>
        <v>103502230442</v>
      </c>
      <c r="P177" s="71">
        <f t="shared" ref="P177:P204" si="152">Y$4*((1+W$4-X$4)*(1+W$4+Z$4)-X$4)</f>
        <v>1.95178203074116E-5</v>
      </c>
      <c r="Q177" s="70">
        <f t="shared" ref="Q177:Q204" si="153">(1+W$4-X$4)*(1+W$4+Z$4)-Y$4*((Z$4*K176)+((I176+J176)*(1+W$4+Z$4)))</f>
        <v>14774893.405353794</v>
      </c>
      <c r="R177" s="70">
        <f t="shared" ref="R177:R204" si="154">-J176*(1+W$4+Z$4)</f>
        <v>0</v>
      </c>
      <c r="S177" s="11">
        <f t="shared" si="148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41"/>
        <v>6345</v>
      </c>
      <c r="E178" s="2">
        <f t="shared" si="142"/>
        <v>861138147026</v>
      </c>
      <c r="F178" s="24">
        <f t="shared" si="151"/>
        <v>194.27826379542395</v>
      </c>
      <c r="G178" s="92">
        <f t="shared" si="149"/>
        <v>2.350436136483103E-3</v>
      </c>
      <c r="H178" s="56">
        <f t="shared" si="150"/>
        <v>1</v>
      </c>
      <c r="I178" s="7">
        <f t="shared" si="143"/>
        <v>-875266914611</v>
      </c>
      <c r="J178" s="2">
        <f t="shared" si="144"/>
        <v>0</v>
      </c>
      <c r="K178" s="34">
        <f t="shared" si="145"/>
        <v>861138147026</v>
      </c>
      <c r="L178" s="7">
        <f t="shared" si="146"/>
        <v>-122285058860</v>
      </c>
      <c r="M178" s="2">
        <f t="shared" si="140"/>
        <v>0</v>
      </c>
      <c r="N178" s="34">
        <f t="shared" si="147"/>
        <v>120311103221</v>
      </c>
      <c r="P178" s="39">
        <f t="shared" si="152"/>
        <v>1.95178203074116E-5</v>
      </c>
      <c r="Q178" s="38">
        <f t="shared" si="153"/>
        <v>17174351.759956203</v>
      </c>
      <c r="R178" s="38">
        <f t="shared" si="154"/>
        <v>0</v>
      </c>
      <c r="S178" s="12">
        <f t="shared" si="148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41"/>
        <v>6345</v>
      </c>
      <c r="E179" s="3">
        <f t="shared" si="142"/>
        <v>1000987901919</v>
      </c>
      <c r="F179" s="23">
        <f t="shared" si="151"/>
        <v>194.27826379542395</v>
      </c>
      <c r="G179" s="91">
        <f t="shared" si="149"/>
        <v>2.350436136483103E-3</v>
      </c>
      <c r="H179" s="55">
        <f t="shared" si="150"/>
        <v>1</v>
      </c>
      <c r="I179" s="8">
        <f t="shared" si="143"/>
        <v>-1017411197647</v>
      </c>
      <c r="J179" s="3">
        <f t="shared" si="144"/>
        <v>0</v>
      </c>
      <c r="K179" s="37">
        <f t="shared" si="145"/>
        <v>1000987901919</v>
      </c>
      <c r="L179" s="8">
        <f t="shared" si="146"/>
        <v>-142144283036</v>
      </c>
      <c r="M179" s="3">
        <f t="shared" si="140"/>
        <v>0</v>
      </c>
      <c r="N179" s="37">
        <f t="shared" si="147"/>
        <v>139849754893</v>
      </c>
      <c r="P179" s="71">
        <f t="shared" si="152"/>
        <v>1.95178203074116E-5</v>
      </c>
      <c r="Q179" s="70">
        <f t="shared" si="153"/>
        <v>19963484.714311734</v>
      </c>
      <c r="R179" s="70">
        <f t="shared" si="154"/>
        <v>0</v>
      </c>
      <c r="S179" s="11">
        <f t="shared" si="148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41"/>
        <v>6345</v>
      </c>
      <c r="E180" s="2">
        <f t="shared" si="142"/>
        <v>1163549406386</v>
      </c>
      <c r="F180" s="24">
        <f t="shared" si="151"/>
        <v>194.27826379542395</v>
      </c>
      <c r="G180" s="92">
        <f t="shared" si="149"/>
        <v>2.350436136483103E-3</v>
      </c>
      <c r="H180" s="56">
        <f t="shared" si="150"/>
        <v>1</v>
      </c>
      <c r="I180" s="7">
        <f t="shared" si="143"/>
        <v>-1182639864078</v>
      </c>
      <c r="J180" s="2">
        <f t="shared" si="144"/>
        <v>0</v>
      </c>
      <c r="K180" s="34">
        <f t="shared" si="145"/>
        <v>1163549406386</v>
      </c>
      <c r="L180" s="7">
        <f t="shared" si="146"/>
        <v>-165228666431</v>
      </c>
      <c r="M180" s="2">
        <f t="shared" si="140"/>
        <v>0</v>
      </c>
      <c r="N180" s="34">
        <f t="shared" si="147"/>
        <v>162561504467</v>
      </c>
      <c r="P180" s="39">
        <f t="shared" si="152"/>
        <v>1.95178203074116E-5</v>
      </c>
      <c r="Q180" s="38">
        <f t="shared" si="153"/>
        <v>23205575.839630075</v>
      </c>
      <c r="R180" s="38">
        <f t="shared" si="154"/>
        <v>0</v>
      </c>
      <c r="S180" s="12">
        <f t="shared" si="148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41"/>
        <v>6345</v>
      </c>
      <c r="E181" s="3">
        <f t="shared" si="142"/>
        <v>1352511072817</v>
      </c>
      <c r="F181" s="23">
        <f t="shared" si="151"/>
        <v>194.27826379542395</v>
      </c>
      <c r="G181" s="91">
        <f t="shared" si="149"/>
        <v>2.350436136483103E-3</v>
      </c>
      <c r="H181" s="55">
        <f t="shared" si="150"/>
        <v>1</v>
      </c>
      <c r="I181" s="8">
        <f t="shared" si="143"/>
        <v>-1374701842425</v>
      </c>
      <c r="J181" s="3">
        <f t="shared" si="144"/>
        <v>0</v>
      </c>
      <c r="K181" s="37">
        <f t="shared" si="145"/>
        <v>1352511072817</v>
      </c>
      <c r="L181" s="8">
        <f t="shared" si="146"/>
        <v>-192061978347</v>
      </c>
      <c r="M181" s="3">
        <f t="shared" si="140"/>
        <v>0</v>
      </c>
      <c r="N181" s="37">
        <f t="shared" si="147"/>
        <v>188961666431</v>
      </c>
      <c r="P181" s="71">
        <f t="shared" si="152"/>
        <v>1.95178203074116E-5</v>
      </c>
      <c r="Q181" s="70">
        <f t="shared" si="153"/>
        <v>26974186.02670737</v>
      </c>
      <c r="R181" s="70">
        <f t="shared" si="154"/>
        <v>0</v>
      </c>
      <c r="S181" s="11">
        <f t="shared" si="148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41"/>
        <v>6345</v>
      </c>
      <c r="E182" s="2">
        <f t="shared" si="142"/>
        <v>1572160315714</v>
      </c>
      <c r="F182" s="24">
        <f t="shared" si="151"/>
        <v>194.27826379542395</v>
      </c>
      <c r="G182" s="92">
        <f t="shared" si="149"/>
        <v>2.350436136483103E-3</v>
      </c>
      <c r="H182" s="56">
        <f t="shared" si="150"/>
        <v>1</v>
      </c>
      <c r="I182" s="7">
        <f t="shared" si="143"/>
        <v>-1597954891204</v>
      </c>
      <c r="J182" s="2">
        <f t="shared" si="144"/>
        <v>0</v>
      </c>
      <c r="K182" s="34">
        <f t="shared" si="145"/>
        <v>1572160315714</v>
      </c>
      <c r="L182" s="7">
        <f t="shared" si="146"/>
        <v>-223253048779</v>
      </c>
      <c r="M182" s="2">
        <f t="shared" si="140"/>
        <v>0</v>
      </c>
      <c r="N182" s="34">
        <f t="shared" si="147"/>
        <v>219649242897</v>
      </c>
      <c r="P182" s="39">
        <f t="shared" si="152"/>
        <v>1.95178203074116E-5</v>
      </c>
      <c r="Q182" s="38">
        <f t="shared" si="153"/>
        <v>31354822.533574726</v>
      </c>
      <c r="R182" s="38">
        <f t="shared" si="154"/>
        <v>0</v>
      </c>
      <c r="S182" s="12">
        <f t="shared" si="148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41"/>
        <v>6345</v>
      </c>
      <c r="E183" s="3">
        <f t="shared" si="142"/>
        <v>1827480830274</v>
      </c>
      <c r="F183" s="23">
        <f t="shared" si="151"/>
        <v>194.27826379542395</v>
      </c>
      <c r="G183" s="91">
        <f t="shared" si="149"/>
        <v>2.350436136483103E-3</v>
      </c>
      <c r="H183" s="55">
        <f t="shared" si="150"/>
        <v>1</v>
      </c>
      <c r="I183" s="8">
        <f t="shared" si="143"/>
        <v>-1857464473570</v>
      </c>
      <c r="J183" s="3">
        <f t="shared" si="144"/>
        <v>0</v>
      </c>
      <c r="K183" s="37">
        <f t="shared" si="145"/>
        <v>1827480830274</v>
      </c>
      <c r="L183" s="8">
        <f t="shared" si="146"/>
        <v>-259509582366</v>
      </c>
      <c r="M183" s="3">
        <f t="shared" si="140"/>
        <v>0</v>
      </c>
      <c r="N183" s="37">
        <f t="shared" si="147"/>
        <v>255320514560</v>
      </c>
      <c r="P183" s="71">
        <f t="shared" si="152"/>
        <v>1.95178203074116E-5</v>
      </c>
      <c r="Q183" s="70">
        <f t="shared" si="153"/>
        <v>36446879.088278279</v>
      </c>
      <c r="R183" s="70">
        <f t="shared" si="154"/>
        <v>0</v>
      </c>
      <c r="S183" s="11">
        <f t="shared" si="148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41"/>
        <v>6345</v>
      </c>
      <c r="E184" s="2">
        <f t="shared" si="142"/>
        <v>2124265669116</v>
      </c>
      <c r="F184" s="24">
        <f t="shared" si="151"/>
        <v>194.27826379542395</v>
      </c>
      <c r="G184" s="92">
        <f t="shared" si="149"/>
        <v>2.350436136483103E-3</v>
      </c>
      <c r="H184" s="56">
        <f t="shared" si="150"/>
        <v>1</v>
      </c>
      <c r="I184" s="7">
        <f t="shared" si="143"/>
        <v>-2159118689305</v>
      </c>
      <c r="J184" s="2">
        <f t="shared" si="144"/>
        <v>0</v>
      </c>
      <c r="K184" s="34">
        <f t="shared" si="145"/>
        <v>2124265669116</v>
      </c>
      <c r="L184" s="7">
        <f t="shared" si="146"/>
        <v>-301654215735</v>
      </c>
      <c r="M184" s="2">
        <f t="shared" si="140"/>
        <v>0</v>
      </c>
      <c r="N184" s="34">
        <f t="shared" si="147"/>
        <v>296784838842</v>
      </c>
      <c r="P184" s="39">
        <f t="shared" si="152"/>
        <v>1.95178203074116E-5</v>
      </c>
      <c r="Q184" s="38">
        <f t="shared" si="153"/>
        <v>42365891.066491872</v>
      </c>
      <c r="R184" s="38">
        <f t="shared" si="154"/>
        <v>0</v>
      </c>
      <c r="S184" s="12">
        <f t="shared" si="148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41"/>
        <v>6345</v>
      </c>
      <c r="E185" s="3">
        <f t="shared" si="142"/>
        <v>2469248682794</v>
      </c>
      <c r="F185" s="23">
        <f t="shared" si="151"/>
        <v>194.27826379542395</v>
      </c>
      <c r="G185" s="91">
        <f t="shared" si="149"/>
        <v>2.350436136483103E-3</v>
      </c>
      <c r="H185" s="55">
        <f t="shared" si="150"/>
        <v>1</v>
      </c>
      <c r="I185" s="8">
        <f t="shared" si="143"/>
        <v>-2509761871884</v>
      </c>
      <c r="J185" s="3">
        <f t="shared" si="144"/>
        <v>0</v>
      </c>
      <c r="K185" s="37">
        <f t="shared" si="145"/>
        <v>2469248682794</v>
      </c>
      <c r="L185" s="8">
        <f t="shared" si="146"/>
        <v>-350643182579</v>
      </c>
      <c r="M185" s="3">
        <f t="shared" ref="M185:M198" si="155">J185-J184</f>
        <v>0</v>
      </c>
      <c r="N185" s="37">
        <f t="shared" si="147"/>
        <v>344983013678</v>
      </c>
      <c r="P185" s="71">
        <f t="shared" si="152"/>
        <v>1.95178203074116E-5</v>
      </c>
      <c r="Q185" s="70">
        <f t="shared" si="153"/>
        <v>49246156.912302718</v>
      </c>
      <c r="R185" s="70">
        <f t="shared" si="154"/>
        <v>0</v>
      </c>
      <c r="S185" s="11">
        <f t="shared" si="148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41"/>
        <v>6345</v>
      </c>
      <c r="E186" s="2">
        <f t="shared" si="142"/>
        <v>2870257306384</v>
      </c>
      <c r="F186" s="24">
        <f t="shared" si="151"/>
        <v>194.27826379542395</v>
      </c>
      <c r="G186" s="92">
        <f t="shared" si="149"/>
        <v>2.350436136483103E-3</v>
      </c>
      <c r="H186" s="56">
        <f t="shared" si="150"/>
        <v>1</v>
      </c>
      <c r="I186" s="7">
        <f t="shared" si="143"/>
        <v>-2917349881850</v>
      </c>
      <c r="J186" s="2">
        <f t="shared" si="144"/>
        <v>0</v>
      </c>
      <c r="K186" s="34">
        <f t="shared" si="145"/>
        <v>2870257306384</v>
      </c>
      <c r="L186" s="7">
        <f t="shared" si="146"/>
        <v>-407588009966</v>
      </c>
      <c r="M186" s="2">
        <f t="shared" si="155"/>
        <v>0</v>
      </c>
      <c r="N186" s="34">
        <f t="shared" si="147"/>
        <v>401008623590</v>
      </c>
      <c r="P186" s="39">
        <f t="shared" si="152"/>
        <v>1.95178203074116E-5</v>
      </c>
      <c r="Q186" s="38">
        <f t="shared" si="153"/>
        <v>57243785.280555539</v>
      </c>
      <c r="R186" s="38">
        <f t="shared" si="154"/>
        <v>0</v>
      </c>
      <c r="S186" s="12">
        <f t="shared" si="148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56">D186+IF(M187&gt;0,M187,0)</f>
        <v>6345</v>
      </c>
      <c r="E187" s="3">
        <f t="shared" ref="E187:E198" si="157">E186+IF(N187&gt;0,N187,0)</f>
        <v>3336390158778</v>
      </c>
      <c r="F187" s="23">
        <f t="shared" si="151"/>
        <v>194.27826379542395</v>
      </c>
      <c r="G187" s="91">
        <f t="shared" si="149"/>
        <v>2.350436136483103E-3</v>
      </c>
      <c r="H187" s="55">
        <f t="shared" si="150"/>
        <v>1</v>
      </c>
      <c r="I187" s="8">
        <f t="shared" ref="I187:I204" si="158">INT((Z$4*K187+I186)/(1+Y$4*J187))</f>
        <v>-3391130619996</v>
      </c>
      <c r="J187" s="3">
        <f t="shared" ref="J187:J198" si="159">S187</f>
        <v>0</v>
      </c>
      <c r="K187" s="37">
        <f t="shared" ref="K187:K204" si="160">INT((X$4*J187+K186)/(1+W$4+Z$4))</f>
        <v>3336390158778</v>
      </c>
      <c r="L187" s="8">
        <f t="shared" ref="L187:L198" si="161">I187-I186</f>
        <v>-473780738146</v>
      </c>
      <c r="M187" s="3">
        <f t="shared" si="155"/>
        <v>0</v>
      </c>
      <c r="N187" s="37">
        <f t="shared" ref="N187:N198" si="162">K187-K186</f>
        <v>466132852394</v>
      </c>
      <c r="P187" s="71">
        <f t="shared" si="152"/>
        <v>1.95178203074116E-5</v>
      </c>
      <c r="Q187" s="70">
        <f t="shared" si="153"/>
        <v>66540237.038404308</v>
      </c>
      <c r="R187" s="70">
        <f t="shared" si="154"/>
        <v>0</v>
      </c>
      <c r="S187" s="11">
        <f t="shared" si="148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56"/>
        <v>6345</v>
      </c>
      <c r="E188" s="2">
        <f t="shared" si="157"/>
        <v>3878223484297</v>
      </c>
      <c r="F188" s="24">
        <f t="shared" si="151"/>
        <v>194.27826379542395</v>
      </c>
      <c r="G188" s="92">
        <f t="shared" si="149"/>
        <v>2.350436136483103E-3</v>
      </c>
      <c r="H188" s="56">
        <f t="shared" si="150"/>
        <v>1</v>
      </c>
      <c r="I188" s="7">
        <f t="shared" si="158"/>
        <v>-3941853856081</v>
      </c>
      <c r="J188" s="2">
        <f t="shared" si="159"/>
        <v>0</v>
      </c>
      <c r="K188" s="34">
        <f t="shared" si="160"/>
        <v>3878223484297</v>
      </c>
      <c r="L188" s="7">
        <f t="shared" si="161"/>
        <v>-550723236085</v>
      </c>
      <c r="M188" s="2">
        <f t="shared" si="155"/>
        <v>0</v>
      </c>
      <c r="N188" s="34">
        <f t="shared" si="162"/>
        <v>541833325519</v>
      </c>
      <c r="P188" s="39">
        <f t="shared" si="152"/>
        <v>1.95178203074116E-5</v>
      </c>
      <c r="Q188" s="38">
        <f t="shared" si="153"/>
        <v>77346442.491647601</v>
      </c>
      <c r="R188" s="38">
        <f t="shared" si="154"/>
        <v>0</v>
      </c>
      <c r="S188" s="12">
        <f t="shared" si="148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56"/>
        <v>6345</v>
      </c>
      <c r="E189" s="3">
        <f t="shared" si="157"/>
        <v>4508051120634</v>
      </c>
      <c r="F189" s="23">
        <f t="shared" si="151"/>
        <v>194.27826379542395</v>
      </c>
      <c r="G189" s="91">
        <f t="shared" si="149"/>
        <v>2.350436136483103E-3</v>
      </c>
      <c r="H189" s="55">
        <f t="shared" si="150"/>
        <v>1</v>
      </c>
      <c r="I189" s="8">
        <f t="shared" si="158"/>
        <v>-4582015133956</v>
      </c>
      <c r="J189" s="3">
        <f t="shared" si="159"/>
        <v>0</v>
      </c>
      <c r="K189" s="37">
        <f t="shared" si="160"/>
        <v>4508051120634</v>
      </c>
      <c r="L189" s="8">
        <f t="shared" si="161"/>
        <v>-640161277875</v>
      </c>
      <c r="M189" s="3">
        <f t="shared" si="155"/>
        <v>0</v>
      </c>
      <c r="N189" s="37">
        <f t="shared" si="162"/>
        <v>629827636337</v>
      </c>
      <c r="P189" s="71">
        <f t="shared" si="152"/>
        <v>1.95178203074116E-5</v>
      </c>
      <c r="Q189" s="70">
        <f t="shared" si="153"/>
        <v>89907587.253040031</v>
      </c>
      <c r="R189" s="70">
        <f t="shared" si="154"/>
        <v>0</v>
      </c>
      <c r="S189" s="11">
        <f t="shared" si="148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56"/>
        <v>6345</v>
      </c>
      <c r="E190" s="2">
        <f t="shared" si="157"/>
        <v>5240163437857</v>
      </c>
      <c r="F190" s="24">
        <f t="shared" si="151"/>
        <v>194.27826379542395</v>
      </c>
      <c r="G190" s="92">
        <f t="shared" si="149"/>
        <v>2.350436136483103E-3</v>
      </c>
      <c r="H190" s="56">
        <f t="shared" si="150"/>
        <v>1</v>
      </c>
      <c r="I190" s="7">
        <f t="shared" si="158"/>
        <v>-5326139287140</v>
      </c>
      <c r="J190" s="2">
        <f t="shared" si="159"/>
        <v>0</v>
      </c>
      <c r="K190" s="34">
        <f t="shared" si="160"/>
        <v>5240163437857</v>
      </c>
      <c r="L190" s="7">
        <f t="shared" si="161"/>
        <v>-744124153184</v>
      </c>
      <c r="M190" s="2">
        <f t="shared" si="155"/>
        <v>0</v>
      </c>
      <c r="N190" s="34">
        <f t="shared" si="162"/>
        <v>732112317223</v>
      </c>
      <c r="P190" s="39">
        <f t="shared" si="152"/>
        <v>1.95178203074116E-5</v>
      </c>
      <c r="Q190" s="38">
        <f t="shared" si="153"/>
        <v>104508675.3407488</v>
      </c>
      <c r="R190" s="38">
        <f t="shared" si="154"/>
        <v>0</v>
      </c>
      <c r="S190" s="12">
        <f t="shared" si="148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56"/>
        <v>6345</v>
      </c>
      <c r="E191" s="3">
        <f t="shared" si="157"/>
        <v>6091171577395</v>
      </c>
      <c r="F191" s="23">
        <f t="shared" si="151"/>
        <v>194.27826379542395</v>
      </c>
      <c r="G191" s="91">
        <f t="shared" si="149"/>
        <v>2.350436136483103E-3</v>
      </c>
      <c r="H191" s="55">
        <f t="shared" ref="H191:H198" si="163">D191/D190</f>
        <v>1</v>
      </c>
      <c r="I191" s="8">
        <f t="shared" si="158"/>
        <v>-6191109997630</v>
      </c>
      <c r="J191" s="3">
        <f t="shared" si="159"/>
        <v>0</v>
      </c>
      <c r="K191" s="37">
        <f t="shared" si="160"/>
        <v>6091171577395</v>
      </c>
      <c r="L191" s="8">
        <f t="shared" si="161"/>
        <v>-864970710490</v>
      </c>
      <c r="M191" s="3">
        <f t="shared" si="155"/>
        <v>0</v>
      </c>
      <c r="N191" s="37">
        <f t="shared" si="162"/>
        <v>851008139538</v>
      </c>
      <c r="P191" s="71">
        <f t="shared" si="152"/>
        <v>1.95178203074116E-5</v>
      </c>
      <c r="Q191" s="70">
        <f t="shared" si="153"/>
        <v>121480995.7299148</v>
      </c>
      <c r="R191" s="70">
        <f t="shared" si="154"/>
        <v>0</v>
      </c>
      <c r="S191" s="11">
        <f t="shared" si="148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56"/>
        <v>6345</v>
      </c>
      <c r="E192" s="2">
        <f t="shared" si="157"/>
        <v>7080384347791</v>
      </c>
      <c r="F192" s="24">
        <f t="shared" si="151"/>
        <v>194.27826379542395</v>
      </c>
      <c r="G192" s="92">
        <f t="shared" si="149"/>
        <v>2.350436136483103E-3</v>
      </c>
      <c r="H192" s="56">
        <f t="shared" si="163"/>
        <v>1</v>
      </c>
      <c r="I192" s="7">
        <f t="shared" si="158"/>
        <v>-7196552875414</v>
      </c>
      <c r="J192" s="2">
        <f t="shared" si="159"/>
        <v>0</v>
      </c>
      <c r="K192" s="34">
        <f t="shared" si="160"/>
        <v>7080384347791</v>
      </c>
      <c r="L192" s="7">
        <f t="shared" si="161"/>
        <v>-1005442877784</v>
      </c>
      <c r="M192" s="2">
        <f t="shared" si="155"/>
        <v>0</v>
      </c>
      <c r="N192" s="34">
        <f t="shared" si="162"/>
        <v>989212770396</v>
      </c>
      <c r="P192" s="39">
        <f t="shared" si="152"/>
        <v>1.95178203074116E-5</v>
      </c>
      <c r="Q192" s="38">
        <f t="shared" si="153"/>
        <v>141209639.07909697</v>
      </c>
      <c r="R192" s="38">
        <f t="shared" si="154"/>
        <v>0</v>
      </c>
      <c r="S192" s="12">
        <f t="shared" si="148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56"/>
        <v>6345</v>
      </c>
      <c r="E193" s="3">
        <f t="shared" si="157"/>
        <v>8230246328717</v>
      </c>
      <c r="F193" s="23">
        <f t="shared" si="151"/>
        <v>194.27826379542395</v>
      </c>
      <c r="G193" s="91">
        <f t="shared" si="149"/>
        <v>2.350436136483103E-3</v>
      </c>
      <c r="H193" s="55">
        <f t="shared" si="163"/>
        <v>1</v>
      </c>
      <c r="I193" s="8">
        <f t="shared" si="158"/>
        <v>-8365280750504</v>
      </c>
      <c r="J193" s="3">
        <f t="shared" si="159"/>
        <v>0</v>
      </c>
      <c r="K193" s="37">
        <f t="shared" si="160"/>
        <v>8230246328717</v>
      </c>
      <c r="L193" s="8">
        <f t="shared" si="161"/>
        <v>-1168727875090</v>
      </c>
      <c r="M193" s="3">
        <f t="shared" si="155"/>
        <v>0</v>
      </c>
      <c r="N193" s="37">
        <f t="shared" si="162"/>
        <v>1149861980926</v>
      </c>
      <c r="P193" s="71">
        <f t="shared" si="152"/>
        <v>1.95178203074116E-5</v>
      </c>
      <c r="Q193" s="70">
        <f t="shared" si="153"/>
        <v>164142235.18115529</v>
      </c>
      <c r="R193" s="70">
        <f t="shared" si="154"/>
        <v>0</v>
      </c>
      <c r="S193" s="11">
        <f t="shared" si="148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56"/>
        <v>6345</v>
      </c>
      <c r="E194" s="2">
        <f t="shared" si="157"/>
        <v>9566847123560</v>
      </c>
      <c r="F194" s="24">
        <f t="shared" si="151"/>
        <v>194.27826379542395</v>
      </c>
      <c r="G194" s="92">
        <f t="shared" si="149"/>
        <v>2.350436136483103E-3</v>
      </c>
      <c r="H194" s="56">
        <f t="shared" si="163"/>
        <v>1</v>
      </c>
      <c r="I194" s="7">
        <f t="shared" si="158"/>
        <v>-9723811280875</v>
      </c>
      <c r="J194" s="2">
        <f t="shared" si="159"/>
        <v>0</v>
      </c>
      <c r="K194" s="34">
        <f t="shared" si="160"/>
        <v>9566847123560</v>
      </c>
      <c r="L194" s="7">
        <f t="shared" si="161"/>
        <v>-1358530530371</v>
      </c>
      <c r="M194" s="2">
        <f t="shared" si="155"/>
        <v>0</v>
      </c>
      <c r="N194" s="34">
        <f t="shared" si="162"/>
        <v>1336600794843</v>
      </c>
      <c r="P194" s="39">
        <f t="shared" si="152"/>
        <v>1.95178203074116E-5</v>
      </c>
      <c r="Q194" s="38">
        <f t="shared" si="153"/>
        <v>190799109.38541332</v>
      </c>
      <c r="R194" s="38">
        <f t="shared" si="154"/>
        <v>0</v>
      </c>
      <c r="S194" s="12">
        <f t="shared" si="148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56"/>
        <v>6345</v>
      </c>
      <c r="E195" s="3">
        <f t="shared" si="157"/>
        <v>11120513315163</v>
      </c>
      <c r="F195" s="23">
        <f t="shared" si="151"/>
        <v>194.27826379542395</v>
      </c>
      <c r="G195" s="91">
        <f t="shared" si="149"/>
        <v>2.350436136483103E-3</v>
      </c>
      <c r="H195" s="55">
        <f t="shared" si="163"/>
        <v>1</v>
      </c>
      <c r="I195" s="8">
        <f t="shared" si="158"/>
        <v>-11302968620479</v>
      </c>
      <c r="J195" s="3">
        <f t="shared" si="159"/>
        <v>0</v>
      </c>
      <c r="K195" s="37">
        <f t="shared" si="160"/>
        <v>11120513315163</v>
      </c>
      <c r="L195" s="8">
        <f t="shared" si="161"/>
        <v>-1579157339604</v>
      </c>
      <c r="M195" s="3">
        <f t="shared" si="155"/>
        <v>0</v>
      </c>
      <c r="N195" s="37">
        <f t="shared" si="162"/>
        <v>1553666191603</v>
      </c>
      <c r="P195" s="71">
        <f t="shared" si="152"/>
        <v>1.95178203074116E-5</v>
      </c>
      <c r="Q195" s="70">
        <f t="shared" si="153"/>
        <v>221785088.4337472</v>
      </c>
      <c r="R195" s="70">
        <f t="shared" si="154"/>
        <v>0</v>
      </c>
      <c r="S195" s="11">
        <f t="shared" si="148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56"/>
        <v>6345</v>
      </c>
      <c r="E196" s="2">
        <f t="shared" si="157"/>
        <v>12926496555816</v>
      </c>
      <c r="F196" s="24">
        <f t="shared" si="151"/>
        <v>194.27826379542395</v>
      </c>
      <c r="G196" s="92">
        <f t="shared" si="149"/>
        <v>2.350436136483103E-3</v>
      </c>
      <c r="H196" s="56">
        <f t="shared" si="163"/>
        <v>1</v>
      </c>
      <c r="I196" s="7">
        <f t="shared" si="158"/>
        <v>-13138582798797</v>
      </c>
      <c r="J196" s="2">
        <f t="shared" si="159"/>
        <v>0</v>
      </c>
      <c r="K196" s="34">
        <f t="shared" si="160"/>
        <v>12926496555816</v>
      </c>
      <c r="L196" s="7">
        <f t="shared" si="161"/>
        <v>-1835614178318</v>
      </c>
      <c r="M196" s="2">
        <f t="shared" si="155"/>
        <v>0</v>
      </c>
      <c r="N196" s="34">
        <f t="shared" si="162"/>
        <v>1805983240653</v>
      </c>
      <c r="P196" s="39">
        <f t="shared" si="152"/>
        <v>1.95178203074116E-5</v>
      </c>
      <c r="Q196" s="38">
        <f t="shared" si="153"/>
        <v>257803223.57689548</v>
      </c>
      <c r="R196" s="38">
        <f t="shared" si="154"/>
        <v>0</v>
      </c>
      <c r="S196" s="12">
        <f t="shared" si="148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56"/>
        <v>6345</v>
      </c>
      <c r="E197" s="3">
        <f t="shared" si="157"/>
        <v>15025773403795</v>
      </c>
      <c r="F197" s="23">
        <f t="shared" si="151"/>
        <v>194.27826379542395</v>
      </c>
      <c r="G197" s="91">
        <f t="shared" si="149"/>
        <v>2.350436136483103E-3</v>
      </c>
      <c r="H197" s="55">
        <f t="shared" si="163"/>
        <v>1</v>
      </c>
      <c r="I197" s="8">
        <f t="shared" si="158"/>
        <v>-15272302680367</v>
      </c>
      <c r="J197" s="3">
        <f t="shared" si="159"/>
        <v>0</v>
      </c>
      <c r="K197" s="37">
        <f t="shared" si="160"/>
        <v>15025773403795</v>
      </c>
      <c r="L197" s="8">
        <f t="shared" si="161"/>
        <v>-2133719881570</v>
      </c>
      <c r="M197" s="3">
        <f t="shared" si="155"/>
        <v>0</v>
      </c>
      <c r="N197" s="37">
        <f t="shared" si="162"/>
        <v>2099276847979</v>
      </c>
      <c r="P197" s="71">
        <f t="shared" si="152"/>
        <v>1.95178203074116E-5</v>
      </c>
      <c r="Q197" s="70">
        <f t="shared" si="153"/>
        <v>299670742.3397274</v>
      </c>
      <c r="R197" s="70">
        <f t="shared" si="154"/>
        <v>0</v>
      </c>
      <c r="S197" s="11">
        <f t="shared" si="148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56"/>
        <v>6345</v>
      </c>
      <c r="E198" s="47">
        <f t="shared" si="157"/>
        <v>17465975054208</v>
      </c>
      <c r="F198" s="94">
        <f t="shared" si="151"/>
        <v>194.27826379542395</v>
      </c>
      <c r="G198" s="93">
        <f t="shared" si="149"/>
        <v>2.350436136483103E-3</v>
      </c>
      <c r="H198" s="57">
        <f t="shared" si="163"/>
        <v>1</v>
      </c>
      <c r="I198" s="30">
        <f t="shared" si="158"/>
        <v>-17752540949817</v>
      </c>
      <c r="J198" s="47">
        <f t="shared" si="159"/>
        <v>0</v>
      </c>
      <c r="K198" s="88">
        <f t="shared" si="160"/>
        <v>17465975054208</v>
      </c>
      <c r="L198" s="30">
        <f t="shared" si="161"/>
        <v>-2480238269450</v>
      </c>
      <c r="M198" s="47">
        <f t="shared" si="155"/>
        <v>0</v>
      </c>
      <c r="N198" s="88">
        <f t="shared" si="162"/>
        <v>2440201650413</v>
      </c>
      <c r="P198" s="39">
        <f t="shared" si="152"/>
        <v>1.95178203074116E-5</v>
      </c>
      <c r="Q198" s="38">
        <f t="shared" si="153"/>
        <v>348337590.87002254</v>
      </c>
      <c r="R198" s="38">
        <f t="shared" si="154"/>
        <v>0</v>
      </c>
      <c r="S198" s="12">
        <f t="shared" si="148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64">D198+IF(M199&gt;0,M199,0)</f>
        <v>6345</v>
      </c>
      <c r="E199" s="3">
        <f t="shared" ref="E199:E202" si="165">E198+IF(N199&gt;0,N199,0)</f>
        <v>20302468059127</v>
      </c>
      <c r="F199" s="23">
        <f t="shared" si="151"/>
        <v>194.27826379542395</v>
      </c>
      <c r="G199" s="91">
        <f t="shared" ref="G199:G202" si="166">D199/U$3</f>
        <v>2.350436136483103E-3</v>
      </c>
      <c r="H199" s="55">
        <f t="shared" ref="H199:H203" si="167">D199/D198</f>
        <v>1</v>
      </c>
      <c r="I199" s="8">
        <f t="shared" si="158"/>
        <v>-20635572563468</v>
      </c>
      <c r="J199" s="3">
        <f t="shared" ref="J199:J202" si="168">S199</f>
        <v>0</v>
      </c>
      <c r="K199" s="37">
        <f t="shared" si="160"/>
        <v>20302468059127</v>
      </c>
      <c r="L199" s="8">
        <f t="shared" ref="L199:L202" si="169">I199-I198</f>
        <v>-2883031613651</v>
      </c>
      <c r="M199" s="3">
        <f t="shared" ref="M199:M202" si="170">J199-J198</f>
        <v>0</v>
      </c>
      <c r="N199" s="37">
        <f t="shared" ref="N199:N202" si="171">K199-K198</f>
        <v>2836493004919</v>
      </c>
      <c r="P199" s="71">
        <f t="shared" si="152"/>
        <v>1.95178203074116E-5</v>
      </c>
      <c r="Q199" s="70">
        <f t="shared" si="153"/>
        <v>404907987.58467615</v>
      </c>
      <c r="R199" s="70">
        <f t="shared" si="154"/>
        <v>0</v>
      </c>
      <c r="S199" s="11">
        <f t="shared" ref="S199:S203" si="172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64"/>
        <v>6345</v>
      </c>
      <c r="E200" s="2">
        <f t="shared" si="165"/>
        <v>23599610557818</v>
      </c>
      <c r="F200" s="24">
        <f t="shared" si="151"/>
        <v>194.27826379542395</v>
      </c>
      <c r="G200" s="92">
        <f t="shared" si="166"/>
        <v>2.350436136483103E-3</v>
      </c>
      <c r="H200" s="56">
        <f t="shared" si="167"/>
        <v>1</v>
      </c>
      <c r="I200" s="7">
        <f t="shared" si="158"/>
        <v>-23986811590659</v>
      </c>
      <c r="J200" s="2">
        <f t="shared" si="168"/>
        <v>0</v>
      </c>
      <c r="K200" s="34">
        <f t="shared" si="160"/>
        <v>23599610557818</v>
      </c>
      <c r="L200" s="7">
        <f t="shared" si="169"/>
        <v>-3351239027191</v>
      </c>
      <c r="M200" s="2">
        <f t="shared" si="170"/>
        <v>0</v>
      </c>
      <c r="N200" s="34">
        <f t="shared" si="171"/>
        <v>3297142498691</v>
      </c>
      <c r="P200" s="39">
        <f t="shared" si="152"/>
        <v>1.95178203074116E-5</v>
      </c>
      <c r="Q200" s="38">
        <f t="shared" si="153"/>
        <v>470665477.15091163</v>
      </c>
      <c r="R200" s="38">
        <f t="shared" si="154"/>
        <v>0</v>
      </c>
      <c r="S200" s="12">
        <f t="shared" si="172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64"/>
        <v>6345</v>
      </c>
      <c r="E201" s="3">
        <f t="shared" si="165"/>
        <v>27432212520108</v>
      </c>
      <c r="F201" s="23">
        <f t="shared" si="151"/>
        <v>194.27826379542395</v>
      </c>
      <c r="G201" s="91">
        <f t="shared" si="166"/>
        <v>2.350436136483103E-3</v>
      </c>
      <c r="H201" s="55">
        <f t="shared" si="167"/>
        <v>1</v>
      </c>
      <c r="I201" s="8">
        <f t="shared" si="158"/>
        <v>-27882295415460</v>
      </c>
      <c r="J201" s="3">
        <f t="shared" si="168"/>
        <v>0</v>
      </c>
      <c r="K201" s="37">
        <f t="shared" si="160"/>
        <v>27432212520108</v>
      </c>
      <c r="L201" s="8">
        <f t="shared" si="169"/>
        <v>-3895483824801</v>
      </c>
      <c r="M201" s="3">
        <f t="shared" si="170"/>
        <v>0</v>
      </c>
      <c r="N201" s="37">
        <f t="shared" si="171"/>
        <v>3832601962290</v>
      </c>
      <c r="P201" s="71">
        <f t="shared" si="152"/>
        <v>1.95178203074116E-5</v>
      </c>
      <c r="Q201" s="70">
        <f t="shared" si="153"/>
        <v>547102053.26094651</v>
      </c>
      <c r="R201" s="70">
        <f t="shared" si="154"/>
        <v>0</v>
      </c>
      <c r="S201" s="11">
        <f t="shared" si="172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64"/>
        <v>6345</v>
      </c>
      <c r="E202" s="2">
        <f t="shared" si="165"/>
        <v>31887233134831</v>
      </c>
      <c r="F202" s="24">
        <f t="shared" si="151"/>
        <v>194.27826379542395</v>
      </c>
      <c r="G202" s="92">
        <f t="shared" si="166"/>
        <v>2.350436136483103E-3</v>
      </c>
      <c r="H202" s="56">
        <f t="shared" si="167"/>
        <v>1</v>
      </c>
      <c r="I202" s="7">
        <f t="shared" si="158"/>
        <v>-32410409974333</v>
      </c>
      <c r="J202" s="2">
        <f t="shared" si="168"/>
        <v>0</v>
      </c>
      <c r="K202" s="34">
        <f t="shared" si="160"/>
        <v>31887233134831</v>
      </c>
      <c r="L202" s="7">
        <f t="shared" si="169"/>
        <v>-4528114558873</v>
      </c>
      <c r="M202" s="2">
        <f t="shared" si="170"/>
        <v>0</v>
      </c>
      <c r="N202" s="34">
        <f t="shared" si="171"/>
        <v>4455020614723</v>
      </c>
      <c r="P202" s="39">
        <f t="shared" si="152"/>
        <v>1.95178203074116E-5</v>
      </c>
      <c r="Q202" s="38">
        <f t="shared" si="153"/>
        <v>635952010.97625518</v>
      </c>
      <c r="R202" s="38">
        <f t="shared" si="154"/>
        <v>0</v>
      </c>
      <c r="S202" s="12">
        <f t="shared" si="172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6345</v>
      </c>
      <c r="E203" s="3">
        <f>E202+IF(N203&gt;0,N203,0)</f>
        <v>37065753855973</v>
      </c>
      <c r="F203" s="23">
        <f t="shared" si="151"/>
        <v>194.27826379542395</v>
      </c>
      <c r="G203" s="91">
        <f>D203/U$3</f>
        <v>2.350436136483103E-3</v>
      </c>
      <c r="H203" s="55">
        <f t="shared" si="167"/>
        <v>1</v>
      </c>
      <c r="I203" s="8">
        <f t="shared" si="158"/>
        <v>-37673895174229</v>
      </c>
      <c r="J203" s="3">
        <f>S203</f>
        <v>0</v>
      </c>
      <c r="K203" s="37">
        <f t="shared" si="160"/>
        <v>37065753855973</v>
      </c>
      <c r="L203" s="8">
        <f>I203-I202</f>
        <v>-5263485199896</v>
      </c>
      <c r="M203" s="3">
        <f>J203-J202</f>
        <v>0</v>
      </c>
      <c r="N203" s="37">
        <f>K203-K202</f>
        <v>5178520721142</v>
      </c>
      <c r="P203" s="71">
        <f t="shared" si="152"/>
        <v>1.95178203074116E-5</v>
      </c>
      <c r="Q203" s="70">
        <f t="shared" si="153"/>
        <v>739231296.72877276</v>
      </c>
      <c r="R203" s="70">
        <f t="shared" si="154"/>
        <v>0</v>
      </c>
      <c r="S203" s="11">
        <f t="shared" si="172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73">D203+IF(M204&gt;0,M204,0)</f>
        <v>6345</v>
      </c>
      <c r="E204" s="61">
        <f t="shared" ref="E204" si="174">E203+IF(N204&gt;0,N204,0)</f>
        <v>43085271873617</v>
      </c>
      <c r="F204" s="120">
        <f t="shared" si="151"/>
        <v>194.27826379542395</v>
      </c>
      <c r="G204" s="121">
        <f t="shared" ref="G204" si="175">D204/U$3</f>
        <v>2.350436136483103E-3</v>
      </c>
      <c r="H204" s="122">
        <f t="shared" ref="H204" si="176">D204/D203</f>
        <v>1</v>
      </c>
      <c r="I204" s="53">
        <f t="shared" si="158"/>
        <v>-43792175992730</v>
      </c>
      <c r="J204" s="61">
        <f t="shared" ref="J204" si="177">S204</f>
        <v>0</v>
      </c>
      <c r="K204" s="62">
        <f t="shared" si="160"/>
        <v>43085271873617</v>
      </c>
      <c r="L204" s="53">
        <f t="shared" ref="L204" si="178">I204-I203</f>
        <v>-6118280818501</v>
      </c>
      <c r="M204" s="61">
        <f t="shared" ref="M204" si="179">J204-J203</f>
        <v>0</v>
      </c>
      <c r="N204" s="62">
        <f t="shared" ref="N204" si="180">K204-K203</f>
        <v>6019518017644</v>
      </c>
      <c r="P204" s="123">
        <f t="shared" si="152"/>
        <v>1.95178203074116E-5</v>
      </c>
      <c r="Q204" s="124">
        <f t="shared" si="153"/>
        <v>859283248.80427706</v>
      </c>
      <c r="R204" s="124">
        <f t="shared" si="154"/>
        <v>0</v>
      </c>
      <c r="S204" s="130">
        <f t="shared" ref="S204" si="181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2020-04-07T17:19:04Z</dcterms:modified>
</cp:coreProperties>
</file>