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F9500019-E7B3-4942-80F1-01F218DB57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T40" i="1"/>
  <c r="D40" i="1"/>
  <c r="I40" i="1" s="1"/>
  <c r="K40" i="1"/>
  <c r="D39" i="1" l="1"/>
  <c r="I39" i="1" s="1"/>
  <c r="K39" i="1"/>
  <c r="T39" i="1"/>
  <c r="T38" i="1" l="1"/>
  <c r="D38" i="1"/>
  <c r="D37" i="1" l="1"/>
  <c r="I37" i="1" s="1"/>
  <c r="K37" i="1"/>
  <c r="T37" i="1"/>
  <c r="K32" i="1" l="1"/>
  <c r="K36" i="1" l="1"/>
  <c r="D36" i="1"/>
  <c r="I36" i="1" s="1"/>
  <c r="T36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N32" i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R36" i="1"/>
  <c r="M35" i="1"/>
  <c r="L35" i="1"/>
  <c r="N35" i="1"/>
  <c r="X35" i="1" l="1"/>
  <c r="G35" i="1"/>
  <c r="H35" i="1"/>
  <c r="Q36" i="1"/>
  <c r="S36" i="1" s="1"/>
  <c r="U36" i="1" s="1"/>
  <c r="V36" i="1" s="1"/>
  <c r="W36" i="1" l="1"/>
  <c r="M36" i="1"/>
  <c r="R37" i="1"/>
  <c r="X36" i="1" l="1"/>
  <c r="H36" i="1"/>
  <c r="G36" i="1"/>
  <c r="L36" i="1"/>
  <c r="N36" i="1"/>
  <c r="Q37" i="1" l="1"/>
  <c r="S37" i="1" s="1"/>
  <c r="R38" i="1" l="1"/>
  <c r="U37" i="1"/>
  <c r="L37" i="1"/>
  <c r="M37" i="1"/>
  <c r="V37" i="1" l="1"/>
  <c r="W37" i="1"/>
  <c r="H37" i="1"/>
  <c r="N37" i="1"/>
  <c r="G37" i="1"/>
  <c r="Q38" i="1"/>
  <c r="S38" i="1" s="1"/>
  <c r="U38" i="1" s="1"/>
  <c r="V38" i="1" s="1"/>
  <c r="X37" i="1" l="1"/>
  <c r="W38" i="1"/>
  <c r="M38" i="1"/>
  <c r="R39" i="1"/>
  <c r="X38" i="1" l="1"/>
  <c r="G38" i="1"/>
  <c r="H38" i="1"/>
  <c r="K38" i="1"/>
  <c r="N38" i="1"/>
  <c r="I38" i="1"/>
  <c r="L38" i="1" s="1"/>
  <c r="Q39" i="1" l="1"/>
  <c r="S39" i="1" s="1"/>
  <c r="M39" i="1" l="1"/>
  <c r="U39" i="1"/>
  <c r="R40" i="1"/>
  <c r="L39" i="1"/>
  <c r="H39" i="1"/>
  <c r="G39" i="1"/>
  <c r="V39" i="1" l="1"/>
  <c r="W39" i="1"/>
  <c r="N39" i="1"/>
  <c r="Q40" i="1"/>
  <c r="S40" i="1" s="1"/>
  <c r="U40" i="1" s="1"/>
  <c r="V40" i="1" s="1"/>
  <c r="X39" i="1" l="1"/>
  <c r="W40" i="1"/>
  <c r="X40" i="1" s="1"/>
  <c r="M40" i="1"/>
  <c r="R41" i="1"/>
  <c r="H40" i="1" l="1"/>
  <c r="G40" i="1"/>
  <c r="L40" i="1"/>
  <c r="N40" i="1"/>
  <c r="Q41" i="1" l="1"/>
  <c r="S41" i="1" s="1"/>
  <c r="J41" i="1" s="1"/>
  <c r="M41" i="1" s="1"/>
  <c r="D41" i="1" s="1"/>
  <c r="F41" i="1" s="1"/>
  <c r="K41" i="1" l="1"/>
  <c r="N41" i="1" s="1"/>
  <c r="E41" i="1" s="1"/>
  <c r="R42" i="1"/>
  <c r="G41" i="1"/>
  <c r="H41" i="1"/>
  <c r="I41" i="1" l="1"/>
  <c r="L41" i="1" s="1"/>
  <c r="Q42" i="1" l="1"/>
  <c r="S42" i="1" s="1"/>
  <c r="J42" i="1" s="1"/>
  <c r="M42" i="1" s="1"/>
  <c r="D42" i="1" s="1"/>
  <c r="F42" i="1" s="1"/>
  <c r="H42" i="1" l="1"/>
  <c r="G42" i="1"/>
  <c r="K42" i="1"/>
  <c r="I42" i="1" s="1"/>
  <c r="L42" i="1" s="1"/>
  <c r="R43" i="1"/>
  <c r="Q43" i="1" l="1"/>
  <c r="S43" i="1" s="1"/>
  <c r="J43" i="1" s="1"/>
  <c r="R44" i="1" s="1"/>
  <c r="N42" i="1"/>
  <c r="E42" i="1" s="1"/>
  <c r="M43" i="1" l="1"/>
  <c r="D43" i="1" s="1"/>
  <c r="F43" i="1" s="1"/>
  <c r="K43" i="1"/>
  <c r="N43" i="1" s="1"/>
  <c r="E43" i="1" s="1"/>
  <c r="G43" i="1" l="1"/>
  <c r="H43" i="1"/>
  <c r="I43" i="1"/>
  <c r="L43" i="1" s="1"/>
  <c r="Q44" i="1" l="1"/>
  <c r="S44" i="1" s="1"/>
  <c r="J44" i="1" s="1"/>
  <c r="K44" i="1" s="1"/>
  <c r="M44" i="1" l="1"/>
  <c r="D44" i="1" s="1"/>
  <c r="F44" i="1" s="1"/>
  <c r="R45" i="1"/>
  <c r="I44" i="1"/>
  <c r="L44" i="1" s="1"/>
  <c r="N44" i="1"/>
  <c r="E44" i="1" s="1"/>
  <c r="G44" i="1" l="1"/>
  <c r="H44" i="1"/>
  <c r="Q45" i="1"/>
  <c r="S45" i="1" s="1"/>
  <c r="J45" i="1" s="1"/>
  <c r="K45" i="1" l="1"/>
  <c r="R46" i="1"/>
  <c r="M45" i="1"/>
  <c r="D45" i="1" s="1"/>
  <c r="F45" i="1" s="1"/>
  <c r="G45" i="1" l="1"/>
  <c r="H45" i="1"/>
  <c r="I45" i="1"/>
  <c r="L45" i="1" s="1"/>
  <c r="N45" i="1"/>
  <c r="E45" i="1" s="1"/>
  <c r="Q46" i="1" l="1"/>
  <c r="S46" i="1" s="1"/>
  <c r="J46" i="1" s="1"/>
  <c r="R47" i="1" l="1"/>
  <c r="M46" i="1"/>
  <c r="D46" i="1" s="1"/>
  <c r="F46" i="1" s="1"/>
  <c r="K46" i="1"/>
  <c r="I46" i="1" l="1"/>
  <c r="L46" i="1" s="1"/>
  <c r="N46" i="1"/>
  <c r="E46" i="1" s="1"/>
  <c r="G46" i="1"/>
  <c r="H46" i="1"/>
  <c r="Q47" i="1" l="1"/>
  <c r="S47" i="1" s="1"/>
  <c r="J47" i="1" s="1"/>
  <c r="R48" i="1" l="1"/>
  <c r="M47" i="1"/>
  <c r="D47" i="1" s="1"/>
  <c r="F47" i="1" s="1"/>
  <c r="K47" i="1"/>
  <c r="G47" i="1" l="1"/>
  <c r="H47" i="1"/>
  <c r="N47" i="1"/>
  <c r="E47" i="1" s="1"/>
  <c r="I47" i="1"/>
  <c r="L47" i="1" s="1"/>
  <c r="Q48" i="1" l="1"/>
  <c r="S48" i="1" s="1"/>
  <c r="J48" i="1" s="1"/>
  <c r="K48" i="1" l="1"/>
  <c r="M48" i="1"/>
  <c r="D48" i="1" s="1"/>
  <c r="F48" i="1" s="1"/>
  <c r="R49" i="1"/>
  <c r="H48" i="1" l="1"/>
  <c r="G48" i="1"/>
  <c r="I48" i="1"/>
  <c r="L48" i="1" s="1"/>
  <c r="N48" i="1"/>
  <c r="E48" i="1" s="1"/>
  <c r="Q49" i="1" l="1"/>
  <c r="S49" i="1" s="1"/>
  <c r="J49" i="1" s="1"/>
  <c r="K49" i="1" s="1"/>
  <c r="M49" i="1" l="1"/>
  <c r="D49" i="1" s="1"/>
  <c r="F49" i="1" s="1"/>
  <c r="R50" i="1"/>
  <c r="I49" i="1"/>
  <c r="L49" i="1" s="1"/>
  <c r="N49" i="1"/>
  <c r="E49" i="1" s="1"/>
  <c r="G49" i="1" l="1"/>
  <c r="H49" i="1"/>
  <c r="Q50" i="1"/>
  <c r="S50" i="1" s="1"/>
  <c r="J50" i="1" s="1"/>
  <c r="M50" i="1" l="1"/>
  <c r="D50" i="1" s="1"/>
  <c r="F50" i="1" s="1"/>
  <c r="R51" i="1"/>
  <c r="K50" i="1"/>
  <c r="N50" i="1" l="1"/>
  <c r="E50" i="1" s="1"/>
  <c r="I50" i="1"/>
  <c r="L50" i="1" s="1"/>
  <c r="H50" i="1"/>
  <c r="G50" i="1"/>
  <c r="Q51" i="1" l="1"/>
  <c r="S51" i="1" s="1"/>
  <c r="J51" i="1" s="1"/>
  <c r="M51" i="1" l="1"/>
  <c r="D51" i="1" s="1"/>
  <c r="F51" i="1" s="1"/>
  <c r="R52" i="1"/>
  <c r="K51" i="1"/>
  <c r="I51" i="1" l="1"/>
  <c r="L51" i="1" s="1"/>
  <c r="N51" i="1"/>
  <c r="E51" i="1" s="1"/>
  <c r="G51" i="1"/>
  <c r="H51" i="1"/>
  <c r="Q52" i="1" l="1"/>
  <c r="S52" i="1" s="1"/>
  <c r="J52" i="1" s="1"/>
  <c r="K52" i="1" l="1"/>
  <c r="R53" i="1"/>
  <c r="M52" i="1"/>
  <c r="D52" i="1" s="1"/>
  <c r="F52" i="1" s="1"/>
  <c r="G52" i="1" l="1"/>
  <c r="H52" i="1"/>
  <c r="I52" i="1"/>
  <c r="L52" i="1" s="1"/>
  <c r="N52" i="1"/>
  <c r="E52" i="1" s="1"/>
  <c r="Q53" i="1" l="1"/>
  <c r="S53" i="1" s="1"/>
  <c r="J53" i="1" s="1"/>
  <c r="K53" i="1" s="1"/>
  <c r="M53" i="1" l="1"/>
  <c r="D53" i="1" s="1"/>
  <c r="F53" i="1" s="1"/>
  <c r="R54" i="1"/>
  <c r="I53" i="1"/>
  <c r="L53" i="1" s="1"/>
  <c r="N53" i="1"/>
  <c r="E53" i="1" s="1"/>
  <c r="H53" i="1" l="1"/>
  <c r="G53" i="1"/>
  <c r="Q54" i="1"/>
  <c r="S54" i="1" s="1"/>
  <c r="J54" i="1" s="1"/>
  <c r="M54" i="1" s="1"/>
  <c r="D54" i="1" s="1"/>
  <c r="F54" i="1" s="1"/>
  <c r="R55" i="1" l="1"/>
  <c r="K54" i="1"/>
  <c r="I54" i="1" s="1"/>
  <c r="L54" i="1" s="1"/>
  <c r="H54" i="1"/>
  <c r="G54" i="1"/>
  <c r="N54" i="1" l="1"/>
  <c r="E54" i="1" s="1"/>
  <c r="Q55" i="1"/>
  <c r="S55" i="1" s="1"/>
  <c r="J55" i="1" s="1"/>
  <c r="M55" i="1" s="1"/>
  <c r="D55" i="1" s="1"/>
  <c r="F55" i="1" s="1"/>
  <c r="K55" i="1" l="1"/>
  <c r="N55" i="1" s="1"/>
  <c r="E55" i="1" s="1"/>
  <c r="R56" i="1"/>
  <c r="H55" i="1"/>
  <c r="G55" i="1"/>
  <c r="I55" i="1" l="1"/>
  <c r="L55" i="1" s="1"/>
  <c r="Q56" i="1" l="1"/>
  <c r="S56" i="1" s="1"/>
  <c r="J56" i="1" s="1"/>
  <c r="K56" i="1" s="1"/>
  <c r="I56" i="1" l="1"/>
  <c r="L56" i="1" s="1"/>
  <c r="N56" i="1"/>
  <c r="E56" i="1" s="1"/>
  <c r="R57" i="1"/>
  <c r="M56" i="1"/>
  <c r="D56" i="1" s="1"/>
  <c r="F56" i="1" s="1"/>
  <c r="H56" i="1" l="1"/>
  <c r="G56" i="1"/>
  <c r="Q57" i="1"/>
  <c r="S57" i="1" s="1"/>
  <c r="J57" i="1" s="1"/>
  <c r="K57" i="1" l="1"/>
  <c r="R58" i="1"/>
  <c r="M57" i="1"/>
  <c r="D57" i="1" s="1"/>
  <c r="F57" i="1" s="1"/>
  <c r="G57" i="1" l="1"/>
  <c r="H57" i="1"/>
  <c r="I57" i="1"/>
  <c r="N57" i="1"/>
  <c r="E57" i="1" s="1"/>
  <c r="L57" i="1" l="1"/>
  <c r="Q58" i="1"/>
  <c r="S58" i="1" s="1"/>
  <c r="J58" i="1" s="1"/>
  <c r="M58" i="1" l="1"/>
  <c r="D58" i="1" s="1"/>
  <c r="F58" i="1" s="1"/>
  <c r="R59" i="1"/>
  <c r="K58" i="1"/>
  <c r="N58" i="1" l="1"/>
  <c r="E58" i="1" s="1"/>
  <c r="I58" i="1"/>
  <c r="L58" i="1" s="1"/>
  <c r="G58" i="1"/>
  <c r="H58" i="1"/>
  <c r="Q59" i="1" l="1"/>
  <c r="S59" i="1" s="1"/>
  <c r="J59" i="1" s="1"/>
  <c r="K59" i="1" s="1"/>
  <c r="R60" i="1" l="1"/>
  <c r="M59" i="1"/>
  <c r="D59" i="1" s="1"/>
  <c r="F59" i="1" s="1"/>
  <c r="I59" i="1"/>
  <c r="L59" i="1" s="1"/>
  <c r="N59" i="1"/>
  <c r="E59" i="1" s="1"/>
  <c r="G59" i="1" l="1"/>
  <c r="H59" i="1"/>
  <c r="Q60" i="1"/>
  <c r="S60" i="1" s="1"/>
  <c r="J60" i="1" s="1"/>
  <c r="K60" i="1" l="1"/>
  <c r="M60" i="1"/>
  <c r="D60" i="1" s="1"/>
  <c r="F60" i="1" s="1"/>
  <c r="R61" i="1"/>
  <c r="H60" i="1" l="1"/>
  <c r="G60" i="1"/>
  <c r="N60" i="1"/>
  <c r="E60" i="1" s="1"/>
  <c r="I60" i="1"/>
  <c r="L60" i="1" s="1"/>
  <c r="Q61" i="1" l="1"/>
  <c r="S61" i="1" s="1"/>
  <c r="J61" i="1" s="1"/>
  <c r="K61" i="1" s="1"/>
  <c r="R62" i="1" l="1"/>
  <c r="M61" i="1"/>
  <c r="D61" i="1" s="1"/>
  <c r="F61" i="1" s="1"/>
  <c r="I61" i="1"/>
  <c r="L61" i="1" s="1"/>
  <c r="N61" i="1"/>
  <c r="E61" i="1" s="1"/>
  <c r="H61" i="1" l="1"/>
  <c r="G61" i="1"/>
  <c r="Q62" i="1"/>
  <c r="S62" i="1" s="1"/>
  <c r="J62" i="1" s="1"/>
  <c r="R63" i="1" l="1"/>
  <c r="K62" i="1"/>
  <c r="M62" i="1"/>
  <c r="D62" i="1" s="1"/>
  <c r="F62" i="1" s="1"/>
  <c r="H62" i="1" l="1"/>
  <c r="G62" i="1"/>
  <c r="N62" i="1"/>
  <c r="E62" i="1" s="1"/>
  <c r="I62" i="1"/>
  <c r="L62" i="1" s="1"/>
  <c r="Q63" i="1" l="1"/>
  <c r="S63" i="1" s="1"/>
  <c r="J63" i="1" s="1"/>
  <c r="M63" i="1" s="1"/>
  <c r="D63" i="1" s="1"/>
  <c r="F63" i="1" s="1"/>
  <c r="K63" i="1" l="1"/>
  <c r="N63" i="1" s="1"/>
  <c r="E63" i="1" s="1"/>
  <c r="R64" i="1"/>
  <c r="H63" i="1"/>
  <c r="G63" i="1"/>
  <c r="I63" i="1" l="1"/>
  <c r="L63" i="1" s="1"/>
  <c r="Q64" i="1" l="1"/>
  <c r="S64" i="1" s="1"/>
  <c r="J64" i="1" s="1"/>
  <c r="M64" i="1" s="1"/>
  <c r="D64" i="1" s="1"/>
  <c r="F64" i="1" s="1"/>
  <c r="G64" i="1" l="1"/>
  <c r="H64" i="1"/>
  <c r="K64" i="1"/>
  <c r="N64" i="1" s="1"/>
  <c r="E64" i="1" s="1"/>
  <c r="R65" i="1"/>
  <c r="I64" i="1" l="1"/>
  <c r="L64" i="1" s="1"/>
  <c r="Q65" i="1" l="1"/>
  <c r="S65" i="1" s="1"/>
  <c r="J65" i="1" s="1"/>
  <c r="K65" i="1" s="1"/>
  <c r="R66" i="1" l="1"/>
  <c r="M65" i="1"/>
  <c r="D65" i="1" s="1"/>
  <c r="F65" i="1" s="1"/>
  <c r="N65" i="1"/>
  <c r="E65" i="1" s="1"/>
  <c r="I65" i="1"/>
  <c r="G65" i="1" l="1"/>
  <c r="H65" i="1"/>
  <c r="Q66" i="1"/>
  <c r="S66" i="1" s="1"/>
  <c r="J66" i="1" s="1"/>
  <c r="L65" i="1"/>
  <c r="M66" i="1" l="1"/>
  <c r="D66" i="1" s="1"/>
  <c r="F66" i="1" s="1"/>
  <c r="K66" i="1"/>
  <c r="R67" i="1"/>
  <c r="I66" i="1" l="1"/>
  <c r="N66" i="1"/>
  <c r="E66" i="1" s="1"/>
  <c r="H66" i="1"/>
  <c r="G66" i="1"/>
  <c r="Q67" i="1" l="1"/>
  <c r="S67" i="1" s="1"/>
  <c r="J67" i="1" s="1"/>
  <c r="L66" i="1"/>
  <c r="K67" i="1" l="1"/>
  <c r="M67" i="1"/>
  <c r="D67" i="1" s="1"/>
  <c r="F67" i="1" s="1"/>
  <c r="R68" i="1"/>
  <c r="H67" i="1" l="1"/>
  <c r="G67" i="1"/>
  <c r="N67" i="1"/>
  <c r="E67" i="1" s="1"/>
  <c r="I67" i="1"/>
  <c r="L67" i="1" l="1"/>
  <c r="Q68" i="1"/>
  <c r="S68" i="1" s="1"/>
  <c r="J68" i="1" s="1"/>
  <c r="M68" i="1" l="1"/>
  <c r="D68" i="1" s="1"/>
  <c r="F68" i="1" s="1"/>
  <c r="R69" i="1"/>
  <c r="K68" i="1"/>
  <c r="I68" i="1" l="1"/>
  <c r="L68" i="1" s="1"/>
  <c r="N68" i="1"/>
  <c r="E68" i="1" s="1"/>
  <c r="G68" i="1"/>
  <c r="H68" i="1"/>
  <c r="Q69" i="1" l="1"/>
  <c r="S69" i="1" s="1"/>
  <c r="J69" i="1" s="1"/>
  <c r="K69" i="1" s="1"/>
  <c r="R70" i="1" l="1"/>
  <c r="M69" i="1"/>
  <c r="D69" i="1" s="1"/>
  <c r="F69" i="1" s="1"/>
  <c r="I69" i="1"/>
  <c r="N69" i="1"/>
  <c r="E69" i="1" s="1"/>
  <c r="G69" i="1" l="1"/>
  <c r="H69" i="1"/>
  <c r="L69" i="1"/>
  <c r="Q70" i="1"/>
  <c r="S70" i="1" s="1"/>
  <c r="J70" i="1" s="1"/>
  <c r="K70" i="1" l="1"/>
  <c r="M70" i="1"/>
  <c r="D70" i="1" s="1"/>
  <c r="F70" i="1" s="1"/>
  <c r="R71" i="1"/>
  <c r="H70" i="1" l="1"/>
  <c r="G70" i="1"/>
  <c r="N70" i="1"/>
  <c r="E70" i="1" s="1"/>
  <c r="I70" i="1"/>
  <c r="L70" i="1" l="1"/>
  <c r="Q71" i="1"/>
  <c r="S71" i="1" s="1"/>
  <c r="J71" i="1" s="1"/>
  <c r="M71" i="1" l="1"/>
  <c r="D71" i="1" s="1"/>
  <c r="F71" i="1" s="1"/>
  <c r="R72" i="1"/>
  <c r="K71" i="1"/>
  <c r="N71" i="1" l="1"/>
  <c r="E71" i="1" s="1"/>
  <c r="I71" i="1"/>
  <c r="L71" i="1" s="1"/>
  <c r="H71" i="1"/>
  <c r="G71" i="1"/>
  <c r="Q72" i="1" l="1"/>
  <c r="S72" i="1" s="1"/>
  <c r="J72" i="1" s="1"/>
  <c r="K72" i="1" l="1"/>
  <c r="R73" i="1"/>
  <c r="M72" i="1"/>
  <c r="D72" i="1" s="1"/>
  <c r="F72" i="1" s="1"/>
  <c r="H72" i="1" l="1"/>
  <c r="G72" i="1"/>
  <c r="I72" i="1"/>
  <c r="N72" i="1"/>
  <c r="E72" i="1" s="1"/>
  <c r="L72" i="1" l="1"/>
  <c r="Q73" i="1"/>
  <c r="S73" i="1" s="1"/>
  <c r="J73" i="1" s="1"/>
  <c r="R74" i="1" l="1"/>
  <c r="K73" i="1"/>
  <c r="M73" i="1"/>
  <c r="D73" i="1" s="1"/>
  <c r="F73" i="1" s="1"/>
  <c r="I73" i="1" l="1"/>
  <c r="L73" i="1" s="1"/>
  <c r="N73" i="1"/>
  <c r="E73" i="1" s="1"/>
  <c r="G73" i="1"/>
  <c r="H73" i="1"/>
  <c r="Q74" i="1" l="1"/>
  <c r="S74" i="1" s="1"/>
  <c r="J74" i="1" s="1"/>
  <c r="M74" i="1" s="1"/>
  <c r="D74" i="1" s="1"/>
  <c r="F74" i="1" s="1"/>
  <c r="G74" i="1" l="1"/>
  <c r="H74" i="1"/>
  <c r="K74" i="1"/>
  <c r="I74" i="1" s="1"/>
  <c r="L74" i="1" s="1"/>
  <c r="R75" i="1"/>
  <c r="Q75" i="1" l="1"/>
  <c r="S75" i="1" s="1"/>
  <c r="J75" i="1" s="1"/>
  <c r="K75" i="1" s="1"/>
  <c r="N74" i="1"/>
  <c r="E74" i="1" s="1"/>
  <c r="M75" i="1" l="1"/>
  <c r="D75" i="1" s="1"/>
  <c r="F75" i="1" s="1"/>
  <c r="R76" i="1"/>
  <c r="I75" i="1"/>
  <c r="L75" i="1" s="1"/>
  <c r="N75" i="1"/>
  <c r="E75" i="1" s="1"/>
  <c r="H75" i="1" l="1"/>
  <c r="G75" i="1"/>
  <c r="Q76" i="1"/>
  <c r="S76" i="1" s="1"/>
  <c r="J76" i="1" s="1"/>
  <c r="R77" i="1" l="1"/>
  <c r="M76" i="1"/>
  <c r="D76" i="1" s="1"/>
  <c r="F76" i="1" s="1"/>
  <c r="K76" i="1"/>
  <c r="N76" i="1" l="1"/>
  <c r="E76" i="1" s="1"/>
  <c r="I76" i="1"/>
  <c r="L76" i="1" s="1"/>
  <c r="G76" i="1"/>
  <c r="H76" i="1"/>
  <c r="Q77" i="1" l="1"/>
  <c r="S77" i="1" s="1"/>
  <c r="J77" i="1" s="1"/>
  <c r="M77" i="1" s="1"/>
  <c r="D77" i="1" s="1"/>
  <c r="F77" i="1" s="1"/>
  <c r="R78" i="1" l="1"/>
  <c r="K77" i="1"/>
  <c r="I77" i="1" s="1"/>
  <c r="L77" i="1" s="1"/>
  <c r="G77" i="1"/>
  <c r="H77" i="1"/>
  <c r="N77" i="1" l="1"/>
  <c r="E77" i="1" s="1"/>
  <c r="Q78" i="1"/>
  <c r="S78" i="1" s="1"/>
  <c r="J78" i="1" s="1"/>
  <c r="R79" i="1" l="1"/>
  <c r="M78" i="1"/>
  <c r="D78" i="1" s="1"/>
  <c r="F78" i="1" s="1"/>
  <c r="K78" i="1"/>
  <c r="N78" i="1" l="1"/>
  <c r="E78" i="1" s="1"/>
  <c r="I78" i="1"/>
  <c r="L78" i="1" s="1"/>
  <c r="G78" i="1"/>
  <c r="H78" i="1"/>
  <c r="Q79" i="1" l="1"/>
  <c r="S79" i="1" s="1"/>
  <c r="J79" i="1" s="1"/>
  <c r="M79" i="1" s="1"/>
  <c r="D79" i="1" s="1"/>
  <c r="F79" i="1" s="1"/>
  <c r="R80" i="1" l="1"/>
  <c r="K79" i="1"/>
  <c r="N79" i="1" s="1"/>
  <c r="E79" i="1" s="1"/>
  <c r="G79" i="1"/>
  <c r="H79" i="1"/>
  <c r="I79" i="1" l="1"/>
  <c r="L79" i="1" s="1"/>
  <c r="Q80" i="1" l="1"/>
  <c r="S80" i="1" s="1"/>
  <c r="J80" i="1" s="1"/>
  <c r="M80" i="1" s="1"/>
  <c r="D80" i="1" s="1"/>
  <c r="F80" i="1" s="1"/>
  <c r="G80" i="1" l="1"/>
  <c r="H80" i="1"/>
  <c r="K80" i="1"/>
  <c r="I80" i="1" s="1"/>
  <c r="L80" i="1" s="1"/>
  <c r="R81" i="1"/>
  <c r="Q81" i="1" l="1"/>
  <c r="S81" i="1" s="1"/>
  <c r="J81" i="1" s="1"/>
  <c r="M81" i="1" s="1"/>
  <c r="D81" i="1" s="1"/>
  <c r="F81" i="1" s="1"/>
  <c r="N80" i="1"/>
  <c r="E80" i="1" s="1"/>
  <c r="K81" i="1" l="1"/>
  <c r="I81" i="1" s="1"/>
  <c r="L81" i="1" s="1"/>
  <c r="R82" i="1"/>
  <c r="G81" i="1"/>
  <c r="H81" i="1"/>
  <c r="N81" i="1" l="1"/>
  <c r="E81" i="1" s="1"/>
  <c r="Q82" i="1"/>
  <c r="S82" i="1" s="1"/>
  <c r="J82" i="1" s="1"/>
  <c r="R83" i="1" s="1"/>
  <c r="M82" i="1" l="1"/>
  <c r="D82" i="1" s="1"/>
  <c r="F82" i="1" s="1"/>
  <c r="K82" i="1"/>
  <c r="I82" i="1" s="1"/>
  <c r="H82" i="1" l="1"/>
  <c r="G82" i="1"/>
  <c r="N82" i="1"/>
  <c r="E82" i="1" s="1"/>
  <c r="L82" i="1"/>
  <c r="Q83" i="1"/>
  <c r="S83" i="1" s="1"/>
  <c r="J83" i="1" s="1"/>
  <c r="R84" i="1" l="1"/>
  <c r="K83" i="1"/>
  <c r="M83" i="1"/>
  <c r="D83" i="1" s="1"/>
  <c r="F83" i="1" s="1"/>
  <c r="G83" i="1" l="1"/>
  <c r="H83" i="1"/>
  <c r="I83" i="1"/>
  <c r="N83" i="1"/>
  <c r="E83" i="1" s="1"/>
  <c r="L83" i="1" l="1"/>
  <c r="Q84" i="1"/>
  <c r="S84" i="1" s="1"/>
  <c r="J84" i="1" s="1"/>
  <c r="R85" i="1" l="1"/>
  <c r="M84" i="1"/>
  <c r="D84" i="1" s="1"/>
  <c r="F84" i="1" s="1"/>
  <c r="K84" i="1"/>
  <c r="G84" i="1" l="1"/>
  <c r="H84" i="1"/>
  <c r="N84" i="1"/>
  <c r="E84" i="1" s="1"/>
  <c r="I84" i="1"/>
  <c r="L84" i="1" l="1"/>
  <c r="Q85" i="1"/>
  <c r="S85" i="1" s="1"/>
  <c r="J85" i="1" s="1"/>
  <c r="M85" i="1" l="1"/>
  <c r="D85" i="1" s="1"/>
  <c r="F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R87" i="1"/>
  <c r="M86" i="1"/>
  <c r="D86" i="1" s="1"/>
  <c r="F86" i="1" s="1"/>
  <c r="G86" i="1" l="1"/>
  <c r="H86" i="1"/>
  <c r="I86" i="1"/>
  <c r="L86" i="1" s="1"/>
  <c r="N86" i="1"/>
  <c r="E86" i="1" s="1"/>
  <c r="Q87" i="1" l="1"/>
  <c r="S87" i="1" s="1"/>
  <c r="J87" i="1" s="1"/>
  <c r="K87" i="1" l="1"/>
  <c r="M87" i="1"/>
  <c r="D87" i="1" s="1"/>
  <c r="F87" i="1" s="1"/>
  <c r="R88" i="1"/>
  <c r="G87" i="1" l="1"/>
  <c r="H87" i="1"/>
  <c r="I87" i="1"/>
  <c r="L87" i="1" s="1"/>
  <c r="N87" i="1"/>
  <c r="E87" i="1" s="1"/>
  <c r="Q88" i="1" l="1"/>
  <c r="S88" i="1" s="1"/>
  <c r="J88" i="1" s="1"/>
  <c r="M88" i="1" s="1"/>
  <c r="D88" i="1" s="1"/>
  <c r="F88" i="1" s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R90" i="1" l="1"/>
  <c r="M89" i="1"/>
  <c r="D89" i="1" s="1"/>
  <c r="F89" i="1" s="1"/>
  <c r="K89" i="1"/>
  <c r="N89" i="1" l="1"/>
  <c r="E89" i="1" s="1"/>
  <c r="I89" i="1"/>
  <c r="G89" i="1"/>
  <c r="H89" i="1"/>
  <c r="L89" i="1" l="1"/>
  <c r="Q90" i="1"/>
  <c r="S90" i="1" s="1"/>
  <c r="J90" i="1" s="1"/>
  <c r="K90" i="1" l="1"/>
  <c r="R91" i="1"/>
  <c r="M90" i="1"/>
  <c r="D90" i="1" s="1"/>
  <c r="F90" i="1" s="1"/>
  <c r="H90" i="1" l="1"/>
  <c r="G90" i="1"/>
  <c r="I90" i="1"/>
  <c r="L90" i="1" s="1"/>
  <c r="N90" i="1"/>
  <c r="E90" i="1" s="1"/>
  <c r="Q91" i="1" l="1"/>
  <c r="S91" i="1" s="1"/>
  <c r="J91" i="1" s="1"/>
  <c r="K91" i="1" l="1"/>
  <c r="R92" i="1"/>
  <c r="M91" i="1"/>
  <c r="D91" i="1" s="1"/>
  <c r="F91" i="1" s="1"/>
  <c r="H91" i="1" l="1"/>
  <c r="G91" i="1"/>
  <c r="I91" i="1"/>
  <c r="L91" i="1" s="1"/>
  <c r="N91" i="1"/>
  <c r="E91" i="1" s="1"/>
  <c r="Q92" i="1" l="1"/>
  <c r="S92" i="1" s="1"/>
  <c r="J92" i="1" s="1"/>
  <c r="R93" i="1" l="1"/>
  <c r="K92" i="1"/>
  <c r="M92" i="1"/>
  <c r="D92" i="1" s="1"/>
  <c r="F92" i="1" s="1"/>
  <c r="N92" i="1" l="1"/>
  <c r="E92" i="1" s="1"/>
  <c r="I92" i="1"/>
  <c r="H92" i="1"/>
  <c r="G92" i="1"/>
  <c r="L92" i="1" l="1"/>
  <c r="Q93" i="1"/>
  <c r="S93" i="1" s="1"/>
  <c r="J93" i="1" s="1"/>
  <c r="M93" i="1" l="1"/>
  <c r="D93" i="1" s="1"/>
  <c r="F93" i="1" s="1"/>
  <c r="R94" i="1"/>
  <c r="K93" i="1"/>
  <c r="N93" i="1" l="1"/>
  <c r="E93" i="1" s="1"/>
  <c r="I93" i="1"/>
  <c r="G93" i="1"/>
  <c r="H93" i="1"/>
  <c r="L93" i="1" l="1"/>
  <c r="Q94" i="1"/>
  <c r="S94" i="1" s="1"/>
  <c r="J94" i="1" s="1"/>
  <c r="M94" i="1" l="1"/>
  <c r="D94" i="1" s="1"/>
  <c r="F94" i="1" s="1"/>
  <c r="K94" i="1"/>
  <c r="R95" i="1"/>
  <c r="I94" i="1" l="1"/>
  <c r="N94" i="1"/>
  <c r="E94" i="1" s="1"/>
  <c r="H94" i="1"/>
  <c r="G94" i="1"/>
  <c r="L94" i="1" l="1"/>
  <c r="Q95" i="1"/>
  <c r="S95" i="1" s="1"/>
  <c r="J95" i="1" s="1"/>
  <c r="R96" i="1" l="1"/>
  <c r="K95" i="1"/>
  <c r="M95" i="1"/>
  <c r="D95" i="1" s="1"/>
  <c r="F95" i="1" s="1"/>
  <c r="I95" i="1" l="1"/>
  <c r="N95" i="1"/>
  <c r="E95" i="1" s="1"/>
  <c r="H95" i="1"/>
  <c r="G95" i="1"/>
  <c r="L95" i="1" l="1"/>
  <c r="Q96" i="1"/>
  <c r="S96" i="1" s="1"/>
  <c r="J96" i="1" s="1"/>
  <c r="K96" i="1" l="1"/>
  <c r="R97" i="1"/>
  <c r="M96" i="1"/>
  <c r="D96" i="1" s="1"/>
  <c r="F96" i="1" s="1"/>
  <c r="H96" i="1" l="1"/>
  <c r="G96" i="1"/>
  <c r="I96" i="1"/>
  <c r="N96" i="1"/>
  <c r="E96" i="1" s="1"/>
  <c r="L96" i="1" l="1"/>
  <c r="Q97" i="1"/>
  <c r="S97" i="1" s="1"/>
  <c r="J97" i="1" s="1"/>
  <c r="R98" i="1" l="1"/>
  <c r="M97" i="1"/>
  <c r="D97" i="1" s="1"/>
  <c r="F97" i="1" s="1"/>
  <c r="K97" i="1"/>
  <c r="N97" i="1" l="1"/>
  <c r="E97" i="1" s="1"/>
  <c r="I97" i="1"/>
  <c r="L97" i="1" s="1"/>
  <c r="G97" i="1"/>
  <c r="H97" i="1"/>
  <c r="Q98" i="1" l="1"/>
  <c r="S98" i="1" s="1"/>
  <c r="J98" i="1" s="1"/>
  <c r="R99" i="1" l="1"/>
  <c r="K98" i="1"/>
  <c r="M98" i="1"/>
  <c r="D98" i="1" s="1"/>
  <c r="F98" i="1" s="1"/>
  <c r="H98" i="1" l="1"/>
  <c r="G98" i="1"/>
  <c r="I98" i="1"/>
  <c r="N98" i="1"/>
  <c r="E98" i="1" s="1"/>
  <c r="L98" i="1" l="1"/>
  <c r="Q99" i="1"/>
  <c r="S99" i="1" s="1"/>
  <c r="J99" i="1" s="1"/>
  <c r="M99" i="1" l="1"/>
  <c r="D99" i="1" s="1"/>
  <c r="F99" i="1" s="1"/>
  <c r="R100" i="1"/>
  <c r="K99" i="1"/>
  <c r="I99" i="1" l="1"/>
  <c r="N99" i="1"/>
  <c r="E99" i="1" s="1"/>
  <c r="G99" i="1"/>
  <c r="H99" i="1"/>
  <c r="L99" i="1" l="1"/>
  <c r="Q100" i="1"/>
  <c r="S100" i="1" s="1"/>
  <c r="J100" i="1" s="1"/>
  <c r="R101" i="1" l="1"/>
  <c r="M100" i="1"/>
  <c r="D100" i="1" s="1"/>
  <c r="F100" i="1" s="1"/>
  <c r="K100" i="1"/>
  <c r="G100" i="1" l="1"/>
  <c r="H100" i="1"/>
  <c r="N100" i="1"/>
  <c r="E100" i="1" s="1"/>
  <c r="I100" i="1"/>
  <c r="L100" i="1" l="1"/>
  <c r="Q101" i="1"/>
  <c r="S101" i="1" s="1"/>
  <c r="J101" i="1" s="1"/>
  <c r="R102" i="1" l="1"/>
  <c r="M101" i="1"/>
  <c r="D101" i="1" s="1"/>
  <c r="F101" i="1" s="1"/>
  <c r="K101" i="1"/>
  <c r="G101" i="1" l="1"/>
  <c r="H101" i="1"/>
  <c r="N101" i="1"/>
  <c r="E101" i="1" s="1"/>
  <c r="I101" i="1"/>
  <c r="L101" i="1" l="1"/>
  <c r="Q102" i="1"/>
  <c r="S102" i="1" s="1"/>
  <c r="J102" i="1" s="1"/>
  <c r="K102" i="1" l="1"/>
  <c r="M102" i="1"/>
  <c r="D102" i="1" s="1"/>
  <c r="F102" i="1" s="1"/>
  <c r="R103" i="1"/>
  <c r="H102" i="1" l="1"/>
  <c r="G102" i="1"/>
  <c r="I102" i="1"/>
  <c r="N102" i="1"/>
  <c r="E102" i="1" s="1"/>
  <c r="L102" i="1" l="1"/>
  <c r="Q103" i="1"/>
  <c r="S103" i="1" s="1"/>
  <c r="J103" i="1" s="1"/>
  <c r="M103" i="1" l="1"/>
  <c r="D103" i="1" s="1"/>
  <c r="F103" i="1" s="1"/>
  <c r="R104" i="1"/>
  <c r="K103" i="1"/>
  <c r="N103" i="1" l="1"/>
  <c r="E103" i="1" s="1"/>
  <c r="I103" i="1"/>
  <c r="L103" i="1" s="1"/>
  <c r="H103" i="1"/>
  <c r="G103" i="1"/>
  <c r="Q104" i="1" l="1"/>
  <c r="S104" i="1" s="1"/>
  <c r="J104" i="1" s="1"/>
  <c r="K104" i="1" l="1"/>
  <c r="R105" i="1"/>
  <c r="M104" i="1"/>
  <c r="D104" i="1" s="1"/>
  <c r="F104" i="1" s="1"/>
  <c r="H104" i="1" l="1"/>
  <c r="G104" i="1"/>
  <c r="I104" i="1"/>
  <c r="N104" i="1"/>
  <c r="E104" i="1" s="1"/>
  <c r="L104" i="1" l="1"/>
  <c r="Q105" i="1"/>
  <c r="S105" i="1" s="1"/>
  <c r="J105" i="1" s="1"/>
  <c r="R106" i="1" l="1"/>
  <c r="K105" i="1"/>
  <c r="M105" i="1"/>
  <c r="D105" i="1" s="1"/>
  <c r="F105" i="1" s="1"/>
  <c r="I105" i="1" l="1"/>
  <c r="L105" i="1" s="1"/>
  <c r="N105" i="1"/>
  <c r="E105" i="1" s="1"/>
  <c r="H105" i="1"/>
  <c r="G105" i="1"/>
  <c r="Q106" i="1" l="1"/>
  <c r="S106" i="1" s="1"/>
  <c r="J106" i="1" s="1"/>
  <c r="M106" i="1" s="1"/>
  <c r="D106" i="1" s="1"/>
  <c r="F106" i="1" s="1"/>
  <c r="H106" i="1" l="1"/>
  <c r="K106" i="1"/>
  <c r="G106" i="1"/>
  <c r="R107" i="1"/>
  <c r="I106" i="1" l="1"/>
  <c r="N106" i="1"/>
  <c r="E106" i="1" s="1"/>
  <c r="L106" i="1" l="1"/>
  <c r="Q107" i="1"/>
  <c r="S107" i="1" s="1"/>
  <c r="J107" i="1" s="1"/>
  <c r="R108" i="1" l="1"/>
  <c r="M107" i="1"/>
  <c r="D107" i="1" s="1"/>
  <c r="F107" i="1" s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s="1"/>
  <c r="I108" i="1" s="1"/>
  <c r="L108" i="1" s="1"/>
  <c r="N108" i="1" l="1"/>
  <c r="E108" i="1" s="1"/>
  <c r="M108" i="1"/>
  <c r="D108" i="1" s="1"/>
  <c r="F108" i="1" s="1"/>
  <c r="R109" i="1"/>
  <c r="Q109" i="1"/>
  <c r="H108" i="1" l="1"/>
  <c r="S109" i="1"/>
  <c r="J109" i="1" s="1"/>
  <c r="M109" i="1" s="1"/>
  <c r="D109" i="1" s="1"/>
  <c r="F109" i="1" s="1"/>
  <c r="G108" i="1"/>
  <c r="H109" i="1" l="1"/>
  <c r="R110" i="1"/>
  <c r="K109" i="1"/>
  <c r="I109" i="1" s="1"/>
  <c r="L109" i="1" s="1"/>
  <c r="G109" i="1"/>
  <c r="Q110" i="1" l="1"/>
  <c r="S110" i="1" s="1"/>
  <c r="J110" i="1" s="1"/>
  <c r="K110" i="1" s="1"/>
  <c r="N109" i="1"/>
  <c r="E109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R112" i="1"/>
  <c r="M111" i="1"/>
  <c r="D111" i="1" s="1"/>
  <c r="F111" i="1" s="1"/>
  <c r="G111" i="1" l="1"/>
  <c r="H111" i="1"/>
  <c r="N111" i="1"/>
  <c r="E111" i="1" s="1"/>
  <c r="I111" i="1"/>
  <c r="L111" i="1" s="1"/>
  <c r="Q112" i="1" l="1"/>
  <c r="S112" i="1" s="1"/>
  <c r="J112" i="1" s="1"/>
  <c r="M112" i="1" l="1"/>
  <c r="D112" i="1" s="1"/>
  <c r="F112" i="1" s="1"/>
  <c r="R113" i="1"/>
  <c r="K112" i="1"/>
  <c r="I112" i="1" l="1"/>
  <c r="L112" i="1" s="1"/>
  <c r="N112" i="1"/>
  <c r="E112" i="1" s="1"/>
  <c r="G112" i="1"/>
  <c r="H112" i="1"/>
  <c r="Q113" i="1" l="1"/>
  <c r="S113" i="1" s="1"/>
  <c r="J113" i="1" s="1"/>
  <c r="R114" i="1" l="1"/>
  <c r="M113" i="1"/>
  <c r="D113" i="1" s="1"/>
  <c r="F113" i="1" s="1"/>
  <c r="K113" i="1"/>
  <c r="N113" i="1" l="1"/>
  <c r="E113" i="1" s="1"/>
  <c r="I113" i="1"/>
  <c r="L113" i="1" s="1"/>
  <c r="G113" i="1"/>
  <c r="H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I114" i="1"/>
  <c r="L114" i="1" s="1"/>
  <c r="N114" i="1"/>
  <c r="E114" i="1" s="1"/>
  <c r="Q115" i="1" l="1"/>
  <c r="S115" i="1" s="1"/>
  <c r="J115" i="1" s="1"/>
  <c r="K115" i="1" l="1"/>
  <c r="M115" i="1"/>
  <c r="D115" i="1" s="1"/>
  <c r="F115" i="1" s="1"/>
  <c r="R116" i="1"/>
  <c r="N115" i="1" l="1"/>
  <c r="E115" i="1" s="1"/>
  <c r="I115" i="1"/>
  <c r="L115" i="1" s="1"/>
  <c r="G115" i="1"/>
  <c r="H115" i="1"/>
  <c r="Q116" i="1" l="1"/>
  <c r="S116" i="1" s="1"/>
  <c r="J116" i="1" s="1"/>
  <c r="M116" i="1" l="1"/>
  <c r="D116" i="1" s="1"/>
  <c r="F116" i="1" s="1"/>
  <c r="R117" i="1"/>
  <c r="K116" i="1"/>
  <c r="I116" i="1" l="1"/>
  <c r="L116" i="1" s="1"/>
  <c r="N116" i="1"/>
  <c r="E116" i="1" s="1"/>
  <c r="H116" i="1"/>
  <c r="G116" i="1"/>
  <c r="Q117" i="1" l="1"/>
  <c r="S117" i="1" s="1"/>
  <c r="J117" i="1" s="1"/>
  <c r="R118" i="1" l="1"/>
  <c r="M117" i="1"/>
  <c r="D117" i="1" s="1"/>
  <c r="F117" i="1" s="1"/>
  <c r="K117" i="1"/>
  <c r="I117" i="1" l="1"/>
  <c r="L117" i="1" s="1"/>
  <c r="N117" i="1"/>
  <c r="E117" i="1" s="1"/>
  <c r="G117" i="1"/>
  <c r="H117" i="1"/>
  <c r="Q118" i="1" l="1"/>
  <c r="S118" i="1" s="1"/>
  <c r="J118" i="1" s="1"/>
  <c r="M118" i="1" s="1"/>
  <c r="D118" i="1" s="1"/>
  <c r="F118" i="1" s="1"/>
  <c r="K118" i="1" l="1"/>
  <c r="N118" i="1" s="1"/>
  <c r="E118" i="1" s="1"/>
  <c r="R119" i="1"/>
  <c r="H118" i="1"/>
  <c r="G118" i="1"/>
  <c r="I118" i="1" l="1"/>
  <c r="L118" i="1" s="1"/>
  <c r="Q119" i="1" l="1"/>
  <c r="S119" i="1" s="1"/>
  <c r="J119" i="1" s="1"/>
  <c r="K119" i="1" s="1"/>
  <c r="M119" i="1" l="1"/>
  <c r="D119" i="1" s="1"/>
  <c r="F119" i="1" s="1"/>
  <c r="R120" i="1"/>
  <c r="I119" i="1"/>
  <c r="L119" i="1" s="1"/>
  <c r="N119" i="1"/>
  <c r="E119" i="1" s="1"/>
  <c r="G119" i="1" l="1"/>
  <c r="H119" i="1"/>
  <c r="Q120" i="1"/>
  <c r="S120" i="1" s="1"/>
  <c r="J120" i="1" s="1"/>
  <c r="R121" i="1" l="1"/>
  <c r="M120" i="1"/>
  <c r="D120" i="1" s="1"/>
  <c r="F120" i="1" s="1"/>
  <c r="K120" i="1"/>
  <c r="G120" i="1" l="1"/>
  <c r="H120" i="1"/>
  <c r="N120" i="1"/>
  <c r="E120" i="1" s="1"/>
  <c r="I120" i="1"/>
  <c r="L120" i="1" s="1"/>
  <c r="Q121" i="1" l="1"/>
  <c r="S121" i="1" s="1"/>
  <c r="J121" i="1" s="1"/>
  <c r="R122" i="1" l="1"/>
  <c r="M121" i="1"/>
  <c r="D121" i="1" s="1"/>
  <c r="F121" i="1" s="1"/>
  <c r="K121" i="1"/>
  <c r="G121" i="1" l="1"/>
  <c r="H121" i="1"/>
  <c r="I121" i="1"/>
  <c r="L121" i="1" s="1"/>
  <c r="N121" i="1"/>
  <c r="E121" i="1" s="1"/>
  <c r="Q122" i="1" l="1"/>
  <c r="S122" i="1" s="1"/>
  <c r="J122" i="1" s="1"/>
  <c r="M122" i="1" l="1"/>
  <c r="D122" i="1" s="1"/>
  <c r="F122" i="1" s="1"/>
  <c r="K122" i="1"/>
  <c r="R123" i="1"/>
  <c r="I122" i="1" l="1"/>
  <c r="L122" i="1" s="1"/>
  <c r="N122" i="1"/>
  <c r="E122" i="1" s="1"/>
  <c r="G122" i="1"/>
  <c r="H122" i="1"/>
  <c r="Q123" i="1" l="1"/>
  <c r="S123" i="1" s="1"/>
  <c r="J123" i="1" s="1"/>
  <c r="K123" i="1" l="1"/>
  <c r="R124" i="1"/>
  <c r="M123" i="1"/>
  <c r="D123" i="1" s="1"/>
  <c r="F123" i="1" s="1"/>
  <c r="H123" i="1" l="1"/>
  <c r="G123" i="1"/>
  <c r="N123" i="1"/>
  <c r="E123" i="1" s="1"/>
  <c r="I123" i="1"/>
  <c r="L123" i="1" s="1"/>
  <c r="Q124" i="1" l="1"/>
  <c r="S124" i="1" s="1"/>
  <c r="J124" i="1" s="1"/>
  <c r="K124" i="1" l="1"/>
  <c r="R125" i="1"/>
  <c r="M124" i="1"/>
  <c r="D124" i="1" s="1"/>
  <c r="F124" i="1" s="1"/>
  <c r="I124" i="1" l="1"/>
  <c r="L124" i="1" s="1"/>
  <c r="N124" i="1"/>
  <c r="E124" i="1" s="1"/>
  <c r="G124" i="1"/>
  <c r="H124" i="1"/>
  <c r="Q125" i="1" l="1"/>
  <c r="S125" i="1" s="1"/>
  <c r="J125" i="1" s="1"/>
  <c r="K125" i="1" l="1"/>
  <c r="M125" i="1"/>
  <c r="D125" i="1" s="1"/>
  <c r="F125" i="1" s="1"/>
  <c r="R126" i="1"/>
  <c r="G125" i="1" l="1"/>
  <c r="H125" i="1"/>
  <c r="N125" i="1"/>
  <c r="E125" i="1" s="1"/>
  <c r="I125" i="1"/>
  <c r="L125" i="1" s="1"/>
  <c r="Q126" i="1" l="1"/>
  <c r="S126" i="1" s="1"/>
  <c r="J126" i="1" s="1"/>
  <c r="M126" i="1" l="1"/>
  <c r="D126" i="1" s="1"/>
  <c r="F126" i="1" s="1"/>
  <c r="K126" i="1"/>
  <c r="R127" i="1"/>
  <c r="I126" i="1" l="1"/>
  <c r="L126" i="1" s="1"/>
  <c r="N126" i="1"/>
  <c r="E126" i="1" s="1"/>
  <c r="G126" i="1"/>
  <c r="H126" i="1"/>
  <c r="Q127" i="1" l="1"/>
  <c r="S127" i="1" s="1"/>
  <c r="J127" i="1" s="1"/>
  <c r="M127" i="1" s="1"/>
  <c r="D127" i="1" s="1"/>
  <c r="F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F128" i="1" s="1"/>
  <c r="R129" i="1"/>
  <c r="N128" i="1"/>
  <c r="E128" i="1" s="1"/>
  <c r="I128" i="1"/>
  <c r="L128" i="1" s="1"/>
  <c r="H128" i="1" l="1"/>
  <c r="G128" i="1"/>
  <c r="Q129" i="1"/>
  <c r="S129" i="1" s="1"/>
  <c r="J129" i="1" s="1"/>
  <c r="M129" i="1" l="1"/>
  <c r="D129" i="1" s="1"/>
  <c r="F129" i="1" s="1"/>
  <c r="R130" i="1"/>
  <c r="K129" i="1"/>
  <c r="I129" i="1" l="1"/>
  <c r="L129" i="1" s="1"/>
  <c r="N129" i="1"/>
  <c r="E129" i="1" s="1"/>
  <c r="G129" i="1"/>
  <c r="H129" i="1"/>
  <c r="Q130" i="1" l="1"/>
  <c r="S130" i="1" s="1"/>
  <c r="J130" i="1" s="1"/>
  <c r="R131" i="1" s="1"/>
  <c r="K130" i="1" l="1"/>
  <c r="I130" i="1" s="1"/>
  <c r="L130" i="1" s="1"/>
  <c r="M130" i="1"/>
  <c r="D130" i="1" s="1"/>
  <c r="F130" i="1" s="1"/>
  <c r="H130" i="1" l="1"/>
  <c r="N130" i="1"/>
  <c r="E130" i="1" s="1"/>
  <c r="G130" i="1"/>
  <c r="Q131" i="1"/>
  <c r="S131" i="1" s="1"/>
  <c r="J131" i="1" s="1"/>
  <c r="K131" i="1" l="1"/>
  <c r="R132" i="1"/>
  <c r="M131" i="1"/>
  <c r="D131" i="1" s="1"/>
  <c r="F131" i="1" s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F132" i="1" s="1"/>
  <c r="G132" i="1" l="1"/>
  <c r="H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F133" i="1" s="1"/>
  <c r="K133" i="1"/>
  <c r="N133" i="1" l="1"/>
  <c r="E133" i="1" s="1"/>
  <c r="I133" i="1"/>
  <c r="L133" i="1" s="1"/>
  <c r="G133" i="1"/>
  <c r="H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K135" i="1" l="1"/>
  <c r="M135" i="1"/>
  <c r="D135" i="1" s="1"/>
  <c r="F135" i="1" s="1"/>
  <c r="R136" i="1"/>
  <c r="I135" i="1" l="1"/>
  <c r="L135" i="1" s="1"/>
  <c r="N135" i="1"/>
  <c r="E135" i="1" s="1"/>
  <c r="H135" i="1"/>
  <c r="G135" i="1"/>
  <c r="Q136" i="1" l="1"/>
  <c r="S136" i="1" s="1"/>
  <c r="J136" i="1" s="1"/>
  <c r="K136" i="1" s="1"/>
  <c r="R137" i="1" l="1"/>
  <c r="M136" i="1"/>
  <c r="D136" i="1" s="1"/>
  <c r="F136" i="1" s="1"/>
  <c r="I136" i="1"/>
  <c r="L136" i="1" s="1"/>
  <c r="N136" i="1"/>
  <c r="E136" i="1" s="1"/>
  <c r="G136" i="1" l="1"/>
  <c r="H136" i="1"/>
  <c r="Q137" i="1"/>
  <c r="S137" i="1" s="1"/>
  <c r="J137" i="1" s="1"/>
  <c r="M137" i="1" l="1"/>
  <c r="D137" i="1" s="1"/>
  <c r="F137" i="1" s="1"/>
  <c r="R138" i="1"/>
  <c r="K137" i="1"/>
  <c r="I137" i="1" l="1"/>
  <c r="L137" i="1" s="1"/>
  <c r="N137" i="1"/>
  <c r="E137" i="1" s="1"/>
  <c r="G137" i="1"/>
  <c r="H137" i="1"/>
  <c r="Q138" i="1" l="1"/>
  <c r="S138" i="1" s="1"/>
  <c r="J138" i="1" s="1"/>
  <c r="M138" i="1" l="1"/>
  <c r="D138" i="1" s="1"/>
  <c r="F138" i="1" s="1"/>
  <c r="R139" i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H139" i="1"/>
  <c r="G139" i="1"/>
  <c r="Q140" i="1" l="1"/>
  <c r="S140" i="1" s="1"/>
  <c r="J140" i="1" s="1"/>
  <c r="K140" i="1" l="1"/>
  <c r="R141" i="1"/>
  <c r="M140" i="1"/>
  <c r="D140" i="1" s="1"/>
  <c r="F140" i="1" s="1"/>
  <c r="N140" i="1" l="1"/>
  <c r="E140" i="1" s="1"/>
  <c r="I140" i="1"/>
  <c r="L140" i="1" s="1"/>
  <c r="H140" i="1"/>
  <c r="G140" i="1"/>
  <c r="Q141" i="1" l="1"/>
  <c r="S141" i="1" s="1"/>
  <c r="J141" i="1" s="1"/>
  <c r="R142" i="1" l="1"/>
  <c r="M141" i="1"/>
  <c r="D141" i="1" s="1"/>
  <c r="F141" i="1" s="1"/>
  <c r="K141" i="1"/>
  <c r="H141" i="1" l="1"/>
  <c r="G141" i="1"/>
  <c r="N141" i="1"/>
  <c r="E141" i="1" s="1"/>
  <c r="I141" i="1"/>
  <c r="L141" i="1" s="1"/>
  <c r="Q142" i="1" l="1"/>
  <c r="S142" i="1" s="1"/>
  <c r="J142" i="1" s="1"/>
  <c r="R143" i="1" l="1"/>
  <c r="M142" i="1"/>
  <c r="D142" i="1" s="1"/>
  <c r="F142" i="1" s="1"/>
  <c r="K142" i="1"/>
  <c r="I142" i="1" l="1"/>
  <c r="L142" i="1" s="1"/>
  <c r="N142" i="1"/>
  <c r="E142" i="1" s="1"/>
  <c r="G142" i="1"/>
  <c r="H142" i="1"/>
  <c r="Q143" i="1" l="1"/>
  <c r="S143" i="1" s="1"/>
  <c r="J143" i="1" s="1"/>
  <c r="K143" i="1" l="1"/>
  <c r="R144" i="1"/>
  <c r="M143" i="1"/>
  <c r="D143" i="1" s="1"/>
  <c r="F143" i="1" s="1"/>
  <c r="N143" i="1" l="1"/>
  <c r="E143" i="1" s="1"/>
  <c r="I143" i="1"/>
  <c r="L143" i="1" s="1"/>
  <c r="G143" i="1"/>
  <c r="H143" i="1"/>
  <c r="Q144" i="1" l="1"/>
  <c r="S144" i="1" s="1"/>
  <c r="J144" i="1" s="1"/>
  <c r="M144" i="1" l="1"/>
  <c r="D144" i="1" s="1"/>
  <c r="F144" i="1" s="1"/>
  <c r="K144" i="1"/>
  <c r="R145" i="1"/>
  <c r="N144" i="1" l="1"/>
  <c r="E144" i="1" s="1"/>
  <c r="I144" i="1"/>
  <c r="L144" i="1" s="1"/>
  <c r="H144" i="1"/>
  <c r="G144" i="1"/>
  <c r="Q145" i="1" l="1"/>
  <c r="S145" i="1" s="1"/>
  <c r="J145" i="1" s="1"/>
  <c r="R146" i="1" l="1"/>
  <c r="M145" i="1"/>
  <c r="D145" i="1" s="1"/>
  <c r="F145" i="1" s="1"/>
  <c r="K145" i="1"/>
  <c r="I145" i="1" l="1"/>
  <c r="L145" i="1" s="1"/>
  <c r="N145" i="1"/>
  <c r="E145" i="1" s="1"/>
  <c r="H145" i="1"/>
  <c r="G145" i="1"/>
  <c r="Q146" i="1" l="1"/>
  <c r="S146" i="1" s="1"/>
  <c r="J146" i="1" s="1"/>
  <c r="K146" i="1" l="1"/>
  <c r="R147" i="1"/>
  <c r="M146" i="1"/>
  <c r="D146" i="1" s="1"/>
  <c r="F146" i="1" s="1"/>
  <c r="I146" i="1" l="1"/>
  <c r="L146" i="1" s="1"/>
  <c r="N146" i="1"/>
  <c r="E146" i="1" s="1"/>
  <c r="H146" i="1"/>
  <c r="G146" i="1"/>
  <c r="Q147" i="1" l="1"/>
  <c r="S147" i="1" s="1"/>
  <c r="J147" i="1" s="1"/>
  <c r="K147" i="1" l="1"/>
  <c r="M147" i="1"/>
  <c r="D147" i="1" s="1"/>
  <c r="F147" i="1" s="1"/>
  <c r="R148" i="1"/>
  <c r="G147" i="1" l="1"/>
  <c r="H147" i="1"/>
  <c r="N147" i="1"/>
  <c r="E147" i="1" s="1"/>
  <c r="I147" i="1"/>
  <c r="L147" i="1" s="1"/>
  <c r="Q148" i="1" l="1"/>
  <c r="S148" i="1" s="1"/>
  <c r="J148" i="1" s="1"/>
  <c r="K148" i="1" l="1"/>
  <c r="R149" i="1"/>
  <c r="M148" i="1"/>
  <c r="D148" i="1" s="1"/>
  <c r="F148" i="1" s="1"/>
  <c r="H148" i="1" l="1"/>
  <c r="G148" i="1"/>
  <c r="N148" i="1"/>
  <c r="E148" i="1" s="1"/>
  <c r="I148" i="1"/>
  <c r="L148" i="1" s="1"/>
  <c r="Q149" i="1" l="1"/>
  <c r="S149" i="1" s="1"/>
  <c r="J149" i="1" s="1"/>
  <c r="M149" i="1" s="1"/>
  <c r="D149" i="1" s="1"/>
  <c r="F149" i="1" s="1"/>
  <c r="K149" i="1" l="1"/>
  <c r="N149" i="1" s="1"/>
  <c r="E149" i="1" s="1"/>
  <c r="R150" i="1"/>
  <c r="H149" i="1"/>
  <c r="G149" i="1"/>
  <c r="I149" i="1" l="1"/>
  <c r="L149" i="1" s="1"/>
  <c r="Q150" i="1" l="1"/>
  <c r="S150" i="1" s="1"/>
  <c r="J150" i="1" s="1"/>
  <c r="R151" i="1" s="1"/>
  <c r="M150" i="1" l="1"/>
  <c r="D150" i="1" s="1"/>
  <c r="F150" i="1" s="1"/>
  <c r="K150" i="1"/>
  <c r="I150" i="1" s="1"/>
  <c r="L150" i="1" s="1"/>
  <c r="H150" i="1" l="1"/>
  <c r="G150" i="1"/>
  <c r="N150" i="1"/>
  <c r="E150" i="1" s="1"/>
  <c r="Q151" i="1"/>
  <c r="S151" i="1" s="1"/>
  <c r="J151" i="1" s="1"/>
  <c r="K151" i="1" l="1"/>
  <c r="R152" i="1"/>
  <c r="M151" i="1"/>
  <c r="D151" i="1" s="1"/>
  <c r="F151" i="1" s="1"/>
  <c r="G151" i="1" l="1"/>
  <c r="H151" i="1"/>
  <c r="I151" i="1"/>
  <c r="L151" i="1" s="1"/>
  <c r="N151" i="1"/>
  <c r="E151" i="1" s="1"/>
  <c r="Q152" i="1" l="1"/>
  <c r="S152" i="1" s="1"/>
  <c r="J152" i="1" s="1"/>
  <c r="M152" i="1" s="1"/>
  <c r="D152" i="1" s="1"/>
  <c r="F152" i="1" s="1"/>
  <c r="R153" i="1" l="1"/>
  <c r="K152" i="1"/>
  <c r="I152" i="1" s="1"/>
  <c r="L152" i="1" s="1"/>
  <c r="H152" i="1"/>
  <c r="G152" i="1"/>
  <c r="N152" i="1" l="1"/>
  <c r="E152" i="1" s="1"/>
  <c r="Q153" i="1"/>
  <c r="S153" i="1" s="1"/>
  <c r="J153" i="1" s="1"/>
  <c r="R154" i="1" s="1"/>
  <c r="K153" i="1" l="1"/>
  <c r="N153" i="1" s="1"/>
  <c r="E153" i="1" s="1"/>
  <c r="M153" i="1"/>
  <c r="D153" i="1" s="1"/>
  <c r="F153" i="1" s="1"/>
  <c r="G153" i="1" l="1"/>
  <c r="H153" i="1"/>
  <c r="I153" i="1"/>
  <c r="L153" i="1" s="1"/>
  <c r="Q154" i="1" l="1"/>
  <c r="S154" i="1" s="1"/>
  <c r="J154" i="1" s="1"/>
  <c r="R155" i="1" s="1"/>
  <c r="M154" i="1" l="1"/>
  <c r="D154" i="1" s="1"/>
  <c r="F154" i="1" s="1"/>
  <c r="K154" i="1"/>
  <c r="I154" i="1" s="1"/>
  <c r="L154" i="1" s="1"/>
  <c r="G154" i="1" l="1"/>
  <c r="Q155" i="1"/>
  <c r="S155" i="1" s="1"/>
  <c r="J155" i="1" s="1"/>
  <c r="R156" i="1" s="1"/>
  <c r="H154" i="1"/>
  <c r="N154" i="1"/>
  <c r="E154" i="1" s="1"/>
  <c r="M155" i="1" l="1"/>
  <c r="D155" i="1" s="1"/>
  <c r="F155" i="1" s="1"/>
  <c r="K155" i="1"/>
  <c r="I155" i="1" s="1"/>
  <c r="L155" i="1" s="1"/>
  <c r="G155" i="1" l="1"/>
  <c r="H155" i="1"/>
  <c r="N155" i="1"/>
  <c r="E155" i="1" s="1"/>
  <c r="Q156" i="1"/>
  <c r="S156" i="1" s="1"/>
  <c r="J156" i="1" s="1"/>
  <c r="R157" i="1" l="1"/>
  <c r="K156" i="1"/>
  <c r="M156" i="1"/>
  <c r="D156" i="1" s="1"/>
  <c r="F156" i="1" s="1"/>
  <c r="G156" i="1" l="1"/>
  <c r="H156" i="1"/>
  <c r="I156" i="1"/>
  <c r="L156" i="1" s="1"/>
  <c r="N156" i="1"/>
  <c r="E156" i="1" s="1"/>
  <c r="Q157" i="1" l="1"/>
  <c r="S157" i="1" s="1"/>
  <c r="J157" i="1" s="1"/>
  <c r="R158" i="1" l="1"/>
  <c r="M157" i="1"/>
  <c r="D157" i="1" s="1"/>
  <c r="F157" i="1" s="1"/>
  <c r="K157" i="1"/>
  <c r="I157" i="1" l="1"/>
  <c r="L157" i="1" s="1"/>
  <c r="N157" i="1"/>
  <c r="E157" i="1" s="1"/>
  <c r="G157" i="1"/>
  <c r="H157" i="1"/>
  <c r="Q158" i="1" l="1"/>
  <c r="S158" i="1" s="1"/>
  <c r="J158" i="1" s="1"/>
  <c r="K158" i="1" l="1"/>
  <c r="M158" i="1"/>
  <c r="D158" i="1" s="1"/>
  <c r="F158" i="1" s="1"/>
  <c r="R159" i="1"/>
  <c r="I158" i="1" l="1"/>
  <c r="L158" i="1" s="1"/>
  <c r="N158" i="1"/>
  <c r="E158" i="1" s="1"/>
  <c r="G158" i="1"/>
  <c r="H158" i="1"/>
  <c r="Q159" i="1" l="1"/>
  <c r="S159" i="1" s="1"/>
  <c r="J159" i="1" s="1"/>
  <c r="K159" i="1" l="1"/>
  <c r="M159" i="1"/>
  <c r="D159" i="1" s="1"/>
  <c r="F159" i="1" s="1"/>
  <c r="R160" i="1"/>
  <c r="G159" i="1" l="1"/>
  <c r="H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I160" i="1" l="1"/>
  <c r="L160" i="1" s="1"/>
  <c r="N160" i="1"/>
  <c r="E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R163" i="1"/>
  <c r="K162" i="1"/>
  <c r="G162" i="1" l="1"/>
  <c r="H162" i="1"/>
  <c r="N162" i="1"/>
  <c r="E162" i="1" s="1"/>
  <c r="I162" i="1"/>
  <c r="L162" i="1" s="1"/>
  <c r="Q163" i="1" l="1"/>
  <c r="S163" i="1" s="1"/>
  <c r="J163" i="1" s="1"/>
  <c r="M163" i="1" l="1"/>
  <c r="D163" i="1" s="1"/>
  <c r="F163" i="1" s="1"/>
  <c r="R164" i="1"/>
  <c r="K163" i="1"/>
  <c r="H163" i="1" l="1"/>
  <c r="G163" i="1"/>
  <c r="I163" i="1"/>
  <c r="L163" i="1" s="1"/>
  <c r="N163" i="1"/>
  <c r="E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M165" i="1" s="1"/>
  <c r="D165" i="1" s="1"/>
  <c r="F165" i="1" s="1"/>
  <c r="K165" i="1" l="1"/>
  <c r="N165" i="1" s="1"/>
  <c r="E165" i="1" s="1"/>
  <c r="R166" i="1"/>
  <c r="G165" i="1"/>
  <c r="H165" i="1"/>
  <c r="I165" i="1" l="1"/>
  <c r="L165" i="1" s="1"/>
  <c r="Q166" i="1" l="1"/>
  <c r="S166" i="1" s="1"/>
  <c r="J166" i="1" s="1"/>
  <c r="R167" i="1" s="1"/>
  <c r="K166" i="1" l="1"/>
  <c r="I166" i="1" s="1"/>
  <c r="L166" i="1" s="1"/>
  <c r="M166" i="1"/>
  <c r="D166" i="1" s="1"/>
  <c r="F166" i="1" s="1"/>
  <c r="G166" i="1" l="1"/>
  <c r="H166" i="1"/>
  <c r="N166" i="1"/>
  <c r="E166" i="1" s="1"/>
  <c r="Q167" i="1"/>
  <c r="S167" i="1" s="1"/>
  <c r="J167" i="1" s="1"/>
  <c r="M167" i="1" l="1"/>
  <c r="D167" i="1" s="1"/>
  <c r="F167" i="1" s="1"/>
  <c r="R168" i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R169" i="1"/>
  <c r="M168" i="1"/>
  <c r="D168" i="1" s="1"/>
  <c r="F168" i="1" s="1"/>
  <c r="I168" i="1" l="1"/>
  <c r="L168" i="1" s="1"/>
  <c r="N168" i="1"/>
  <c r="E168" i="1" s="1"/>
  <c r="H168" i="1"/>
  <c r="G168" i="1"/>
  <c r="Q169" i="1" l="1"/>
  <c r="S169" i="1" s="1"/>
  <c r="J169" i="1" s="1"/>
  <c r="K169" i="1" s="1"/>
  <c r="R170" i="1" l="1"/>
  <c r="M169" i="1"/>
  <c r="D169" i="1" s="1"/>
  <c r="F169" i="1" s="1"/>
  <c r="N169" i="1"/>
  <c r="E169" i="1" s="1"/>
  <c r="I169" i="1"/>
  <c r="L169" i="1" s="1"/>
  <c r="G169" i="1" l="1"/>
  <c r="H169" i="1"/>
  <c r="Q170" i="1"/>
  <c r="S170" i="1" s="1"/>
  <c r="J170" i="1" s="1"/>
  <c r="M170" i="1" l="1"/>
  <c r="D170" i="1" s="1"/>
  <c r="F170" i="1" s="1"/>
  <c r="R171" i="1"/>
  <c r="K170" i="1"/>
  <c r="N170" i="1" l="1"/>
  <c r="E170" i="1" s="1"/>
  <c r="I170" i="1"/>
  <c r="L170" i="1" s="1"/>
  <c r="H170" i="1"/>
  <c r="G170" i="1"/>
  <c r="Q171" i="1" l="1"/>
  <c r="S171" i="1" s="1"/>
  <c r="J171" i="1" s="1"/>
  <c r="M171" i="1" l="1"/>
  <c r="D171" i="1" s="1"/>
  <c r="F171" i="1" s="1"/>
  <c r="R172" i="1"/>
  <c r="K171" i="1"/>
  <c r="I171" i="1" l="1"/>
  <c r="L171" i="1" s="1"/>
  <c r="N171" i="1"/>
  <c r="E171" i="1" s="1"/>
  <c r="H171" i="1"/>
  <c r="G171" i="1"/>
  <c r="Q172" i="1" l="1"/>
  <c r="S172" i="1" s="1"/>
  <c r="J172" i="1" s="1"/>
  <c r="K172" i="1" s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R174" i="1" s="1"/>
  <c r="K173" i="1" l="1"/>
  <c r="I173" i="1" s="1"/>
  <c r="L173" i="1" s="1"/>
  <c r="M173" i="1"/>
  <c r="D173" i="1" s="1"/>
  <c r="F173" i="1" s="1"/>
  <c r="G173" i="1" l="1"/>
  <c r="H173" i="1"/>
  <c r="N173" i="1"/>
  <c r="E173" i="1" s="1"/>
  <c r="Q174" i="1"/>
  <c r="S174" i="1" s="1"/>
  <c r="J174" i="1" s="1"/>
  <c r="M174" i="1" l="1"/>
  <c r="D174" i="1" s="1"/>
  <c r="F174" i="1" s="1"/>
  <c r="R175" i="1"/>
  <c r="K174" i="1"/>
  <c r="I174" i="1" l="1"/>
  <c r="L174" i="1" s="1"/>
  <c r="N174" i="1"/>
  <c r="E174" i="1" s="1"/>
  <c r="H174" i="1"/>
  <c r="G174" i="1"/>
  <c r="Q175" i="1" l="1"/>
  <c r="S175" i="1" s="1"/>
  <c r="J175" i="1" s="1"/>
  <c r="K175" i="1" l="1"/>
  <c r="M175" i="1"/>
  <c r="D175" i="1" s="1"/>
  <c r="F175" i="1" s="1"/>
  <c r="R176" i="1"/>
  <c r="I175" i="1" l="1"/>
  <c r="L175" i="1" s="1"/>
  <c r="N175" i="1"/>
  <c r="E175" i="1" s="1"/>
  <c r="H175" i="1"/>
  <c r="G175" i="1"/>
  <c r="Q176" i="1" l="1"/>
  <c r="S176" i="1" s="1"/>
  <c r="J176" i="1" s="1"/>
  <c r="K176" i="1" l="1"/>
  <c r="R177" i="1"/>
  <c r="M176" i="1"/>
  <c r="D176" i="1" s="1"/>
  <c r="F176" i="1" s="1"/>
  <c r="H176" i="1" l="1"/>
  <c r="G176" i="1"/>
  <c r="I176" i="1"/>
  <c r="L176" i="1" s="1"/>
  <c r="N176" i="1"/>
  <c r="E176" i="1" s="1"/>
  <c r="Q177" i="1" l="1"/>
  <c r="S177" i="1" s="1"/>
  <c r="J177" i="1" s="1"/>
  <c r="K177" i="1" l="1"/>
  <c r="R178" i="1"/>
  <c r="M177" i="1"/>
  <c r="D177" i="1" s="1"/>
  <c r="F177" i="1" s="1"/>
  <c r="H177" i="1" l="1"/>
  <c r="G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F178" i="1" s="1"/>
  <c r="K178" i="1"/>
  <c r="G178" i="1" l="1"/>
  <c r="H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I180" i="1" l="1"/>
  <c r="L180" i="1" s="1"/>
  <c r="N180" i="1"/>
  <c r="E180" i="1" s="1"/>
  <c r="G180" i="1"/>
  <c r="H180" i="1"/>
  <c r="Q181" i="1" l="1"/>
  <c r="S181" i="1" s="1"/>
  <c r="J181" i="1" s="1"/>
  <c r="K181" i="1" s="1"/>
  <c r="R182" i="1" l="1"/>
  <c r="M181" i="1"/>
  <c r="D181" i="1" s="1"/>
  <c r="F181" i="1" s="1"/>
  <c r="I181" i="1"/>
  <c r="L181" i="1" s="1"/>
  <c r="N181" i="1"/>
  <c r="E181" i="1" s="1"/>
  <c r="H181" i="1" l="1"/>
  <c r="G181" i="1"/>
  <c r="Q182" i="1"/>
  <c r="S182" i="1" s="1"/>
  <c r="J182" i="1" s="1"/>
  <c r="M182" i="1" l="1"/>
  <c r="D182" i="1" s="1"/>
  <c r="F182" i="1" s="1"/>
  <c r="R183" i="1"/>
  <c r="K182" i="1"/>
  <c r="I182" i="1" l="1"/>
  <c r="L182" i="1" s="1"/>
  <c r="N182" i="1"/>
  <c r="E182" i="1" s="1"/>
  <c r="G182" i="1"/>
  <c r="H182" i="1"/>
  <c r="Q183" i="1" l="1"/>
  <c r="S183" i="1" s="1"/>
  <c r="J183" i="1" s="1"/>
  <c r="M183" i="1" l="1"/>
  <c r="D183" i="1" s="1"/>
  <c r="F183" i="1" s="1"/>
  <c r="R184" i="1"/>
  <c r="K183" i="1"/>
  <c r="I183" i="1" l="1"/>
  <c r="L183" i="1" s="1"/>
  <c r="N183" i="1"/>
  <c r="E183" i="1" s="1"/>
  <c r="H183" i="1"/>
  <c r="G183" i="1"/>
  <c r="Q184" i="1" l="1"/>
  <c r="S184" i="1" s="1"/>
  <c r="J184" i="1" s="1"/>
  <c r="K184" i="1" s="1"/>
  <c r="R185" i="1" l="1"/>
  <c r="M184" i="1"/>
  <c r="D184" i="1" s="1"/>
  <c r="F184" i="1" s="1"/>
  <c r="I184" i="1"/>
  <c r="L184" i="1" s="1"/>
  <c r="N184" i="1"/>
  <c r="E184" i="1" s="1"/>
  <c r="H184" i="1" l="1"/>
  <c r="Q185" i="1"/>
  <c r="S185" i="1" s="1"/>
  <c r="J185" i="1" s="1"/>
  <c r="K185" i="1" s="1"/>
  <c r="G184" i="1"/>
  <c r="R186" i="1" l="1"/>
  <c r="M185" i="1"/>
  <c r="D185" i="1" s="1"/>
  <c r="F185" i="1" s="1"/>
  <c r="N185" i="1"/>
  <c r="E185" i="1" s="1"/>
  <c r="I185" i="1"/>
  <c r="L185" i="1" s="1"/>
  <c r="H185" i="1" l="1"/>
  <c r="G185" i="1"/>
  <c r="Q186" i="1"/>
  <c r="S186" i="1" s="1"/>
  <c r="J186" i="1" s="1"/>
  <c r="R187" i="1" l="1"/>
  <c r="M186" i="1"/>
  <c r="D186" i="1" s="1"/>
  <c r="F186" i="1" s="1"/>
  <c r="K186" i="1"/>
  <c r="G186" i="1" l="1"/>
  <c r="H186" i="1"/>
  <c r="I186" i="1"/>
  <c r="L186" i="1" s="1"/>
  <c r="N186" i="1"/>
  <c r="E186" i="1" s="1"/>
  <c r="Q187" i="1" l="1"/>
  <c r="S187" i="1" s="1"/>
  <c r="J187" i="1" s="1"/>
  <c r="R188" i="1" l="1"/>
  <c r="M187" i="1"/>
  <c r="D187" i="1" s="1"/>
  <c r="F187" i="1" s="1"/>
  <c r="K187" i="1"/>
  <c r="G187" i="1" l="1"/>
  <c r="H187" i="1"/>
  <c r="N187" i="1"/>
  <c r="E187" i="1" s="1"/>
  <c r="I187" i="1"/>
  <c r="L187" i="1" s="1"/>
  <c r="Q188" i="1" l="1"/>
  <c r="S188" i="1" s="1"/>
  <c r="J188" i="1" s="1"/>
  <c r="K188" i="1" l="1"/>
  <c r="R189" i="1"/>
  <c r="M188" i="1"/>
  <c r="D188" i="1" s="1"/>
  <c r="F188" i="1" s="1"/>
  <c r="H188" i="1" l="1"/>
  <c r="G188" i="1"/>
  <c r="I188" i="1"/>
  <c r="L188" i="1" s="1"/>
  <c r="N188" i="1"/>
  <c r="E188" i="1" s="1"/>
  <c r="Q189" i="1" l="1"/>
  <c r="S189" i="1" s="1"/>
  <c r="J189" i="1" s="1"/>
  <c r="K189" i="1" l="1"/>
  <c r="M189" i="1"/>
  <c r="D189" i="1" s="1"/>
  <c r="F189" i="1" s="1"/>
  <c r="R190" i="1"/>
  <c r="I189" i="1" l="1"/>
  <c r="L189" i="1" s="1"/>
  <c r="N189" i="1"/>
  <c r="E189" i="1" s="1"/>
  <c r="H189" i="1"/>
  <c r="G189" i="1"/>
  <c r="Q190" i="1" l="1"/>
  <c r="S190" i="1" s="1"/>
  <c r="J190" i="1" s="1"/>
  <c r="R191" i="1" l="1"/>
  <c r="M190" i="1"/>
  <c r="D190" i="1" s="1"/>
  <c r="F190" i="1" s="1"/>
  <c r="K190" i="1"/>
  <c r="I190" i="1" l="1"/>
  <c r="L190" i="1" s="1"/>
  <c r="N190" i="1"/>
  <c r="E190" i="1" s="1"/>
  <c r="H190" i="1"/>
  <c r="G190" i="1"/>
  <c r="Q191" i="1" l="1"/>
  <c r="S191" i="1" s="1"/>
  <c r="J191" i="1" s="1"/>
  <c r="R192" i="1" l="1"/>
  <c r="M191" i="1"/>
  <c r="D191" i="1" s="1"/>
  <c r="F191" i="1" s="1"/>
  <c r="K191" i="1"/>
  <c r="I191" i="1" l="1"/>
  <c r="L191" i="1" s="1"/>
  <c r="N191" i="1"/>
  <c r="E191" i="1" s="1"/>
  <c r="H191" i="1"/>
  <c r="G191" i="1"/>
  <c r="Q192" i="1" l="1"/>
  <c r="S192" i="1" s="1"/>
  <c r="J192" i="1" s="1"/>
  <c r="K192" i="1" l="1"/>
  <c r="M192" i="1"/>
  <c r="D192" i="1" s="1"/>
  <c r="F192" i="1" s="1"/>
  <c r="R193" i="1"/>
  <c r="N192" i="1" l="1"/>
  <c r="E192" i="1" s="1"/>
  <c r="I192" i="1"/>
  <c r="L192" i="1" s="1"/>
  <c r="G192" i="1"/>
  <c r="H192" i="1"/>
  <c r="Q193" i="1" l="1"/>
  <c r="S193" i="1" s="1"/>
  <c r="J193" i="1" s="1"/>
  <c r="K193" i="1" l="1"/>
  <c r="R194" i="1"/>
  <c r="M193" i="1"/>
  <c r="D193" i="1" s="1"/>
  <c r="F193" i="1" s="1"/>
  <c r="G193" i="1" l="1"/>
  <c r="H193" i="1"/>
  <c r="I193" i="1"/>
  <c r="L193" i="1" s="1"/>
  <c r="N193" i="1"/>
  <c r="E193" i="1" s="1"/>
  <c r="Q194" i="1" l="1"/>
  <c r="S194" i="1" s="1"/>
  <c r="J194" i="1" s="1"/>
  <c r="M194" i="1" l="1"/>
  <c r="D194" i="1" s="1"/>
  <c r="F194" i="1" s="1"/>
  <c r="R195" i="1"/>
  <c r="K194" i="1"/>
  <c r="N194" i="1" l="1"/>
  <c r="E194" i="1" s="1"/>
  <c r="I194" i="1"/>
  <c r="L194" i="1" s="1"/>
  <c r="H194" i="1"/>
  <c r="G194" i="1"/>
  <c r="Q195" i="1" l="1"/>
  <c r="S195" i="1" s="1"/>
  <c r="J195" i="1" s="1"/>
  <c r="M195" i="1" s="1"/>
  <c r="D195" i="1" s="1"/>
  <c r="F195" i="1" s="1"/>
  <c r="R196" i="1" l="1"/>
  <c r="K195" i="1"/>
  <c r="N195" i="1" s="1"/>
  <c r="E195" i="1" s="1"/>
  <c r="H195" i="1"/>
  <c r="G195" i="1"/>
  <c r="I195" i="1" l="1"/>
  <c r="L195" i="1" s="1"/>
  <c r="Q196" i="1" l="1"/>
  <c r="S196" i="1" s="1"/>
  <c r="J196" i="1" s="1"/>
  <c r="K196" i="1" s="1"/>
  <c r="R197" i="1" l="1"/>
  <c r="M196" i="1"/>
  <c r="D196" i="1" s="1"/>
  <c r="F196" i="1" s="1"/>
  <c r="I196" i="1"/>
  <c r="L196" i="1" s="1"/>
  <c r="N196" i="1"/>
  <c r="E196" i="1" s="1"/>
  <c r="G196" i="1" l="1"/>
  <c r="Q197" i="1"/>
  <c r="S197" i="1" s="1"/>
  <c r="J197" i="1" s="1"/>
  <c r="M197" i="1" s="1"/>
  <c r="D197" i="1" s="1"/>
  <c r="F197" i="1" s="1"/>
  <c r="H196" i="1"/>
  <c r="K197" i="1" l="1"/>
  <c r="I197" i="1" s="1"/>
  <c r="L197" i="1" s="1"/>
  <c r="R198" i="1"/>
  <c r="H197" i="1"/>
  <c r="G197" i="1"/>
  <c r="N197" i="1" l="1"/>
  <c r="E197" i="1" s="1"/>
  <c r="Q198" i="1"/>
  <c r="S198" i="1" s="1"/>
  <c r="J198" i="1" s="1"/>
  <c r="K198" i="1" s="1"/>
  <c r="R199" i="1" l="1"/>
  <c r="M198" i="1"/>
  <c r="D198" i="1" s="1"/>
  <c r="F198" i="1" s="1"/>
  <c r="I198" i="1"/>
  <c r="L198" i="1" s="1"/>
  <c r="N198" i="1"/>
  <c r="E198" i="1" s="1"/>
  <c r="G198" i="1" l="1"/>
  <c r="H198" i="1"/>
  <c r="Q199" i="1"/>
  <c r="S199" i="1" s="1"/>
  <c r="J199" i="1" s="1"/>
  <c r="R200" i="1" l="1"/>
  <c r="M199" i="1"/>
  <c r="D199" i="1" s="1"/>
  <c r="F199" i="1" s="1"/>
  <c r="K199" i="1"/>
  <c r="H199" i="1" l="1"/>
  <c r="G199" i="1"/>
  <c r="N199" i="1"/>
  <c r="E199" i="1" s="1"/>
  <c r="I199" i="1"/>
  <c r="L199" i="1" s="1"/>
  <c r="Q200" i="1" l="1"/>
  <c r="S200" i="1" s="1"/>
  <c r="J200" i="1" s="1"/>
  <c r="K200" i="1" l="1"/>
  <c r="M200" i="1"/>
  <c r="D200" i="1" s="1"/>
  <c r="F200" i="1" s="1"/>
  <c r="R201" i="1"/>
  <c r="H200" i="1" l="1"/>
  <c r="G200" i="1"/>
  <c r="I200" i="1"/>
  <c r="L200" i="1" s="1"/>
  <c r="N200" i="1"/>
  <c r="E200" i="1" s="1"/>
  <c r="Q201" i="1" l="1"/>
  <c r="S201" i="1" s="1"/>
  <c r="J201" i="1" s="1"/>
  <c r="K201" i="1" l="1"/>
  <c r="M201" i="1"/>
  <c r="D201" i="1" s="1"/>
  <c r="F201" i="1" s="1"/>
  <c r="R202" i="1"/>
  <c r="G201" i="1" l="1"/>
  <c r="H201" i="1"/>
  <c r="N201" i="1"/>
  <c r="E201" i="1" s="1"/>
  <c r="I201" i="1"/>
  <c r="L201" i="1" s="1"/>
  <c r="Q202" i="1" l="1"/>
  <c r="S202" i="1" s="1"/>
  <c r="J202" i="1" s="1"/>
  <c r="M202" i="1" l="1"/>
  <c r="D202" i="1" s="1"/>
  <c r="F202" i="1" s="1"/>
  <c r="R203" i="1"/>
  <c r="K202" i="1"/>
  <c r="I202" i="1" l="1"/>
  <c r="L202" i="1" s="1"/>
  <c r="N202" i="1"/>
  <c r="E202" i="1" s="1"/>
  <c r="H202" i="1"/>
  <c r="G202" i="1"/>
  <c r="Q203" i="1" l="1"/>
  <c r="S203" i="1" s="1"/>
  <c r="J203" i="1" s="1"/>
  <c r="M203" i="1" l="1"/>
  <c r="D203" i="1" s="1"/>
  <c r="F203" i="1" s="1"/>
  <c r="R204" i="1"/>
  <c r="K203" i="1"/>
  <c r="N203" i="1" l="1"/>
  <c r="E203" i="1" s="1"/>
  <c r="I203" i="1"/>
  <c r="L203" i="1" s="1"/>
  <c r="H203" i="1"/>
  <c r="G203" i="1"/>
  <c r="Q204" i="1" l="1"/>
  <c r="S204" i="1" s="1"/>
  <c r="J204" i="1" s="1"/>
  <c r="K204" i="1" l="1"/>
  <c r="M204" i="1"/>
  <c r="D204" i="1" s="1"/>
  <c r="F204" i="1" s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<sst xmlns="http://schemas.openxmlformats.org/spreadsheetml/2006/main" count="44" uniqueCount="40">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</sst>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65" fontId="0" fillId="2" borderId="44" xfId="1" applyNumberFormat="1" applyFont="1" applyFill="1" applyBorder="1" applyAlignment="1">
      <alignment horizontal="center" vertical="center"/>
    </xf>
    <xf numFmtId="164" fontId="0" fillId="2" borderId="43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5219</c:v>
                </c:pt>
                <c:pt idx="34" formatCode="0">
                  <c:v>5625</c:v>
                </c:pt>
                <c:pt idx="35" formatCode="0">
                  <c:v>5944</c:v>
                </c:pt>
                <c:pt idx="36" formatCode="0">
                  <c:v>6151</c:v>
                </c:pt>
                <c:pt idx="37" formatCode="0">
                  <c:v>6258</c:v>
                </c:pt>
                <c:pt idx="38" formatCode="0">
                  <c:v>6344</c:v>
                </c:pt>
                <c:pt idx="39" formatCode="0">
                  <c:v>6409</c:v>
                </c:pt>
                <c:pt idx="40" formatCode="0">
                  <c:v>6453</c:v>
                </c:pt>
                <c:pt idx="41" formatCode="0">
                  <c:v>6475</c:v>
                </c:pt>
                <c:pt idx="42" formatCode="0">
                  <c:v>6475</c:v>
                </c:pt>
                <c:pt idx="43" formatCode="0">
                  <c:v>6475</c:v>
                </c:pt>
                <c:pt idx="44" formatCode="0">
                  <c:v>6475</c:v>
                </c:pt>
                <c:pt idx="45" formatCode="0">
                  <c:v>6475</c:v>
                </c:pt>
                <c:pt idx="46" formatCode="0">
                  <c:v>6475</c:v>
                </c:pt>
                <c:pt idx="47" formatCode="0">
                  <c:v>6475</c:v>
                </c:pt>
                <c:pt idx="48" formatCode="0">
                  <c:v>6475</c:v>
                </c:pt>
                <c:pt idx="49">
                  <c:v>6475</c:v>
                </c:pt>
                <c:pt idx="50">
                  <c:v>6475</c:v>
                </c:pt>
                <c:pt idx="51">
                  <c:v>6475</c:v>
                </c:pt>
                <c:pt idx="52">
                  <c:v>6475</c:v>
                </c:pt>
                <c:pt idx="53">
                  <c:v>6475</c:v>
                </c:pt>
                <c:pt idx="54">
                  <c:v>6475</c:v>
                </c:pt>
                <c:pt idx="55">
                  <c:v>6475</c:v>
                </c:pt>
                <c:pt idx="56">
                  <c:v>6475</c:v>
                </c:pt>
                <c:pt idx="57">
                  <c:v>6475</c:v>
                </c:pt>
                <c:pt idx="58">
                  <c:v>6475</c:v>
                </c:pt>
                <c:pt idx="59">
                  <c:v>6475</c:v>
                </c:pt>
                <c:pt idx="60">
                  <c:v>6475</c:v>
                </c:pt>
                <c:pt idx="61">
                  <c:v>6475</c:v>
                </c:pt>
                <c:pt idx="62">
                  <c:v>6475</c:v>
                </c:pt>
                <c:pt idx="63">
                  <c:v>6475</c:v>
                </c:pt>
                <c:pt idx="64">
                  <c:v>6475</c:v>
                </c:pt>
                <c:pt idx="65">
                  <c:v>6475</c:v>
                </c:pt>
                <c:pt idx="66">
                  <c:v>6475</c:v>
                </c:pt>
                <c:pt idx="67">
                  <c:v>6475</c:v>
                </c:pt>
                <c:pt idx="68">
                  <c:v>6475</c:v>
                </c:pt>
                <c:pt idx="69">
                  <c:v>6475</c:v>
                </c:pt>
                <c:pt idx="70">
                  <c:v>6475</c:v>
                </c:pt>
                <c:pt idx="71">
                  <c:v>6475</c:v>
                </c:pt>
                <c:pt idx="72">
                  <c:v>6475</c:v>
                </c:pt>
                <c:pt idx="73">
                  <c:v>6475</c:v>
                </c:pt>
                <c:pt idx="74">
                  <c:v>6475</c:v>
                </c:pt>
                <c:pt idx="75">
                  <c:v>6475</c:v>
                </c:pt>
                <c:pt idx="76">
                  <c:v>6475</c:v>
                </c:pt>
                <c:pt idx="77">
                  <c:v>6475</c:v>
                </c:pt>
                <c:pt idx="78">
                  <c:v>6475</c:v>
                </c:pt>
                <c:pt idx="79">
                  <c:v>6475</c:v>
                </c:pt>
                <c:pt idx="80">
                  <c:v>6475</c:v>
                </c:pt>
                <c:pt idx="81">
                  <c:v>6475</c:v>
                </c:pt>
                <c:pt idx="82">
                  <c:v>6475</c:v>
                </c:pt>
                <c:pt idx="83">
                  <c:v>6475</c:v>
                </c:pt>
                <c:pt idx="84">
                  <c:v>6475</c:v>
                </c:pt>
                <c:pt idx="85">
                  <c:v>6475</c:v>
                </c:pt>
                <c:pt idx="86">
                  <c:v>6475</c:v>
                </c:pt>
                <c:pt idx="87">
                  <c:v>6475</c:v>
                </c:pt>
                <c:pt idx="88">
                  <c:v>6475</c:v>
                </c:pt>
                <c:pt idx="89">
                  <c:v>6475</c:v>
                </c:pt>
                <c:pt idx="90">
                  <c:v>6475</c:v>
                </c:pt>
                <c:pt idx="91">
                  <c:v>6475</c:v>
                </c:pt>
                <c:pt idx="92">
                  <c:v>6475</c:v>
                </c:pt>
                <c:pt idx="93">
                  <c:v>6475</c:v>
                </c:pt>
                <c:pt idx="94">
                  <c:v>6475</c:v>
                </c:pt>
                <c:pt idx="95">
                  <c:v>6475</c:v>
                </c:pt>
                <c:pt idx="96">
                  <c:v>6475</c:v>
                </c:pt>
                <c:pt idx="97">
                  <c:v>6475</c:v>
                </c:pt>
                <c:pt idx="98">
                  <c:v>6475</c:v>
                </c:pt>
                <c:pt idx="99">
                  <c:v>6475</c:v>
                </c:pt>
                <c:pt idx="100">
                  <c:v>6475</c:v>
                </c:pt>
                <c:pt idx="101">
                  <c:v>6475</c:v>
                </c:pt>
                <c:pt idx="102">
                  <c:v>6475</c:v>
                </c:pt>
                <c:pt idx="103">
                  <c:v>6475</c:v>
                </c:pt>
                <c:pt idx="104">
                  <c:v>6475</c:v>
                </c:pt>
                <c:pt idx="105">
                  <c:v>6475</c:v>
                </c:pt>
                <c:pt idx="106">
                  <c:v>6475</c:v>
                </c:pt>
                <c:pt idx="107">
                  <c:v>6475</c:v>
                </c:pt>
                <c:pt idx="108">
                  <c:v>6475</c:v>
                </c:pt>
                <c:pt idx="109">
                  <c:v>6475</c:v>
                </c:pt>
                <c:pt idx="110">
                  <c:v>6475</c:v>
                </c:pt>
                <c:pt idx="111">
                  <c:v>6475</c:v>
                </c:pt>
                <c:pt idx="112">
                  <c:v>6475</c:v>
                </c:pt>
                <c:pt idx="113">
                  <c:v>6475</c:v>
                </c:pt>
                <c:pt idx="114">
                  <c:v>6475</c:v>
                </c:pt>
                <c:pt idx="115">
                  <c:v>6475</c:v>
                </c:pt>
                <c:pt idx="116">
                  <c:v>6475</c:v>
                </c:pt>
                <c:pt idx="117">
                  <c:v>6475</c:v>
                </c:pt>
                <c:pt idx="118">
                  <c:v>6475</c:v>
                </c:pt>
                <c:pt idx="119">
                  <c:v>6475</c:v>
                </c:pt>
                <c:pt idx="120">
                  <c:v>6475</c:v>
                </c:pt>
                <c:pt idx="121">
                  <c:v>6475</c:v>
                </c:pt>
                <c:pt idx="122">
                  <c:v>6475</c:v>
                </c:pt>
                <c:pt idx="123">
                  <c:v>6475</c:v>
                </c:pt>
                <c:pt idx="124">
                  <c:v>6475</c:v>
                </c:pt>
                <c:pt idx="125">
                  <c:v>6475</c:v>
                </c:pt>
                <c:pt idx="126">
                  <c:v>6475</c:v>
                </c:pt>
                <c:pt idx="127">
                  <c:v>6475</c:v>
                </c:pt>
                <c:pt idx="128">
                  <c:v>6475</c:v>
                </c:pt>
                <c:pt idx="129">
                  <c:v>6475</c:v>
                </c:pt>
                <c:pt idx="130">
                  <c:v>6475</c:v>
                </c:pt>
                <c:pt idx="131">
                  <c:v>6475</c:v>
                </c:pt>
                <c:pt idx="132">
                  <c:v>6475</c:v>
                </c:pt>
                <c:pt idx="133">
                  <c:v>6475</c:v>
                </c:pt>
                <c:pt idx="134">
                  <c:v>6475</c:v>
                </c:pt>
                <c:pt idx="135">
                  <c:v>6475</c:v>
                </c:pt>
                <c:pt idx="136">
                  <c:v>6475</c:v>
                </c:pt>
                <c:pt idx="137">
                  <c:v>6475</c:v>
                </c:pt>
                <c:pt idx="138">
                  <c:v>6475</c:v>
                </c:pt>
                <c:pt idx="139">
                  <c:v>6475</c:v>
                </c:pt>
                <c:pt idx="140">
                  <c:v>6475</c:v>
                </c:pt>
                <c:pt idx="141">
                  <c:v>6475</c:v>
                </c:pt>
                <c:pt idx="142">
                  <c:v>6475</c:v>
                </c:pt>
                <c:pt idx="143">
                  <c:v>6475</c:v>
                </c:pt>
                <c:pt idx="144">
                  <c:v>6475</c:v>
                </c:pt>
                <c:pt idx="145">
                  <c:v>6475</c:v>
                </c:pt>
                <c:pt idx="146">
                  <c:v>6475</c:v>
                </c:pt>
                <c:pt idx="147">
                  <c:v>6475</c:v>
                </c:pt>
                <c:pt idx="148">
                  <c:v>6475</c:v>
                </c:pt>
                <c:pt idx="149">
                  <c:v>6475</c:v>
                </c:pt>
                <c:pt idx="150">
                  <c:v>6475</c:v>
                </c:pt>
                <c:pt idx="151">
                  <c:v>6475</c:v>
                </c:pt>
                <c:pt idx="152">
                  <c:v>6475</c:v>
                </c:pt>
                <c:pt idx="153">
                  <c:v>6475</c:v>
                </c:pt>
                <c:pt idx="154">
                  <c:v>6475</c:v>
                </c:pt>
                <c:pt idx="155">
                  <c:v>6475</c:v>
                </c:pt>
                <c:pt idx="156">
                  <c:v>6475</c:v>
                </c:pt>
                <c:pt idx="157">
                  <c:v>6475</c:v>
                </c:pt>
                <c:pt idx="158">
                  <c:v>6475</c:v>
                </c:pt>
                <c:pt idx="159">
                  <c:v>6475</c:v>
                </c:pt>
                <c:pt idx="160">
                  <c:v>6475</c:v>
                </c:pt>
                <c:pt idx="161">
                  <c:v>6475</c:v>
                </c:pt>
                <c:pt idx="162">
                  <c:v>6475</c:v>
                </c:pt>
                <c:pt idx="163">
                  <c:v>6475</c:v>
                </c:pt>
                <c:pt idx="164">
                  <c:v>6475</c:v>
                </c:pt>
                <c:pt idx="165">
                  <c:v>6475</c:v>
                </c:pt>
                <c:pt idx="166">
                  <c:v>6475</c:v>
                </c:pt>
                <c:pt idx="167">
                  <c:v>6475</c:v>
                </c:pt>
                <c:pt idx="168">
                  <c:v>6475</c:v>
                </c:pt>
                <c:pt idx="169">
                  <c:v>6475</c:v>
                </c:pt>
                <c:pt idx="170">
                  <c:v>6475</c:v>
                </c:pt>
                <c:pt idx="171">
                  <c:v>6475</c:v>
                </c:pt>
                <c:pt idx="172">
                  <c:v>6475</c:v>
                </c:pt>
                <c:pt idx="173">
                  <c:v>6475</c:v>
                </c:pt>
                <c:pt idx="174">
                  <c:v>6475</c:v>
                </c:pt>
                <c:pt idx="175">
                  <c:v>6475</c:v>
                </c:pt>
                <c:pt idx="176">
                  <c:v>6475</c:v>
                </c:pt>
                <c:pt idx="177">
                  <c:v>6475</c:v>
                </c:pt>
                <c:pt idx="178">
                  <c:v>6475</c:v>
                </c:pt>
                <c:pt idx="179">
                  <c:v>6475</c:v>
                </c:pt>
                <c:pt idx="180">
                  <c:v>6475</c:v>
                </c:pt>
                <c:pt idx="181">
                  <c:v>6475</c:v>
                </c:pt>
                <c:pt idx="182">
                  <c:v>6475</c:v>
                </c:pt>
                <c:pt idx="183">
                  <c:v>6475</c:v>
                </c:pt>
                <c:pt idx="184">
                  <c:v>6475</c:v>
                </c:pt>
                <c:pt idx="185">
                  <c:v>6475</c:v>
                </c:pt>
                <c:pt idx="186">
                  <c:v>6475</c:v>
                </c:pt>
                <c:pt idx="187">
                  <c:v>6475</c:v>
                </c:pt>
                <c:pt idx="188">
                  <c:v>6475</c:v>
                </c:pt>
                <c:pt idx="189">
                  <c:v>6475</c:v>
                </c:pt>
                <c:pt idx="190">
                  <c:v>6475</c:v>
                </c:pt>
                <c:pt idx="191">
                  <c:v>6475</c:v>
                </c:pt>
                <c:pt idx="192">
                  <c:v>6475</c:v>
                </c:pt>
                <c:pt idx="193">
                  <c:v>6475</c:v>
                </c:pt>
                <c:pt idx="194">
                  <c:v>6475</c:v>
                </c:pt>
                <c:pt idx="195">
                  <c:v>6475</c:v>
                </c:pt>
                <c:pt idx="196">
                  <c:v>6475</c:v>
                </c:pt>
                <c:pt idx="197">
                  <c:v>6475</c:v>
                </c:pt>
                <c:pt idx="198">
                  <c:v>6475</c:v>
                </c:pt>
                <c:pt idx="199">
                  <c:v>6475</c:v>
                </c:pt>
                <c:pt idx="200">
                  <c:v>6475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4635</c:v>
                </c:pt>
                <c:pt idx="34" formatCode="0">
                  <c:v>4926</c:v>
                </c:pt>
                <c:pt idx="35" formatCode="0">
                  <c:v>5175</c:v>
                </c:pt>
                <c:pt idx="36" formatCode="0">
                  <c:v>5342</c:v>
                </c:pt>
                <c:pt idx="37" formatCode="0">
                  <c:v>5449</c:v>
                </c:pt>
                <c:pt idx="38" formatCode="0">
                  <c:v>5535</c:v>
                </c:pt>
                <c:pt idx="39" formatCode="0">
                  <c:v>5600</c:v>
                </c:pt>
                <c:pt idx="40" formatCode="0">
                  <c:v>5644</c:v>
                </c:pt>
                <c:pt idx="41" formatCode="0">
                  <c:v>5666</c:v>
                </c:pt>
                <c:pt idx="42" formatCode="0">
                  <c:v>5666</c:v>
                </c:pt>
                <c:pt idx="43" formatCode="0">
                  <c:v>5643</c:v>
                </c:pt>
                <c:pt idx="44" formatCode="0">
                  <c:v>5596</c:v>
                </c:pt>
                <c:pt idx="45" formatCode="0">
                  <c:v>5525</c:v>
                </c:pt>
                <c:pt idx="46" formatCode="0">
                  <c:v>5428</c:v>
                </c:pt>
                <c:pt idx="47" formatCode="0">
                  <c:v>5305</c:v>
                </c:pt>
                <c:pt idx="48" formatCode="0">
                  <c:v>5155</c:v>
                </c:pt>
                <c:pt idx="49">
                  <c:v>4976</c:v>
                </c:pt>
                <c:pt idx="50">
                  <c:v>4768</c:v>
                </c:pt>
                <c:pt idx="51">
                  <c:v>4531</c:v>
                </c:pt>
                <c:pt idx="52">
                  <c:v>4265</c:v>
                </c:pt>
                <c:pt idx="53">
                  <c:v>3970</c:v>
                </c:pt>
                <c:pt idx="54">
                  <c:v>3649</c:v>
                </c:pt>
                <c:pt idx="55">
                  <c:v>3305</c:v>
                </c:pt>
                <c:pt idx="56">
                  <c:v>2942</c:v>
                </c:pt>
                <c:pt idx="57">
                  <c:v>2567</c:v>
                </c:pt>
                <c:pt idx="58">
                  <c:v>2188</c:v>
                </c:pt>
                <c:pt idx="59">
                  <c:v>1816</c:v>
                </c:pt>
                <c:pt idx="60">
                  <c:v>1461</c:v>
                </c:pt>
                <c:pt idx="61">
                  <c:v>1134</c:v>
                </c:pt>
                <c:pt idx="62">
                  <c:v>845</c:v>
                </c:pt>
                <c:pt idx="63">
                  <c:v>602</c:v>
                </c:pt>
                <c:pt idx="64">
                  <c:v>407</c:v>
                </c:pt>
                <c:pt idx="65">
                  <c:v>260</c:v>
                </c:pt>
                <c:pt idx="66">
                  <c:v>156</c:v>
                </c:pt>
                <c:pt idx="67">
                  <c:v>88</c:v>
                </c:pt>
                <c:pt idx="68">
                  <c:v>46</c:v>
                </c:pt>
                <c:pt idx="69">
                  <c:v>22</c:v>
                </c:pt>
                <c:pt idx="70">
                  <c:v>9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56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131</c:v>
                </c:pt>
                <c:pt idx="1">
                  <c:v>158</c:v>
                </c:pt>
                <c:pt idx="2">
                  <c:v>220</c:v>
                </c:pt>
                <c:pt idx="3">
                  <c:v>278</c:v>
                </c:pt>
                <c:pt idx="4">
                  <c:v>332</c:v>
                </c:pt>
                <c:pt idx="5">
                  <c:v>387</c:v>
                </c:pt>
                <c:pt idx="6">
                  <c:v>515</c:v>
                </c:pt>
                <c:pt idx="7">
                  <c:v>655</c:v>
                </c:pt>
                <c:pt idx="8">
                  <c:v>829</c:v>
                </c:pt>
                <c:pt idx="9">
                  <c:v>1013</c:v>
                </c:pt>
                <c:pt idx="10" formatCode="0">
                  <c:v>1328</c:v>
                </c:pt>
                <c:pt idx="11">
                  <c:v>1551</c:v>
                </c:pt>
                <c:pt idx="12">
                  <c:v>1793</c:v>
                </c:pt>
                <c:pt idx="13">
                  <c:v>2042</c:v>
                </c:pt>
                <c:pt idx="14">
                  <c:v>2440</c:v>
                </c:pt>
                <c:pt idx="15">
                  <c:v>2868</c:v>
                </c:pt>
                <c:pt idx="16">
                  <c:v>3169</c:v>
                </c:pt>
                <c:pt idx="17">
                  <c:v>3714</c:v>
                </c:pt>
                <c:pt idx="18">
                  <c:v>3987</c:v>
                </c:pt>
                <c:pt idx="19">
                  <c:v>4272</c:v>
                </c:pt>
                <c:pt idx="20">
                  <c:v>4574</c:v>
                </c:pt>
                <c:pt idx="21">
                  <c:v>4810</c:v>
                </c:pt>
                <c:pt idx="22">
                  <c:v>5075</c:v>
                </c:pt>
                <c:pt idx="23">
                  <c:v>5301</c:v>
                </c:pt>
                <c:pt idx="24">
                  <c:v>5449</c:v>
                </c:pt>
                <c:pt idx="25">
                  <c:v>5535</c:v>
                </c:pt>
                <c:pt idx="26">
                  <c:v>5600</c:v>
                </c:pt>
                <c:pt idx="27">
                  <c:v>5644</c:v>
                </c:pt>
                <c:pt idx="28">
                  <c:v>5666</c:v>
                </c:pt>
                <c:pt idx="29">
                  <c:v>5666</c:v>
                </c:pt>
                <c:pt idx="30">
                  <c:v>5643</c:v>
                </c:pt>
                <c:pt idx="31">
                  <c:v>5596</c:v>
                </c:pt>
                <c:pt idx="32">
                  <c:v>5525</c:v>
                </c:pt>
                <c:pt idx="33">
                  <c:v>5428</c:v>
                </c:pt>
                <c:pt idx="34">
                  <c:v>5305</c:v>
                </c:pt>
                <c:pt idx="35">
                  <c:v>5155</c:v>
                </c:pt>
                <c:pt idx="36">
                  <c:v>4976</c:v>
                </c:pt>
                <c:pt idx="37">
                  <c:v>4768</c:v>
                </c:pt>
                <c:pt idx="38">
                  <c:v>4531</c:v>
                </c:pt>
                <c:pt idx="39">
                  <c:v>4265</c:v>
                </c:pt>
                <c:pt idx="40">
                  <c:v>3970</c:v>
                </c:pt>
                <c:pt idx="41">
                  <c:v>3649</c:v>
                </c:pt>
                <c:pt idx="42">
                  <c:v>3305</c:v>
                </c:pt>
                <c:pt idx="43">
                  <c:v>2942</c:v>
                </c:pt>
                <c:pt idx="44">
                  <c:v>2567</c:v>
                </c:pt>
                <c:pt idx="45">
                  <c:v>2188</c:v>
                </c:pt>
                <c:pt idx="46">
                  <c:v>1816</c:v>
                </c:pt>
                <c:pt idx="47">
                  <c:v>1461</c:v>
                </c:pt>
                <c:pt idx="48">
                  <c:v>1134</c:v>
                </c:pt>
                <c:pt idx="49">
                  <c:v>845</c:v>
                </c:pt>
                <c:pt idx="50">
                  <c:v>602</c:v>
                </c:pt>
                <c:pt idx="51">
                  <c:v>407</c:v>
                </c:pt>
                <c:pt idx="52">
                  <c:v>260</c:v>
                </c:pt>
                <c:pt idx="53">
                  <c:v>156</c:v>
                </c:pt>
                <c:pt idx="54">
                  <c:v>88</c:v>
                </c:pt>
                <c:pt idx="55">
                  <c:v>46</c:v>
                </c:pt>
                <c:pt idx="56">
                  <c:v>22</c:v>
                </c:pt>
                <c:pt idx="57">
                  <c:v>9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  <c:pt idx="23">
                  <c:v>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1</xdr:row>
      <xdr:rowOff>3634</xdr:rowOff>
    </xdr:from>
    <xdr:to>
      <xdr:col>39</xdr:col>
      <xdr:colOff>605115</xdr:colOff>
      <xdr:row>20</xdr:row>
      <xdr:rowOff>183931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173" zoomScale="70" zoomScaleNormal="70" workbookViewId="0">
      <selection activeCell="S17" sqref="S17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43" t="s">
        <v>31</v>
      </c>
      <c r="C2" s="144"/>
      <c r="D2" s="144"/>
      <c r="E2" s="144"/>
      <c r="F2" s="144"/>
      <c r="G2" s="145"/>
      <c r="H2" s="146" t="s">
        <v>32</v>
      </c>
      <c r="I2" s="147"/>
      <c r="J2" s="147"/>
      <c r="K2" s="147"/>
      <c r="L2" s="147"/>
      <c r="M2" s="147"/>
      <c r="N2" s="148"/>
      <c r="P2" s="146" t="s">
        <v>29</v>
      </c>
      <c r="Q2" s="147"/>
      <c r="R2" s="147"/>
      <c r="S2" s="147"/>
      <c r="T2" s="147"/>
      <c r="U2" s="148"/>
      <c r="W2" s="149" t="s">
        <v>17</v>
      </c>
      <c r="X2" s="150"/>
      <c r="Y2" s="150"/>
      <c r="Z2" s="151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52" t="s">
        <v>25</v>
      </c>
      <c r="Q3" s="153"/>
      <c r="R3" s="153"/>
      <c r="S3" s="153"/>
      <c r="T3" s="154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55" t="s">
        <v>26</v>
      </c>
      <c r="Q4" s="156"/>
      <c r="R4" s="156"/>
      <c r="S4" s="156"/>
      <c r="T4" s="157"/>
      <c r="U4" s="65">
        <f>1084.3*1000</f>
        <v>1084300</v>
      </c>
      <c r="W4" s="41">
        <f>(4/100)/17.45</f>
        <v>2.2922636103151865E-3</v>
      </c>
      <c r="X4" s="42">
        <f>(S13+T13+U13+W4*(Q13+R13))/(2*Q13)</f>
        <v>3.1844337817638893E-3</v>
      </c>
      <c r="Y4" s="42">
        <f>(T13+Q13*(W4-X4))/(P13*Q13)</f>
        <v>2.196088999137356E-5</v>
      </c>
      <c r="Z4" s="43">
        <f>(S13 + Y4*P13*Q13)/R13</f>
        <v>-0.12427849244504119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52" t="s">
        <v>27</v>
      </c>
      <c r="Q5" s="153"/>
      <c r="R5" s="153"/>
      <c r="S5" s="153"/>
      <c r="T5" s="154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52" t="s">
        <v>33</v>
      </c>
      <c r="Q6" s="153"/>
      <c r="R6" s="153"/>
      <c r="S6" s="153"/>
      <c r="T6" s="154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52" t="s">
        <v>34</v>
      </c>
      <c r="Q7" s="153"/>
      <c r="R7" s="153"/>
      <c r="S7" s="153"/>
      <c r="T7" s="154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52" t="s">
        <v>35</v>
      </c>
      <c r="Q8" s="153"/>
      <c r="R8" s="153"/>
      <c r="S8" s="153"/>
      <c r="T8" s="154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58" t="s">
        <v>28</v>
      </c>
      <c r="Q9" s="159"/>
      <c r="R9" s="159"/>
      <c r="S9" s="159"/>
      <c r="T9" s="160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46" t="s">
        <v>39</v>
      </c>
      <c r="Q11" s="147"/>
      <c r="R11" s="147"/>
      <c r="S11" s="147"/>
      <c r="T11" s="147"/>
      <c r="U11" s="148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SUM(I17:I40)/COUNT(I17:I40)</f>
        <v>4428.833333333333</v>
      </c>
      <c r="Q13" s="21">
        <f t="shared" ref="Q13:U13" si="8">SUM(J17:J40)/COUNT(J17:J40)</f>
        <v>2220.1666666666665</v>
      </c>
      <c r="R13" s="21">
        <f t="shared" si="8"/>
        <v>149.375</v>
      </c>
      <c r="S13" s="21">
        <f t="shared" si="8"/>
        <v>-234.5</v>
      </c>
      <c r="T13" s="21">
        <f t="shared" si="8"/>
        <v>217.91666666666666</v>
      </c>
      <c r="U13" s="29">
        <f t="shared" si="8"/>
        <v>25.291666666666668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1.9194828046520955E-5</v>
      </c>
      <c r="Q17" s="67">
        <f>(1+W$4-X$4)*(1+W$4+Z$4)-Y$4*((Z$4*K16)+((I16+J16)*(1+W$4+Z$4)))</f>
        <v>0.74673829000187764</v>
      </c>
      <c r="R17" s="67">
        <f>-J16*(1+W$4+Z$4)</f>
        <v>-98.337542370510675</v>
      </c>
      <c r="S17" s="132">
        <f>INT((-Q17+SQRT((Q17^2)-(4*P17*R17)))/(2*P17))</f>
        <v>131</v>
      </c>
      <c r="T17" s="32">
        <f t="shared" ref="T17:T26" si="9">J17</f>
        <v>135</v>
      </c>
      <c r="U17" s="50">
        <f t="shared" ref="U17:U31" si="10">S17-T17</f>
        <v>-4</v>
      </c>
      <c r="V17" s="99">
        <f t="shared" ref="V17:V31" si="11">U17/T17</f>
        <v>-2.9629629629629631E-2</v>
      </c>
      <c r="W17" s="33">
        <f>U17</f>
        <v>-4</v>
      </c>
      <c r="X17" s="72">
        <f>W17/T17</f>
        <v>-2.9629629629629631E-2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1.9194828046520955E-5</v>
      </c>
      <c r="Q18" s="38">
        <f t="shared" ref="Q18:Q31" si="13">(1+W$4-X$4)*(1+W$4+Z$4)-Y$4*((Z$4*K17)+((I17+J17)*(1+W$4+Z$4)))</f>
        <v>0.74677685392955662</v>
      </c>
      <c r="R18" s="38">
        <f t="shared" ref="R18:R31" si="14">-J17*(1+W$4+Z$4)</f>
        <v>-118.53185910731197</v>
      </c>
      <c r="S18" s="133">
        <f t="shared" ref="S18:S26" si="15">INT((-Q18+SQRT((Q18^2)-(4*P18*R18)))/(2*P18))</f>
        <v>158</v>
      </c>
      <c r="T18" s="7">
        <f t="shared" si="9"/>
        <v>189</v>
      </c>
      <c r="U18" s="2">
        <f t="shared" si="10"/>
        <v>-31</v>
      </c>
      <c r="V18" s="100">
        <f t="shared" si="11"/>
        <v>-0.16402116402116401</v>
      </c>
      <c r="W18" s="25">
        <f t="shared" ref="W18:W31" si="16">W17+U18</f>
        <v>-35</v>
      </c>
      <c r="X18" s="73">
        <f t="shared" ref="X18:X35" si="17">W18/T18</f>
        <v>-0.18518518518518517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1.9194828046520955E-5</v>
      </c>
      <c r="Q19" s="70">
        <f t="shared" si="13"/>
        <v>0.74681814712353645</v>
      </c>
      <c r="R19" s="70">
        <f t="shared" si="14"/>
        <v>-165.94460275023675</v>
      </c>
      <c r="S19" s="134">
        <f t="shared" si="15"/>
        <v>220</v>
      </c>
      <c r="T19" s="8">
        <f t="shared" si="9"/>
        <v>239</v>
      </c>
      <c r="U19" s="3">
        <f t="shared" si="10"/>
        <v>-19</v>
      </c>
      <c r="V19" s="101">
        <f t="shared" si="11"/>
        <v>-7.9497907949790794E-2</v>
      </c>
      <c r="W19" s="13">
        <f t="shared" si="16"/>
        <v>-54</v>
      </c>
      <c r="X19" s="74">
        <f t="shared" si="17"/>
        <v>-0.22594142259414227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1.9194828046520955E-5</v>
      </c>
      <c r="Q20" s="38">
        <f t="shared" si="13"/>
        <v>0.74685671105121532</v>
      </c>
      <c r="R20" s="38">
        <f t="shared" si="14"/>
        <v>-209.84529130850046</v>
      </c>
      <c r="S20" s="133">
        <f t="shared" si="15"/>
        <v>278</v>
      </c>
      <c r="T20" s="7">
        <f t="shared" si="9"/>
        <v>285</v>
      </c>
      <c r="U20" s="2">
        <f t="shared" si="10"/>
        <v>-7</v>
      </c>
      <c r="V20" s="100">
        <f t="shared" si="11"/>
        <v>-2.456140350877193E-2</v>
      </c>
      <c r="W20" s="25">
        <f t="shared" si="16"/>
        <v>-61</v>
      </c>
      <c r="X20" s="73">
        <f t="shared" si="17"/>
        <v>-0.21403508771929824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1.9194828046520955E-5</v>
      </c>
      <c r="Q21" s="70">
        <f t="shared" si="13"/>
        <v>0.74685671105121532</v>
      </c>
      <c r="R21" s="70">
        <f t="shared" si="14"/>
        <v>-250.23392478210306</v>
      </c>
      <c r="S21" s="134">
        <f t="shared" si="15"/>
        <v>332</v>
      </c>
      <c r="T21" s="8">
        <f t="shared" si="9"/>
        <v>333</v>
      </c>
      <c r="U21" s="3">
        <f t="shared" si="10"/>
        <v>-1</v>
      </c>
      <c r="V21" s="101">
        <f t="shared" si="11"/>
        <v>-3.003003003003003E-3</v>
      </c>
      <c r="W21" s="13">
        <f t="shared" si="16"/>
        <v>-62</v>
      </c>
      <c r="X21" s="74">
        <f t="shared" si="17"/>
        <v>-0.18618618618618618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1.9194828046520955E-5</v>
      </c>
      <c r="Q22" s="38">
        <f t="shared" si="13"/>
        <v>0.7468952749788943</v>
      </c>
      <c r="R22" s="38">
        <f t="shared" si="14"/>
        <v>-292.37858579803623</v>
      </c>
      <c r="S22" s="133">
        <f t="shared" si="15"/>
        <v>387</v>
      </c>
      <c r="T22" s="7">
        <f t="shared" si="9"/>
        <v>444</v>
      </c>
      <c r="U22" s="2">
        <f t="shared" si="10"/>
        <v>-57</v>
      </c>
      <c r="V22" s="100">
        <f t="shared" si="11"/>
        <v>-0.12837837837837837</v>
      </c>
      <c r="W22" s="25">
        <f t="shared" si="16"/>
        <v>-119</v>
      </c>
      <c r="X22" s="73">
        <f t="shared" si="17"/>
        <v>-0.268018018018018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1.9194828046520955E-5</v>
      </c>
      <c r="Q23" s="70">
        <f t="shared" si="13"/>
        <v>0.74693383890657317</v>
      </c>
      <c r="R23" s="70">
        <f t="shared" si="14"/>
        <v>-389.83811439738162</v>
      </c>
      <c r="S23" s="134">
        <f t="shared" si="15"/>
        <v>515</v>
      </c>
      <c r="T23" s="8">
        <f t="shared" si="9"/>
        <v>567</v>
      </c>
      <c r="U23" s="3">
        <f t="shared" si="10"/>
        <v>-52</v>
      </c>
      <c r="V23" s="101">
        <f t="shared" si="11"/>
        <v>-9.1710758377425039E-2</v>
      </c>
      <c r="W23" s="13">
        <f t="shared" si="16"/>
        <v>-171</v>
      </c>
      <c r="X23" s="74">
        <f t="shared" si="17"/>
        <v>-0.30158730158730157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1.9194828046520955E-5</v>
      </c>
      <c r="Q24" s="38">
        <f t="shared" si="13"/>
        <v>0.74697513210055311</v>
      </c>
      <c r="R24" s="38">
        <f t="shared" si="14"/>
        <v>-497.83380825071032</v>
      </c>
      <c r="S24" s="133">
        <f t="shared" si="15"/>
        <v>655</v>
      </c>
      <c r="T24" s="7">
        <f t="shared" si="9"/>
        <v>721</v>
      </c>
      <c r="U24" s="2">
        <f t="shared" si="10"/>
        <v>-66</v>
      </c>
      <c r="V24" s="100">
        <f t="shared" si="11"/>
        <v>-9.1539528432732317E-2</v>
      </c>
      <c r="W24" s="25">
        <f t="shared" si="16"/>
        <v>-237</v>
      </c>
      <c r="X24" s="73">
        <f t="shared" si="17"/>
        <v>-0.3287101248266297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1.9194828046520955E-5</v>
      </c>
      <c r="Q25" s="70">
        <f t="shared" si="13"/>
        <v>0.74720924493292762</v>
      </c>
      <c r="R25" s="70">
        <f t="shared" si="14"/>
        <v>-633.04792901016253</v>
      </c>
      <c r="S25" s="134">
        <f t="shared" si="15"/>
        <v>829</v>
      </c>
      <c r="T25" s="8">
        <f t="shared" si="9"/>
        <v>885</v>
      </c>
      <c r="U25" s="3">
        <f t="shared" si="10"/>
        <v>-56</v>
      </c>
      <c r="V25" s="101">
        <f t="shared" si="11"/>
        <v>-6.3276836158192087E-2</v>
      </c>
      <c r="W25" s="13">
        <f t="shared" si="16"/>
        <v>-293</v>
      </c>
      <c r="X25" s="74">
        <f t="shared" si="17"/>
        <v>-0.3310734463276836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1.9194828046520955E-5</v>
      </c>
      <c r="Q26" s="38">
        <f t="shared" si="13"/>
        <v>0.7473136654512943</v>
      </c>
      <c r="R26" s="38">
        <f t="shared" si="14"/>
        <v>-777.04218748126743</v>
      </c>
      <c r="S26" s="133">
        <f t="shared" si="15"/>
        <v>1013</v>
      </c>
      <c r="T26" s="7">
        <f t="shared" si="9"/>
        <v>1170</v>
      </c>
      <c r="U26" s="2">
        <f t="shared" si="10"/>
        <v>-157</v>
      </c>
      <c r="V26" s="100">
        <f t="shared" si="11"/>
        <v>-0.13418803418803418</v>
      </c>
      <c r="W26" s="25">
        <f t="shared" si="16"/>
        <v>-450</v>
      </c>
      <c r="X26" s="73">
        <f t="shared" si="17"/>
        <v>-0.38461538461538464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1.9194828046520955E-5</v>
      </c>
      <c r="Q27" s="70">
        <f t="shared" si="13"/>
        <v>0.74751467288859164</v>
      </c>
      <c r="R27" s="70">
        <f t="shared" si="14"/>
        <v>-1027.2761122633706</v>
      </c>
      <c r="S27" s="135">
        <f>INT(((-Q27+SQRT((Q27^2)-(4*P27*R27)))/(2*P27)))</f>
        <v>1328</v>
      </c>
      <c r="T27" s="8">
        <v>1374</v>
      </c>
      <c r="U27" s="3">
        <f t="shared" si="10"/>
        <v>-46</v>
      </c>
      <c r="V27" s="101">
        <f t="shared" si="11"/>
        <v>-3.3478893740902474E-2</v>
      </c>
      <c r="W27" s="3">
        <f t="shared" si="16"/>
        <v>-496</v>
      </c>
      <c r="X27" s="74">
        <f t="shared" si="17"/>
        <v>-0.36098981077147019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1.9194828046520955E-5</v>
      </c>
      <c r="Q28" s="38">
        <f t="shared" si="13"/>
        <v>0.74763036467162847</v>
      </c>
      <c r="R28" s="38">
        <f t="shared" si="14"/>
        <v>-1206.3909215810863</v>
      </c>
      <c r="S28" s="133">
        <f>INT(((-Q28+SQRT((Q28^2)-(4*P28*R28)))/(2*P28)))</f>
        <v>1551</v>
      </c>
      <c r="T28" s="119">
        <v>1598</v>
      </c>
      <c r="U28" s="116">
        <f t="shared" si="10"/>
        <v>-47</v>
      </c>
      <c r="V28" s="117">
        <f t="shared" si="11"/>
        <v>-2.9411764705882353E-2</v>
      </c>
      <c r="W28" s="116">
        <f t="shared" si="16"/>
        <v>-543</v>
      </c>
      <c r="X28" s="118">
        <f t="shared" si="17"/>
        <v>-0.33979974968710891</v>
      </c>
    </row>
    <row r="29" spans="2:24" x14ac:dyDescent="0.25">
      <c r="B29" s="8">
        <v>25</v>
      </c>
      <c r="C29" s="108">
        <v>43916</v>
      </c>
      <c r="D29" s="36">
        <f t="shared" ref="D29:D40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1.9194828046520955E-5</v>
      </c>
      <c r="Q29" s="70">
        <f t="shared" si="13"/>
        <v>0.7479552516908653</v>
      </c>
      <c r="R29" s="70">
        <f t="shared" si="14"/>
        <v>-1403.0660063221078</v>
      </c>
      <c r="S29" s="134">
        <f>INT(((-Q29+SQRT((Q29^2)-(4*P29*R29)))/(2*P29)))</f>
        <v>1793</v>
      </c>
      <c r="T29" s="128">
        <v>1832</v>
      </c>
      <c r="U29" s="14">
        <f t="shared" si="10"/>
        <v>-39</v>
      </c>
      <c r="V29" s="101">
        <f t="shared" si="11"/>
        <v>-2.1288209606986901E-2</v>
      </c>
      <c r="W29" s="14">
        <f t="shared" si="16"/>
        <v>-582</v>
      </c>
      <c r="X29" s="74">
        <f t="shared" si="17"/>
        <v>-0.31768558951965065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1.9194828046520955E-5</v>
      </c>
      <c r="Q30" s="38">
        <f t="shared" si="13"/>
        <v>0.74824667911555831</v>
      </c>
      <c r="R30" s="38">
        <f t="shared" si="14"/>
        <v>-1608.5212287747818</v>
      </c>
      <c r="S30" s="133">
        <f>INT(((-Q30+SQRT((Q30^2)-(4*P30*R30)))/(2*P30)))</f>
        <v>2042</v>
      </c>
      <c r="T30" s="131">
        <f>J30</f>
        <v>2211</v>
      </c>
      <c r="U30" s="102">
        <f t="shared" si="10"/>
        <v>-169</v>
      </c>
      <c r="V30" s="100">
        <f t="shared" si="11"/>
        <v>-7.6436001809136137E-2</v>
      </c>
      <c r="W30" s="102">
        <f t="shared" si="16"/>
        <v>-751</v>
      </c>
      <c r="X30" s="73">
        <f t="shared" si="17"/>
        <v>-0.33966530981456355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1.9194828046520955E-5</v>
      </c>
      <c r="Q31" s="70">
        <f t="shared" si="13"/>
        <v>0.74860977586300748</v>
      </c>
      <c r="R31" s="70">
        <f t="shared" si="14"/>
        <v>-1941.2884480464206</v>
      </c>
      <c r="S31" s="134">
        <f>INT(((-Q31+SQRT((Q31^2)-(4*P31*R31)))/(2*P31)))</f>
        <v>2440</v>
      </c>
      <c r="T31" s="128">
        <f t="shared" ref="T31:T33" si="50">J31</f>
        <v>2627</v>
      </c>
      <c r="U31" s="14">
        <f t="shared" si="10"/>
        <v>-187</v>
      </c>
      <c r="V31" s="101">
        <f t="shared" si="11"/>
        <v>-7.1183859916254283E-2</v>
      </c>
      <c r="W31" s="14">
        <f t="shared" si="16"/>
        <v>-938</v>
      </c>
      <c r="X31" s="74">
        <f t="shared" si="17"/>
        <v>-0.35706128663875142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7" si="51">INT(U$3*U$9-D32-F32+E32)</f>
        <v>3721</v>
      </c>
      <c r="J32" s="25">
        <v>2925</v>
      </c>
      <c r="K32" s="24">
        <f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2">Y$4*((1+W$4-X$4)*(1+W$4+Z$4)-X$4)</f>
        <v>1.9194828046520955E-5</v>
      </c>
      <c r="Q32" s="38">
        <f t="shared" ref="Q32:Q48" si="53">(1+W$4-X$4)*(1+W$4+Z$4)-Y$4*((Z$4*K31)+((I31+J31)*(1+W$4+Z$4)))</f>
        <v>0.7489175788855057</v>
      </c>
      <c r="R32" s="38">
        <f t="shared" ref="R32:R48" si="54">-J31*(1+W$4+Z$4)</f>
        <v>-2306.5421768511746</v>
      </c>
      <c r="S32" s="133">
        <f t="shared" ref="S32:S91" si="55">INT(((-Q32+SQRT((Q32^2)-(4*P32*R32)))/(2*P32)))</f>
        <v>2868</v>
      </c>
      <c r="T32" s="131">
        <f t="shared" si="50"/>
        <v>2925</v>
      </c>
      <c r="U32" s="102">
        <f t="shared" ref="U32" si="56">S32-T32</f>
        <v>-57</v>
      </c>
      <c r="V32" s="100">
        <f t="shared" ref="V32" si="57">U32/T32</f>
        <v>-1.9487179487179488E-2</v>
      </c>
      <c r="W32" s="102">
        <f t="shared" ref="W32" si="58">W31+U32</f>
        <v>-995</v>
      </c>
      <c r="X32" s="73">
        <f t="shared" si="17"/>
        <v>-0.34017094017094018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ref="K33:K37" si="59">E33</f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2"/>
        <v>1.9194828046520955E-5</v>
      </c>
      <c r="Q33" s="70">
        <f t="shared" si="53"/>
        <v>0.74950007953542508</v>
      </c>
      <c r="R33" s="70">
        <f t="shared" si="54"/>
        <v>-2568.1902806584262</v>
      </c>
      <c r="S33" s="134">
        <f t="shared" si="55"/>
        <v>3169</v>
      </c>
      <c r="T33" s="128">
        <f t="shared" si="50"/>
        <v>3476</v>
      </c>
      <c r="U33" s="14">
        <f t="shared" ref="U33" si="60">S33-T33</f>
        <v>-307</v>
      </c>
      <c r="V33" s="101">
        <f t="shared" ref="V33" si="61">U33/T33</f>
        <v>-8.8319907940161105E-2</v>
      </c>
      <c r="W33" s="14">
        <f t="shared" ref="W33" si="62">W32+U33</f>
        <v>-1302</v>
      </c>
      <c r="X33" s="74">
        <f t="shared" si="17"/>
        <v>-0.37456846950517836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9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2"/>
        <v>1.9194828046520955E-5</v>
      </c>
      <c r="Q34" s="38">
        <f t="shared" si="53"/>
        <v>0.75023516922815925</v>
      </c>
      <c r="R34" s="38">
        <f t="shared" si="54"/>
        <v>-3051.9758685704919</v>
      </c>
      <c r="S34" s="133">
        <f t="shared" si="55"/>
        <v>3714</v>
      </c>
      <c r="T34" s="35">
        <f t="shared" ref="T34:T39" si="63">J34</f>
        <v>3758</v>
      </c>
      <c r="U34" s="102">
        <f t="shared" ref="U34" si="64">S34-T34</f>
        <v>-44</v>
      </c>
      <c r="V34" s="100">
        <f t="shared" ref="V34" si="65">U34/T34</f>
        <v>-1.1708355508249068E-2</v>
      </c>
      <c r="W34" s="102">
        <f t="shared" ref="W34" si="66">W33+U34</f>
        <v>-1346</v>
      </c>
      <c r="X34" s="73">
        <f t="shared" si="17"/>
        <v>-0.35816923895689196</v>
      </c>
    </row>
    <row r="35" spans="2:30" x14ac:dyDescent="0.25">
      <c r="B35" s="8">
        <v>31</v>
      </c>
      <c r="C35" s="108">
        <v>43922</v>
      </c>
      <c r="D35" s="36">
        <f t="shared" si="35"/>
        <v>4432</v>
      </c>
      <c r="E35" s="22">
        <v>259</v>
      </c>
      <c r="F35" s="26">
        <v>115</v>
      </c>
      <c r="G35" s="91">
        <f t="shared" si="2"/>
        <v>1.6417861240178269E-3</v>
      </c>
      <c r="H35" s="58">
        <f t="shared" si="7"/>
        <v>1.0973013122059916</v>
      </c>
      <c r="I35" s="36">
        <f t="shared" si="51"/>
        <v>2480</v>
      </c>
      <c r="J35" s="13">
        <v>4058</v>
      </c>
      <c r="K35" s="23">
        <f t="shared" si="59"/>
        <v>259</v>
      </c>
      <c r="L35" s="112">
        <f t="shared" si="48"/>
        <v>-342</v>
      </c>
      <c r="M35" s="13">
        <f t="shared" si="19"/>
        <v>300</v>
      </c>
      <c r="N35" s="23">
        <f t="shared" si="49"/>
        <v>72</v>
      </c>
      <c r="P35" s="71">
        <f t="shared" si="52"/>
        <v>1.9194828046520955E-5</v>
      </c>
      <c r="Q35" s="70">
        <f t="shared" si="53"/>
        <v>0.7508654842030601</v>
      </c>
      <c r="R35" s="70">
        <f t="shared" si="54"/>
        <v>-3299.5757520390994</v>
      </c>
      <c r="S35" s="134">
        <f t="shared" si="55"/>
        <v>3987</v>
      </c>
      <c r="T35" s="128">
        <f t="shared" si="63"/>
        <v>4058</v>
      </c>
      <c r="U35" s="14">
        <f t="shared" ref="U35" si="67">S35-T35</f>
        <v>-71</v>
      </c>
      <c r="V35" s="101">
        <f t="shared" ref="V35" si="68">U35/T35</f>
        <v>-1.7496303597831445E-2</v>
      </c>
      <c r="W35" s="14">
        <f t="shared" ref="W35" si="69">W34+U35</f>
        <v>-1417</v>
      </c>
      <c r="X35" s="74">
        <f t="shared" si="17"/>
        <v>-0.34918679152291771</v>
      </c>
    </row>
    <row r="36" spans="2:30" x14ac:dyDescent="0.25">
      <c r="B36" s="7">
        <v>32</v>
      </c>
      <c r="C36" s="107">
        <v>43923</v>
      </c>
      <c r="D36" s="35">
        <f t="shared" si="35"/>
        <v>4842</v>
      </c>
      <c r="E36" s="4">
        <v>333</v>
      </c>
      <c r="F36" s="24">
        <v>130</v>
      </c>
      <c r="G36" s="92">
        <f t="shared" ref="G36:G67" si="70">D36/U$3</f>
        <v>1.7936661580537723E-3</v>
      </c>
      <c r="H36" s="56">
        <f t="shared" si="7"/>
        <v>1.0925090252707581</v>
      </c>
      <c r="I36" s="35">
        <f t="shared" si="51"/>
        <v>2129</v>
      </c>
      <c r="J36" s="25">
        <v>4379</v>
      </c>
      <c r="K36" s="24">
        <f t="shared" si="59"/>
        <v>333</v>
      </c>
      <c r="L36" s="104">
        <f t="shared" si="48"/>
        <v>-351</v>
      </c>
      <c r="M36" s="25">
        <f t="shared" si="19"/>
        <v>321</v>
      </c>
      <c r="N36" s="24">
        <f t="shared" si="49"/>
        <v>74</v>
      </c>
      <c r="P36" s="39">
        <f t="shared" si="52"/>
        <v>1.9194828046520955E-5</v>
      </c>
      <c r="Q36" s="38">
        <f t="shared" si="53"/>
        <v>0.75187183385798129</v>
      </c>
      <c r="R36" s="38">
        <f t="shared" si="54"/>
        <v>-3562.9798833886816</v>
      </c>
      <c r="S36" s="133">
        <f t="shared" si="55"/>
        <v>4272</v>
      </c>
      <c r="T36" s="131">
        <f t="shared" si="63"/>
        <v>4379</v>
      </c>
      <c r="U36" s="102">
        <f t="shared" ref="U36" si="71">S36-T36</f>
        <v>-107</v>
      </c>
      <c r="V36" s="100">
        <f t="shared" ref="V36" si="72">U36/T36</f>
        <v>-2.4434802466316512E-2</v>
      </c>
      <c r="W36" s="102">
        <f t="shared" ref="W36" si="73">W35+U36</f>
        <v>-1524</v>
      </c>
      <c r="X36" s="73">
        <f t="shared" ref="X36" si="74">W36/T36</f>
        <v>-0.34802466316510616</v>
      </c>
    </row>
    <row r="37" spans="2:30" x14ac:dyDescent="0.25">
      <c r="B37" s="8">
        <v>33</v>
      </c>
      <c r="C37" s="108">
        <v>43924</v>
      </c>
      <c r="D37" s="36">
        <f t="shared" si="35"/>
        <v>5219</v>
      </c>
      <c r="E37" s="22">
        <v>435</v>
      </c>
      <c r="F37" s="26">
        <v>149</v>
      </c>
      <c r="G37" s="91">
        <f t="shared" si="70"/>
        <v>1.9333217015453609E-3</v>
      </c>
      <c r="H37" s="58">
        <f t="shared" si="7"/>
        <v>1.0778603882693103</v>
      </c>
      <c r="I37" s="36">
        <f t="shared" si="51"/>
        <v>1835</v>
      </c>
      <c r="J37" s="13">
        <v>4635</v>
      </c>
      <c r="K37" s="23">
        <f t="shared" si="59"/>
        <v>435</v>
      </c>
      <c r="L37" s="112">
        <f t="shared" si="48"/>
        <v>-294</v>
      </c>
      <c r="M37" s="13">
        <f t="shared" si="19"/>
        <v>256</v>
      </c>
      <c r="N37" s="23">
        <f t="shared" si="49"/>
        <v>102</v>
      </c>
      <c r="P37" s="71">
        <f t="shared" si="52"/>
        <v>1.9194828046520955E-5</v>
      </c>
      <c r="Q37" s="70">
        <f t="shared" si="53"/>
        <v>0.7526522584794304</v>
      </c>
      <c r="R37" s="70">
        <f t="shared" si="54"/>
        <v>-3844.8223039327345</v>
      </c>
      <c r="S37" s="134">
        <f t="shared" si="55"/>
        <v>4574</v>
      </c>
      <c r="T37" s="128">
        <f t="shared" si="63"/>
        <v>4635</v>
      </c>
      <c r="U37" s="14">
        <f t="shared" ref="U37" si="75">S37-T37</f>
        <v>-61</v>
      </c>
      <c r="V37" s="101">
        <f t="shared" ref="V37" si="76">U37/T37</f>
        <v>-1.3160733549083063E-2</v>
      </c>
      <c r="W37" s="14">
        <f t="shared" ref="W37" si="77">W36+U37</f>
        <v>-1585</v>
      </c>
      <c r="X37" s="74">
        <f t="shared" ref="X37" si="78">W37/T37</f>
        <v>-0.34196332254584683</v>
      </c>
    </row>
    <row r="38" spans="2:30" x14ac:dyDescent="0.25">
      <c r="B38" s="7">
        <v>34</v>
      </c>
      <c r="C38" s="107">
        <v>43925</v>
      </c>
      <c r="D38" s="35">
        <f t="shared" si="35"/>
        <v>5625</v>
      </c>
      <c r="E38" s="4">
        <v>531</v>
      </c>
      <c r="F38" s="24">
        <v>168</v>
      </c>
      <c r="G38" s="92">
        <f t="shared" si="70"/>
        <v>2.0837199791516872E-3</v>
      </c>
      <c r="H38" s="56">
        <f t="shared" si="7"/>
        <v>1.0777926805901514</v>
      </c>
      <c r="I38" s="141">
        <f t="shared" ref="I38:I40" si="79">INT(U$3*U$9-D38-F38+E38)</f>
        <v>1506</v>
      </c>
      <c r="J38" s="140">
        <v>4926</v>
      </c>
      <c r="K38" s="142">
        <f t="shared" ref="K38:K40" si="80">E38</f>
        <v>531</v>
      </c>
      <c r="L38" s="104">
        <f t="shared" si="48"/>
        <v>-329</v>
      </c>
      <c r="M38" s="25">
        <f t="shared" si="19"/>
        <v>291</v>
      </c>
      <c r="N38" s="24">
        <f t="shared" si="49"/>
        <v>96</v>
      </c>
      <c r="P38" s="39">
        <f t="shared" si="52"/>
        <v>1.9194828046520955E-5</v>
      </c>
      <c r="Q38" s="38">
        <f t="shared" si="53"/>
        <v>0.75366335826802011</v>
      </c>
      <c r="R38" s="38">
        <f t="shared" si="54"/>
        <v>-4069.5938293510444</v>
      </c>
      <c r="S38" s="133">
        <f t="shared" si="55"/>
        <v>4810</v>
      </c>
      <c r="T38" s="131">
        <f t="shared" si="63"/>
        <v>4926</v>
      </c>
      <c r="U38" s="102">
        <f t="shared" ref="U38" si="81">S38-T38</f>
        <v>-116</v>
      </c>
      <c r="V38" s="100">
        <f t="shared" ref="V38" si="82">U38/T38</f>
        <v>-2.3548518067397484E-2</v>
      </c>
      <c r="W38" s="102">
        <f t="shared" ref="W38" si="83">W37+U38</f>
        <v>-1701</v>
      </c>
      <c r="X38" s="73">
        <f t="shared" ref="X38" si="84">W38/T38</f>
        <v>-0.34531059683313031</v>
      </c>
    </row>
    <row r="39" spans="2:30" x14ac:dyDescent="0.25">
      <c r="B39" s="8">
        <v>35</v>
      </c>
      <c r="C39" s="108">
        <v>43926</v>
      </c>
      <c r="D39" s="36">
        <f t="shared" si="35"/>
        <v>5944</v>
      </c>
      <c r="E39" s="22">
        <v>587</v>
      </c>
      <c r="F39" s="26">
        <v>182</v>
      </c>
      <c r="G39" s="91">
        <f t="shared" si="70"/>
        <v>2.2018900544138005E-3</v>
      </c>
      <c r="H39" s="58">
        <f t="shared" si="7"/>
        <v>1.0567111111111112</v>
      </c>
      <c r="I39" s="18">
        <f t="shared" si="79"/>
        <v>1229</v>
      </c>
      <c r="J39" s="22">
        <v>5175</v>
      </c>
      <c r="K39" s="26">
        <f t="shared" si="80"/>
        <v>587</v>
      </c>
      <c r="L39" s="137">
        <f t="shared" si="48"/>
        <v>-277</v>
      </c>
      <c r="M39" s="22">
        <f t="shared" si="19"/>
        <v>249</v>
      </c>
      <c r="N39" s="26">
        <f t="shared" si="49"/>
        <v>56</v>
      </c>
      <c r="P39" s="71">
        <f t="shared" si="52"/>
        <v>1.9194828046520955E-5</v>
      </c>
      <c r="Q39" s="70">
        <f t="shared" si="53"/>
        <v>0.75465808245880439</v>
      </c>
      <c r="R39" s="70">
        <f t="shared" si="54"/>
        <v>-4325.0958367601388</v>
      </c>
      <c r="S39" s="134">
        <f t="shared" si="55"/>
        <v>5075</v>
      </c>
      <c r="T39" s="128">
        <f t="shared" si="63"/>
        <v>5175</v>
      </c>
      <c r="U39" s="14">
        <f t="shared" ref="U39" si="85">S39-T39</f>
        <v>-100</v>
      </c>
      <c r="V39" s="101">
        <f t="shared" ref="V39" si="86">U39/T39</f>
        <v>-1.932367149758454E-2</v>
      </c>
      <c r="W39" s="14">
        <f t="shared" ref="W39" si="87">W38+U39</f>
        <v>-1801</v>
      </c>
      <c r="X39" s="74">
        <f t="shared" ref="X39" si="88">W39/T39</f>
        <v>-0.34801932367149757</v>
      </c>
    </row>
    <row r="40" spans="2:30" ht="15.75" thickBot="1" x14ac:dyDescent="0.3">
      <c r="B40" s="53">
        <v>36</v>
      </c>
      <c r="C40" s="178">
        <v>43927</v>
      </c>
      <c r="D40" s="181">
        <f t="shared" si="35"/>
        <v>6151</v>
      </c>
      <c r="E40" s="176">
        <v>610</v>
      </c>
      <c r="F40" s="120">
        <v>199</v>
      </c>
      <c r="G40" s="121">
        <f t="shared" si="70"/>
        <v>2.2785709496465825E-3</v>
      </c>
      <c r="H40" s="122">
        <f t="shared" ref="H40:H71" si="89">D40/D39</f>
        <v>1.0348250336473754</v>
      </c>
      <c r="I40" s="181">
        <f t="shared" si="79"/>
        <v>1028</v>
      </c>
      <c r="J40" s="177">
        <v>5342</v>
      </c>
      <c r="K40" s="120">
        <f t="shared" si="80"/>
        <v>610</v>
      </c>
      <c r="L40" s="180">
        <f t="shared" si="48"/>
        <v>-201</v>
      </c>
      <c r="M40" s="177">
        <f t="shared" si="19"/>
        <v>167</v>
      </c>
      <c r="N40" s="120">
        <f t="shared" si="49"/>
        <v>23</v>
      </c>
      <c r="P40" s="123">
        <f t="shared" si="52"/>
        <v>1.9194828046520955E-5</v>
      </c>
      <c r="Q40" s="124">
        <f t="shared" si="53"/>
        <v>0.75535081635915879</v>
      </c>
      <c r="R40" s="124">
        <f t="shared" si="54"/>
        <v>-4543.721265780292</v>
      </c>
      <c r="S40" s="179">
        <f t="shared" si="55"/>
        <v>5301</v>
      </c>
      <c r="T40" s="129">
        <f t="shared" ref="T40" si="90">J40</f>
        <v>5342</v>
      </c>
      <c r="U40" s="125">
        <f t="shared" ref="U40" si="91">S40-T40</f>
        <v>-41</v>
      </c>
      <c r="V40" s="126">
        <f t="shared" ref="V40" si="92">U40/T40</f>
        <v>-7.6750280793710223E-3</v>
      </c>
      <c r="W40" s="125">
        <f t="shared" ref="W40" si="93">W39+U40</f>
        <v>-1842</v>
      </c>
      <c r="X40" s="127">
        <f t="shared" ref="X40" si="94">W40/T40</f>
        <v>-0.34481467615125422</v>
      </c>
    </row>
    <row r="41" spans="2:30" x14ac:dyDescent="0.25">
      <c r="B41" s="161">
        <v>37</v>
      </c>
      <c r="C41" s="162">
        <v>43928</v>
      </c>
      <c r="D41" s="163">
        <f t="shared" ref="D40:D58" si="95">D40+IF(M41&gt;0,M41,0)</f>
        <v>6258</v>
      </c>
      <c r="E41" s="164">
        <f t="shared" ref="E40:E58" si="96">E40+IF(N41&gt;0,N41,0)</f>
        <v>714</v>
      </c>
      <c r="F41" s="165">
        <f>D41*(F$40/D$40)</f>
        <v>202.46171354251342</v>
      </c>
      <c r="G41" s="166">
        <f t="shared" si="70"/>
        <v>2.31820793413889E-3</v>
      </c>
      <c r="H41" s="167">
        <f t="shared" si="89"/>
        <v>1.0173955454397658</v>
      </c>
      <c r="I41" s="168">
        <f t="shared" ref="I40:I58" si="97">INT((Z$4*K41+I40)/(1+Y$4*J41))</f>
        <v>838</v>
      </c>
      <c r="J41" s="164">
        <f t="shared" ref="J40:J58" si="98">S41</f>
        <v>5449</v>
      </c>
      <c r="K41" s="165">
        <f t="shared" ref="K40:K58" si="99">INT((X$4*J41+K40)/(1+W$4+Z$4))</f>
        <v>714</v>
      </c>
      <c r="L41" s="168">
        <f t="shared" si="48"/>
        <v>-190</v>
      </c>
      <c r="M41" s="164">
        <f t="shared" si="19"/>
        <v>107</v>
      </c>
      <c r="N41" s="165">
        <f t="shared" si="49"/>
        <v>104</v>
      </c>
      <c r="P41" s="169">
        <f t="shared" si="52"/>
        <v>1.9194828046520955E-5</v>
      </c>
      <c r="Q41" s="170">
        <f t="shared" si="53"/>
        <v>0.75606917625462111</v>
      </c>
      <c r="R41" s="170">
        <f t="shared" si="54"/>
        <v>-4690.3495655648931</v>
      </c>
      <c r="S41" s="171">
        <f t="shared" si="55"/>
        <v>5449</v>
      </c>
      <c r="T41" s="172"/>
      <c r="U41" s="173"/>
      <c r="V41" s="174"/>
      <c r="W41" s="173"/>
      <c r="X41" s="175"/>
    </row>
    <row r="42" spans="2:30" x14ac:dyDescent="0.25">
      <c r="B42" s="7">
        <v>38</v>
      </c>
      <c r="C42" s="17">
        <v>43929</v>
      </c>
      <c r="D42" s="35">
        <f t="shared" si="95"/>
        <v>6344</v>
      </c>
      <c r="E42" s="4">
        <f t="shared" si="96"/>
        <v>833</v>
      </c>
      <c r="F42" s="24">
        <f t="shared" ref="F42:F105" si="100">D42*(F$40/D$40)</f>
        <v>205.24402536172983</v>
      </c>
      <c r="G42" s="92">
        <f t="shared" si="70"/>
        <v>2.3500656973756981E-3</v>
      </c>
      <c r="H42" s="56">
        <f t="shared" si="89"/>
        <v>1.0137424097155641</v>
      </c>
      <c r="I42" s="35">
        <f t="shared" si="97"/>
        <v>654</v>
      </c>
      <c r="J42" s="25">
        <f t="shared" si="98"/>
        <v>5535</v>
      </c>
      <c r="K42" s="24">
        <f t="shared" si="99"/>
        <v>833</v>
      </c>
      <c r="L42" s="35">
        <f t="shared" si="48"/>
        <v>-184</v>
      </c>
      <c r="M42" s="25">
        <f t="shared" si="19"/>
        <v>86</v>
      </c>
      <c r="N42" s="24">
        <f t="shared" si="49"/>
        <v>119</v>
      </c>
      <c r="P42" s="39">
        <f t="shared" si="52"/>
        <v>1.9194828046520955E-5</v>
      </c>
      <c r="Q42" s="38">
        <f t="shared" si="53"/>
        <v>0.7579534229485887</v>
      </c>
      <c r="R42" s="38">
        <f t="shared" si="54"/>
        <v>-4784.2970390795772</v>
      </c>
      <c r="S42" s="12">
        <f t="shared" si="55"/>
        <v>5535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95"/>
        <v>6409</v>
      </c>
      <c r="E43" s="22">
        <f t="shared" si="96"/>
        <v>969</v>
      </c>
      <c r="F43" s="26">
        <f t="shared" si="100"/>
        <v>207.34693545764918</v>
      </c>
      <c r="G43" s="91">
        <f t="shared" si="70"/>
        <v>2.3741442393570068E-3</v>
      </c>
      <c r="H43" s="58">
        <f t="shared" si="89"/>
        <v>1.0102459016393444</v>
      </c>
      <c r="I43" s="18">
        <f t="shared" si="97"/>
        <v>475</v>
      </c>
      <c r="J43" s="22">
        <f t="shared" si="98"/>
        <v>5600</v>
      </c>
      <c r="K43" s="26">
        <f t="shared" si="99"/>
        <v>969</v>
      </c>
      <c r="L43" s="18">
        <f t="shared" si="48"/>
        <v>-179</v>
      </c>
      <c r="M43" s="22">
        <f t="shared" si="19"/>
        <v>65</v>
      </c>
      <c r="N43" s="26">
        <f t="shared" si="49"/>
        <v>136</v>
      </c>
      <c r="P43" s="71">
        <f t="shared" si="52"/>
        <v>1.9194828046520955E-5</v>
      </c>
      <c r="Q43" s="70">
        <f t="shared" si="53"/>
        <v>0.76016783809466149</v>
      </c>
      <c r="R43" s="70">
        <f t="shared" si="54"/>
        <v>-4859.8062233997907</v>
      </c>
      <c r="S43" s="11">
        <f t="shared" si="55"/>
        <v>5600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95"/>
        <v>6453</v>
      </c>
      <c r="E44" s="4">
        <f t="shared" si="96"/>
        <v>1124</v>
      </c>
      <c r="F44" s="24">
        <f t="shared" si="100"/>
        <v>208.77044383027152</v>
      </c>
      <c r="G44" s="92">
        <f t="shared" si="70"/>
        <v>2.3904435600828155E-3</v>
      </c>
      <c r="H44" s="56">
        <f t="shared" si="89"/>
        <v>1.0068653456077392</v>
      </c>
      <c r="I44" s="35">
        <f t="shared" si="97"/>
        <v>298</v>
      </c>
      <c r="J44" s="25">
        <f t="shared" si="98"/>
        <v>5644</v>
      </c>
      <c r="K44" s="24">
        <f t="shared" si="99"/>
        <v>1124</v>
      </c>
      <c r="L44" s="35">
        <f t="shared" si="48"/>
        <v>-177</v>
      </c>
      <c r="M44" s="25">
        <f t="shared" si="19"/>
        <v>44</v>
      </c>
      <c r="N44" s="24">
        <f t="shared" si="49"/>
        <v>155</v>
      </c>
      <c r="P44" s="39">
        <f t="shared" si="52"/>
        <v>1.9194828046520955E-5</v>
      </c>
      <c r="Q44" s="38">
        <f t="shared" si="53"/>
        <v>0.76273716218928089</v>
      </c>
      <c r="R44" s="38">
        <f t="shared" si="54"/>
        <v>-4916.8771185255337</v>
      </c>
      <c r="S44" s="12">
        <f t="shared" si="55"/>
        <v>5644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95"/>
        <v>6475</v>
      </c>
      <c r="E45" s="22">
        <f t="shared" si="96"/>
        <v>1300</v>
      </c>
      <c r="F45" s="26">
        <f t="shared" si="100"/>
        <v>209.48219801658269</v>
      </c>
      <c r="G45" s="91">
        <f t="shared" si="70"/>
        <v>2.3985932204457199E-3</v>
      </c>
      <c r="H45" s="58">
        <f t="shared" si="89"/>
        <v>1.0034092670075934</v>
      </c>
      <c r="I45" s="36">
        <f t="shared" si="97"/>
        <v>121</v>
      </c>
      <c r="J45" s="13">
        <f t="shared" si="98"/>
        <v>5666</v>
      </c>
      <c r="K45" s="23">
        <f t="shared" si="99"/>
        <v>1300</v>
      </c>
      <c r="L45" s="36">
        <f t="shared" si="48"/>
        <v>-177</v>
      </c>
      <c r="M45" s="13">
        <f t="shared" si="19"/>
        <v>22</v>
      </c>
      <c r="N45" s="23">
        <f t="shared" si="49"/>
        <v>176</v>
      </c>
      <c r="P45" s="71">
        <f t="shared" si="52"/>
        <v>1.9194828046520955E-5</v>
      </c>
      <c r="Q45" s="70">
        <f t="shared" si="53"/>
        <v>0.76572469965656687</v>
      </c>
      <c r="R45" s="70">
        <f t="shared" si="54"/>
        <v>-4955.509724456806</v>
      </c>
      <c r="S45" s="11">
        <f t="shared" si="55"/>
        <v>5666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95"/>
        <v>6475</v>
      </c>
      <c r="E46" s="4">
        <f t="shared" si="96"/>
        <v>1501</v>
      </c>
      <c r="F46" s="24">
        <f t="shared" si="100"/>
        <v>209.48219801658269</v>
      </c>
      <c r="G46" s="92">
        <f t="shared" si="70"/>
        <v>2.3985932204457199E-3</v>
      </c>
      <c r="H46" s="56">
        <f t="shared" si="89"/>
        <v>1</v>
      </c>
      <c r="I46" s="35">
        <f t="shared" si="97"/>
        <v>-59</v>
      </c>
      <c r="J46" s="25">
        <f t="shared" si="98"/>
        <v>5666</v>
      </c>
      <c r="K46" s="24">
        <f t="shared" si="99"/>
        <v>1501</v>
      </c>
      <c r="L46" s="35">
        <f t="shared" si="48"/>
        <v>-180</v>
      </c>
      <c r="M46" s="25">
        <f t="shared" si="19"/>
        <v>0</v>
      </c>
      <c r="N46" s="24">
        <f t="shared" si="49"/>
        <v>201</v>
      </c>
      <c r="P46" s="39">
        <f t="shared" si="52"/>
        <v>1.9194828046520955E-5</v>
      </c>
      <c r="Q46" s="38">
        <f t="shared" si="53"/>
        <v>0.76919375492063979</v>
      </c>
      <c r="R46" s="38">
        <f t="shared" si="54"/>
        <v>-4974.8260274224422</v>
      </c>
      <c r="S46" s="12">
        <f t="shared" si="55"/>
        <v>5666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95"/>
        <v>6475</v>
      </c>
      <c r="E47" s="22">
        <f t="shared" si="96"/>
        <v>1730</v>
      </c>
      <c r="F47" s="26">
        <f t="shared" si="100"/>
        <v>209.48219801658269</v>
      </c>
      <c r="G47" s="91">
        <f t="shared" si="70"/>
        <v>2.3985932204457199E-3</v>
      </c>
      <c r="H47" s="58">
        <f t="shared" si="89"/>
        <v>1</v>
      </c>
      <c r="I47" s="36">
        <f t="shared" si="97"/>
        <v>-244</v>
      </c>
      <c r="J47" s="13">
        <f t="shared" si="98"/>
        <v>5643</v>
      </c>
      <c r="K47" s="23">
        <f t="shared" si="99"/>
        <v>1730</v>
      </c>
      <c r="L47" s="36">
        <f t="shared" si="48"/>
        <v>-185</v>
      </c>
      <c r="M47" s="13">
        <f t="shared" si="19"/>
        <v>-23</v>
      </c>
      <c r="N47" s="23">
        <f t="shared" si="49"/>
        <v>229</v>
      </c>
      <c r="P47" s="71">
        <f t="shared" si="52"/>
        <v>1.9194828046520955E-5</v>
      </c>
      <c r="Q47" s="70">
        <f t="shared" si="53"/>
        <v>0.77321309093822144</v>
      </c>
      <c r="R47" s="70">
        <f t="shared" si="54"/>
        <v>-4974.8260274224422</v>
      </c>
      <c r="S47" s="11">
        <f t="shared" si="55"/>
        <v>5643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95"/>
        <v>6475</v>
      </c>
      <c r="E48" s="4">
        <f t="shared" si="96"/>
        <v>1990</v>
      </c>
      <c r="F48" s="24">
        <f t="shared" si="100"/>
        <v>209.48219801658269</v>
      </c>
      <c r="G48" s="92">
        <f t="shared" si="70"/>
        <v>2.3985932204457199E-3</v>
      </c>
      <c r="H48" s="56">
        <f t="shared" si="89"/>
        <v>1</v>
      </c>
      <c r="I48" s="35">
        <f t="shared" si="97"/>
        <v>-438</v>
      </c>
      <c r="J48" s="25">
        <f t="shared" si="98"/>
        <v>5596</v>
      </c>
      <c r="K48" s="24">
        <f t="shared" si="99"/>
        <v>1990</v>
      </c>
      <c r="L48" s="35">
        <f t="shared" si="48"/>
        <v>-194</v>
      </c>
      <c r="M48" s="25">
        <f t="shared" si="19"/>
        <v>-47</v>
      </c>
      <c r="N48" s="24">
        <f t="shared" si="49"/>
        <v>260</v>
      </c>
      <c r="P48" s="39">
        <f t="shared" si="52"/>
        <v>1.9194828046520955E-5</v>
      </c>
      <c r="Q48" s="38">
        <f t="shared" si="53"/>
        <v>0.77784874139973281</v>
      </c>
      <c r="R48" s="38">
        <f t="shared" si="54"/>
        <v>-4954.6317106856404</v>
      </c>
      <c r="S48" s="12">
        <f t="shared" si="55"/>
        <v>5596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95"/>
        <v>6475</v>
      </c>
      <c r="E49" s="22">
        <f t="shared" si="96"/>
        <v>2286</v>
      </c>
      <c r="F49" s="26">
        <f t="shared" si="100"/>
        <v>209.48219801658269</v>
      </c>
      <c r="G49" s="91">
        <f t="shared" si="70"/>
        <v>2.3985932204457199E-3</v>
      </c>
      <c r="H49" s="58">
        <f t="shared" si="89"/>
        <v>1</v>
      </c>
      <c r="I49" s="18">
        <f t="shared" si="97"/>
        <v>-644</v>
      </c>
      <c r="J49" s="22">
        <f t="shared" si="98"/>
        <v>5525</v>
      </c>
      <c r="K49" s="26">
        <f t="shared" si="99"/>
        <v>2286</v>
      </c>
      <c r="L49" s="18">
        <f t="shared" si="48"/>
        <v>-206</v>
      </c>
      <c r="M49" s="22">
        <f t="shared" si="19"/>
        <v>-71</v>
      </c>
      <c r="N49" s="26">
        <f t="shared" si="49"/>
        <v>296</v>
      </c>
      <c r="P49" s="71">
        <f t="shared" ref="P49:P80" si="101">Y$4*((1+W$4-X$4)*(1+W$4+Z$4)-X$4)</f>
        <v>1.9194828046520955E-5</v>
      </c>
      <c r="Q49" s="70">
        <f t="shared" ref="Q49:Q80" si="102">(1+W$4-X$4)*(1+W$4+Z$4)-Y$4*((Z$4*K48)+((I48+J48)*(1+W$4+Z$4)))</f>
        <v>0.78320530392327414</v>
      </c>
      <c r="R49" s="70">
        <f t="shared" ref="R49:R80" si="103">-J48*(1+W$4+Z$4)</f>
        <v>-4913.3650634408732</v>
      </c>
      <c r="S49" s="11">
        <f t="shared" si="55"/>
        <v>5525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95"/>
        <v>6475</v>
      </c>
      <c r="E50" s="4">
        <f t="shared" si="96"/>
        <v>2623</v>
      </c>
      <c r="F50" s="24">
        <f t="shared" si="100"/>
        <v>209.48219801658269</v>
      </c>
      <c r="G50" s="92">
        <f t="shared" si="70"/>
        <v>2.3985932204457199E-3</v>
      </c>
      <c r="H50" s="56">
        <f t="shared" si="89"/>
        <v>1</v>
      </c>
      <c r="I50" s="35">
        <f t="shared" si="97"/>
        <v>-867</v>
      </c>
      <c r="J50" s="25">
        <f t="shared" si="98"/>
        <v>5428</v>
      </c>
      <c r="K50" s="24">
        <f t="shared" si="99"/>
        <v>2623</v>
      </c>
      <c r="L50" s="35">
        <f t="shared" si="48"/>
        <v>-223</v>
      </c>
      <c r="M50" s="25">
        <f t="shared" si="19"/>
        <v>-97</v>
      </c>
      <c r="N50" s="24">
        <f t="shared" si="49"/>
        <v>337</v>
      </c>
      <c r="P50" s="39">
        <f t="shared" si="101"/>
        <v>1.9194828046520955E-5</v>
      </c>
      <c r="Q50" s="38">
        <f t="shared" si="102"/>
        <v>0.78935427073186804</v>
      </c>
      <c r="R50" s="38">
        <f t="shared" si="103"/>
        <v>-4851.0260856881387</v>
      </c>
      <c r="S50" s="12">
        <f t="shared" si="55"/>
        <v>5428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95"/>
        <v>6475</v>
      </c>
      <c r="E51" s="22">
        <f t="shared" si="96"/>
        <v>3006</v>
      </c>
      <c r="F51" s="26">
        <f t="shared" si="100"/>
        <v>209.48219801658269</v>
      </c>
      <c r="G51" s="91">
        <f t="shared" si="70"/>
        <v>2.3985932204457199E-3</v>
      </c>
      <c r="H51" s="58">
        <f t="shared" si="89"/>
        <v>1</v>
      </c>
      <c r="I51" s="18">
        <f t="shared" si="97"/>
        <v>-1112</v>
      </c>
      <c r="J51" s="22">
        <f t="shared" si="98"/>
        <v>5305</v>
      </c>
      <c r="K51" s="26">
        <f t="shared" si="99"/>
        <v>3006</v>
      </c>
      <c r="L51" s="18">
        <f t="shared" si="48"/>
        <v>-245</v>
      </c>
      <c r="M51" s="22">
        <f t="shared" si="19"/>
        <v>-123</v>
      </c>
      <c r="N51" s="26">
        <f t="shared" si="49"/>
        <v>383</v>
      </c>
      <c r="P51" s="71">
        <f t="shared" si="101"/>
        <v>1.9194828046520955E-5</v>
      </c>
      <c r="Q51" s="70">
        <f t="shared" si="102"/>
        <v>0.79644426190389528</v>
      </c>
      <c r="R51" s="70">
        <f t="shared" si="103"/>
        <v>-4765.8587498851066</v>
      </c>
      <c r="S51" s="11">
        <f t="shared" si="55"/>
        <v>5305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95"/>
        <v>6475</v>
      </c>
      <c r="E52" s="4">
        <f t="shared" si="96"/>
        <v>3442</v>
      </c>
      <c r="F52" s="24">
        <f t="shared" si="100"/>
        <v>209.48219801658269</v>
      </c>
      <c r="G52" s="92">
        <f t="shared" si="70"/>
        <v>2.3985932204457199E-3</v>
      </c>
      <c r="H52" s="56">
        <f t="shared" si="89"/>
        <v>1</v>
      </c>
      <c r="I52" s="35">
        <f t="shared" si="97"/>
        <v>-1384</v>
      </c>
      <c r="J52" s="4">
        <f t="shared" si="98"/>
        <v>5155</v>
      </c>
      <c r="K52" s="24">
        <f t="shared" si="99"/>
        <v>3442</v>
      </c>
      <c r="L52" s="35">
        <f t="shared" si="48"/>
        <v>-272</v>
      </c>
      <c r="M52" s="4">
        <f t="shared" si="19"/>
        <v>-150</v>
      </c>
      <c r="N52" s="24">
        <f t="shared" si="49"/>
        <v>436</v>
      </c>
      <c r="P52" s="39">
        <f t="shared" si="101"/>
        <v>1.9194828046520955E-5</v>
      </c>
      <c r="Q52" s="38">
        <f t="shared" si="102"/>
        <v>0.80458533359005757</v>
      </c>
      <c r="R52" s="38">
        <f t="shared" si="103"/>
        <v>-4657.8630560317779</v>
      </c>
      <c r="S52" s="12">
        <f t="shared" si="55"/>
        <v>5155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95"/>
        <v>6475</v>
      </c>
      <c r="E53" s="3">
        <f t="shared" si="96"/>
        <v>3938</v>
      </c>
      <c r="F53" s="23">
        <f t="shared" si="100"/>
        <v>209.48219801658269</v>
      </c>
      <c r="G53" s="91">
        <f t="shared" si="70"/>
        <v>2.3985932204457199E-3</v>
      </c>
      <c r="H53" s="55">
        <f t="shared" si="89"/>
        <v>1</v>
      </c>
      <c r="I53" s="8">
        <f t="shared" si="97"/>
        <v>-1689</v>
      </c>
      <c r="J53" s="3">
        <f t="shared" si="98"/>
        <v>4976</v>
      </c>
      <c r="K53" s="37">
        <f t="shared" si="99"/>
        <v>3938</v>
      </c>
      <c r="L53" s="8">
        <f t="shared" si="48"/>
        <v>-305</v>
      </c>
      <c r="M53" s="3">
        <f t="shared" si="19"/>
        <v>-179</v>
      </c>
      <c r="N53" s="37">
        <f t="shared" si="49"/>
        <v>496</v>
      </c>
      <c r="P53" s="71">
        <f t="shared" si="101"/>
        <v>1.9194828046520955E-5</v>
      </c>
      <c r="Q53" s="70">
        <f t="shared" si="102"/>
        <v>0.81391228243749802</v>
      </c>
      <c r="R53" s="70">
        <f t="shared" si="103"/>
        <v>-4526.160990356987</v>
      </c>
      <c r="S53" s="11">
        <f t="shared" si="55"/>
        <v>4976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95"/>
        <v>6475</v>
      </c>
      <c r="E54" s="2">
        <f t="shared" si="96"/>
        <v>4502</v>
      </c>
      <c r="F54" s="24">
        <f t="shared" si="100"/>
        <v>209.48219801658269</v>
      </c>
      <c r="G54" s="92">
        <f t="shared" si="70"/>
        <v>2.3985932204457199E-3</v>
      </c>
      <c r="H54" s="56">
        <f t="shared" si="89"/>
        <v>1</v>
      </c>
      <c r="I54" s="7">
        <f t="shared" si="97"/>
        <v>-2036</v>
      </c>
      <c r="J54" s="2">
        <f t="shared" si="98"/>
        <v>4768</v>
      </c>
      <c r="K54" s="34">
        <f t="shared" si="99"/>
        <v>4502</v>
      </c>
      <c r="L54" s="7">
        <f t="shared" si="48"/>
        <v>-347</v>
      </c>
      <c r="M54" s="2">
        <f t="shared" si="19"/>
        <v>-208</v>
      </c>
      <c r="N54" s="34">
        <f t="shared" si="49"/>
        <v>564</v>
      </c>
      <c r="P54" s="39">
        <f t="shared" si="101"/>
        <v>1.9194828046520955E-5</v>
      </c>
      <c r="Q54" s="38">
        <f t="shared" si="102"/>
        <v>0.82459846902103839</v>
      </c>
      <c r="R54" s="38">
        <f t="shared" si="103"/>
        <v>-4368.9965253184027</v>
      </c>
      <c r="S54" s="12">
        <f t="shared" si="55"/>
        <v>4768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95"/>
        <v>6475</v>
      </c>
      <c r="E55" s="3">
        <f t="shared" si="96"/>
        <v>5143</v>
      </c>
      <c r="F55" s="23">
        <f t="shared" si="100"/>
        <v>209.48219801658269</v>
      </c>
      <c r="G55" s="91">
        <f t="shared" si="70"/>
        <v>2.3985932204457199E-3</v>
      </c>
      <c r="H55" s="55">
        <f t="shared" si="89"/>
        <v>1</v>
      </c>
      <c r="I55" s="8">
        <f t="shared" si="97"/>
        <v>-2434</v>
      </c>
      <c r="J55" s="3">
        <f t="shared" si="98"/>
        <v>4531</v>
      </c>
      <c r="K55" s="37">
        <f t="shared" si="99"/>
        <v>5143</v>
      </c>
      <c r="L55" s="8">
        <f t="shared" si="48"/>
        <v>-398</v>
      </c>
      <c r="M55" s="3">
        <f t="shared" si="19"/>
        <v>-237</v>
      </c>
      <c r="N55" s="37">
        <f t="shared" si="49"/>
        <v>641</v>
      </c>
      <c r="P55" s="71">
        <f t="shared" si="101"/>
        <v>1.9194828046520955E-5</v>
      </c>
      <c r="Q55" s="70">
        <f t="shared" si="102"/>
        <v>0.83683926514564111</v>
      </c>
      <c r="R55" s="70">
        <f t="shared" si="103"/>
        <v>-4186.3696609160261</v>
      </c>
      <c r="S55" s="11">
        <f t="shared" si="55"/>
        <v>4531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95"/>
        <v>6475</v>
      </c>
      <c r="E56" s="2">
        <f t="shared" si="96"/>
        <v>5873</v>
      </c>
      <c r="F56" s="24">
        <f t="shared" si="100"/>
        <v>209.48219801658269</v>
      </c>
      <c r="G56" s="92">
        <f t="shared" si="70"/>
        <v>2.3985932204457199E-3</v>
      </c>
      <c r="H56" s="56">
        <f t="shared" si="89"/>
        <v>1</v>
      </c>
      <c r="I56" s="7">
        <f t="shared" si="97"/>
        <v>-2893</v>
      </c>
      <c r="J56" s="2">
        <f t="shared" si="98"/>
        <v>4265</v>
      </c>
      <c r="K56" s="34">
        <f t="shared" si="99"/>
        <v>5873</v>
      </c>
      <c r="L56" s="7">
        <f t="shared" si="48"/>
        <v>-459</v>
      </c>
      <c r="M56" s="2">
        <f t="shared" si="19"/>
        <v>-266</v>
      </c>
      <c r="N56" s="34">
        <f t="shared" si="49"/>
        <v>730</v>
      </c>
      <c r="P56" s="39">
        <f t="shared" si="101"/>
        <v>1.9194828046520955E-5</v>
      </c>
      <c r="Q56" s="38">
        <f t="shared" si="102"/>
        <v>0.85083277188256923</v>
      </c>
      <c r="R56" s="38">
        <f t="shared" si="103"/>
        <v>-3978.2803971498561</v>
      </c>
      <c r="S56" s="12">
        <f t="shared" si="55"/>
        <v>4265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95"/>
        <v>6475</v>
      </c>
      <c r="E57" s="3">
        <f t="shared" si="96"/>
        <v>6703</v>
      </c>
      <c r="F57" s="23">
        <f t="shared" si="100"/>
        <v>209.48219801658269</v>
      </c>
      <c r="G57" s="91">
        <f t="shared" si="70"/>
        <v>2.3985932204457199E-3</v>
      </c>
      <c r="H57" s="55">
        <f t="shared" si="89"/>
        <v>1</v>
      </c>
      <c r="I57" s="8">
        <f t="shared" si="97"/>
        <v>-3428</v>
      </c>
      <c r="J57" s="3">
        <f t="shared" si="98"/>
        <v>3970</v>
      </c>
      <c r="K57" s="37">
        <f t="shared" si="99"/>
        <v>6703</v>
      </c>
      <c r="L57" s="8">
        <f t="shared" si="48"/>
        <v>-535</v>
      </c>
      <c r="M57" s="3">
        <f t="shared" ref="M57:M88" si="104">J57-J56</f>
        <v>-295</v>
      </c>
      <c r="N57" s="37">
        <f t="shared" si="49"/>
        <v>830</v>
      </c>
      <c r="P57" s="71">
        <f t="shared" si="101"/>
        <v>1.9194828046520955E-5</v>
      </c>
      <c r="Q57" s="70">
        <f t="shared" si="102"/>
        <v>0.86680456006582796</v>
      </c>
      <c r="R57" s="70">
        <f t="shared" si="103"/>
        <v>-3744.7287340198932</v>
      </c>
      <c r="S57" s="11">
        <f t="shared" si="55"/>
        <v>3970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95"/>
        <v>6475</v>
      </c>
      <c r="E58" s="2">
        <f t="shared" si="96"/>
        <v>7647</v>
      </c>
      <c r="F58" s="24">
        <f t="shared" si="100"/>
        <v>209.48219801658269</v>
      </c>
      <c r="G58" s="92">
        <f t="shared" si="70"/>
        <v>2.3985932204457199E-3</v>
      </c>
      <c r="H58" s="56">
        <f t="shared" si="89"/>
        <v>1</v>
      </c>
      <c r="I58" s="7">
        <f t="shared" si="97"/>
        <v>-4054</v>
      </c>
      <c r="J58" s="2">
        <f t="shared" si="98"/>
        <v>3649</v>
      </c>
      <c r="K58" s="34">
        <f t="shared" si="99"/>
        <v>7647</v>
      </c>
      <c r="L58" s="7">
        <f t="shared" si="48"/>
        <v>-626</v>
      </c>
      <c r="M58" s="2">
        <f t="shared" si="104"/>
        <v>-321</v>
      </c>
      <c r="N58" s="34">
        <f t="shared" si="49"/>
        <v>944</v>
      </c>
      <c r="P58" s="39">
        <f t="shared" si="101"/>
        <v>1.9194828046520955E-5</v>
      </c>
      <c r="Q58" s="38">
        <f t="shared" si="102"/>
        <v>0.88507388108231921</v>
      </c>
      <c r="R58" s="38">
        <f t="shared" si="103"/>
        <v>-3485.7146715261374</v>
      </c>
      <c r="S58" s="12">
        <f t="shared" si="55"/>
        <v>3649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105">D58+IF(M59&gt;0,M59,0)</f>
        <v>6475</v>
      </c>
      <c r="E59" s="3">
        <f t="shared" ref="E59:E90" si="106">E58+IF(N59&gt;0,N59,0)</f>
        <v>8721</v>
      </c>
      <c r="F59" s="23">
        <f t="shared" si="100"/>
        <v>209.48219801658269</v>
      </c>
      <c r="G59" s="91">
        <f t="shared" si="70"/>
        <v>2.3985932204457199E-3</v>
      </c>
      <c r="H59" s="55">
        <f t="shared" si="89"/>
        <v>1</v>
      </c>
      <c r="I59" s="8">
        <f t="shared" ref="I59:I90" si="107">INT((Z$4*K59+I58)/(1+Y$4*J59))</f>
        <v>-4791</v>
      </c>
      <c r="J59" s="3">
        <f t="shared" ref="J59:J90" si="108">S59</f>
        <v>3305</v>
      </c>
      <c r="K59" s="37">
        <f t="shared" ref="K59:K90" si="109">INT((X$4*J59+K58)/(1+W$4+Z$4))</f>
        <v>8721</v>
      </c>
      <c r="L59" s="8">
        <f t="shared" ref="L59:L90" si="110">I59-I58</f>
        <v>-737</v>
      </c>
      <c r="M59" s="3">
        <f t="shared" si="104"/>
        <v>-344</v>
      </c>
      <c r="N59" s="37">
        <f t="shared" ref="N59:N90" si="111">K59-K58</f>
        <v>1074</v>
      </c>
      <c r="P59" s="71">
        <f t="shared" si="101"/>
        <v>1.9194828046520955E-5</v>
      </c>
      <c r="Q59" s="70">
        <f t="shared" si="102"/>
        <v>0.90591032822632889</v>
      </c>
      <c r="R59" s="70">
        <f t="shared" si="103"/>
        <v>-3203.8722509820846</v>
      </c>
      <c r="S59" s="11">
        <f t="shared" si="55"/>
        <v>3305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105"/>
        <v>6475</v>
      </c>
      <c r="E60" s="2">
        <f t="shared" si="106"/>
        <v>9943</v>
      </c>
      <c r="F60" s="24">
        <f t="shared" si="100"/>
        <v>209.48219801658269</v>
      </c>
      <c r="G60" s="92">
        <f t="shared" si="70"/>
        <v>2.3985932204457199E-3</v>
      </c>
      <c r="H60" s="56">
        <f t="shared" si="89"/>
        <v>1</v>
      </c>
      <c r="I60" s="7">
        <f t="shared" si="107"/>
        <v>-5661</v>
      </c>
      <c r="J60" s="2">
        <f t="shared" si="108"/>
        <v>2942</v>
      </c>
      <c r="K60" s="34">
        <f t="shared" si="109"/>
        <v>9943</v>
      </c>
      <c r="L60" s="7">
        <f t="shared" si="110"/>
        <v>-870</v>
      </c>
      <c r="M60" s="2">
        <f t="shared" si="104"/>
        <v>-363</v>
      </c>
      <c r="N60" s="34">
        <f t="shared" si="111"/>
        <v>1222</v>
      </c>
      <c r="P60" s="39">
        <f t="shared" si="101"/>
        <v>1.9194828046520955E-5</v>
      </c>
      <c r="Q60" s="38">
        <f t="shared" si="102"/>
        <v>0.92968536314394212</v>
      </c>
      <c r="R60" s="38">
        <f t="shared" si="103"/>
        <v>-2901.8355137012304</v>
      </c>
      <c r="S60" s="12">
        <f t="shared" si="55"/>
        <v>2942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105"/>
        <v>6475</v>
      </c>
      <c r="E61" s="3">
        <f t="shared" si="106"/>
        <v>11333</v>
      </c>
      <c r="F61" s="23">
        <f t="shared" si="100"/>
        <v>209.48219801658269</v>
      </c>
      <c r="G61" s="91">
        <f t="shared" si="70"/>
        <v>2.3985932204457199E-3</v>
      </c>
      <c r="H61" s="55">
        <f t="shared" si="89"/>
        <v>1</v>
      </c>
      <c r="I61" s="8">
        <f t="shared" si="107"/>
        <v>-6693</v>
      </c>
      <c r="J61" s="3">
        <f t="shared" si="108"/>
        <v>2567</v>
      </c>
      <c r="K61" s="37">
        <f t="shared" si="109"/>
        <v>11333</v>
      </c>
      <c r="L61" s="8">
        <f t="shared" si="110"/>
        <v>-1032</v>
      </c>
      <c r="M61" s="3">
        <f t="shared" si="104"/>
        <v>-375</v>
      </c>
      <c r="N61" s="37">
        <f t="shared" si="111"/>
        <v>1390</v>
      </c>
      <c r="P61" s="71">
        <f t="shared" si="101"/>
        <v>1.9194828046520955E-5</v>
      </c>
      <c r="Q61" s="70">
        <f t="shared" si="102"/>
        <v>0.95679518797768515</v>
      </c>
      <c r="R61" s="70">
        <f t="shared" si="103"/>
        <v>-2583.1165147682359</v>
      </c>
      <c r="S61" s="11">
        <f t="shared" si="55"/>
        <v>2567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105"/>
        <v>6475</v>
      </c>
      <c r="E62" s="2">
        <f t="shared" si="106"/>
        <v>12915</v>
      </c>
      <c r="F62" s="24">
        <f t="shared" si="100"/>
        <v>209.48219801658269</v>
      </c>
      <c r="G62" s="92">
        <f t="shared" si="70"/>
        <v>2.3985932204457199E-3</v>
      </c>
      <c r="H62" s="56">
        <f t="shared" si="89"/>
        <v>1</v>
      </c>
      <c r="I62" s="7">
        <f t="shared" si="107"/>
        <v>-7918</v>
      </c>
      <c r="J62" s="2">
        <f t="shared" si="108"/>
        <v>2188</v>
      </c>
      <c r="K62" s="34">
        <f t="shared" si="109"/>
        <v>12915</v>
      </c>
      <c r="L62" s="7">
        <f t="shared" si="110"/>
        <v>-1225</v>
      </c>
      <c r="M62" s="2">
        <f t="shared" si="104"/>
        <v>-379</v>
      </c>
      <c r="N62" s="34">
        <f t="shared" si="111"/>
        <v>1582</v>
      </c>
      <c r="P62" s="39">
        <f t="shared" si="101"/>
        <v>1.9194828046520955E-5</v>
      </c>
      <c r="Q62" s="38">
        <f t="shared" si="102"/>
        <v>0.98771859125804395</v>
      </c>
      <c r="R62" s="38">
        <f t="shared" si="103"/>
        <v>-2253.8613505812582</v>
      </c>
      <c r="S62" s="12">
        <f t="shared" si="55"/>
        <v>2188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105"/>
        <v>6475</v>
      </c>
      <c r="E63" s="3">
        <f t="shared" si="106"/>
        <v>14715</v>
      </c>
      <c r="F63" s="23">
        <f t="shared" si="100"/>
        <v>209.48219801658269</v>
      </c>
      <c r="G63" s="91">
        <f t="shared" si="70"/>
        <v>2.3985932204457199E-3</v>
      </c>
      <c r="H63" s="55">
        <f t="shared" si="89"/>
        <v>1</v>
      </c>
      <c r="I63" s="8">
        <f t="shared" si="107"/>
        <v>-9373</v>
      </c>
      <c r="J63" s="3">
        <f t="shared" si="108"/>
        <v>1816</v>
      </c>
      <c r="K63" s="37">
        <f t="shared" si="109"/>
        <v>14715</v>
      </c>
      <c r="L63" s="8">
        <f t="shared" si="110"/>
        <v>-1455</v>
      </c>
      <c r="M63" s="3">
        <f t="shared" si="104"/>
        <v>-372</v>
      </c>
      <c r="N63" s="37">
        <f t="shared" si="111"/>
        <v>1800</v>
      </c>
      <c r="P63" s="71">
        <f t="shared" si="101"/>
        <v>1.9194828046520955E-5</v>
      </c>
      <c r="Q63" s="70">
        <f t="shared" si="102"/>
        <v>1.0229645605445474</v>
      </c>
      <c r="R63" s="70">
        <f t="shared" si="103"/>
        <v>-1921.0941313096193</v>
      </c>
      <c r="S63" s="11">
        <f t="shared" si="55"/>
        <v>1816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105"/>
        <v>6475</v>
      </c>
      <c r="E64" s="2">
        <f t="shared" si="106"/>
        <v>16764</v>
      </c>
      <c r="F64" s="24">
        <f t="shared" si="100"/>
        <v>209.48219801658269</v>
      </c>
      <c r="G64" s="92">
        <f t="shared" si="70"/>
        <v>2.3985932204457199E-3</v>
      </c>
      <c r="H64" s="56">
        <f t="shared" si="89"/>
        <v>1</v>
      </c>
      <c r="I64" s="7">
        <f t="shared" si="107"/>
        <v>-11101</v>
      </c>
      <c r="J64" s="2">
        <f t="shared" si="108"/>
        <v>1461</v>
      </c>
      <c r="K64" s="34">
        <f t="shared" si="109"/>
        <v>16764</v>
      </c>
      <c r="L64" s="7">
        <f t="shared" si="110"/>
        <v>-1728</v>
      </c>
      <c r="M64" s="2">
        <f t="shared" si="104"/>
        <v>-355</v>
      </c>
      <c r="N64" s="34">
        <f t="shared" si="111"/>
        <v>2049</v>
      </c>
      <c r="P64" s="39">
        <f t="shared" si="101"/>
        <v>1.9194828046520955E-5</v>
      </c>
      <c r="Q64" s="38">
        <f t="shared" si="102"/>
        <v>1.0631053878208447</v>
      </c>
      <c r="R64" s="38">
        <f t="shared" si="103"/>
        <v>-1594.4730084361374</v>
      </c>
      <c r="S64" s="12">
        <f t="shared" si="55"/>
        <v>1461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105"/>
        <v>6475</v>
      </c>
      <c r="E65" s="3">
        <f t="shared" si="106"/>
        <v>19097</v>
      </c>
      <c r="F65" s="23">
        <f t="shared" si="100"/>
        <v>209.48219801658269</v>
      </c>
      <c r="G65" s="91">
        <f t="shared" si="70"/>
        <v>2.3985932204457199E-3</v>
      </c>
      <c r="H65" s="55">
        <f t="shared" si="89"/>
        <v>1</v>
      </c>
      <c r="I65" s="8">
        <f t="shared" si="107"/>
        <v>-13147</v>
      </c>
      <c r="J65" s="3">
        <f t="shared" si="108"/>
        <v>1134</v>
      </c>
      <c r="K65" s="37">
        <f t="shared" si="109"/>
        <v>19097</v>
      </c>
      <c r="L65" s="8">
        <f t="shared" si="110"/>
        <v>-2046</v>
      </c>
      <c r="M65" s="3">
        <f t="shared" si="104"/>
        <v>-327</v>
      </c>
      <c r="N65" s="37">
        <f t="shared" si="111"/>
        <v>2333</v>
      </c>
      <c r="P65" s="71">
        <f t="shared" si="101"/>
        <v>1.9194828046520955E-5</v>
      </c>
      <c r="Q65" s="70">
        <f t="shared" si="102"/>
        <v>1.1088619851489658</v>
      </c>
      <c r="R65" s="70">
        <f t="shared" si="103"/>
        <v>-1282.7781196724652</v>
      </c>
      <c r="S65" s="11">
        <f t="shared" si="55"/>
        <v>1134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105"/>
        <v>6475</v>
      </c>
      <c r="E66" s="2">
        <f t="shared" si="106"/>
        <v>21753</v>
      </c>
      <c r="F66" s="24">
        <f t="shared" si="100"/>
        <v>209.48219801658269</v>
      </c>
      <c r="G66" s="92">
        <f t="shared" si="70"/>
        <v>2.3985932204457199E-3</v>
      </c>
      <c r="H66" s="56">
        <f t="shared" si="89"/>
        <v>1</v>
      </c>
      <c r="I66" s="7">
        <f t="shared" si="107"/>
        <v>-15562</v>
      </c>
      <c r="J66" s="2">
        <f t="shared" si="108"/>
        <v>845</v>
      </c>
      <c r="K66" s="34">
        <f t="shared" si="109"/>
        <v>21753</v>
      </c>
      <c r="L66" s="7">
        <f t="shared" si="110"/>
        <v>-2415</v>
      </c>
      <c r="M66" s="2">
        <f t="shared" si="104"/>
        <v>-289</v>
      </c>
      <c r="N66" s="34">
        <f t="shared" si="111"/>
        <v>2656</v>
      </c>
      <c r="P66" s="39">
        <f t="shared" si="101"/>
        <v>1.9194828046520955E-5</v>
      </c>
      <c r="Q66" s="38">
        <f t="shared" si="102"/>
        <v>1.1609854636199834</v>
      </c>
      <c r="R66" s="38">
        <f t="shared" si="103"/>
        <v>-995.66761650142064</v>
      </c>
      <c r="S66" s="12">
        <f t="shared" si="55"/>
        <v>845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105"/>
        <v>6475</v>
      </c>
      <c r="E67" s="3">
        <f t="shared" si="106"/>
        <v>24777</v>
      </c>
      <c r="F67" s="23">
        <f t="shared" si="100"/>
        <v>209.48219801658269</v>
      </c>
      <c r="G67" s="91">
        <f t="shared" si="70"/>
        <v>2.3985932204457199E-3</v>
      </c>
      <c r="H67" s="55">
        <f t="shared" si="89"/>
        <v>1</v>
      </c>
      <c r="I67" s="8">
        <f t="shared" si="107"/>
        <v>-18399</v>
      </c>
      <c r="J67" s="3">
        <f t="shared" si="108"/>
        <v>602</v>
      </c>
      <c r="K67" s="37">
        <f t="shared" si="109"/>
        <v>24777</v>
      </c>
      <c r="L67" s="8">
        <f t="shared" si="110"/>
        <v>-2837</v>
      </c>
      <c r="M67" s="3">
        <f t="shared" si="104"/>
        <v>-243</v>
      </c>
      <c r="N67" s="37">
        <f t="shared" si="111"/>
        <v>3024</v>
      </c>
      <c r="P67" s="71">
        <f t="shared" si="101"/>
        <v>1.9194828046520955E-5</v>
      </c>
      <c r="Q67" s="70">
        <f t="shared" si="102"/>
        <v>1.22037282513705</v>
      </c>
      <c r="R67" s="70">
        <f t="shared" si="103"/>
        <v>-741.92163663465647</v>
      </c>
      <c r="S67" s="11">
        <f t="shared" si="55"/>
        <v>602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105"/>
        <v>6475</v>
      </c>
      <c r="E68" s="2">
        <f t="shared" si="106"/>
        <v>28220</v>
      </c>
      <c r="F68" s="24">
        <f t="shared" si="100"/>
        <v>209.48219801658269</v>
      </c>
      <c r="G68" s="92">
        <f t="shared" ref="G68:G99" si="112">D68/U$3</f>
        <v>2.3985932204457199E-3</v>
      </c>
      <c r="H68" s="56">
        <f t="shared" si="89"/>
        <v>1</v>
      </c>
      <c r="I68" s="7">
        <f t="shared" si="107"/>
        <v>-21713</v>
      </c>
      <c r="J68" s="2">
        <f t="shared" si="108"/>
        <v>407</v>
      </c>
      <c r="K68" s="34">
        <f t="shared" si="109"/>
        <v>28220</v>
      </c>
      <c r="L68" s="7">
        <f t="shared" si="110"/>
        <v>-3314</v>
      </c>
      <c r="M68" s="2">
        <f t="shared" si="104"/>
        <v>-195</v>
      </c>
      <c r="N68" s="34">
        <f t="shared" si="111"/>
        <v>3443</v>
      </c>
      <c r="P68" s="39">
        <f t="shared" si="101"/>
        <v>1.9194828046520955E-5</v>
      </c>
      <c r="Q68" s="38">
        <f t="shared" si="102"/>
        <v>1.2880145750564818</v>
      </c>
      <c r="R68" s="38">
        <f t="shared" si="103"/>
        <v>-528.56429024149486</v>
      </c>
      <c r="S68" s="12">
        <f t="shared" si="55"/>
        <v>407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105"/>
        <v>6475</v>
      </c>
      <c r="E69" s="3">
        <f t="shared" si="106"/>
        <v>32141</v>
      </c>
      <c r="F69" s="23">
        <f t="shared" si="100"/>
        <v>209.48219801658269</v>
      </c>
      <c r="G69" s="91">
        <f t="shared" si="112"/>
        <v>2.3985932204457199E-3</v>
      </c>
      <c r="H69" s="55">
        <f t="shared" si="89"/>
        <v>1</v>
      </c>
      <c r="I69" s="8">
        <f t="shared" si="107"/>
        <v>-25562</v>
      </c>
      <c r="J69" s="3">
        <f t="shared" si="108"/>
        <v>260</v>
      </c>
      <c r="K69" s="37">
        <f t="shared" si="109"/>
        <v>32141</v>
      </c>
      <c r="L69" s="8">
        <f t="shared" si="110"/>
        <v>-3849</v>
      </c>
      <c r="M69" s="3">
        <f t="shared" si="104"/>
        <v>-147</v>
      </c>
      <c r="N69" s="37">
        <f t="shared" si="111"/>
        <v>3921</v>
      </c>
      <c r="P69" s="71">
        <f t="shared" si="101"/>
        <v>1.9194828046520955E-5</v>
      </c>
      <c r="Q69" s="70">
        <f t="shared" si="102"/>
        <v>1.3650718500431152</v>
      </c>
      <c r="R69" s="70">
        <f t="shared" si="103"/>
        <v>-357.35160486426651</v>
      </c>
      <c r="S69" s="11">
        <f t="shared" si="55"/>
        <v>260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105"/>
        <v>6475</v>
      </c>
      <c r="E70" s="2">
        <f t="shared" si="106"/>
        <v>36607</v>
      </c>
      <c r="F70" s="24">
        <f t="shared" si="100"/>
        <v>209.48219801658269</v>
      </c>
      <c r="G70" s="92">
        <f t="shared" si="112"/>
        <v>2.3985932204457199E-3</v>
      </c>
      <c r="H70" s="56">
        <f t="shared" si="89"/>
        <v>1</v>
      </c>
      <c r="I70" s="7">
        <f t="shared" si="107"/>
        <v>-30009</v>
      </c>
      <c r="J70" s="2">
        <f t="shared" si="108"/>
        <v>156</v>
      </c>
      <c r="K70" s="34">
        <f t="shared" si="109"/>
        <v>36607</v>
      </c>
      <c r="L70" s="7">
        <f t="shared" si="110"/>
        <v>-4447</v>
      </c>
      <c r="M70" s="2">
        <f t="shared" si="104"/>
        <v>-104</v>
      </c>
      <c r="N70" s="34">
        <f t="shared" si="111"/>
        <v>4466</v>
      </c>
      <c r="P70" s="39">
        <f t="shared" si="101"/>
        <v>1.9194828046520955E-5</v>
      </c>
      <c r="Q70" s="38">
        <f t="shared" si="102"/>
        <v>1.4528240307113913</v>
      </c>
      <c r="R70" s="38">
        <f t="shared" si="103"/>
        <v>-228.2835805029712</v>
      </c>
      <c r="S70" s="12">
        <f t="shared" si="55"/>
        <v>156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105"/>
        <v>6475</v>
      </c>
      <c r="E71" s="3">
        <f t="shared" si="106"/>
        <v>41693</v>
      </c>
      <c r="F71" s="23">
        <f t="shared" si="100"/>
        <v>209.48219801658269</v>
      </c>
      <c r="G71" s="91">
        <f t="shared" si="112"/>
        <v>2.3985932204457199E-3</v>
      </c>
      <c r="H71" s="55">
        <f t="shared" si="89"/>
        <v>1</v>
      </c>
      <c r="I71" s="8">
        <f t="shared" si="107"/>
        <v>-35123</v>
      </c>
      <c r="J71" s="3">
        <f t="shared" si="108"/>
        <v>88</v>
      </c>
      <c r="K71" s="37">
        <f t="shared" si="109"/>
        <v>41693</v>
      </c>
      <c r="L71" s="8">
        <f t="shared" si="110"/>
        <v>-5114</v>
      </c>
      <c r="M71" s="3">
        <f t="shared" si="104"/>
        <v>-68</v>
      </c>
      <c r="N71" s="37">
        <f t="shared" si="111"/>
        <v>5086</v>
      </c>
      <c r="P71" s="71">
        <f t="shared" si="101"/>
        <v>1.9194828046520955E-5</v>
      </c>
      <c r="Q71" s="70">
        <f t="shared" si="102"/>
        <v>1.5527651514445537</v>
      </c>
      <c r="R71" s="70">
        <f t="shared" si="103"/>
        <v>-136.97014830178273</v>
      </c>
      <c r="S71" s="11">
        <f t="shared" si="55"/>
        <v>88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105"/>
        <v>6475</v>
      </c>
      <c r="E72" s="2">
        <f t="shared" si="106"/>
        <v>47485</v>
      </c>
      <c r="F72" s="24">
        <f t="shared" si="100"/>
        <v>209.48219801658269</v>
      </c>
      <c r="G72" s="92">
        <f t="shared" si="112"/>
        <v>2.3985932204457199E-3</v>
      </c>
      <c r="H72" s="56">
        <f t="shared" ref="H72:H103" si="113">D72/D71</f>
        <v>1</v>
      </c>
      <c r="I72" s="7">
        <f t="shared" si="107"/>
        <v>-40983</v>
      </c>
      <c r="J72" s="2">
        <f t="shared" si="108"/>
        <v>46</v>
      </c>
      <c r="K72" s="34">
        <f t="shared" si="109"/>
        <v>47485</v>
      </c>
      <c r="L72" s="7">
        <f t="shared" si="110"/>
        <v>-5860</v>
      </c>
      <c r="M72" s="2">
        <f t="shared" si="104"/>
        <v>-42</v>
      </c>
      <c r="N72" s="34">
        <f t="shared" si="111"/>
        <v>5792</v>
      </c>
      <c r="P72" s="39">
        <f t="shared" si="101"/>
        <v>1.9194828046520955E-5</v>
      </c>
      <c r="Q72" s="38">
        <f t="shared" si="102"/>
        <v>1.6665653364669679</v>
      </c>
      <c r="R72" s="38">
        <f t="shared" si="103"/>
        <v>-77.265211862544106</v>
      </c>
      <c r="S72" s="12">
        <f t="shared" si="55"/>
        <v>46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105"/>
        <v>6475</v>
      </c>
      <c r="E73" s="3">
        <f t="shared" si="106"/>
        <v>54082</v>
      </c>
      <c r="F73" s="23">
        <f t="shared" si="100"/>
        <v>209.48219801658269</v>
      </c>
      <c r="G73" s="91">
        <f t="shared" si="112"/>
        <v>2.3985932204457199E-3</v>
      </c>
      <c r="H73" s="55">
        <f t="shared" si="113"/>
        <v>1</v>
      </c>
      <c r="I73" s="8">
        <f t="shared" si="107"/>
        <v>-47682</v>
      </c>
      <c r="J73" s="3">
        <f t="shared" si="108"/>
        <v>22</v>
      </c>
      <c r="K73" s="37">
        <f t="shared" si="109"/>
        <v>54082</v>
      </c>
      <c r="L73" s="8">
        <f t="shared" si="110"/>
        <v>-6699</v>
      </c>
      <c r="M73" s="3">
        <f t="shared" si="104"/>
        <v>-24</v>
      </c>
      <c r="N73" s="37">
        <f t="shared" si="111"/>
        <v>6597</v>
      </c>
      <c r="P73" s="71">
        <f t="shared" si="101"/>
        <v>1.9194828046520955E-5</v>
      </c>
      <c r="Q73" s="70">
        <f t="shared" si="102"/>
        <v>1.7961753974622221</v>
      </c>
      <c r="R73" s="70">
        <f t="shared" si="103"/>
        <v>-40.388633473602603</v>
      </c>
      <c r="S73" s="11">
        <f t="shared" si="55"/>
        <v>22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105"/>
        <v>6475</v>
      </c>
      <c r="E74" s="2">
        <f t="shared" si="106"/>
        <v>61595</v>
      </c>
      <c r="F74" s="24">
        <f t="shared" si="100"/>
        <v>209.48219801658269</v>
      </c>
      <c r="G74" s="92">
        <f t="shared" si="112"/>
        <v>2.3985932204457199E-3</v>
      </c>
      <c r="H74" s="56">
        <f t="shared" si="113"/>
        <v>1</v>
      </c>
      <c r="I74" s="7">
        <f t="shared" si="107"/>
        <v>-55326</v>
      </c>
      <c r="J74" s="2">
        <f t="shared" si="108"/>
        <v>9</v>
      </c>
      <c r="K74" s="34">
        <f t="shared" si="109"/>
        <v>61595</v>
      </c>
      <c r="L74" s="7">
        <f t="shared" si="110"/>
        <v>-7644</v>
      </c>
      <c r="M74" s="2">
        <f t="shared" si="104"/>
        <v>-13</v>
      </c>
      <c r="N74" s="34">
        <f t="shared" si="111"/>
        <v>7513</v>
      </c>
      <c r="P74" s="39">
        <f t="shared" si="101"/>
        <v>1.9194828046520955E-5</v>
      </c>
      <c r="Q74" s="38">
        <f t="shared" si="102"/>
        <v>1.9438130101418905</v>
      </c>
      <c r="R74" s="38">
        <f t="shared" si="103"/>
        <v>-19.316302965636027</v>
      </c>
      <c r="S74" s="12">
        <f t="shared" si="55"/>
        <v>9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105"/>
        <v>6475</v>
      </c>
      <c r="E75" s="3">
        <f t="shared" si="106"/>
        <v>70152</v>
      </c>
      <c r="F75" s="23">
        <f t="shared" si="100"/>
        <v>209.48219801658269</v>
      </c>
      <c r="G75" s="91">
        <f t="shared" si="112"/>
        <v>2.3985932204457199E-3</v>
      </c>
      <c r="H75" s="55">
        <f t="shared" si="113"/>
        <v>1</v>
      </c>
      <c r="I75" s="8">
        <f t="shared" si="107"/>
        <v>-64041</v>
      </c>
      <c r="J75" s="3">
        <f t="shared" si="108"/>
        <v>3</v>
      </c>
      <c r="K75" s="37">
        <f t="shared" si="109"/>
        <v>70152</v>
      </c>
      <c r="L75" s="8">
        <f t="shared" si="110"/>
        <v>-8715</v>
      </c>
      <c r="M75" s="3">
        <f t="shared" si="104"/>
        <v>-6</v>
      </c>
      <c r="N75" s="37">
        <f t="shared" si="111"/>
        <v>8557</v>
      </c>
      <c r="P75" s="71">
        <f t="shared" si="101"/>
        <v>1.9194828046520955E-5</v>
      </c>
      <c r="Q75" s="70">
        <f t="shared" si="102"/>
        <v>2.1119599849792308</v>
      </c>
      <c r="R75" s="70">
        <f t="shared" si="103"/>
        <v>-7.9021239404874652</v>
      </c>
      <c r="S75" s="11">
        <f t="shared" si="55"/>
        <v>3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105"/>
        <v>6475</v>
      </c>
      <c r="E76" s="2">
        <f t="shared" si="106"/>
        <v>79898</v>
      </c>
      <c r="F76" s="24">
        <f t="shared" si="100"/>
        <v>209.48219801658269</v>
      </c>
      <c r="G76" s="92">
        <f t="shared" si="112"/>
        <v>2.3985932204457199E-3</v>
      </c>
      <c r="H76" s="56">
        <f t="shared" si="113"/>
        <v>1</v>
      </c>
      <c r="I76" s="7">
        <f t="shared" si="107"/>
        <v>-73969</v>
      </c>
      <c r="J76" s="2">
        <f t="shared" si="108"/>
        <v>1</v>
      </c>
      <c r="K76" s="34">
        <f t="shared" si="109"/>
        <v>79898</v>
      </c>
      <c r="L76" s="7">
        <f t="shared" si="110"/>
        <v>-9928</v>
      </c>
      <c r="M76" s="2">
        <f t="shared" si="104"/>
        <v>-2</v>
      </c>
      <c r="N76" s="34">
        <f t="shared" si="111"/>
        <v>9746</v>
      </c>
      <c r="P76" s="39">
        <f t="shared" si="101"/>
        <v>1.9194828046520955E-5</v>
      </c>
      <c r="Q76" s="38">
        <f t="shared" si="102"/>
        <v>2.3034723233598871</v>
      </c>
      <c r="R76" s="38">
        <f t="shared" si="103"/>
        <v>-2.6340413134958216</v>
      </c>
      <c r="S76" s="12">
        <f t="shared" si="55"/>
        <v>1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105"/>
        <v>6475</v>
      </c>
      <c r="E77" s="3">
        <f t="shared" si="106"/>
        <v>90998</v>
      </c>
      <c r="F77" s="23">
        <f t="shared" si="100"/>
        <v>209.48219801658269</v>
      </c>
      <c r="G77" s="91">
        <f t="shared" si="112"/>
        <v>2.3985932204457199E-3</v>
      </c>
      <c r="H77" s="55">
        <f t="shared" si="113"/>
        <v>1</v>
      </c>
      <c r="I77" s="8">
        <f t="shared" si="107"/>
        <v>-85279</v>
      </c>
      <c r="J77" s="3">
        <f t="shared" si="108"/>
        <v>0</v>
      </c>
      <c r="K77" s="37">
        <f t="shared" si="109"/>
        <v>90998</v>
      </c>
      <c r="L77" s="8">
        <f t="shared" si="110"/>
        <v>-11310</v>
      </c>
      <c r="M77" s="3">
        <f t="shared" si="104"/>
        <v>-1</v>
      </c>
      <c r="N77" s="37">
        <f t="shared" si="111"/>
        <v>11100</v>
      </c>
      <c r="P77" s="71">
        <f t="shared" si="101"/>
        <v>1.9194828046520955E-5</v>
      </c>
      <c r="Q77" s="70">
        <f t="shared" si="102"/>
        <v>2.5215416536542099</v>
      </c>
      <c r="R77" s="70">
        <f t="shared" si="103"/>
        <v>-0.8780137711652739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105"/>
        <v>6475</v>
      </c>
      <c r="E78" s="2">
        <f t="shared" si="106"/>
        <v>103640</v>
      </c>
      <c r="F78" s="24">
        <f t="shared" si="100"/>
        <v>209.48219801658269</v>
      </c>
      <c r="G78" s="92">
        <f t="shared" si="112"/>
        <v>2.3985932204457199E-3</v>
      </c>
      <c r="H78" s="56">
        <f t="shared" si="113"/>
        <v>1</v>
      </c>
      <c r="I78" s="7">
        <f t="shared" si="107"/>
        <v>-98160</v>
      </c>
      <c r="J78" s="2">
        <f t="shared" si="108"/>
        <v>0</v>
      </c>
      <c r="K78" s="34">
        <f t="shared" si="109"/>
        <v>103640</v>
      </c>
      <c r="L78" s="7">
        <f t="shared" si="110"/>
        <v>-12881</v>
      </c>
      <c r="M78" s="2">
        <f t="shared" si="104"/>
        <v>0</v>
      </c>
      <c r="N78" s="34">
        <f t="shared" si="111"/>
        <v>12642</v>
      </c>
      <c r="P78" s="39">
        <f t="shared" si="101"/>
        <v>1.9194828046520955E-5</v>
      </c>
      <c r="Q78" s="38">
        <f t="shared" si="102"/>
        <v>2.7699348025822337</v>
      </c>
      <c r="R78" s="38">
        <f t="shared" si="103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105"/>
        <v>6475</v>
      </c>
      <c r="E79" s="3">
        <f t="shared" si="106"/>
        <v>118039</v>
      </c>
      <c r="F79" s="23">
        <f t="shared" si="100"/>
        <v>209.48219801658269</v>
      </c>
      <c r="G79" s="91">
        <f t="shared" si="112"/>
        <v>2.3985932204457199E-3</v>
      </c>
      <c r="H79" s="55">
        <f t="shared" si="113"/>
        <v>1</v>
      </c>
      <c r="I79" s="8">
        <f t="shared" si="107"/>
        <v>-112830</v>
      </c>
      <c r="J79" s="3">
        <f t="shared" si="108"/>
        <v>0</v>
      </c>
      <c r="K79" s="37">
        <f t="shared" si="109"/>
        <v>118039</v>
      </c>
      <c r="L79" s="8">
        <f t="shared" si="110"/>
        <v>-14670</v>
      </c>
      <c r="M79" s="3">
        <f t="shared" si="104"/>
        <v>0</v>
      </c>
      <c r="N79" s="37">
        <f t="shared" si="111"/>
        <v>14399</v>
      </c>
      <c r="P79" s="71">
        <f t="shared" si="101"/>
        <v>1.9194828046520955E-5</v>
      </c>
      <c r="Q79" s="70">
        <f t="shared" si="102"/>
        <v>3.0528091633741834</v>
      </c>
      <c r="R79" s="70">
        <f t="shared" si="103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105"/>
        <v>6475</v>
      </c>
      <c r="E80" s="2">
        <f t="shared" si="106"/>
        <v>134438</v>
      </c>
      <c r="F80" s="24">
        <f t="shared" si="100"/>
        <v>209.48219801658269</v>
      </c>
      <c r="G80" s="92">
        <f t="shared" si="112"/>
        <v>2.3985932204457199E-3</v>
      </c>
      <c r="H80" s="56">
        <f t="shared" si="113"/>
        <v>1</v>
      </c>
      <c r="I80" s="7">
        <f t="shared" si="107"/>
        <v>-129538</v>
      </c>
      <c r="J80" s="2">
        <f t="shared" si="108"/>
        <v>0</v>
      </c>
      <c r="K80" s="34">
        <f t="shared" si="109"/>
        <v>134438</v>
      </c>
      <c r="L80" s="7">
        <f t="shared" si="110"/>
        <v>-16708</v>
      </c>
      <c r="M80" s="2">
        <f t="shared" si="104"/>
        <v>0</v>
      </c>
      <c r="N80" s="34">
        <f t="shared" si="111"/>
        <v>16399</v>
      </c>
      <c r="P80" s="39">
        <f t="shared" si="101"/>
        <v>1.9194828046520955E-5</v>
      </c>
      <c r="Q80" s="38">
        <f t="shared" si="102"/>
        <v>3.3749742783655932</v>
      </c>
      <c r="R80" s="38">
        <f t="shared" si="103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105"/>
        <v>6475</v>
      </c>
      <c r="E81" s="3">
        <f t="shared" si="106"/>
        <v>153116</v>
      </c>
      <c r="F81" s="23">
        <f t="shared" si="100"/>
        <v>209.48219801658269</v>
      </c>
      <c r="G81" s="91">
        <f t="shared" si="112"/>
        <v>2.3985932204457199E-3</v>
      </c>
      <c r="H81" s="55">
        <f t="shared" si="113"/>
        <v>1</v>
      </c>
      <c r="I81" s="8">
        <f t="shared" si="107"/>
        <v>-148568</v>
      </c>
      <c r="J81" s="3">
        <f t="shared" si="108"/>
        <v>0</v>
      </c>
      <c r="K81" s="37">
        <f t="shared" si="109"/>
        <v>153116</v>
      </c>
      <c r="L81" s="8">
        <f t="shared" si="110"/>
        <v>-19030</v>
      </c>
      <c r="M81" s="3">
        <f t="shared" si="104"/>
        <v>0</v>
      </c>
      <c r="N81" s="37">
        <f t="shared" si="111"/>
        <v>18678</v>
      </c>
      <c r="P81" s="71">
        <f t="shared" ref="P81:P112" si="114">Y$4*((1+W$4-X$4)*(1+W$4+Z$4)-X$4)</f>
        <v>1.9194828046520955E-5</v>
      </c>
      <c r="Q81" s="70">
        <f t="shared" ref="Q81:Q112" si="115">(1+W$4-X$4)*(1+W$4+Z$4)-Y$4*((Z$4*K80)+((I80+J80)*(1+W$4+Z$4)))</f>
        <v>3.7418945682636044</v>
      </c>
      <c r="R81" s="70">
        <f t="shared" ref="R81:R112" si="116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105"/>
        <v>6475</v>
      </c>
      <c r="E82" s="2">
        <f t="shared" si="106"/>
        <v>174389</v>
      </c>
      <c r="F82" s="24">
        <f t="shared" si="100"/>
        <v>209.48219801658269</v>
      </c>
      <c r="G82" s="92">
        <f t="shared" si="112"/>
        <v>2.3985932204457199E-3</v>
      </c>
      <c r="H82" s="56">
        <f t="shared" si="113"/>
        <v>1</v>
      </c>
      <c r="I82" s="7">
        <f t="shared" si="107"/>
        <v>-170241</v>
      </c>
      <c r="J82" s="2">
        <f t="shared" si="108"/>
        <v>0</v>
      </c>
      <c r="K82" s="34">
        <f t="shared" si="109"/>
        <v>174389</v>
      </c>
      <c r="L82" s="7">
        <f t="shared" si="110"/>
        <v>-21673</v>
      </c>
      <c r="M82" s="2">
        <f t="shared" si="104"/>
        <v>0</v>
      </c>
      <c r="N82" s="34">
        <f t="shared" si="111"/>
        <v>21273</v>
      </c>
      <c r="P82" s="39">
        <f t="shared" si="114"/>
        <v>1.9194828046520955E-5</v>
      </c>
      <c r="Q82" s="38">
        <f t="shared" si="115"/>
        <v>4.1598075760965738</v>
      </c>
      <c r="R82" s="38">
        <f t="shared" si="116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105"/>
        <v>6475</v>
      </c>
      <c r="E83" s="3">
        <f t="shared" si="106"/>
        <v>198617</v>
      </c>
      <c r="F83" s="23">
        <f t="shared" si="100"/>
        <v>209.48219801658269</v>
      </c>
      <c r="G83" s="91">
        <f t="shared" si="112"/>
        <v>2.3985932204457199E-3</v>
      </c>
      <c r="H83" s="55">
        <f t="shared" si="113"/>
        <v>1</v>
      </c>
      <c r="I83" s="8">
        <f t="shared" si="107"/>
        <v>-194925</v>
      </c>
      <c r="J83" s="3">
        <f t="shared" si="108"/>
        <v>0</v>
      </c>
      <c r="K83" s="37">
        <f t="shared" si="109"/>
        <v>198617</v>
      </c>
      <c r="L83" s="8">
        <f t="shared" si="110"/>
        <v>-24684</v>
      </c>
      <c r="M83" s="3">
        <f t="shared" si="104"/>
        <v>0</v>
      </c>
      <c r="N83" s="37">
        <f t="shared" si="111"/>
        <v>24228</v>
      </c>
      <c r="P83" s="71">
        <f t="shared" si="114"/>
        <v>1.9194828046520955E-5</v>
      </c>
      <c r="Q83" s="70">
        <f t="shared" si="115"/>
        <v>4.6357652604080473</v>
      </c>
      <c r="R83" s="70">
        <f t="shared" si="116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105"/>
        <v>6475</v>
      </c>
      <c r="E84" s="2">
        <f t="shared" si="106"/>
        <v>226211</v>
      </c>
      <c r="F84" s="24">
        <f t="shared" si="100"/>
        <v>209.48219801658269</v>
      </c>
      <c r="G84" s="92">
        <f t="shared" si="112"/>
        <v>2.3985932204457199E-3</v>
      </c>
      <c r="H84" s="56">
        <f t="shared" si="113"/>
        <v>1</v>
      </c>
      <c r="I84" s="7">
        <f t="shared" si="107"/>
        <v>-223039</v>
      </c>
      <c r="J84" s="2">
        <f t="shared" si="108"/>
        <v>0</v>
      </c>
      <c r="K84" s="34">
        <f t="shared" si="109"/>
        <v>226211</v>
      </c>
      <c r="L84" s="7">
        <f t="shared" si="110"/>
        <v>-28114</v>
      </c>
      <c r="M84" s="2">
        <f t="shared" si="104"/>
        <v>0</v>
      </c>
      <c r="N84" s="34">
        <f t="shared" si="111"/>
        <v>27594</v>
      </c>
      <c r="P84" s="39">
        <f t="shared" si="114"/>
        <v>1.9194828046520955E-5</v>
      </c>
      <c r="Q84" s="38">
        <f t="shared" si="115"/>
        <v>5.1778459197592674</v>
      </c>
      <c r="R84" s="38">
        <f t="shared" si="116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105"/>
        <v>6475</v>
      </c>
      <c r="E85" s="3">
        <f t="shared" si="106"/>
        <v>257639</v>
      </c>
      <c r="F85" s="23">
        <f t="shared" si="100"/>
        <v>209.48219801658269</v>
      </c>
      <c r="G85" s="91">
        <f t="shared" si="112"/>
        <v>2.3985932204457199E-3</v>
      </c>
      <c r="H85" s="55">
        <f t="shared" si="113"/>
        <v>1</v>
      </c>
      <c r="I85" s="8">
        <f t="shared" si="107"/>
        <v>-255058</v>
      </c>
      <c r="J85" s="3">
        <f t="shared" si="108"/>
        <v>0</v>
      </c>
      <c r="K85" s="37">
        <f t="shared" si="109"/>
        <v>257639</v>
      </c>
      <c r="L85" s="8">
        <f t="shared" si="110"/>
        <v>-32019</v>
      </c>
      <c r="M85" s="3">
        <f t="shared" si="104"/>
        <v>0</v>
      </c>
      <c r="N85" s="37">
        <f t="shared" si="111"/>
        <v>31428</v>
      </c>
      <c r="P85" s="71">
        <f t="shared" si="114"/>
        <v>1.9194828046520955E-5</v>
      </c>
      <c r="Q85" s="70">
        <f t="shared" si="115"/>
        <v>5.7952504254486366</v>
      </c>
      <c r="R85" s="70">
        <f t="shared" si="116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105"/>
        <v>6475</v>
      </c>
      <c r="E86" s="2">
        <f t="shared" si="106"/>
        <v>293433</v>
      </c>
      <c r="F86" s="24">
        <f t="shared" si="100"/>
        <v>209.48219801658269</v>
      </c>
      <c r="G86" s="92">
        <f t="shared" si="112"/>
        <v>2.3985932204457199E-3</v>
      </c>
      <c r="H86" s="56">
        <f t="shared" si="113"/>
        <v>1</v>
      </c>
      <c r="I86" s="7">
        <f t="shared" si="107"/>
        <v>-291526</v>
      </c>
      <c r="J86" s="2">
        <f t="shared" si="108"/>
        <v>0</v>
      </c>
      <c r="K86" s="34">
        <f t="shared" si="109"/>
        <v>293433</v>
      </c>
      <c r="L86" s="7">
        <f t="shared" si="110"/>
        <v>-36468</v>
      </c>
      <c r="M86" s="2">
        <f t="shared" si="104"/>
        <v>0</v>
      </c>
      <c r="N86" s="34">
        <f t="shared" si="111"/>
        <v>35794</v>
      </c>
      <c r="P86" s="39">
        <f t="shared" si="114"/>
        <v>1.9194828046520955E-5</v>
      </c>
      <c r="Q86" s="38">
        <f t="shared" si="115"/>
        <v>6.4984150069287132</v>
      </c>
      <c r="R86" s="38">
        <f t="shared" si="116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105"/>
        <v>6475</v>
      </c>
      <c r="E87" s="3">
        <f t="shared" si="106"/>
        <v>334200</v>
      </c>
      <c r="F87" s="23">
        <f t="shared" si="100"/>
        <v>209.48219801658269</v>
      </c>
      <c r="G87" s="91">
        <f t="shared" si="112"/>
        <v>2.3985932204457199E-3</v>
      </c>
      <c r="H87" s="55">
        <f t="shared" si="113"/>
        <v>1</v>
      </c>
      <c r="I87" s="8">
        <f t="shared" si="107"/>
        <v>-333060</v>
      </c>
      <c r="J87" s="3">
        <f t="shared" si="108"/>
        <v>0</v>
      </c>
      <c r="K87" s="37">
        <f t="shared" si="109"/>
        <v>334200</v>
      </c>
      <c r="L87" s="8">
        <f t="shared" si="110"/>
        <v>-41534</v>
      </c>
      <c r="M87" s="3">
        <f t="shared" si="104"/>
        <v>0</v>
      </c>
      <c r="N87" s="37">
        <f t="shared" si="111"/>
        <v>40767</v>
      </c>
      <c r="P87" s="71">
        <f t="shared" si="114"/>
        <v>1.9194828046520955E-5</v>
      </c>
      <c r="Q87" s="70">
        <f t="shared" si="115"/>
        <v>7.2992810222002369</v>
      </c>
      <c r="R87" s="70">
        <f t="shared" si="116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105"/>
        <v>6475</v>
      </c>
      <c r="E88" s="2">
        <f t="shared" si="106"/>
        <v>380631</v>
      </c>
      <c r="F88" s="24">
        <f t="shared" si="100"/>
        <v>209.48219801658269</v>
      </c>
      <c r="G88" s="92">
        <f t="shared" si="112"/>
        <v>2.3985932204457199E-3</v>
      </c>
      <c r="H88" s="56">
        <f t="shared" si="113"/>
        <v>1</v>
      </c>
      <c r="I88" s="7">
        <f t="shared" si="107"/>
        <v>-380365</v>
      </c>
      <c r="J88" s="2">
        <f t="shared" si="108"/>
        <v>0</v>
      </c>
      <c r="K88" s="34">
        <f t="shared" si="109"/>
        <v>380631</v>
      </c>
      <c r="L88" s="7">
        <f t="shared" si="110"/>
        <v>-47305</v>
      </c>
      <c r="M88" s="2">
        <f t="shared" si="104"/>
        <v>0</v>
      </c>
      <c r="N88" s="34">
        <f t="shared" si="111"/>
        <v>46431</v>
      </c>
      <c r="P88" s="39">
        <f t="shared" si="114"/>
        <v>1.9194828046520955E-5</v>
      </c>
      <c r="Q88" s="38">
        <f t="shared" si="115"/>
        <v>8.2114021075968004</v>
      </c>
      <c r="R88" s="38">
        <f t="shared" si="116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105"/>
        <v>6475</v>
      </c>
      <c r="E89" s="3">
        <f t="shared" si="106"/>
        <v>433513</v>
      </c>
      <c r="F89" s="23">
        <f t="shared" si="100"/>
        <v>209.48219801658269</v>
      </c>
      <c r="G89" s="91">
        <f t="shared" si="112"/>
        <v>2.3985932204457199E-3</v>
      </c>
      <c r="H89" s="55">
        <f t="shared" si="113"/>
        <v>1</v>
      </c>
      <c r="I89" s="8">
        <f t="shared" si="107"/>
        <v>-434242</v>
      </c>
      <c r="J89" s="3">
        <f t="shared" si="108"/>
        <v>0</v>
      </c>
      <c r="K89" s="37">
        <f t="shared" si="109"/>
        <v>433513</v>
      </c>
      <c r="L89" s="8">
        <f t="shared" si="110"/>
        <v>-53877</v>
      </c>
      <c r="M89" s="3">
        <f t="shared" ref="M89:M120" si="117">J89-J88</f>
        <v>0</v>
      </c>
      <c r="N89" s="37">
        <f t="shared" si="111"/>
        <v>52882</v>
      </c>
      <c r="P89" s="71">
        <f t="shared" si="114"/>
        <v>1.9194828046520955E-5</v>
      </c>
      <c r="Q89" s="70">
        <f t="shared" si="115"/>
        <v>9.2502579706391295</v>
      </c>
      <c r="R89" s="70">
        <f t="shared" si="116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105"/>
        <v>6475</v>
      </c>
      <c r="E90" s="2">
        <f t="shared" si="106"/>
        <v>493742</v>
      </c>
      <c r="F90" s="24">
        <f t="shared" si="100"/>
        <v>209.48219801658269</v>
      </c>
      <c r="G90" s="92">
        <f t="shared" si="112"/>
        <v>2.3985932204457199E-3</v>
      </c>
      <c r="H90" s="56">
        <f t="shared" si="113"/>
        <v>1</v>
      </c>
      <c r="I90" s="7">
        <f t="shared" si="107"/>
        <v>-495604</v>
      </c>
      <c r="J90" s="2">
        <f t="shared" si="108"/>
        <v>0</v>
      </c>
      <c r="K90" s="34">
        <f t="shared" si="109"/>
        <v>493742</v>
      </c>
      <c r="L90" s="7">
        <f t="shared" si="110"/>
        <v>-61362</v>
      </c>
      <c r="M90" s="2">
        <f t="shared" si="117"/>
        <v>0</v>
      </c>
      <c r="N90" s="34">
        <f t="shared" si="111"/>
        <v>60229</v>
      </c>
      <c r="P90" s="39">
        <f t="shared" si="114"/>
        <v>1.9194828046520955E-5</v>
      </c>
      <c r="Q90" s="38">
        <f t="shared" si="115"/>
        <v>10.433441396941442</v>
      </c>
      <c r="R90" s="38">
        <f t="shared" si="116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118">D90+IF(M91&gt;0,M91,0)</f>
        <v>6475</v>
      </c>
      <c r="E91" s="3">
        <f t="shared" ref="E91:E122" si="119">E90+IF(N91&gt;0,N91,0)</f>
        <v>562339</v>
      </c>
      <c r="F91" s="23">
        <f t="shared" si="100"/>
        <v>209.48219801658269</v>
      </c>
      <c r="G91" s="91">
        <f t="shared" si="112"/>
        <v>2.3985932204457199E-3</v>
      </c>
      <c r="H91" s="55">
        <f t="shared" si="113"/>
        <v>1</v>
      </c>
      <c r="I91" s="8">
        <f t="shared" ref="I91:I122" si="120">INT((Z$4*K91+I90)/(1+Y$4*J91))</f>
        <v>-565491</v>
      </c>
      <c r="J91" s="3">
        <f t="shared" ref="J91:J122" si="121">S91</f>
        <v>0</v>
      </c>
      <c r="K91" s="37">
        <f t="shared" ref="K91:K122" si="122">INT((X$4*J91+K90)/(1+W$4+Z$4))</f>
        <v>562339</v>
      </c>
      <c r="L91" s="8">
        <f t="shared" ref="L91:L122" si="123">I91-I90</f>
        <v>-69887</v>
      </c>
      <c r="M91" s="3">
        <f t="shared" si="117"/>
        <v>0</v>
      </c>
      <c r="N91" s="37">
        <f t="shared" ref="N91:N122" si="124">K91-K90</f>
        <v>68597</v>
      </c>
      <c r="P91" s="71">
        <f t="shared" si="114"/>
        <v>1.9194828046520955E-5</v>
      </c>
      <c r="Q91" s="70">
        <f t="shared" si="115"/>
        <v>11.781002242094758</v>
      </c>
      <c r="R91" s="70">
        <f t="shared" si="116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118"/>
        <v>6475</v>
      </c>
      <c r="E92" s="2">
        <f t="shared" si="119"/>
        <v>640467</v>
      </c>
      <c r="F92" s="24">
        <f t="shared" si="100"/>
        <v>209.48219801658269</v>
      </c>
      <c r="G92" s="92">
        <f t="shared" si="112"/>
        <v>2.3985932204457199E-3</v>
      </c>
      <c r="H92" s="56">
        <f t="shared" si="113"/>
        <v>1</v>
      </c>
      <c r="I92" s="7">
        <f t="shared" si="120"/>
        <v>-645088</v>
      </c>
      <c r="J92" s="2">
        <f t="shared" si="121"/>
        <v>0</v>
      </c>
      <c r="K92" s="34">
        <f t="shared" si="122"/>
        <v>640467</v>
      </c>
      <c r="L92" s="7">
        <f t="shared" si="123"/>
        <v>-79597</v>
      </c>
      <c r="M92" s="2">
        <f t="shared" si="117"/>
        <v>0</v>
      </c>
      <c r="N92" s="34">
        <f t="shared" si="124"/>
        <v>78128</v>
      </c>
      <c r="P92" s="39">
        <f t="shared" si="114"/>
        <v>1.9194828046520955E-5</v>
      </c>
      <c r="Q92" s="38">
        <f t="shared" si="115"/>
        <v>13.315780329385328</v>
      </c>
      <c r="R92" s="38">
        <f t="shared" si="116"/>
        <v>0</v>
      </c>
      <c r="S92" s="12">
        <f t="shared" ref="S92:S155" si="125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118"/>
        <v>6475</v>
      </c>
      <c r="E93" s="3">
        <f t="shared" si="119"/>
        <v>729449</v>
      </c>
      <c r="F93" s="23">
        <f t="shared" si="100"/>
        <v>209.48219801658269</v>
      </c>
      <c r="G93" s="91">
        <f t="shared" si="112"/>
        <v>2.3985932204457199E-3</v>
      </c>
      <c r="H93" s="55">
        <f t="shared" si="113"/>
        <v>1</v>
      </c>
      <c r="I93" s="8">
        <f t="shared" si="120"/>
        <v>-735743</v>
      </c>
      <c r="J93" s="3">
        <f t="shared" si="121"/>
        <v>0</v>
      </c>
      <c r="K93" s="37">
        <f t="shared" si="122"/>
        <v>729449</v>
      </c>
      <c r="L93" s="8">
        <f t="shared" si="123"/>
        <v>-90655</v>
      </c>
      <c r="M93" s="3">
        <f t="shared" si="117"/>
        <v>0</v>
      </c>
      <c r="N93" s="37">
        <f t="shared" si="124"/>
        <v>88982</v>
      </c>
      <c r="P93" s="71">
        <f t="shared" si="114"/>
        <v>1.9194828046520955E-5</v>
      </c>
      <c r="Q93" s="70">
        <f t="shared" si="115"/>
        <v>15.063798922670848</v>
      </c>
      <c r="R93" s="70">
        <f t="shared" si="116"/>
        <v>0</v>
      </c>
      <c r="S93" s="11">
        <f t="shared" si="125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118"/>
        <v>6475</v>
      </c>
      <c r="E94" s="2">
        <f t="shared" si="119"/>
        <v>830794</v>
      </c>
      <c r="F94" s="24">
        <f t="shared" si="100"/>
        <v>209.48219801658269</v>
      </c>
      <c r="G94" s="92">
        <f t="shared" si="112"/>
        <v>2.3985932204457199E-3</v>
      </c>
      <c r="H94" s="56">
        <f t="shared" si="113"/>
        <v>1</v>
      </c>
      <c r="I94" s="7">
        <f t="shared" si="120"/>
        <v>-838993</v>
      </c>
      <c r="J94" s="2">
        <f t="shared" si="121"/>
        <v>0</v>
      </c>
      <c r="K94" s="34">
        <f t="shared" si="122"/>
        <v>830794</v>
      </c>
      <c r="L94" s="7">
        <f t="shared" si="123"/>
        <v>-103250</v>
      </c>
      <c r="M94" s="2">
        <f t="shared" si="117"/>
        <v>0</v>
      </c>
      <c r="N94" s="34">
        <f t="shared" si="124"/>
        <v>101345</v>
      </c>
      <c r="P94" s="39">
        <f t="shared" si="114"/>
        <v>1.9194828046520955E-5</v>
      </c>
      <c r="Q94" s="38">
        <f t="shared" si="115"/>
        <v>17.054660928522988</v>
      </c>
      <c r="R94" s="38">
        <f t="shared" si="116"/>
        <v>0</v>
      </c>
      <c r="S94" s="12">
        <f t="shared" si="125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118"/>
        <v>6475</v>
      </c>
      <c r="E95" s="3">
        <f t="shared" si="119"/>
        <v>946219</v>
      </c>
      <c r="F95" s="23">
        <f t="shared" si="100"/>
        <v>209.48219801658269</v>
      </c>
      <c r="G95" s="91">
        <f t="shared" si="112"/>
        <v>2.3985932204457199E-3</v>
      </c>
      <c r="H95" s="55">
        <f t="shared" si="113"/>
        <v>1</v>
      </c>
      <c r="I95" s="8">
        <f t="shared" si="120"/>
        <v>-956588</v>
      </c>
      <c r="J95" s="3">
        <f t="shared" si="121"/>
        <v>0</v>
      </c>
      <c r="K95" s="37">
        <f t="shared" si="122"/>
        <v>946219</v>
      </c>
      <c r="L95" s="8">
        <f t="shared" si="123"/>
        <v>-117595</v>
      </c>
      <c r="M95" s="3">
        <f t="shared" si="117"/>
        <v>0</v>
      </c>
      <c r="N95" s="37">
        <f t="shared" si="124"/>
        <v>115425</v>
      </c>
      <c r="P95" s="71">
        <f t="shared" si="114"/>
        <v>1.9194828046520955E-5</v>
      </c>
      <c r="Q95" s="70">
        <f t="shared" si="115"/>
        <v>19.322121188211046</v>
      </c>
      <c r="R95" s="70">
        <f t="shared" si="116"/>
        <v>0</v>
      </c>
      <c r="S95" s="11">
        <f t="shared" si="125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118"/>
        <v>6475</v>
      </c>
      <c r="E96" s="2">
        <f t="shared" si="119"/>
        <v>1077681</v>
      </c>
      <c r="F96" s="24">
        <f t="shared" si="100"/>
        <v>209.48219801658269</v>
      </c>
      <c r="G96" s="92">
        <f t="shared" si="112"/>
        <v>2.3985932204457199E-3</v>
      </c>
      <c r="H96" s="56">
        <f t="shared" si="113"/>
        <v>1</v>
      </c>
      <c r="I96" s="7">
        <f t="shared" si="120"/>
        <v>-1090521</v>
      </c>
      <c r="J96" s="2">
        <f t="shared" si="121"/>
        <v>0</v>
      </c>
      <c r="K96" s="34">
        <f t="shared" si="122"/>
        <v>1077681</v>
      </c>
      <c r="L96" s="7">
        <f t="shared" si="123"/>
        <v>-133933</v>
      </c>
      <c r="M96" s="2">
        <f t="shared" si="117"/>
        <v>0</v>
      </c>
      <c r="N96" s="34">
        <f t="shared" si="124"/>
        <v>131462</v>
      </c>
      <c r="P96" s="39">
        <f t="shared" si="114"/>
        <v>1.9194828046520955E-5</v>
      </c>
      <c r="Q96" s="38">
        <f t="shared" si="115"/>
        <v>21.904609288692704</v>
      </c>
      <c r="R96" s="38">
        <f t="shared" si="116"/>
        <v>0</v>
      </c>
      <c r="S96" s="12">
        <f t="shared" si="125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118"/>
        <v>6475</v>
      </c>
      <c r="E97" s="3">
        <f t="shared" si="119"/>
        <v>1227407</v>
      </c>
      <c r="F97" s="23">
        <f t="shared" si="100"/>
        <v>209.48219801658269</v>
      </c>
      <c r="G97" s="91">
        <f t="shared" si="112"/>
        <v>2.3985932204457199E-3</v>
      </c>
      <c r="H97" s="55">
        <f t="shared" si="113"/>
        <v>1</v>
      </c>
      <c r="I97" s="8">
        <f t="shared" si="120"/>
        <v>-1243062</v>
      </c>
      <c r="J97" s="3">
        <f t="shared" si="121"/>
        <v>0</v>
      </c>
      <c r="K97" s="37">
        <f t="shared" si="122"/>
        <v>1227407</v>
      </c>
      <c r="L97" s="8">
        <f t="shared" si="123"/>
        <v>-152541</v>
      </c>
      <c r="M97" s="3">
        <f t="shared" si="117"/>
        <v>0</v>
      </c>
      <c r="N97" s="37">
        <f t="shared" si="124"/>
        <v>149726</v>
      </c>
      <c r="P97" s="71">
        <f t="shared" si="114"/>
        <v>1.9194828046520955E-5</v>
      </c>
      <c r="Q97" s="70">
        <f t="shared" si="115"/>
        <v>24.845895358050853</v>
      </c>
      <c r="R97" s="70">
        <f t="shared" si="116"/>
        <v>0</v>
      </c>
      <c r="S97" s="11">
        <f t="shared" si="125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118"/>
        <v>6475</v>
      </c>
      <c r="E98" s="2">
        <f t="shared" si="119"/>
        <v>1397935</v>
      </c>
      <c r="F98" s="24">
        <f t="shared" si="100"/>
        <v>209.48219801658269</v>
      </c>
      <c r="G98" s="92">
        <f t="shared" si="112"/>
        <v>2.3985932204457199E-3</v>
      </c>
      <c r="H98" s="56">
        <f t="shared" si="113"/>
        <v>1</v>
      </c>
      <c r="I98" s="7">
        <f t="shared" si="120"/>
        <v>-1416796</v>
      </c>
      <c r="J98" s="2">
        <f t="shared" si="121"/>
        <v>0</v>
      </c>
      <c r="K98" s="34">
        <f t="shared" si="122"/>
        <v>1397935</v>
      </c>
      <c r="L98" s="7">
        <f t="shared" si="123"/>
        <v>-173734</v>
      </c>
      <c r="M98" s="2">
        <f t="shared" si="117"/>
        <v>0</v>
      </c>
      <c r="N98" s="34">
        <f t="shared" si="124"/>
        <v>170528</v>
      </c>
      <c r="P98" s="39">
        <f t="shared" si="114"/>
        <v>1.9194828046520955E-5</v>
      </c>
      <c r="Q98" s="38">
        <f t="shared" si="115"/>
        <v>28.195827530253148</v>
      </c>
      <c r="R98" s="38">
        <f t="shared" si="116"/>
        <v>0</v>
      </c>
      <c r="S98" s="12">
        <f t="shared" si="125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118"/>
        <v>6475</v>
      </c>
      <c r="E99" s="3">
        <f t="shared" si="119"/>
        <v>1592156</v>
      </c>
      <c r="F99" s="23">
        <f t="shared" si="100"/>
        <v>209.48219801658269</v>
      </c>
      <c r="G99" s="91">
        <f t="shared" si="112"/>
        <v>2.3985932204457199E-3</v>
      </c>
      <c r="H99" s="55">
        <f t="shared" si="113"/>
        <v>1</v>
      </c>
      <c r="I99" s="8">
        <f t="shared" si="120"/>
        <v>-1614667</v>
      </c>
      <c r="J99" s="3">
        <f t="shared" si="121"/>
        <v>0</v>
      </c>
      <c r="K99" s="37">
        <f t="shared" si="122"/>
        <v>1592156</v>
      </c>
      <c r="L99" s="8">
        <f t="shared" si="123"/>
        <v>-197871</v>
      </c>
      <c r="M99" s="3">
        <f t="shared" si="117"/>
        <v>0</v>
      </c>
      <c r="N99" s="37">
        <f t="shared" si="124"/>
        <v>194221</v>
      </c>
      <c r="P99" s="71">
        <f t="shared" si="114"/>
        <v>1.9194828046520955E-5</v>
      </c>
      <c r="Q99" s="70">
        <f t="shared" si="115"/>
        <v>32.01117655969626</v>
      </c>
      <c r="R99" s="70">
        <f t="shared" si="116"/>
        <v>0</v>
      </c>
      <c r="S99" s="11">
        <f t="shared" si="125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118"/>
        <v>6475</v>
      </c>
      <c r="E100" s="2">
        <f t="shared" si="119"/>
        <v>1813361</v>
      </c>
      <c r="F100" s="24">
        <f t="shared" si="100"/>
        <v>209.48219801658269</v>
      </c>
      <c r="G100" s="92">
        <f t="shared" ref="G100:G131" si="126">D100/U$3</f>
        <v>2.3985932204457199E-3</v>
      </c>
      <c r="H100" s="56">
        <f t="shared" si="113"/>
        <v>1</v>
      </c>
      <c r="I100" s="7">
        <f t="shared" si="120"/>
        <v>-1840029</v>
      </c>
      <c r="J100" s="2">
        <f t="shared" si="121"/>
        <v>0</v>
      </c>
      <c r="K100" s="34">
        <f t="shared" si="122"/>
        <v>1813361</v>
      </c>
      <c r="L100" s="7">
        <f t="shared" si="123"/>
        <v>-225362</v>
      </c>
      <c r="M100" s="2">
        <f t="shared" si="117"/>
        <v>0</v>
      </c>
      <c r="N100" s="34">
        <f t="shared" si="124"/>
        <v>221205</v>
      </c>
      <c r="P100" s="39">
        <f t="shared" si="114"/>
        <v>1.9194828046520955E-5</v>
      </c>
      <c r="Q100" s="38">
        <f t="shared" si="115"/>
        <v>36.356598856799422</v>
      </c>
      <c r="R100" s="38">
        <f t="shared" si="116"/>
        <v>0</v>
      </c>
      <c r="S100" s="12">
        <f t="shared" si="125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118"/>
        <v>6475</v>
      </c>
      <c r="E101" s="3">
        <f t="shared" si="119"/>
        <v>2065299</v>
      </c>
      <c r="F101" s="23">
        <f t="shared" si="100"/>
        <v>209.48219801658269</v>
      </c>
      <c r="G101" s="91">
        <f t="shared" si="126"/>
        <v>2.3985932204457199E-3</v>
      </c>
      <c r="H101" s="55">
        <f t="shared" si="113"/>
        <v>1</v>
      </c>
      <c r="I101" s="8">
        <f t="shared" si="120"/>
        <v>-2096702</v>
      </c>
      <c r="J101" s="3">
        <f t="shared" si="121"/>
        <v>0</v>
      </c>
      <c r="K101" s="37">
        <f t="shared" si="122"/>
        <v>2065299</v>
      </c>
      <c r="L101" s="8">
        <f t="shared" si="123"/>
        <v>-256673</v>
      </c>
      <c r="M101" s="3">
        <f t="shared" si="117"/>
        <v>0</v>
      </c>
      <c r="N101" s="37">
        <f t="shared" si="124"/>
        <v>251938</v>
      </c>
      <c r="P101" s="71">
        <f t="shared" si="114"/>
        <v>1.9194828046520955E-5</v>
      </c>
      <c r="Q101" s="70">
        <f t="shared" si="115"/>
        <v>41.305748143676432</v>
      </c>
      <c r="R101" s="70">
        <f t="shared" si="116"/>
        <v>0</v>
      </c>
      <c r="S101" s="11">
        <f t="shared" si="125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118"/>
        <v>6475</v>
      </c>
      <c r="E102" s="2">
        <f t="shared" si="119"/>
        <v>2352239</v>
      </c>
      <c r="F102" s="24">
        <f t="shared" si="100"/>
        <v>209.48219801658269</v>
      </c>
      <c r="G102" s="92">
        <f t="shared" si="126"/>
        <v>2.3985932204457199E-3</v>
      </c>
      <c r="H102" s="56">
        <f t="shared" si="113"/>
        <v>1</v>
      </c>
      <c r="I102" s="7">
        <f t="shared" si="120"/>
        <v>-2389035</v>
      </c>
      <c r="J102" s="2">
        <f t="shared" si="121"/>
        <v>0</v>
      </c>
      <c r="K102" s="34">
        <f t="shared" si="122"/>
        <v>2352239</v>
      </c>
      <c r="L102" s="7">
        <f t="shared" si="123"/>
        <v>-292333</v>
      </c>
      <c r="M102" s="2">
        <f t="shared" si="117"/>
        <v>0</v>
      </c>
      <c r="N102" s="34">
        <f t="shared" si="124"/>
        <v>286940</v>
      </c>
      <c r="P102" s="39">
        <f t="shared" si="114"/>
        <v>1.9194828046520955E-5</v>
      </c>
      <c r="Q102" s="38">
        <f t="shared" si="115"/>
        <v>46.942513541556053</v>
      </c>
      <c r="R102" s="38">
        <f t="shared" si="116"/>
        <v>0</v>
      </c>
      <c r="S102" s="12">
        <f t="shared" si="125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118"/>
        <v>6475</v>
      </c>
      <c r="E103" s="3">
        <f t="shared" si="119"/>
        <v>2679045</v>
      </c>
      <c r="F103" s="23">
        <f t="shared" si="100"/>
        <v>209.48219801658269</v>
      </c>
      <c r="G103" s="91">
        <f t="shared" si="126"/>
        <v>2.3985932204457199E-3</v>
      </c>
      <c r="H103" s="55">
        <f t="shared" si="113"/>
        <v>1</v>
      </c>
      <c r="I103" s="8">
        <f t="shared" si="120"/>
        <v>-2721983</v>
      </c>
      <c r="J103" s="3">
        <f t="shared" si="121"/>
        <v>0</v>
      </c>
      <c r="K103" s="37">
        <f t="shared" si="122"/>
        <v>2679045</v>
      </c>
      <c r="L103" s="8">
        <f t="shared" si="123"/>
        <v>-332948</v>
      </c>
      <c r="M103" s="3">
        <f t="shared" si="117"/>
        <v>0</v>
      </c>
      <c r="N103" s="37">
        <f t="shared" si="124"/>
        <v>326806</v>
      </c>
      <c r="P103" s="71">
        <f t="shared" si="114"/>
        <v>1.9194828046520955E-5</v>
      </c>
      <c r="Q103" s="70">
        <f t="shared" si="115"/>
        <v>53.362403549014623</v>
      </c>
      <c r="R103" s="70">
        <f t="shared" si="116"/>
        <v>0</v>
      </c>
      <c r="S103" s="11">
        <f t="shared" si="125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118"/>
        <v>6475</v>
      </c>
      <c r="E104" s="2">
        <f t="shared" si="119"/>
        <v>3051256</v>
      </c>
      <c r="F104" s="24">
        <f t="shared" si="100"/>
        <v>209.48219801658269</v>
      </c>
      <c r="G104" s="92">
        <f t="shared" si="126"/>
        <v>2.3985932204457199E-3</v>
      </c>
      <c r="H104" s="56">
        <f t="shared" ref="H104:H135" si="127">D104/D103</f>
        <v>1</v>
      </c>
      <c r="I104" s="7">
        <f t="shared" si="120"/>
        <v>-3101189</v>
      </c>
      <c r="J104" s="2">
        <f t="shared" si="121"/>
        <v>0</v>
      </c>
      <c r="K104" s="34">
        <f t="shared" si="122"/>
        <v>3051256</v>
      </c>
      <c r="L104" s="7">
        <f t="shared" si="123"/>
        <v>-379206</v>
      </c>
      <c r="M104" s="2">
        <f t="shared" si="117"/>
        <v>0</v>
      </c>
      <c r="N104" s="34">
        <f t="shared" si="124"/>
        <v>372211</v>
      </c>
      <c r="P104" s="39">
        <f t="shared" si="114"/>
        <v>1.9194828046520955E-5</v>
      </c>
      <c r="Q104" s="38">
        <f t="shared" si="115"/>
        <v>60.674235448164183</v>
      </c>
      <c r="R104" s="38">
        <f t="shared" si="116"/>
        <v>0</v>
      </c>
      <c r="S104" s="12">
        <f t="shared" si="125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118"/>
        <v>6475</v>
      </c>
      <c r="E105" s="3">
        <f t="shared" si="119"/>
        <v>3475180</v>
      </c>
      <c r="F105" s="23">
        <f t="shared" si="100"/>
        <v>209.48219801658269</v>
      </c>
      <c r="G105" s="91">
        <f t="shared" si="126"/>
        <v>2.3985932204457199E-3</v>
      </c>
      <c r="H105" s="55">
        <f t="shared" si="127"/>
        <v>1</v>
      </c>
      <c r="I105" s="8">
        <f t="shared" si="120"/>
        <v>-3533080</v>
      </c>
      <c r="J105" s="3">
        <f t="shared" si="121"/>
        <v>0</v>
      </c>
      <c r="K105" s="37">
        <f t="shared" si="122"/>
        <v>3475180</v>
      </c>
      <c r="L105" s="8">
        <f t="shared" si="123"/>
        <v>-431891</v>
      </c>
      <c r="M105" s="3">
        <f t="shared" si="117"/>
        <v>0</v>
      </c>
      <c r="N105" s="37">
        <f t="shared" si="124"/>
        <v>423924</v>
      </c>
      <c r="P105" s="71">
        <f t="shared" si="114"/>
        <v>1.9194828046520955E-5</v>
      </c>
      <c r="Q105" s="70">
        <f t="shared" si="115"/>
        <v>69.00193476699144</v>
      </c>
      <c r="R105" s="70">
        <f t="shared" si="116"/>
        <v>0</v>
      </c>
      <c r="S105" s="11">
        <f t="shared" si="125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118"/>
        <v>6475</v>
      </c>
      <c r="E106" s="2">
        <f t="shared" si="119"/>
        <v>3958001</v>
      </c>
      <c r="F106" s="24">
        <f t="shared" ref="F106:F169" si="128">D106*(F$40/D$40)</f>
        <v>209.48219801658269</v>
      </c>
      <c r="G106" s="92">
        <f t="shared" si="126"/>
        <v>2.3985932204457199E-3</v>
      </c>
      <c r="H106" s="56">
        <f t="shared" si="127"/>
        <v>1</v>
      </c>
      <c r="I106" s="7">
        <f t="shared" si="120"/>
        <v>-4024975</v>
      </c>
      <c r="J106" s="2">
        <f t="shared" si="121"/>
        <v>0</v>
      </c>
      <c r="K106" s="34">
        <f t="shared" si="122"/>
        <v>3958001</v>
      </c>
      <c r="L106" s="7">
        <f t="shared" si="123"/>
        <v>-491895</v>
      </c>
      <c r="M106" s="2">
        <f t="shared" si="117"/>
        <v>0</v>
      </c>
      <c r="N106" s="34">
        <f t="shared" si="124"/>
        <v>482821</v>
      </c>
      <c r="P106" s="39">
        <f t="shared" si="114"/>
        <v>1.9194828046520955E-5</v>
      </c>
      <c r="Q106" s="38">
        <f t="shared" si="115"/>
        <v>78.486642898918632</v>
      </c>
      <c r="R106" s="38">
        <f t="shared" si="116"/>
        <v>0</v>
      </c>
      <c r="S106" s="12">
        <f t="shared" si="125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118"/>
        <v>6475</v>
      </c>
      <c r="E107" s="3">
        <f t="shared" si="119"/>
        <v>4507903</v>
      </c>
      <c r="F107" s="23">
        <f t="shared" si="128"/>
        <v>209.48219801658269</v>
      </c>
      <c r="G107" s="91">
        <f t="shared" si="126"/>
        <v>2.3985932204457199E-3</v>
      </c>
      <c r="H107" s="55">
        <f t="shared" si="127"/>
        <v>1</v>
      </c>
      <c r="I107" s="8">
        <f t="shared" si="120"/>
        <v>-4585211</v>
      </c>
      <c r="J107" s="3">
        <f t="shared" si="121"/>
        <v>0</v>
      </c>
      <c r="K107" s="37">
        <f t="shared" si="122"/>
        <v>4507903</v>
      </c>
      <c r="L107" s="8">
        <f t="shared" si="123"/>
        <v>-560236</v>
      </c>
      <c r="M107" s="3">
        <f t="shared" si="117"/>
        <v>0</v>
      </c>
      <c r="N107" s="37">
        <f t="shared" si="124"/>
        <v>549902</v>
      </c>
      <c r="P107" s="71">
        <f t="shared" si="114"/>
        <v>1.9194828046520955E-5</v>
      </c>
      <c r="Q107" s="70">
        <f t="shared" si="115"/>
        <v>89.289091586392374</v>
      </c>
      <c r="R107" s="70">
        <f t="shared" si="116"/>
        <v>0</v>
      </c>
      <c r="S107" s="11">
        <f t="shared" si="125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118"/>
        <v>6475</v>
      </c>
      <c r="E108" s="2">
        <f t="shared" si="119"/>
        <v>5134205</v>
      </c>
      <c r="F108" s="24">
        <f t="shared" si="128"/>
        <v>209.48219801658269</v>
      </c>
      <c r="G108" s="92">
        <f t="shared" si="126"/>
        <v>2.3985932204457199E-3</v>
      </c>
      <c r="H108" s="56">
        <f t="shared" si="127"/>
        <v>1</v>
      </c>
      <c r="I108" s="7">
        <f t="shared" si="120"/>
        <v>-5223283</v>
      </c>
      <c r="J108" s="2">
        <f t="shared" si="121"/>
        <v>0</v>
      </c>
      <c r="K108" s="34">
        <f t="shared" si="122"/>
        <v>5134205</v>
      </c>
      <c r="L108" s="7">
        <f t="shared" si="123"/>
        <v>-638072</v>
      </c>
      <c r="M108" s="2">
        <f t="shared" si="117"/>
        <v>0</v>
      </c>
      <c r="N108" s="34">
        <f t="shared" si="124"/>
        <v>626302</v>
      </c>
      <c r="P108" s="39">
        <f t="shared" si="114"/>
        <v>1.9194828046520955E-5</v>
      </c>
      <c r="Q108" s="38">
        <f t="shared" si="115"/>
        <v>101.59237087734871</v>
      </c>
      <c r="R108" s="38">
        <f t="shared" si="116"/>
        <v>0</v>
      </c>
      <c r="S108" s="12">
        <f t="shared" si="125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118"/>
        <v>6475</v>
      </c>
      <c r="E109" s="3">
        <f t="shared" si="119"/>
        <v>5847522</v>
      </c>
      <c r="F109" s="23">
        <f t="shared" si="128"/>
        <v>209.48219801658269</v>
      </c>
      <c r="G109" s="91">
        <f t="shared" si="126"/>
        <v>2.3985932204457199E-3</v>
      </c>
      <c r="H109" s="55">
        <f t="shared" si="127"/>
        <v>1</v>
      </c>
      <c r="I109" s="8">
        <f t="shared" si="120"/>
        <v>-5950005</v>
      </c>
      <c r="J109" s="3">
        <f t="shared" si="121"/>
        <v>0</v>
      </c>
      <c r="K109" s="37">
        <f t="shared" si="122"/>
        <v>5847522</v>
      </c>
      <c r="L109" s="8">
        <f t="shared" si="123"/>
        <v>-726722</v>
      </c>
      <c r="M109" s="3">
        <f t="shared" si="117"/>
        <v>0</v>
      </c>
      <c r="N109" s="37">
        <f t="shared" si="124"/>
        <v>713317</v>
      </c>
      <c r="P109" s="71">
        <f t="shared" si="114"/>
        <v>1.9194828046520955E-5</v>
      </c>
      <c r="Q109" s="70">
        <f t="shared" si="115"/>
        <v>115.60499705110138</v>
      </c>
      <c r="R109" s="70">
        <f t="shared" si="116"/>
        <v>0</v>
      </c>
      <c r="S109" s="11">
        <f t="shared" si="125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118"/>
        <v>6475</v>
      </c>
      <c r="E110" s="2">
        <f t="shared" si="119"/>
        <v>6659943</v>
      </c>
      <c r="F110" s="24">
        <f t="shared" si="128"/>
        <v>209.48219801658269</v>
      </c>
      <c r="G110" s="92">
        <f t="shared" si="126"/>
        <v>2.3985932204457199E-3</v>
      </c>
      <c r="H110" s="56">
        <f t="shared" si="127"/>
        <v>1</v>
      </c>
      <c r="I110" s="7">
        <f t="shared" si="120"/>
        <v>-6777693</v>
      </c>
      <c r="J110" s="2">
        <f t="shared" si="121"/>
        <v>0</v>
      </c>
      <c r="K110" s="34">
        <f t="shared" si="122"/>
        <v>6659943</v>
      </c>
      <c r="L110" s="7">
        <f t="shared" si="123"/>
        <v>-827688</v>
      </c>
      <c r="M110" s="2">
        <f t="shared" si="117"/>
        <v>0</v>
      </c>
      <c r="N110" s="34">
        <f t="shared" si="124"/>
        <v>812421</v>
      </c>
      <c r="P110" s="39">
        <f t="shared" si="114"/>
        <v>1.9194828046520955E-5</v>
      </c>
      <c r="Q110" s="38">
        <f t="shared" si="115"/>
        <v>131.5644564263942</v>
      </c>
      <c r="R110" s="38">
        <f t="shared" si="116"/>
        <v>0</v>
      </c>
      <c r="S110" s="12">
        <f t="shared" si="125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118"/>
        <v>6475</v>
      </c>
      <c r="E111" s="3">
        <f t="shared" si="119"/>
        <v>7585237</v>
      </c>
      <c r="F111" s="23">
        <f t="shared" si="128"/>
        <v>209.48219801658269</v>
      </c>
      <c r="G111" s="91">
        <f t="shared" si="126"/>
        <v>2.3985932204457199E-3</v>
      </c>
      <c r="H111" s="55">
        <f t="shared" si="127"/>
        <v>1</v>
      </c>
      <c r="I111" s="8">
        <f t="shared" si="120"/>
        <v>-7720375</v>
      </c>
      <c r="J111" s="3">
        <f t="shared" si="121"/>
        <v>0</v>
      </c>
      <c r="K111" s="37">
        <f t="shared" si="122"/>
        <v>7585237</v>
      </c>
      <c r="L111" s="8">
        <f t="shared" si="123"/>
        <v>-942682</v>
      </c>
      <c r="M111" s="3">
        <f t="shared" si="117"/>
        <v>0</v>
      </c>
      <c r="N111" s="37">
        <f t="shared" si="124"/>
        <v>925294</v>
      </c>
      <c r="P111" s="71">
        <f t="shared" si="114"/>
        <v>1.9194828046520955E-5</v>
      </c>
      <c r="Q111" s="70">
        <f t="shared" si="115"/>
        <v>149.74121977018544</v>
      </c>
      <c r="R111" s="70">
        <f t="shared" si="116"/>
        <v>0</v>
      </c>
      <c r="S111" s="11">
        <f t="shared" si="125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118"/>
        <v>6475</v>
      </c>
      <c r="E112" s="2">
        <f t="shared" si="119"/>
        <v>8639086</v>
      </c>
      <c r="F112" s="24">
        <f t="shared" si="128"/>
        <v>209.48219801658269</v>
      </c>
      <c r="G112" s="92">
        <f t="shared" si="126"/>
        <v>2.3985932204457199E-3</v>
      </c>
      <c r="H112" s="56">
        <f t="shared" si="127"/>
        <v>1</v>
      </c>
      <c r="I112" s="7">
        <f t="shared" si="120"/>
        <v>-8794028</v>
      </c>
      <c r="J112" s="2">
        <f t="shared" si="121"/>
        <v>0</v>
      </c>
      <c r="K112" s="34">
        <f t="shared" si="122"/>
        <v>8639086</v>
      </c>
      <c r="L112" s="7">
        <f t="shared" si="123"/>
        <v>-1073653</v>
      </c>
      <c r="M112" s="2">
        <f t="shared" si="117"/>
        <v>0</v>
      </c>
      <c r="N112" s="34">
        <f t="shared" si="124"/>
        <v>1053849</v>
      </c>
      <c r="P112" s="39">
        <f t="shared" si="114"/>
        <v>1.9194828046520955E-5</v>
      </c>
      <c r="Q112" s="38">
        <f t="shared" si="115"/>
        <v>170.44335373891201</v>
      </c>
      <c r="R112" s="38">
        <f t="shared" si="116"/>
        <v>0</v>
      </c>
      <c r="S112" s="12">
        <f t="shared" si="125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118"/>
        <v>6475</v>
      </c>
      <c r="E113" s="3">
        <f t="shared" si="119"/>
        <v>9839351</v>
      </c>
      <c r="F113" s="23">
        <f t="shared" si="128"/>
        <v>209.48219801658269</v>
      </c>
      <c r="G113" s="91">
        <f t="shared" si="126"/>
        <v>2.3985932204457199E-3</v>
      </c>
      <c r="H113" s="55">
        <f t="shared" si="127"/>
        <v>1</v>
      </c>
      <c r="I113" s="8">
        <f t="shared" si="120"/>
        <v>-10016848</v>
      </c>
      <c r="J113" s="3">
        <f t="shared" si="121"/>
        <v>0</v>
      </c>
      <c r="K113" s="37">
        <f t="shared" si="122"/>
        <v>9839351</v>
      </c>
      <c r="L113" s="8">
        <f t="shared" si="123"/>
        <v>-1222820</v>
      </c>
      <c r="M113" s="3">
        <f t="shared" si="117"/>
        <v>0</v>
      </c>
      <c r="N113" s="37">
        <f t="shared" si="124"/>
        <v>1200265</v>
      </c>
      <c r="P113" s="71">
        <f t="shared" ref="P113:P144" si="129">Y$4*((1+W$4-X$4)*(1+W$4+Z$4)-X$4)</f>
        <v>1.9194828046520955E-5</v>
      </c>
      <c r="Q113" s="70">
        <f t="shared" ref="Q113:Q144" si="130">(1+W$4-X$4)*(1+W$4+Z$4)-Y$4*((Z$4*K112)+((I112+J112)*(1+W$4+Z$4)))</f>
        <v>194.02172662296761</v>
      </c>
      <c r="R113" s="70">
        <f t="shared" ref="R113:R144" si="131">-J112*(1+W$4+Z$4)</f>
        <v>0</v>
      </c>
      <c r="S113" s="11">
        <f t="shared" si="125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118"/>
        <v>6475</v>
      </c>
      <c r="E114" s="2">
        <f t="shared" si="119"/>
        <v>11206374</v>
      </c>
      <c r="F114" s="24">
        <f t="shared" si="128"/>
        <v>209.48219801658269</v>
      </c>
      <c r="G114" s="92">
        <f t="shared" si="126"/>
        <v>2.3985932204457199E-3</v>
      </c>
      <c r="H114" s="56">
        <f t="shared" si="127"/>
        <v>1</v>
      </c>
      <c r="I114" s="7">
        <f t="shared" si="120"/>
        <v>-11409560</v>
      </c>
      <c r="J114" s="2">
        <f t="shared" si="121"/>
        <v>0</v>
      </c>
      <c r="K114" s="34">
        <f t="shared" si="122"/>
        <v>11206374</v>
      </c>
      <c r="L114" s="7">
        <f t="shared" si="123"/>
        <v>-1392712</v>
      </c>
      <c r="M114" s="2">
        <f t="shared" si="117"/>
        <v>0</v>
      </c>
      <c r="N114" s="34">
        <f t="shared" si="124"/>
        <v>1367023</v>
      </c>
      <c r="P114" s="39">
        <f t="shared" si="129"/>
        <v>1.9194828046520955E-5</v>
      </c>
      <c r="Q114" s="38">
        <f t="shared" si="130"/>
        <v>220.87594046177517</v>
      </c>
      <c r="R114" s="38">
        <f t="shared" si="131"/>
        <v>0</v>
      </c>
      <c r="S114" s="12">
        <f t="shared" si="125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118"/>
        <v>6475</v>
      </c>
      <c r="E115" s="3">
        <f t="shared" si="119"/>
        <v>12763323</v>
      </c>
      <c r="F115" s="23">
        <f t="shared" si="128"/>
        <v>209.48219801658269</v>
      </c>
      <c r="G115" s="91">
        <f t="shared" si="126"/>
        <v>2.3985932204457199E-3</v>
      </c>
      <c r="H115" s="55">
        <f t="shared" si="127"/>
        <v>1</v>
      </c>
      <c r="I115" s="8">
        <f t="shared" si="120"/>
        <v>-12995767</v>
      </c>
      <c r="J115" s="3">
        <f t="shared" si="121"/>
        <v>0</v>
      </c>
      <c r="K115" s="37">
        <f t="shared" si="122"/>
        <v>12763323</v>
      </c>
      <c r="L115" s="8">
        <f t="shared" si="123"/>
        <v>-1586207</v>
      </c>
      <c r="M115" s="3">
        <f t="shared" si="117"/>
        <v>0</v>
      </c>
      <c r="N115" s="37">
        <f t="shared" si="124"/>
        <v>1556949</v>
      </c>
      <c r="P115" s="71">
        <f t="shared" si="129"/>
        <v>1.9194828046520955E-5</v>
      </c>
      <c r="Q115" s="70">
        <f t="shared" si="130"/>
        <v>251.4611326910003</v>
      </c>
      <c r="R115" s="70">
        <f t="shared" si="131"/>
        <v>0</v>
      </c>
      <c r="S115" s="11">
        <f t="shared" si="125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118"/>
        <v>6475</v>
      </c>
      <c r="E116" s="2">
        <f t="shared" si="119"/>
        <v>14536586</v>
      </c>
      <c r="F116" s="24">
        <f t="shared" si="128"/>
        <v>209.48219801658269</v>
      </c>
      <c r="G116" s="92">
        <f t="shared" si="126"/>
        <v>2.3985932204457199E-3</v>
      </c>
      <c r="H116" s="56">
        <f t="shared" si="127"/>
        <v>1</v>
      </c>
      <c r="I116" s="7">
        <f t="shared" si="120"/>
        <v>-14802352</v>
      </c>
      <c r="J116" s="2">
        <f t="shared" si="121"/>
        <v>0</v>
      </c>
      <c r="K116" s="34">
        <f t="shared" si="122"/>
        <v>14536586</v>
      </c>
      <c r="L116" s="7">
        <f t="shared" si="123"/>
        <v>-1806585</v>
      </c>
      <c r="M116" s="2">
        <f t="shared" si="117"/>
        <v>0</v>
      </c>
      <c r="N116" s="34">
        <f t="shared" si="124"/>
        <v>1773263</v>
      </c>
      <c r="P116" s="39">
        <f t="shared" si="129"/>
        <v>1.9194828046520955E-5</v>
      </c>
      <c r="Q116" s="38">
        <f t="shared" si="130"/>
        <v>286.29564714480478</v>
      </c>
      <c r="R116" s="38">
        <f t="shared" si="131"/>
        <v>0</v>
      </c>
      <c r="S116" s="12">
        <f t="shared" si="125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118"/>
        <v>6475</v>
      </c>
      <c r="E117" s="3">
        <f t="shared" si="119"/>
        <v>16556216</v>
      </c>
      <c r="F117" s="23">
        <f t="shared" si="128"/>
        <v>209.48219801658269</v>
      </c>
      <c r="G117" s="91">
        <f t="shared" si="126"/>
        <v>2.3985932204457199E-3</v>
      </c>
      <c r="H117" s="55">
        <f t="shared" si="127"/>
        <v>1</v>
      </c>
      <c r="I117" s="8">
        <f t="shared" si="120"/>
        <v>-16859934</v>
      </c>
      <c r="J117" s="3">
        <f t="shared" si="121"/>
        <v>0</v>
      </c>
      <c r="K117" s="37">
        <f t="shared" si="122"/>
        <v>16556216</v>
      </c>
      <c r="L117" s="8">
        <f t="shared" si="123"/>
        <v>-2057582</v>
      </c>
      <c r="M117" s="3">
        <f t="shared" si="117"/>
        <v>0</v>
      </c>
      <c r="N117" s="37">
        <f t="shared" si="124"/>
        <v>2019630</v>
      </c>
      <c r="P117" s="71">
        <f t="shared" si="129"/>
        <v>1.9194828046520955E-5</v>
      </c>
      <c r="Q117" s="70">
        <f t="shared" si="130"/>
        <v>325.96986073623276</v>
      </c>
      <c r="R117" s="70">
        <f t="shared" si="131"/>
        <v>0</v>
      </c>
      <c r="S117" s="11">
        <f t="shared" si="125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118"/>
        <v>6475</v>
      </c>
      <c r="E118" s="2">
        <f t="shared" si="119"/>
        <v>18856442</v>
      </c>
      <c r="F118" s="24">
        <f t="shared" si="128"/>
        <v>209.48219801658269</v>
      </c>
      <c r="G118" s="92">
        <f t="shared" si="126"/>
        <v>2.3985932204457199E-3</v>
      </c>
      <c r="H118" s="56">
        <f t="shared" si="127"/>
        <v>1</v>
      </c>
      <c r="I118" s="7">
        <f t="shared" si="120"/>
        <v>-19203385</v>
      </c>
      <c r="J118" s="2">
        <f t="shared" si="121"/>
        <v>0</v>
      </c>
      <c r="K118" s="34">
        <f t="shared" si="122"/>
        <v>18856442</v>
      </c>
      <c r="L118" s="7">
        <f t="shared" si="123"/>
        <v>-2343451</v>
      </c>
      <c r="M118" s="2">
        <f t="shared" si="117"/>
        <v>0</v>
      </c>
      <c r="N118" s="34">
        <f t="shared" si="124"/>
        <v>2300226</v>
      </c>
      <c r="P118" s="39">
        <f t="shared" si="129"/>
        <v>1.9194828046520955E-5</v>
      </c>
      <c r="Q118" s="38">
        <f t="shared" si="130"/>
        <v>371.15619055622534</v>
      </c>
      <c r="R118" s="38">
        <f t="shared" si="131"/>
        <v>0</v>
      </c>
      <c r="S118" s="12">
        <f t="shared" si="125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118"/>
        <v>6475</v>
      </c>
      <c r="E119" s="3">
        <f t="shared" si="119"/>
        <v>21476248</v>
      </c>
      <c r="F119" s="23">
        <f t="shared" si="128"/>
        <v>209.48219801658269</v>
      </c>
      <c r="G119" s="91">
        <f t="shared" si="126"/>
        <v>2.3985932204457199E-3</v>
      </c>
      <c r="H119" s="55">
        <f t="shared" si="127"/>
        <v>1</v>
      </c>
      <c r="I119" s="8">
        <f t="shared" si="120"/>
        <v>-21872421</v>
      </c>
      <c r="J119" s="3">
        <f t="shared" si="121"/>
        <v>0</v>
      </c>
      <c r="K119" s="37">
        <f t="shared" si="122"/>
        <v>21476248</v>
      </c>
      <c r="L119" s="8">
        <f t="shared" si="123"/>
        <v>-2669036</v>
      </c>
      <c r="M119" s="3">
        <f t="shared" si="117"/>
        <v>0</v>
      </c>
      <c r="N119" s="37">
        <f t="shared" si="124"/>
        <v>2619806</v>
      </c>
      <c r="P119" s="71">
        <f t="shared" si="129"/>
        <v>1.9194828046520955E-5</v>
      </c>
      <c r="Q119" s="70">
        <f t="shared" si="130"/>
        <v>422.62045730400524</v>
      </c>
      <c r="R119" s="70">
        <f t="shared" si="131"/>
        <v>0</v>
      </c>
      <c r="S119" s="11">
        <f t="shared" si="125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118"/>
        <v>6475</v>
      </c>
      <c r="E120" s="2">
        <f t="shared" si="119"/>
        <v>24460035</v>
      </c>
      <c r="F120" s="24">
        <f t="shared" si="128"/>
        <v>209.48219801658269</v>
      </c>
      <c r="G120" s="92">
        <f t="shared" si="126"/>
        <v>2.3985932204457199E-3</v>
      </c>
      <c r="H120" s="56">
        <f t="shared" si="127"/>
        <v>1</v>
      </c>
      <c r="I120" s="7">
        <f t="shared" si="120"/>
        <v>-24912278</v>
      </c>
      <c r="J120" s="2">
        <f t="shared" si="121"/>
        <v>0</v>
      </c>
      <c r="K120" s="34">
        <f t="shared" si="122"/>
        <v>24460035</v>
      </c>
      <c r="L120" s="7">
        <f t="shared" si="123"/>
        <v>-3039857</v>
      </c>
      <c r="M120" s="2">
        <f t="shared" si="117"/>
        <v>0</v>
      </c>
      <c r="N120" s="34">
        <f t="shared" si="124"/>
        <v>2983787</v>
      </c>
      <c r="P120" s="39">
        <f t="shared" si="129"/>
        <v>1.9194828046520955E-5</v>
      </c>
      <c r="Q120" s="38">
        <f t="shared" si="130"/>
        <v>481.23486117289468</v>
      </c>
      <c r="R120" s="38">
        <f t="shared" si="131"/>
        <v>0</v>
      </c>
      <c r="S120" s="12">
        <f t="shared" si="125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118"/>
        <v>6475</v>
      </c>
      <c r="E121" s="3">
        <f t="shared" si="119"/>
        <v>27858372</v>
      </c>
      <c r="F121" s="23">
        <f t="shared" si="128"/>
        <v>209.48219801658269</v>
      </c>
      <c r="G121" s="91">
        <f t="shared" si="126"/>
        <v>2.3985932204457199E-3</v>
      </c>
      <c r="H121" s="55">
        <f t="shared" si="127"/>
        <v>1</v>
      </c>
      <c r="I121" s="8">
        <f t="shared" si="120"/>
        <v>-28374475</v>
      </c>
      <c r="J121" s="3">
        <f t="shared" si="121"/>
        <v>0</v>
      </c>
      <c r="K121" s="37">
        <f t="shared" si="122"/>
        <v>27858372</v>
      </c>
      <c r="L121" s="8">
        <f t="shared" si="123"/>
        <v>-3462197</v>
      </c>
      <c r="M121" s="3">
        <f t="shared" ref="M121:M152" si="132">J121-J120</f>
        <v>0</v>
      </c>
      <c r="N121" s="37">
        <f t="shared" si="124"/>
        <v>3398337</v>
      </c>
      <c r="P121" s="71">
        <f t="shared" si="129"/>
        <v>1.9194828046520955E-5</v>
      </c>
      <c r="Q121" s="70">
        <f t="shared" si="130"/>
        <v>547.99282323216107</v>
      </c>
      <c r="R121" s="70">
        <f t="shared" si="131"/>
        <v>0</v>
      </c>
      <c r="S121" s="11">
        <f t="shared" si="125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118"/>
        <v>6475</v>
      </c>
      <c r="E122" s="2">
        <f t="shared" si="119"/>
        <v>31728855</v>
      </c>
      <c r="F122" s="24">
        <f t="shared" si="128"/>
        <v>209.48219801658269</v>
      </c>
      <c r="G122" s="92">
        <f t="shared" si="126"/>
        <v>2.3985932204457199E-3</v>
      </c>
      <c r="H122" s="56">
        <f t="shared" si="127"/>
        <v>1</v>
      </c>
      <c r="I122" s="7">
        <f t="shared" si="120"/>
        <v>-32317690</v>
      </c>
      <c r="J122" s="2">
        <f t="shared" si="121"/>
        <v>0</v>
      </c>
      <c r="K122" s="34">
        <f t="shared" si="122"/>
        <v>31728855</v>
      </c>
      <c r="L122" s="7">
        <f t="shared" si="123"/>
        <v>-3943215</v>
      </c>
      <c r="M122" s="2">
        <f t="shared" si="132"/>
        <v>0</v>
      </c>
      <c r="N122" s="34">
        <f t="shared" si="124"/>
        <v>3870483</v>
      </c>
      <c r="P122" s="39">
        <f t="shared" si="129"/>
        <v>1.9194828046520955E-5</v>
      </c>
      <c r="Q122" s="38">
        <f t="shared" si="130"/>
        <v>624.02574724441945</v>
      </c>
      <c r="R122" s="38">
        <f t="shared" si="131"/>
        <v>0</v>
      </c>
      <c r="S122" s="12">
        <f t="shared" si="125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33">D122+IF(M123&gt;0,M123,0)</f>
        <v>6475</v>
      </c>
      <c r="E123" s="3">
        <f t="shared" ref="E123:E154" si="134">E122+IF(N123&gt;0,N123,0)</f>
        <v>36137081</v>
      </c>
      <c r="F123" s="23">
        <f t="shared" si="128"/>
        <v>209.48219801658269</v>
      </c>
      <c r="G123" s="91">
        <f t="shared" si="126"/>
        <v>2.3985932204457199E-3</v>
      </c>
      <c r="H123" s="55">
        <f t="shared" si="127"/>
        <v>1</v>
      </c>
      <c r="I123" s="8">
        <f t="shared" ref="I123:I154" si="135">INT((Z$4*K123+I122)/(1+Y$4*J123))</f>
        <v>-36808752</v>
      </c>
      <c r="J123" s="3">
        <f t="shared" ref="J123:J154" si="136">S123</f>
        <v>0</v>
      </c>
      <c r="K123" s="37">
        <f t="shared" ref="K123:K154" si="137">INT((X$4*J123+K122)/(1+W$4+Z$4))</f>
        <v>36137081</v>
      </c>
      <c r="L123" s="8">
        <f t="shared" ref="L123:L154" si="138">I123-I122</f>
        <v>-4491062</v>
      </c>
      <c r="M123" s="3">
        <f t="shared" si="132"/>
        <v>0</v>
      </c>
      <c r="N123" s="37">
        <f t="shared" ref="N123:N154" si="139">K123-K122</f>
        <v>4408226</v>
      </c>
      <c r="P123" s="71">
        <f t="shared" si="129"/>
        <v>1.9194828046520955E-5</v>
      </c>
      <c r="Q123" s="70">
        <f t="shared" si="130"/>
        <v>710.62225510570784</v>
      </c>
      <c r="R123" s="70">
        <f t="shared" si="131"/>
        <v>0</v>
      </c>
      <c r="S123" s="11">
        <f t="shared" si="125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33"/>
        <v>6475</v>
      </c>
      <c r="E124" s="2">
        <f t="shared" si="134"/>
        <v>41157761</v>
      </c>
      <c r="F124" s="24">
        <f t="shared" si="128"/>
        <v>209.48219801658269</v>
      </c>
      <c r="G124" s="92">
        <f t="shared" si="126"/>
        <v>2.3985932204457199E-3</v>
      </c>
      <c r="H124" s="56">
        <f t="shared" si="127"/>
        <v>1</v>
      </c>
      <c r="I124" s="7">
        <f t="shared" si="135"/>
        <v>-41923777</v>
      </c>
      <c r="J124" s="2">
        <f t="shared" si="136"/>
        <v>0</v>
      </c>
      <c r="K124" s="34">
        <f t="shared" si="137"/>
        <v>41157761</v>
      </c>
      <c r="L124" s="7">
        <f t="shared" si="138"/>
        <v>-5115025</v>
      </c>
      <c r="M124" s="2">
        <f t="shared" si="132"/>
        <v>0</v>
      </c>
      <c r="N124" s="34">
        <f t="shared" si="139"/>
        <v>5020680</v>
      </c>
      <c r="P124" s="39">
        <f t="shared" si="129"/>
        <v>1.9194828046520955E-5</v>
      </c>
      <c r="Q124" s="38">
        <f t="shared" si="130"/>
        <v>809.24997285899269</v>
      </c>
      <c r="R124" s="38">
        <f t="shared" si="131"/>
        <v>0</v>
      </c>
      <c r="S124" s="12">
        <f t="shared" si="125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33"/>
        <v>6475</v>
      </c>
      <c r="E125" s="3">
        <f t="shared" si="134"/>
        <v>46875985</v>
      </c>
      <c r="F125" s="23">
        <f t="shared" si="128"/>
        <v>209.48219801658269</v>
      </c>
      <c r="G125" s="91">
        <f t="shared" si="126"/>
        <v>2.3985932204457199E-3</v>
      </c>
      <c r="H125" s="55">
        <f t="shared" si="127"/>
        <v>1</v>
      </c>
      <c r="I125" s="8">
        <f t="shared" si="135"/>
        <v>-47749454</v>
      </c>
      <c r="J125" s="3">
        <f t="shared" si="136"/>
        <v>0</v>
      </c>
      <c r="K125" s="37">
        <f t="shared" si="137"/>
        <v>46875985</v>
      </c>
      <c r="L125" s="8">
        <f t="shared" si="138"/>
        <v>-5825677</v>
      </c>
      <c r="M125" s="3">
        <f t="shared" si="132"/>
        <v>0</v>
      </c>
      <c r="N125" s="37">
        <f t="shared" si="139"/>
        <v>5718224</v>
      </c>
      <c r="P125" s="71">
        <f t="shared" si="129"/>
        <v>1.9194828046520955E-5</v>
      </c>
      <c r="Q125" s="70">
        <f t="shared" si="130"/>
        <v>921.58047267848474</v>
      </c>
      <c r="R125" s="70">
        <f t="shared" si="131"/>
        <v>0</v>
      </c>
      <c r="S125" s="11">
        <f t="shared" si="125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33"/>
        <v>6475</v>
      </c>
      <c r="E126" s="2">
        <f t="shared" si="134"/>
        <v>53388667</v>
      </c>
      <c r="F126" s="24">
        <f t="shared" si="128"/>
        <v>209.48219801658269</v>
      </c>
      <c r="G126" s="92">
        <f t="shared" si="126"/>
        <v>2.3985932204457199E-3</v>
      </c>
      <c r="H126" s="56">
        <f t="shared" si="127"/>
        <v>1</v>
      </c>
      <c r="I126" s="7">
        <f t="shared" si="135"/>
        <v>-54384518</v>
      </c>
      <c r="J126" s="2">
        <f t="shared" si="136"/>
        <v>0</v>
      </c>
      <c r="K126" s="34">
        <f t="shared" si="137"/>
        <v>53388667</v>
      </c>
      <c r="L126" s="7">
        <f t="shared" si="138"/>
        <v>-6635064</v>
      </c>
      <c r="M126" s="2">
        <f t="shared" si="132"/>
        <v>0</v>
      </c>
      <c r="N126" s="34">
        <f t="shared" si="139"/>
        <v>6512682</v>
      </c>
      <c r="P126" s="39">
        <f t="shared" si="129"/>
        <v>1.9194828046520955E-5</v>
      </c>
      <c r="Q126" s="38">
        <f t="shared" si="130"/>
        <v>1049.5175219970054</v>
      </c>
      <c r="R126" s="38">
        <f t="shared" si="131"/>
        <v>0</v>
      </c>
      <c r="S126" s="12">
        <f t="shared" si="125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33"/>
        <v>6475</v>
      </c>
      <c r="E127" s="3">
        <f t="shared" si="134"/>
        <v>60806184</v>
      </c>
      <c r="F127" s="23">
        <f t="shared" si="128"/>
        <v>209.48219801658269</v>
      </c>
      <c r="G127" s="91">
        <f t="shared" si="126"/>
        <v>2.3985932204457199E-3</v>
      </c>
      <c r="H127" s="55">
        <f t="shared" si="127"/>
        <v>1</v>
      </c>
      <c r="I127" s="8">
        <f t="shared" si="135"/>
        <v>-61941419</v>
      </c>
      <c r="J127" s="3">
        <f t="shared" si="136"/>
        <v>0</v>
      </c>
      <c r="K127" s="37">
        <f t="shared" si="137"/>
        <v>60806184</v>
      </c>
      <c r="L127" s="8">
        <f t="shared" si="138"/>
        <v>-7556901</v>
      </c>
      <c r="M127" s="3">
        <f t="shared" si="132"/>
        <v>0</v>
      </c>
      <c r="N127" s="37">
        <f t="shared" si="139"/>
        <v>7417517</v>
      </c>
      <c r="P127" s="71">
        <f t="shared" si="129"/>
        <v>1.9194828046520955E-5</v>
      </c>
      <c r="Q127" s="70">
        <f t="shared" si="130"/>
        <v>1195.2294296285286</v>
      </c>
      <c r="R127" s="70">
        <f t="shared" si="131"/>
        <v>0</v>
      </c>
      <c r="S127" s="11">
        <f t="shared" si="125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33"/>
        <v>6475</v>
      </c>
      <c r="E128" s="2">
        <f t="shared" si="134"/>
        <v>69254248</v>
      </c>
      <c r="F128" s="24">
        <f t="shared" si="128"/>
        <v>209.48219801658269</v>
      </c>
      <c r="G128" s="92">
        <f t="shared" si="126"/>
        <v>2.3985932204457199E-3</v>
      </c>
      <c r="H128" s="56">
        <f t="shared" si="127"/>
        <v>1</v>
      </c>
      <c r="I128" s="7">
        <f t="shared" si="135"/>
        <v>-70548233</v>
      </c>
      <c r="J128" s="2">
        <f t="shared" si="136"/>
        <v>0</v>
      </c>
      <c r="K128" s="34">
        <f t="shared" si="137"/>
        <v>69254248</v>
      </c>
      <c r="L128" s="7">
        <f t="shared" si="138"/>
        <v>-8606814</v>
      </c>
      <c r="M128" s="2">
        <f t="shared" si="132"/>
        <v>0</v>
      </c>
      <c r="N128" s="34">
        <f t="shared" si="139"/>
        <v>8448064</v>
      </c>
      <c r="P128" s="39">
        <f t="shared" si="129"/>
        <v>1.9194828046520955E-5</v>
      </c>
      <c r="Q128" s="38">
        <f t="shared" si="130"/>
        <v>1361.1857006332948</v>
      </c>
      <c r="R128" s="38">
        <f t="shared" si="131"/>
        <v>0</v>
      </c>
      <c r="S128" s="12">
        <f t="shared" si="125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33"/>
        <v>6475</v>
      </c>
      <c r="E129" s="3">
        <f t="shared" si="134"/>
        <v>78876038</v>
      </c>
      <c r="F129" s="23">
        <f t="shared" si="128"/>
        <v>209.48219801658269</v>
      </c>
      <c r="G129" s="91">
        <f t="shared" si="126"/>
        <v>2.3985932204457199E-3</v>
      </c>
      <c r="H129" s="55">
        <f t="shared" si="127"/>
        <v>1</v>
      </c>
      <c r="I129" s="8">
        <f t="shared" si="135"/>
        <v>-80350829</v>
      </c>
      <c r="J129" s="3">
        <f t="shared" si="136"/>
        <v>0</v>
      </c>
      <c r="K129" s="37">
        <f t="shared" si="137"/>
        <v>78876038</v>
      </c>
      <c r="L129" s="8">
        <f t="shared" si="138"/>
        <v>-9802596</v>
      </c>
      <c r="M129" s="3">
        <f t="shared" si="132"/>
        <v>0</v>
      </c>
      <c r="N129" s="37">
        <f t="shared" si="139"/>
        <v>9621790</v>
      </c>
      <c r="P129" s="71">
        <f t="shared" si="129"/>
        <v>1.9194828046520955E-5</v>
      </c>
      <c r="Q129" s="70">
        <f t="shared" si="130"/>
        <v>1550.1989933372245</v>
      </c>
      <c r="R129" s="70">
        <f t="shared" si="131"/>
        <v>0</v>
      </c>
      <c r="S129" s="11">
        <f t="shared" si="125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33"/>
        <v>6475</v>
      </c>
      <c r="E130" s="2">
        <f t="shared" si="134"/>
        <v>89834625</v>
      </c>
      <c r="F130" s="24">
        <f t="shared" si="128"/>
        <v>209.48219801658269</v>
      </c>
      <c r="G130" s="92">
        <f t="shared" si="126"/>
        <v>2.3985932204457199E-3</v>
      </c>
      <c r="H130" s="56">
        <f t="shared" si="127"/>
        <v>1</v>
      </c>
      <c r="I130" s="7">
        <f t="shared" si="135"/>
        <v>-91515341</v>
      </c>
      <c r="J130" s="2">
        <f t="shared" si="136"/>
        <v>0</v>
      </c>
      <c r="K130" s="34">
        <f t="shared" si="137"/>
        <v>89834625</v>
      </c>
      <c r="L130" s="7">
        <f t="shared" si="138"/>
        <v>-11164512</v>
      </c>
      <c r="M130" s="2">
        <f t="shared" si="132"/>
        <v>0</v>
      </c>
      <c r="N130" s="34">
        <f t="shared" si="139"/>
        <v>10958587</v>
      </c>
      <c r="P130" s="39">
        <f t="shared" si="129"/>
        <v>1.9194828046520955E-5</v>
      </c>
      <c r="Q130" s="38">
        <f t="shared" si="130"/>
        <v>1765.4727221433113</v>
      </c>
      <c r="R130" s="38">
        <f t="shared" si="131"/>
        <v>0</v>
      </c>
      <c r="S130" s="12">
        <f t="shared" si="125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33"/>
        <v>6475</v>
      </c>
      <c r="E131" s="3">
        <f t="shared" si="134"/>
        <v>102315735</v>
      </c>
      <c r="F131" s="23">
        <f t="shared" si="128"/>
        <v>209.48219801658269</v>
      </c>
      <c r="G131" s="91">
        <f t="shared" si="126"/>
        <v>2.3985932204457199E-3</v>
      </c>
      <c r="H131" s="55">
        <f t="shared" si="127"/>
        <v>1</v>
      </c>
      <c r="I131" s="8">
        <f t="shared" si="135"/>
        <v>-104230987</v>
      </c>
      <c r="J131" s="3">
        <f t="shared" si="136"/>
        <v>0</v>
      </c>
      <c r="K131" s="37">
        <f t="shared" si="137"/>
        <v>102315735</v>
      </c>
      <c r="L131" s="8">
        <f t="shared" si="138"/>
        <v>-12715646</v>
      </c>
      <c r="M131" s="3">
        <f t="shared" si="132"/>
        <v>0</v>
      </c>
      <c r="N131" s="37">
        <f t="shared" si="139"/>
        <v>12481110</v>
      </c>
      <c r="P131" s="71">
        <f t="shared" si="129"/>
        <v>1.9194828046520955E-5</v>
      </c>
      <c r="Q131" s="70">
        <f t="shared" si="130"/>
        <v>2010.655341017012</v>
      </c>
      <c r="R131" s="70">
        <f t="shared" si="131"/>
        <v>0</v>
      </c>
      <c r="S131" s="11">
        <f t="shared" si="125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33"/>
        <v>6475</v>
      </c>
      <c r="E132" s="2">
        <f t="shared" si="134"/>
        <v>116530900</v>
      </c>
      <c r="F132" s="24">
        <f t="shared" si="128"/>
        <v>209.48219801658269</v>
      </c>
      <c r="G132" s="92">
        <f t="shared" ref="G132:G163" si="140">D132/U$3</f>
        <v>2.3985932204457199E-3</v>
      </c>
      <c r="H132" s="56">
        <f t="shared" si="127"/>
        <v>1</v>
      </c>
      <c r="I132" s="7">
        <f t="shared" si="135"/>
        <v>-118713272</v>
      </c>
      <c r="J132" s="2">
        <f t="shared" si="136"/>
        <v>0</v>
      </c>
      <c r="K132" s="34">
        <f t="shared" si="137"/>
        <v>116530900</v>
      </c>
      <c r="L132" s="7">
        <f t="shared" si="138"/>
        <v>-14482285</v>
      </c>
      <c r="M132" s="2">
        <f t="shared" si="132"/>
        <v>0</v>
      </c>
      <c r="N132" s="34">
        <f t="shared" si="139"/>
        <v>14215165</v>
      </c>
      <c r="P132" s="39">
        <f t="shared" si="129"/>
        <v>1.9194828046520955E-5</v>
      </c>
      <c r="Q132" s="38">
        <f t="shared" si="130"/>
        <v>2289.9022403051013</v>
      </c>
      <c r="R132" s="38">
        <f t="shared" si="131"/>
        <v>0</v>
      </c>
      <c r="S132" s="12">
        <f t="shared" si="125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33"/>
        <v>6475</v>
      </c>
      <c r="E133" s="3">
        <f t="shared" si="134"/>
        <v>132721039</v>
      </c>
      <c r="F133" s="23">
        <f t="shared" si="128"/>
        <v>209.48219801658269</v>
      </c>
      <c r="G133" s="91">
        <f t="shared" si="140"/>
        <v>2.3985932204457199E-3</v>
      </c>
      <c r="H133" s="55">
        <f t="shared" si="127"/>
        <v>1</v>
      </c>
      <c r="I133" s="8">
        <f t="shared" si="135"/>
        <v>-135207643</v>
      </c>
      <c r="J133" s="3">
        <f t="shared" si="136"/>
        <v>0</v>
      </c>
      <c r="K133" s="37">
        <f t="shared" si="137"/>
        <v>132721039</v>
      </c>
      <c r="L133" s="8">
        <f t="shared" si="138"/>
        <v>-16494371</v>
      </c>
      <c r="M133" s="3">
        <f t="shared" si="132"/>
        <v>0</v>
      </c>
      <c r="N133" s="37">
        <f t="shared" si="139"/>
        <v>16190139</v>
      </c>
      <c r="P133" s="71">
        <f t="shared" si="129"/>
        <v>1.9194828046520955E-5</v>
      </c>
      <c r="Q133" s="70">
        <f t="shared" si="130"/>
        <v>2607.9461067839625</v>
      </c>
      <c r="R133" s="70">
        <f t="shared" si="131"/>
        <v>0</v>
      </c>
      <c r="S133" s="11">
        <f t="shared" si="125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33"/>
        <v>6475</v>
      </c>
      <c r="E134" s="2">
        <f t="shared" si="134"/>
        <v>151160543</v>
      </c>
      <c r="F134" s="24">
        <f t="shared" si="128"/>
        <v>209.48219801658269</v>
      </c>
      <c r="G134" s="92">
        <f t="shared" si="140"/>
        <v>2.3985932204457199E-3</v>
      </c>
      <c r="H134" s="56">
        <f t="shared" si="127"/>
        <v>1</v>
      </c>
      <c r="I134" s="7">
        <f t="shared" si="135"/>
        <v>-153993648</v>
      </c>
      <c r="J134" s="2">
        <f t="shared" si="136"/>
        <v>0</v>
      </c>
      <c r="K134" s="34">
        <f t="shared" si="137"/>
        <v>151160543</v>
      </c>
      <c r="L134" s="7">
        <f t="shared" si="138"/>
        <v>-18786005</v>
      </c>
      <c r="M134" s="2">
        <f t="shared" si="132"/>
        <v>0</v>
      </c>
      <c r="N134" s="34">
        <f t="shared" si="139"/>
        <v>18439504</v>
      </c>
      <c r="P134" s="39">
        <f t="shared" si="129"/>
        <v>1.9194828046520955E-5</v>
      </c>
      <c r="Q134" s="38">
        <f t="shared" si="130"/>
        <v>2970.1771727400437</v>
      </c>
      <c r="R134" s="38">
        <f t="shared" si="131"/>
        <v>0</v>
      </c>
      <c r="S134" s="12">
        <f t="shared" si="125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33"/>
        <v>6475</v>
      </c>
      <c r="E135" s="3">
        <f t="shared" si="134"/>
        <v>172161927</v>
      </c>
      <c r="F135" s="23">
        <f t="shared" si="128"/>
        <v>209.48219801658269</v>
      </c>
      <c r="G135" s="91">
        <f t="shared" si="140"/>
        <v>2.3985932204457199E-3</v>
      </c>
      <c r="H135" s="55">
        <f t="shared" si="127"/>
        <v>1</v>
      </c>
      <c r="I135" s="8">
        <f t="shared" si="135"/>
        <v>-175389673</v>
      </c>
      <c r="J135" s="3">
        <f t="shared" si="136"/>
        <v>0</v>
      </c>
      <c r="K135" s="37">
        <f t="shared" si="137"/>
        <v>172161927</v>
      </c>
      <c r="L135" s="8">
        <f t="shared" si="138"/>
        <v>-21396025</v>
      </c>
      <c r="M135" s="3">
        <f t="shared" si="132"/>
        <v>0</v>
      </c>
      <c r="N135" s="37">
        <f t="shared" si="139"/>
        <v>21001384</v>
      </c>
      <c r="P135" s="71">
        <f t="shared" si="129"/>
        <v>1.9194828046520955E-5</v>
      </c>
      <c r="Q135" s="70">
        <f t="shared" si="130"/>
        <v>3382.7345587103055</v>
      </c>
      <c r="R135" s="70">
        <f t="shared" si="131"/>
        <v>0</v>
      </c>
      <c r="S135" s="11">
        <f t="shared" si="125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33"/>
        <v>6475</v>
      </c>
      <c r="E136" s="2">
        <f t="shared" si="134"/>
        <v>196081123</v>
      </c>
      <c r="F136" s="24">
        <f t="shared" si="128"/>
        <v>209.48219801658269</v>
      </c>
      <c r="G136" s="92">
        <f t="shared" si="140"/>
        <v>2.3985932204457199E-3</v>
      </c>
      <c r="H136" s="56">
        <f t="shared" ref="H136:H167" si="141">D136/D135</f>
        <v>1</v>
      </c>
      <c r="I136" s="7">
        <f t="shared" si="135"/>
        <v>-199758340</v>
      </c>
      <c r="J136" s="2">
        <f t="shared" si="136"/>
        <v>0</v>
      </c>
      <c r="K136" s="34">
        <f t="shared" si="137"/>
        <v>196081123</v>
      </c>
      <c r="L136" s="7">
        <f t="shared" si="138"/>
        <v>-24368667</v>
      </c>
      <c r="M136" s="2">
        <f t="shared" si="132"/>
        <v>0</v>
      </c>
      <c r="N136" s="34">
        <f t="shared" si="139"/>
        <v>23919196</v>
      </c>
      <c r="P136" s="39">
        <f t="shared" si="129"/>
        <v>1.9194828046520955E-5</v>
      </c>
      <c r="Q136" s="38">
        <f t="shared" si="130"/>
        <v>3852.6103086917619</v>
      </c>
      <c r="R136" s="38">
        <f t="shared" si="131"/>
        <v>0</v>
      </c>
      <c r="S136" s="12">
        <f t="shared" si="125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33"/>
        <v>6475</v>
      </c>
      <c r="E137" s="3">
        <f t="shared" si="134"/>
        <v>223323516</v>
      </c>
      <c r="F137" s="23">
        <f t="shared" si="128"/>
        <v>209.48219801658269</v>
      </c>
      <c r="G137" s="91">
        <f t="shared" si="140"/>
        <v>2.3985932204457199E-3</v>
      </c>
      <c r="H137" s="55">
        <f t="shared" si="141"/>
        <v>1</v>
      </c>
      <c r="I137" s="8">
        <f t="shared" si="135"/>
        <v>-227512650</v>
      </c>
      <c r="J137" s="3">
        <f t="shared" si="136"/>
        <v>0</v>
      </c>
      <c r="K137" s="37">
        <f t="shared" si="137"/>
        <v>223323516</v>
      </c>
      <c r="L137" s="8">
        <f t="shared" si="138"/>
        <v>-27754310</v>
      </c>
      <c r="M137" s="3">
        <f t="shared" si="132"/>
        <v>0</v>
      </c>
      <c r="N137" s="37">
        <f t="shared" si="139"/>
        <v>27242393</v>
      </c>
      <c r="P137" s="71">
        <f t="shared" si="129"/>
        <v>1.9194828046520955E-5</v>
      </c>
      <c r="Q137" s="70">
        <f t="shared" si="130"/>
        <v>4387.767920188815</v>
      </c>
      <c r="R137" s="70">
        <f t="shared" si="131"/>
        <v>0</v>
      </c>
      <c r="S137" s="11">
        <f t="shared" si="125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33"/>
        <v>6475</v>
      </c>
      <c r="E138" s="2">
        <f t="shared" si="134"/>
        <v>254350812</v>
      </c>
      <c r="F138" s="24">
        <f t="shared" si="128"/>
        <v>209.48219801658269</v>
      </c>
      <c r="G138" s="92">
        <f t="shared" si="140"/>
        <v>2.3985932204457199E-3</v>
      </c>
      <c r="H138" s="56">
        <f t="shared" si="141"/>
        <v>1</v>
      </c>
      <c r="I138" s="7">
        <f t="shared" si="135"/>
        <v>-259122986</v>
      </c>
      <c r="J138" s="2">
        <f t="shared" si="136"/>
        <v>0</v>
      </c>
      <c r="K138" s="34">
        <f t="shared" si="137"/>
        <v>254350812</v>
      </c>
      <c r="L138" s="7">
        <f t="shared" si="138"/>
        <v>-31610336</v>
      </c>
      <c r="M138" s="2">
        <f t="shared" si="132"/>
        <v>0</v>
      </c>
      <c r="N138" s="34">
        <f t="shared" si="139"/>
        <v>31027296</v>
      </c>
      <c r="P138" s="39">
        <f t="shared" si="129"/>
        <v>1.9194828046520955E-5</v>
      </c>
      <c r="Q138" s="38">
        <f t="shared" si="130"/>
        <v>4997.2772671685116</v>
      </c>
      <c r="R138" s="38">
        <f t="shared" si="131"/>
        <v>0</v>
      </c>
      <c r="S138" s="12">
        <f t="shared" si="125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33"/>
        <v>6475</v>
      </c>
      <c r="E139" s="3">
        <f t="shared" si="134"/>
        <v>289688864</v>
      </c>
      <c r="F139" s="23">
        <f t="shared" si="128"/>
        <v>209.48219801658269</v>
      </c>
      <c r="G139" s="91">
        <f t="shared" si="140"/>
        <v>2.3985932204457199E-3</v>
      </c>
      <c r="H139" s="55">
        <f t="shared" si="141"/>
        <v>1</v>
      </c>
      <c r="I139" s="8">
        <f t="shared" si="135"/>
        <v>-295125082</v>
      </c>
      <c r="J139" s="3">
        <f t="shared" si="136"/>
        <v>0</v>
      </c>
      <c r="K139" s="37">
        <f t="shared" si="137"/>
        <v>289688864</v>
      </c>
      <c r="L139" s="8">
        <f t="shared" si="138"/>
        <v>-36002096</v>
      </c>
      <c r="M139" s="3">
        <f t="shared" si="132"/>
        <v>0</v>
      </c>
      <c r="N139" s="37">
        <f t="shared" si="139"/>
        <v>35338052</v>
      </c>
      <c r="P139" s="71">
        <f t="shared" si="129"/>
        <v>1.9194828046520955E-5</v>
      </c>
      <c r="Q139" s="70">
        <f t="shared" si="130"/>
        <v>5691.4683762542663</v>
      </c>
      <c r="R139" s="70">
        <f t="shared" si="131"/>
        <v>0</v>
      </c>
      <c r="S139" s="11">
        <f t="shared" si="125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33"/>
        <v>6475</v>
      </c>
      <c r="E140" s="2">
        <f t="shared" si="134"/>
        <v>329936583</v>
      </c>
      <c r="F140" s="24">
        <f t="shared" si="128"/>
        <v>209.48219801658269</v>
      </c>
      <c r="G140" s="92">
        <f t="shared" si="140"/>
        <v>2.3985932204457199E-3</v>
      </c>
      <c r="H140" s="56">
        <f t="shared" si="141"/>
        <v>1</v>
      </c>
      <c r="I140" s="7">
        <f t="shared" si="135"/>
        <v>-336129104</v>
      </c>
      <c r="J140" s="2">
        <f t="shared" si="136"/>
        <v>0</v>
      </c>
      <c r="K140" s="34">
        <f t="shared" si="137"/>
        <v>329936583</v>
      </c>
      <c r="L140" s="7">
        <f t="shared" si="138"/>
        <v>-41004022</v>
      </c>
      <c r="M140" s="2">
        <f t="shared" si="132"/>
        <v>0</v>
      </c>
      <c r="N140" s="34">
        <f t="shared" si="139"/>
        <v>40247719</v>
      </c>
      <c r="P140" s="39">
        <f t="shared" si="129"/>
        <v>1.9194828046520955E-5</v>
      </c>
      <c r="Q140" s="38">
        <f t="shared" si="130"/>
        <v>6482.1064439337715</v>
      </c>
      <c r="R140" s="38">
        <f t="shared" si="131"/>
        <v>0</v>
      </c>
      <c r="S140" s="12">
        <f t="shared" si="125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33"/>
        <v>6475</v>
      </c>
      <c r="E141" s="3">
        <f t="shared" si="134"/>
        <v>375776091</v>
      </c>
      <c r="F141" s="23">
        <f t="shared" si="128"/>
        <v>209.48219801658269</v>
      </c>
      <c r="G141" s="91">
        <f t="shared" si="140"/>
        <v>2.3985932204457199E-3</v>
      </c>
      <c r="H141" s="55">
        <f t="shared" si="141"/>
        <v>1</v>
      </c>
      <c r="I141" s="8">
        <f t="shared" si="135"/>
        <v>-382829991</v>
      </c>
      <c r="J141" s="3">
        <f t="shared" si="136"/>
        <v>0</v>
      </c>
      <c r="K141" s="37">
        <f t="shared" si="137"/>
        <v>375776091</v>
      </c>
      <c r="L141" s="8">
        <f t="shared" si="138"/>
        <v>-46700887</v>
      </c>
      <c r="M141" s="3">
        <f t="shared" si="132"/>
        <v>0</v>
      </c>
      <c r="N141" s="37">
        <f t="shared" si="139"/>
        <v>45839508</v>
      </c>
      <c r="P141" s="71">
        <f t="shared" si="129"/>
        <v>1.9194828046520955E-5</v>
      </c>
      <c r="Q141" s="70">
        <f t="shared" si="130"/>
        <v>7382.5912565646295</v>
      </c>
      <c r="R141" s="70">
        <f t="shared" si="131"/>
        <v>0</v>
      </c>
      <c r="S141" s="11">
        <f t="shared" si="125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33"/>
        <v>6475</v>
      </c>
      <c r="E142" s="2">
        <f t="shared" si="134"/>
        <v>427984279</v>
      </c>
      <c r="F142" s="24">
        <f t="shared" si="128"/>
        <v>209.48219801658269</v>
      </c>
      <c r="G142" s="92">
        <f t="shared" si="140"/>
        <v>2.3985932204457199E-3</v>
      </c>
      <c r="H142" s="56">
        <f t="shared" si="141"/>
        <v>1</v>
      </c>
      <c r="I142" s="7">
        <f t="shared" si="135"/>
        <v>-436019232</v>
      </c>
      <c r="J142" s="2">
        <f t="shared" si="136"/>
        <v>0</v>
      </c>
      <c r="K142" s="34">
        <f t="shared" si="137"/>
        <v>427984279</v>
      </c>
      <c r="L142" s="7">
        <f t="shared" si="138"/>
        <v>-53189241</v>
      </c>
      <c r="M142" s="2">
        <f t="shared" si="132"/>
        <v>0</v>
      </c>
      <c r="N142" s="34">
        <f t="shared" si="139"/>
        <v>52208188</v>
      </c>
      <c r="P142" s="39">
        <f t="shared" si="129"/>
        <v>1.9194828046520955E-5</v>
      </c>
      <c r="Q142" s="38">
        <f t="shared" si="130"/>
        <v>8408.1842954031672</v>
      </c>
      <c r="R142" s="38">
        <f t="shared" si="131"/>
        <v>0</v>
      </c>
      <c r="S142" s="12">
        <f t="shared" si="125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33"/>
        <v>6475</v>
      </c>
      <c r="E143" s="3">
        <f t="shared" si="134"/>
        <v>487445975</v>
      </c>
      <c r="F143" s="23">
        <f t="shared" si="128"/>
        <v>209.48219801658269</v>
      </c>
      <c r="G143" s="91">
        <f t="shared" si="140"/>
        <v>2.3985932204457199E-3</v>
      </c>
      <c r="H143" s="55">
        <f t="shared" si="141"/>
        <v>1</v>
      </c>
      <c r="I143" s="8">
        <f t="shared" si="135"/>
        <v>-496598283</v>
      </c>
      <c r="J143" s="3">
        <f t="shared" si="136"/>
        <v>0</v>
      </c>
      <c r="K143" s="37">
        <f t="shared" si="137"/>
        <v>487445975</v>
      </c>
      <c r="L143" s="8">
        <f t="shared" si="138"/>
        <v>-60579051</v>
      </c>
      <c r="M143" s="3">
        <f t="shared" si="132"/>
        <v>0</v>
      </c>
      <c r="N143" s="37">
        <f t="shared" si="139"/>
        <v>59461696</v>
      </c>
      <c r="P143" s="71">
        <f t="shared" si="129"/>
        <v>1.9194828046520955E-5</v>
      </c>
      <c r="Q143" s="70">
        <f t="shared" si="130"/>
        <v>9576.2673651524801</v>
      </c>
      <c r="R143" s="70">
        <f t="shared" si="131"/>
        <v>0</v>
      </c>
      <c r="S143" s="11">
        <f t="shared" si="125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33"/>
        <v>6475</v>
      </c>
      <c r="E144" s="2">
        <f t="shared" si="134"/>
        <v>555168940</v>
      </c>
      <c r="F144" s="24">
        <f t="shared" si="128"/>
        <v>209.48219801658269</v>
      </c>
      <c r="G144" s="92">
        <f t="shared" si="140"/>
        <v>2.3985932204457199E-3</v>
      </c>
      <c r="H144" s="56">
        <f t="shared" si="141"/>
        <v>1</v>
      </c>
      <c r="I144" s="7">
        <f t="shared" si="135"/>
        <v>-565593842</v>
      </c>
      <c r="J144" s="2">
        <f t="shared" si="136"/>
        <v>0</v>
      </c>
      <c r="K144" s="34">
        <f t="shared" si="137"/>
        <v>555168940</v>
      </c>
      <c r="L144" s="7">
        <f t="shared" si="138"/>
        <v>-68995559</v>
      </c>
      <c r="M144" s="2">
        <f t="shared" si="132"/>
        <v>0</v>
      </c>
      <c r="N144" s="34">
        <f t="shared" si="139"/>
        <v>67722965</v>
      </c>
      <c r="P144" s="39">
        <f t="shared" si="129"/>
        <v>1.9194828046520955E-5</v>
      </c>
      <c r="Q144" s="38">
        <f t="shared" si="130"/>
        <v>10906.637239049916</v>
      </c>
      <c r="R144" s="38">
        <f t="shared" si="131"/>
        <v>0</v>
      </c>
      <c r="S144" s="12">
        <f t="shared" si="125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33"/>
        <v>6475</v>
      </c>
      <c r="E145" s="3">
        <f t="shared" si="134"/>
        <v>632300948</v>
      </c>
      <c r="F145" s="23">
        <f t="shared" si="128"/>
        <v>209.48219801658269</v>
      </c>
      <c r="G145" s="91">
        <f t="shared" si="140"/>
        <v>2.3985932204457199E-3</v>
      </c>
      <c r="H145" s="55">
        <f t="shared" si="141"/>
        <v>1</v>
      </c>
      <c r="I145" s="8">
        <f t="shared" si="135"/>
        <v>-644175251</v>
      </c>
      <c r="J145" s="3">
        <f t="shared" si="136"/>
        <v>0</v>
      </c>
      <c r="K145" s="37">
        <f t="shared" si="137"/>
        <v>632300948</v>
      </c>
      <c r="L145" s="8">
        <f t="shared" si="138"/>
        <v>-78581409</v>
      </c>
      <c r="M145" s="3">
        <f t="shared" si="132"/>
        <v>0</v>
      </c>
      <c r="N145" s="37">
        <f t="shared" si="139"/>
        <v>77132008</v>
      </c>
      <c r="P145" s="71">
        <f t="shared" ref="P145:P176" si="142">Y$4*((1+W$4-X$4)*(1+W$4+Z$4)-X$4)</f>
        <v>1.9194828046520955E-5</v>
      </c>
      <c r="Q145" s="70">
        <f t="shared" ref="Q145:Q176" si="143">(1+W$4-X$4)*(1+W$4+Z$4)-Y$4*((Z$4*K144)+((I144+J144)*(1+W$4+Z$4)))</f>
        <v>12421.841118942175</v>
      </c>
      <c r="R145" s="70">
        <f t="shared" ref="R145:R176" si="144">-J144*(1+W$4+Z$4)</f>
        <v>0</v>
      </c>
      <c r="S145" s="11">
        <f t="shared" si="125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33"/>
        <v>6475</v>
      </c>
      <c r="E146" s="2">
        <f t="shared" si="134"/>
        <v>720149237</v>
      </c>
      <c r="F146" s="24">
        <f t="shared" si="128"/>
        <v>209.48219801658269</v>
      </c>
      <c r="G146" s="92">
        <f t="shared" si="140"/>
        <v>2.3985932204457199E-3</v>
      </c>
      <c r="H146" s="56">
        <f t="shared" si="141"/>
        <v>1</v>
      </c>
      <c r="I146" s="7">
        <f t="shared" si="135"/>
        <v>-733674313</v>
      </c>
      <c r="J146" s="2">
        <f t="shared" si="136"/>
        <v>0</v>
      </c>
      <c r="K146" s="34">
        <f t="shared" si="137"/>
        <v>720149237</v>
      </c>
      <c r="L146" s="7">
        <f t="shared" si="138"/>
        <v>-89499062</v>
      </c>
      <c r="M146" s="2">
        <f t="shared" si="132"/>
        <v>0</v>
      </c>
      <c r="N146" s="34">
        <f t="shared" si="139"/>
        <v>87848289</v>
      </c>
      <c r="P146" s="39">
        <f t="shared" si="142"/>
        <v>1.9194828046520955E-5</v>
      </c>
      <c r="Q146" s="38">
        <f t="shared" si="143"/>
        <v>14147.558795888457</v>
      </c>
      <c r="R146" s="38">
        <f t="shared" si="144"/>
        <v>0</v>
      </c>
      <c r="S146" s="12">
        <f t="shared" si="125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33"/>
        <v>6475</v>
      </c>
      <c r="E147" s="3">
        <f t="shared" si="134"/>
        <v>820202667</v>
      </c>
      <c r="F147" s="23">
        <f t="shared" si="128"/>
        <v>209.48219801658269</v>
      </c>
      <c r="G147" s="91">
        <f t="shared" si="140"/>
        <v>2.3985932204457199E-3</v>
      </c>
      <c r="H147" s="55">
        <f t="shared" si="141"/>
        <v>1</v>
      </c>
      <c r="I147" s="8">
        <f t="shared" si="135"/>
        <v>-835607864</v>
      </c>
      <c r="J147" s="3">
        <f t="shared" si="136"/>
        <v>0</v>
      </c>
      <c r="K147" s="37">
        <f t="shared" si="137"/>
        <v>820202667</v>
      </c>
      <c r="L147" s="8">
        <f t="shared" si="138"/>
        <v>-101933551</v>
      </c>
      <c r="M147" s="3">
        <f t="shared" si="132"/>
        <v>0</v>
      </c>
      <c r="N147" s="37">
        <f t="shared" si="139"/>
        <v>100053430</v>
      </c>
      <c r="P147" s="71">
        <f t="shared" si="142"/>
        <v>1.9194828046520955E-5</v>
      </c>
      <c r="Q147" s="70">
        <f t="shared" si="143"/>
        <v>16113.037847796691</v>
      </c>
      <c r="R147" s="70">
        <f t="shared" si="144"/>
        <v>0</v>
      </c>
      <c r="S147" s="11">
        <f t="shared" si="125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33"/>
        <v>6475</v>
      </c>
      <c r="E148" s="2">
        <f t="shared" si="134"/>
        <v>934156950</v>
      </c>
      <c r="F148" s="24">
        <f t="shared" si="128"/>
        <v>209.48219801658269</v>
      </c>
      <c r="G148" s="92">
        <f t="shared" si="140"/>
        <v>2.3985932204457199E-3</v>
      </c>
      <c r="H148" s="56">
        <f t="shared" si="141"/>
        <v>1</v>
      </c>
      <c r="I148" s="7">
        <f t="shared" si="135"/>
        <v>-951703482</v>
      </c>
      <c r="J148" s="2">
        <f t="shared" si="136"/>
        <v>0</v>
      </c>
      <c r="K148" s="34">
        <f t="shared" si="137"/>
        <v>934156950</v>
      </c>
      <c r="L148" s="7">
        <f t="shared" si="138"/>
        <v>-116095618</v>
      </c>
      <c r="M148" s="2">
        <f t="shared" si="132"/>
        <v>0</v>
      </c>
      <c r="N148" s="34">
        <f t="shared" si="139"/>
        <v>113954283</v>
      </c>
      <c r="P148" s="39">
        <f t="shared" si="142"/>
        <v>1.9194828046520955E-5</v>
      </c>
      <c r="Q148" s="38">
        <f t="shared" si="143"/>
        <v>18351.589346994013</v>
      </c>
      <c r="R148" s="38">
        <f t="shared" si="144"/>
        <v>0</v>
      </c>
      <c r="S148" s="12">
        <f t="shared" si="125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33"/>
        <v>6475</v>
      </c>
      <c r="E149" s="3">
        <f t="shared" si="134"/>
        <v>1063943392</v>
      </c>
      <c r="F149" s="23">
        <f t="shared" si="128"/>
        <v>209.48219801658269</v>
      </c>
      <c r="G149" s="91">
        <f t="shared" si="140"/>
        <v>2.3985932204457199E-3</v>
      </c>
      <c r="H149" s="55">
        <f t="shared" si="141"/>
        <v>1</v>
      </c>
      <c r="I149" s="8">
        <f t="shared" si="135"/>
        <v>-1083928763</v>
      </c>
      <c r="J149" s="3">
        <f t="shared" si="136"/>
        <v>0</v>
      </c>
      <c r="K149" s="37">
        <f t="shared" si="137"/>
        <v>1063943392</v>
      </c>
      <c r="L149" s="8">
        <f t="shared" si="138"/>
        <v>-132225281</v>
      </c>
      <c r="M149" s="3">
        <f t="shared" si="132"/>
        <v>0</v>
      </c>
      <c r="N149" s="37">
        <f t="shared" si="139"/>
        <v>129786442</v>
      </c>
      <c r="P149" s="71">
        <f t="shared" si="142"/>
        <v>1.9194828046520955E-5</v>
      </c>
      <c r="Q149" s="70">
        <f t="shared" si="143"/>
        <v>20901.152439623886</v>
      </c>
      <c r="R149" s="70">
        <f t="shared" si="144"/>
        <v>0</v>
      </c>
      <c r="S149" s="11">
        <f t="shared" si="125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33"/>
        <v>6475</v>
      </c>
      <c r="E150" s="2">
        <f t="shared" si="134"/>
        <v>1211761622</v>
      </c>
      <c r="F150" s="24">
        <f t="shared" si="128"/>
        <v>209.48219801658269</v>
      </c>
      <c r="G150" s="92">
        <f t="shared" si="140"/>
        <v>2.3985932204457199E-3</v>
      </c>
      <c r="H150" s="56">
        <f t="shared" si="141"/>
        <v>1</v>
      </c>
      <c r="I150" s="7">
        <f t="shared" si="135"/>
        <v>-1234524671</v>
      </c>
      <c r="J150" s="2">
        <f t="shared" si="136"/>
        <v>0</v>
      </c>
      <c r="K150" s="34">
        <f t="shared" si="137"/>
        <v>1211761622</v>
      </c>
      <c r="L150" s="7">
        <f t="shared" si="138"/>
        <v>-150595908</v>
      </c>
      <c r="M150" s="2">
        <f t="shared" si="132"/>
        <v>0</v>
      </c>
      <c r="N150" s="34">
        <f t="shared" si="139"/>
        <v>147818230</v>
      </c>
      <c r="P150" s="39">
        <f t="shared" si="142"/>
        <v>1.9194828046520955E-5</v>
      </c>
      <c r="Q150" s="38">
        <f t="shared" si="143"/>
        <v>23804.937288991485</v>
      </c>
      <c r="R150" s="38">
        <f t="shared" si="144"/>
        <v>0</v>
      </c>
      <c r="S150" s="12">
        <f t="shared" si="125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33"/>
        <v>6475</v>
      </c>
      <c r="E151" s="3">
        <f t="shared" si="134"/>
        <v>1380116874</v>
      </c>
      <c r="F151" s="23">
        <f t="shared" si="128"/>
        <v>209.48219801658269</v>
      </c>
      <c r="G151" s="91">
        <f t="shared" si="140"/>
        <v>2.3985932204457199E-3</v>
      </c>
      <c r="H151" s="55">
        <f t="shared" si="141"/>
        <v>1</v>
      </c>
      <c r="I151" s="8">
        <f t="shared" si="135"/>
        <v>-1406043516</v>
      </c>
      <c r="J151" s="3">
        <f t="shared" si="136"/>
        <v>0</v>
      </c>
      <c r="K151" s="37">
        <f t="shared" si="137"/>
        <v>1380116874</v>
      </c>
      <c r="L151" s="8">
        <f t="shared" si="138"/>
        <v>-171518845</v>
      </c>
      <c r="M151" s="3">
        <f t="shared" si="132"/>
        <v>0</v>
      </c>
      <c r="N151" s="37">
        <f t="shared" si="139"/>
        <v>168355252</v>
      </c>
      <c r="P151" s="71">
        <f t="shared" si="142"/>
        <v>1.9194828046520955E-5</v>
      </c>
      <c r="Q151" s="70">
        <f t="shared" si="143"/>
        <v>27112.157455214503</v>
      </c>
      <c r="R151" s="70">
        <f t="shared" si="144"/>
        <v>0</v>
      </c>
      <c r="S151" s="11">
        <f t="shared" si="125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33"/>
        <v>6475</v>
      </c>
      <c r="E152" s="2">
        <f t="shared" si="134"/>
        <v>1571862446</v>
      </c>
      <c r="F152" s="24">
        <f t="shared" si="128"/>
        <v>209.48219801658269</v>
      </c>
      <c r="G152" s="92">
        <f t="shared" si="140"/>
        <v>2.3985932204457199E-3</v>
      </c>
      <c r="H152" s="56">
        <f t="shared" si="141"/>
        <v>1</v>
      </c>
      <c r="I152" s="7">
        <f t="shared" si="135"/>
        <v>-1601392212</v>
      </c>
      <c r="J152" s="2">
        <f t="shared" si="136"/>
        <v>0</v>
      </c>
      <c r="K152" s="34">
        <f t="shared" si="137"/>
        <v>1571862446</v>
      </c>
      <c r="L152" s="7">
        <f t="shared" si="138"/>
        <v>-195348696</v>
      </c>
      <c r="M152" s="2">
        <f t="shared" si="132"/>
        <v>0</v>
      </c>
      <c r="N152" s="34">
        <f t="shared" si="139"/>
        <v>191745572</v>
      </c>
      <c r="P152" s="39">
        <f t="shared" si="142"/>
        <v>1.9194828046520955E-5</v>
      </c>
      <c r="Q152" s="38">
        <f t="shared" si="143"/>
        <v>30878.863938152084</v>
      </c>
      <c r="R152" s="38">
        <f t="shared" si="144"/>
        <v>0</v>
      </c>
      <c r="S152" s="12">
        <f t="shared" si="125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33"/>
        <v>6475</v>
      </c>
      <c r="E153" s="3">
        <f t="shared" si="134"/>
        <v>1790248054</v>
      </c>
      <c r="F153" s="23">
        <f t="shared" si="128"/>
        <v>209.48219801658269</v>
      </c>
      <c r="G153" s="91">
        <f t="shared" si="140"/>
        <v>2.3985932204457199E-3</v>
      </c>
      <c r="H153" s="55">
        <f t="shared" si="141"/>
        <v>1</v>
      </c>
      <c r="I153" s="8">
        <f t="shared" si="135"/>
        <v>-1823881542</v>
      </c>
      <c r="J153" s="3">
        <f t="shared" si="136"/>
        <v>0</v>
      </c>
      <c r="K153" s="37">
        <f t="shared" si="137"/>
        <v>1790248054</v>
      </c>
      <c r="L153" s="8">
        <f t="shared" si="138"/>
        <v>-222489330</v>
      </c>
      <c r="M153" s="3">
        <f t="shared" ref="M153:M184" si="145">J153-J152</f>
        <v>0</v>
      </c>
      <c r="N153" s="37">
        <f t="shared" si="139"/>
        <v>218385608</v>
      </c>
      <c r="P153" s="71">
        <f t="shared" si="142"/>
        <v>1.9194828046520955E-5</v>
      </c>
      <c r="Q153" s="70">
        <f t="shared" si="143"/>
        <v>35168.895158514446</v>
      </c>
      <c r="R153" s="70">
        <f t="shared" si="144"/>
        <v>0</v>
      </c>
      <c r="S153" s="11">
        <f t="shared" si="125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33"/>
        <v>6475</v>
      </c>
      <c r="E154" s="2">
        <f t="shared" si="134"/>
        <v>2038974914</v>
      </c>
      <c r="F154" s="24">
        <f t="shared" si="128"/>
        <v>209.48219801658269</v>
      </c>
      <c r="G154" s="92">
        <f t="shared" si="140"/>
        <v>2.3985932204457199E-3</v>
      </c>
      <c r="H154" s="56">
        <f t="shared" si="141"/>
        <v>1</v>
      </c>
      <c r="I154" s="7">
        <f t="shared" si="135"/>
        <v>-2077282271</v>
      </c>
      <c r="J154" s="2">
        <f t="shared" si="136"/>
        <v>0</v>
      </c>
      <c r="K154" s="34">
        <f t="shared" si="137"/>
        <v>2038974914</v>
      </c>
      <c r="L154" s="7">
        <f t="shared" si="138"/>
        <v>-253400729</v>
      </c>
      <c r="M154" s="2">
        <f t="shared" si="145"/>
        <v>0</v>
      </c>
      <c r="N154" s="34">
        <f t="shared" si="139"/>
        <v>248726860</v>
      </c>
      <c r="P154" s="39">
        <f t="shared" si="142"/>
        <v>1.9194828046520955E-5</v>
      </c>
      <c r="Q154" s="38">
        <f t="shared" si="143"/>
        <v>40054.95885475415</v>
      </c>
      <c r="R154" s="38">
        <f t="shared" si="144"/>
        <v>0</v>
      </c>
      <c r="S154" s="12">
        <f t="shared" si="125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46">D154+IF(M155&gt;0,M155,0)</f>
        <v>6475</v>
      </c>
      <c r="E155" s="3">
        <f t="shared" ref="E155:E186" si="147">E154+IF(N155&gt;0,N155,0)</f>
        <v>2322258466</v>
      </c>
      <c r="F155" s="23">
        <f t="shared" si="128"/>
        <v>209.48219801658269</v>
      </c>
      <c r="G155" s="91">
        <f t="shared" si="140"/>
        <v>2.3985932204457199E-3</v>
      </c>
      <c r="H155" s="55">
        <f t="shared" si="141"/>
        <v>1</v>
      </c>
      <c r="I155" s="8">
        <f t="shared" ref="I155:I186" si="148">INT((Z$4*K155+I154)/(1+Y$4*J155))</f>
        <v>-2365889053</v>
      </c>
      <c r="J155" s="3">
        <f t="shared" ref="J155:J186" si="149">S155</f>
        <v>0</v>
      </c>
      <c r="K155" s="37">
        <f t="shared" ref="K155:K186" si="150">INT((X$4*J155+K154)/(1+W$4+Z$4))</f>
        <v>2322258466</v>
      </c>
      <c r="L155" s="8">
        <f t="shared" ref="L155:L186" si="151">I155-I154</f>
        <v>-288606782</v>
      </c>
      <c r="M155" s="3">
        <f t="shared" si="145"/>
        <v>0</v>
      </c>
      <c r="N155" s="37">
        <f t="shared" ref="N155:N186" si="152">K155-K154</f>
        <v>283283552</v>
      </c>
      <c r="P155" s="71">
        <f t="shared" si="142"/>
        <v>1.9194828046520955E-5</v>
      </c>
      <c r="Q155" s="70">
        <f t="shared" si="143"/>
        <v>45619.864385349421</v>
      </c>
      <c r="R155" s="70">
        <f t="shared" si="144"/>
        <v>0</v>
      </c>
      <c r="S155" s="11">
        <f t="shared" si="125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46"/>
        <v>6475</v>
      </c>
      <c r="E156" s="2">
        <f t="shared" si="147"/>
        <v>2644899820</v>
      </c>
      <c r="F156" s="24">
        <f t="shared" si="128"/>
        <v>209.48219801658269</v>
      </c>
      <c r="G156" s="92">
        <f t="shared" si="140"/>
        <v>2.3985932204457199E-3</v>
      </c>
      <c r="H156" s="56">
        <f t="shared" si="141"/>
        <v>1</v>
      </c>
      <c r="I156" s="7">
        <f t="shared" si="148"/>
        <v>-2694593216</v>
      </c>
      <c r="J156" s="2">
        <f t="shared" si="149"/>
        <v>0</v>
      </c>
      <c r="K156" s="34">
        <f t="shared" si="150"/>
        <v>2644899820</v>
      </c>
      <c r="L156" s="7">
        <f t="shared" si="151"/>
        <v>-328704163</v>
      </c>
      <c r="M156" s="2">
        <f t="shared" si="145"/>
        <v>0</v>
      </c>
      <c r="N156" s="34">
        <f t="shared" si="152"/>
        <v>322641354</v>
      </c>
      <c r="P156" s="39">
        <f t="shared" si="142"/>
        <v>1.9194828046520955E-5</v>
      </c>
      <c r="Q156" s="38">
        <f t="shared" si="143"/>
        <v>51957.926171766674</v>
      </c>
      <c r="R156" s="38">
        <f t="shared" si="144"/>
        <v>0</v>
      </c>
      <c r="S156" s="12">
        <f t="shared" ref="S156:S198" si="153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46"/>
        <v>6475</v>
      </c>
      <c r="E157" s="3">
        <f t="shared" si="147"/>
        <v>3012367125</v>
      </c>
      <c r="F157" s="23">
        <f t="shared" si="128"/>
        <v>209.48219801658269</v>
      </c>
      <c r="G157" s="91">
        <f t="shared" si="140"/>
        <v>2.3985932204457199E-3</v>
      </c>
      <c r="H157" s="55">
        <f t="shared" si="141"/>
        <v>1</v>
      </c>
      <c r="I157" s="8">
        <f t="shared" si="148"/>
        <v>-3068965661</v>
      </c>
      <c r="J157" s="3">
        <f t="shared" si="149"/>
        <v>0</v>
      </c>
      <c r="K157" s="37">
        <f t="shared" si="150"/>
        <v>3012367125</v>
      </c>
      <c r="L157" s="8">
        <f t="shared" si="151"/>
        <v>-374372445</v>
      </c>
      <c r="M157" s="3">
        <f t="shared" si="145"/>
        <v>0</v>
      </c>
      <c r="N157" s="37">
        <f t="shared" si="152"/>
        <v>367467305</v>
      </c>
      <c r="P157" s="71">
        <f t="shared" si="142"/>
        <v>1.9194828046520955E-5</v>
      </c>
      <c r="Q157" s="70">
        <f t="shared" si="143"/>
        <v>59176.56213135874</v>
      </c>
      <c r="R157" s="70">
        <f t="shared" si="144"/>
        <v>0</v>
      </c>
      <c r="S157" s="11">
        <f t="shared" si="153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46"/>
        <v>6475</v>
      </c>
      <c r="E158" s="2">
        <f t="shared" si="147"/>
        <v>3430888243</v>
      </c>
      <c r="F158" s="24">
        <f t="shared" si="128"/>
        <v>209.48219801658269</v>
      </c>
      <c r="G158" s="92">
        <f t="shared" si="140"/>
        <v>2.3985932204457199E-3</v>
      </c>
      <c r="H158" s="56">
        <f t="shared" si="141"/>
        <v>1</v>
      </c>
      <c r="I158" s="7">
        <f t="shared" si="148"/>
        <v>-3495351280</v>
      </c>
      <c r="J158" s="2">
        <f t="shared" si="149"/>
        <v>0</v>
      </c>
      <c r="K158" s="34">
        <f t="shared" si="150"/>
        <v>3430888243</v>
      </c>
      <c r="L158" s="7">
        <f t="shared" si="151"/>
        <v>-426385619</v>
      </c>
      <c r="M158" s="2">
        <f t="shared" si="145"/>
        <v>0</v>
      </c>
      <c r="N158" s="34">
        <f t="shared" si="152"/>
        <v>418521118</v>
      </c>
      <c r="P158" s="39">
        <f t="shared" si="142"/>
        <v>1.9194828046520955E-5</v>
      </c>
      <c r="Q158" s="38">
        <f t="shared" si="143"/>
        <v>67398.114210554748</v>
      </c>
      <c r="R158" s="38">
        <f t="shared" si="144"/>
        <v>0</v>
      </c>
      <c r="S158" s="12">
        <f t="shared" si="153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46"/>
        <v>6475</v>
      </c>
      <c r="E159" s="3">
        <f t="shared" si="147"/>
        <v>3907556299</v>
      </c>
      <c r="F159" s="23">
        <f t="shared" si="128"/>
        <v>209.48219801658269</v>
      </c>
      <c r="G159" s="91">
        <f t="shared" si="140"/>
        <v>2.3985932204457199E-3</v>
      </c>
      <c r="H159" s="55">
        <f t="shared" si="141"/>
        <v>1</v>
      </c>
      <c r="I159" s="8">
        <f t="shared" si="148"/>
        <v>-3980976486</v>
      </c>
      <c r="J159" s="3">
        <f t="shared" si="149"/>
        <v>0</v>
      </c>
      <c r="K159" s="37">
        <f t="shared" si="150"/>
        <v>3907556299</v>
      </c>
      <c r="L159" s="8">
        <f t="shared" si="151"/>
        <v>-485625206</v>
      </c>
      <c r="M159" s="3">
        <f t="shared" si="145"/>
        <v>0</v>
      </c>
      <c r="N159" s="37">
        <f t="shared" si="152"/>
        <v>476668056</v>
      </c>
      <c r="P159" s="71">
        <f t="shared" si="142"/>
        <v>1.9194828046520955E-5</v>
      </c>
      <c r="Q159" s="70">
        <f t="shared" si="143"/>
        <v>76761.921881347211</v>
      </c>
      <c r="R159" s="70">
        <f t="shared" si="144"/>
        <v>0</v>
      </c>
      <c r="S159" s="11">
        <f t="shared" si="153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46"/>
        <v>6475</v>
      </c>
      <c r="E160" s="2">
        <f t="shared" si="147"/>
        <v>4450449898</v>
      </c>
      <c r="F160" s="24">
        <f t="shared" si="128"/>
        <v>209.48219801658269</v>
      </c>
      <c r="G160" s="92">
        <f t="shared" si="140"/>
        <v>2.3985932204457199E-3</v>
      </c>
      <c r="H160" s="56">
        <f t="shared" si="141"/>
        <v>1</v>
      </c>
      <c r="I160" s="7">
        <f t="shared" si="148"/>
        <v>-4534071691</v>
      </c>
      <c r="J160" s="2">
        <f t="shared" si="149"/>
        <v>0</v>
      </c>
      <c r="K160" s="34">
        <f t="shared" si="150"/>
        <v>4450449898</v>
      </c>
      <c r="L160" s="7">
        <f t="shared" si="151"/>
        <v>-553095205</v>
      </c>
      <c r="M160" s="2">
        <f t="shared" si="145"/>
        <v>0</v>
      </c>
      <c r="N160" s="34">
        <f t="shared" si="152"/>
        <v>542893599</v>
      </c>
      <c r="P160" s="39">
        <f t="shared" si="142"/>
        <v>1.9194828046520955E-5</v>
      </c>
      <c r="Q160" s="38">
        <f t="shared" si="143"/>
        <v>87426.683604921607</v>
      </c>
      <c r="R160" s="38">
        <f t="shared" si="144"/>
        <v>0</v>
      </c>
      <c r="S160" s="12">
        <f t="shared" si="153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46"/>
        <v>6475</v>
      </c>
      <c r="E161" s="3">
        <f t="shared" si="147"/>
        <v>5068770040</v>
      </c>
      <c r="F161" s="23">
        <f t="shared" si="128"/>
        <v>209.48219801658269</v>
      </c>
      <c r="G161" s="91">
        <f t="shared" si="140"/>
        <v>2.3985932204457199E-3</v>
      </c>
      <c r="H161" s="55">
        <f t="shared" si="141"/>
        <v>1</v>
      </c>
      <c r="I161" s="8">
        <f t="shared" si="148"/>
        <v>-5164010791</v>
      </c>
      <c r="J161" s="3">
        <f t="shared" si="149"/>
        <v>0</v>
      </c>
      <c r="K161" s="37">
        <f t="shared" si="150"/>
        <v>5068770040</v>
      </c>
      <c r="L161" s="8">
        <f t="shared" si="151"/>
        <v>-629939100</v>
      </c>
      <c r="M161" s="3">
        <f t="shared" si="145"/>
        <v>0</v>
      </c>
      <c r="N161" s="37">
        <f t="shared" si="152"/>
        <v>618320142</v>
      </c>
      <c r="P161" s="71">
        <f t="shared" si="142"/>
        <v>1.9194828046520955E-5</v>
      </c>
      <c r="Q161" s="70">
        <f t="shared" si="143"/>
        <v>99573.146552230523</v>
      </c>
      <c r="R161" s="70">
        <f t="shared" si="144"/>
        <v>0</v>
      </c>
      <c r="S161" s="11">
        <f t="shared" si="153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46"/>
        <v>6475</v>
      </c>
      <c r="E162" s="2">
        <f t="shared" si="147"/>
        <v>5772996058</v>
      </c>
      <c r="F162" s="24">
        <f t="shared" si="128"/>
        <v>209.48219801658269</v>
      </c>
      <c r="G162" s="92">
        <f t="shared" si="140"/>
        <v>2.3985932204457199E-3</v>
      </c>
      <c r="H162" s="56">
        <f t="shared" si="141"/>
        <v>1</v>
      </c>
      <c r="I162" s="7">
        <f t="shared" si="148"/>
        <v>-5881470038</v>
      </c>
      <c r="J162" s="2">
        <f t="shared" si="149"/>
        <v>0</v>
      </c>
      <c r="K162" s="34">
        <f t="shared" si="150"/>
        <v>5772996058</v>
      </c>
      <c r="L162" s="7">
        <f t="shared" si="151"/>
        <v>-717459247</v>
      </c>
      <c r="M162" s="2">
        <f t="shared" si="145"/>
        <v>0</v>
      </c>
      <c r="N162" s="34">
        <f t="shared" si="152"/>
        <v>704226018</v>
      </c>
      <c r="P162" s="39">
        <f t="shared" si="142"/>
        <v>1.9194828046520955E-5</v>
      </c>
      <c r="Q162" s="38">
        <f t="shared" si="143"/>
        <v>113407.16982621532</v>
      </c>
      <c r="R162" s="38">
        <f t="shared" si="144"/>
        <v>0</v>
      </c>
      <c r="S162" s="12">
        <f t="shared" si="153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46"/>
        <v>6475</v>
      </c>
      <c r="E163" s="3">
        <f t="shared" si="147"/>
        <v>6575063225</v>
      </c>
      <c r="F163" s="23">
        <f t="shared" si="128"/>
        <v>209.48219801658269</v>
      </c>
      <c r="G163" s="91">
        <f t="shared" si="140"/>
        <v>2.3985932204457199E-3</v>
      </c>
      <c r="H163" s="55">
        <f t="shared" si="141"/>
        <v>1</v>
      </c>
      <c r="I163" s="8">
        <f t="shared" si="148"/>
        <v>-6698608984</v>
      </c>
      <c r="J163" s="3">
        <f t="shared" si="149"/>
        <v>0</v>
      </c>
      <c r="K163" s="37">
        <f t="shared" si="150"/>
        <v>6575063225</v>
      </c>
      <c r="L163" s="8">
        <f t="shared" si="151"/>
        <v>-817138946</v>
      </c>
      <c r="M163" s="3">
        <f t="shared" si="145"/>
        <v>0</v>
      </c>
      <c r="N163" s="37">
        <f t="shared" si="152"/>
        <v>802067167</v>
      </c>
      <c r="P163" s="71">
        <f t="shared" si="142"/>
        <v>1.9194828046520955E-5</v>
      </c>
      <c r="Q163" s="70">
        <f t="shared" si="143"/>
        <v>129163.21342229367</v>
      </c>
      <c r="R163" s="70">
        <f t="shared" si="144"/>
        <v>0</v>
      </c>
      <c r="S163" s="11">
        <f t="shared" si="153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46"/>
        <v>6475</v>
      </c>
      <c r="E164" s="2">
        <f t="shared" si="147"/>
        <v>7488565032</v>
      </c>
      <c r="F164" s="24">
        <f t="shared" si="128"/>
        <v>209.48219801658269</v>
      </c>
      <c r="G164" s="92">
        <f t="shared" ref="G164:G198" si="154">D164/U$3</f>
        <v>2.3985932204457199E-3</v>
      </c>
      <c r="H164" s="56">
        <f t="shared" si="141"/>
        <v>1</v>
      </c>
      <c r="I164" s="7">
        <f t="shared" si="148"/>
        <v>-7629276557</v>
      </c>
      <c r="J164" s="2">
        <f t="shared" si="149"/>
        <v>0</v>
      </c>
      <c r="K164" s="34">
        <f t="shared" si="150"/>
        <v>7488565032</v>
      </c>
      <c r="L164" s="7">
        <f t="shared" si="151"/>
        <v>-930667573</v>
      </c>
      <c r="M164" s="2">
        <f t="shared" si="145"/>
        <v>0</v>
      </c>
      <c r="N164" s="34">
        <f t="shared" si="152"/>
        <v>913501807</v>
      </c>
      <c r="P164" s="39">
        <f t="shared" si="142"/>
        <v>1.9194828046520955E-5</v>
      </c>
      <c r="Q164" s="38">
        <f t="shared" si="143"/>
        <v>147108.31192082446</v>
      </c>
      <c r="R164" s="38">
        <f t="shared" si="144"/>
        <v>0</v>
      </c>
      <c r="S164" s="12">
        <f t="shared" si="153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46"/>
        <v>6475</v>
      </c>
      <c r="E165" s="3">
        <f t="shared" si="147"/>
        <v>8528983573</v>
      </c>
      <c r="F165" s="23">
        <f t="shared" si="128"/>
        <v>209.48219801658269</v>
      </c>
      <c r="G165" s="91">
        <f t="shared" si="154"/>
        <v>2.3985932204457199E-3</v>
      </c>
      <c r="H165" s="55">
        <f t="shared" si="141"/>
        <v>1</v>
      </c>
      <c r="I165" s="8">
        <f t="shared" si="148"/>
        <v>-8689245778</v>
      </c>
      <c r="J165" s="3">
        <f t="shared" si="149"/>
        <v>0</v>
      </c>
      <c r="K165" s="37">
        <f t="shared" si="150"/>
        <v>8528983573</v>
      </c>
      <c r="L165" s="8">
        <f t="shared" si="151"/>
        <v>-1059969221</v>
      </c>
      <c r="M165" s="3">
        <f t="shared" si="145"/>
        <v>0</v>
      </c>
      <c r="N165" s="37">
        <f t="shared" si="152"/>
        <v>1040418541</v>
      </c>
      <c r="P165" s="71">
        <f t="shared" si="142"/>
        <v>1.9194828046520955E-5</v>
      </c>
      <c r="Q165" s="70">
        <f t="shared" si="143"/>
        <v>167546.60010761669</v>
      </c>
      <c r="R165" s="70">
        <f t="shared" si="144"/>
        <v>0</v>
      </c>
      <c r="S165" s="11">
        <f t="shared" si="153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46"/>
        <v>6475</v>
      </c>
      <c r="E166" s="2">
        <f t="shared" si="147"/>
        <v>9713951936</v>
      </c>
      <c r="F166" s="24">
        <f t="shared" si="128"/>
        <v>209.48219801658269</v>
      </c>
      <c r="G166" s="92">
        <f t="shared" si="154"/>
        <v>2.3985932204457199E-3</v>
      </c>
      <c r="H166" s="56">
        <f t="shared" si="141"/>
        <v>1</v>
      </c>
      <c r="I166" s="7">
        <f t="shared" si="148"/>
        <v>-9896481081</v>
      </c>
      <c r="J166" s="2">
        <f t="shared" si="149"/>
        <v>0</v>
      </c>
      <c r="K166" s="34">
        <f t="shared" si="150"/>
        <v>9713951936</v>
      </c>
      <c r="L166" s="7">
        <f t="shared" si="151"/>
        <v>-1207235303</v>
      </c>
      <c r="M166" s="2">
        <f t="shared" si="145"/>
        <v>0</v>
      </c>
      <c r="N166" s="34">
        <f t="shared" si="152"/>
        <v>1184968363</v>
      </c>
      <c r="P166" s="39">
        <f t="shared" si="142"/>
        <v>1.9194828046520955E-5</v>
      </c>
      <c r="Q166" s="38">
        <f t="shared" si="143"/>
        <v>190824.46756065291</v>
      </c>
      <c r="R166" s="38">
        <f t="shared" si="144"/>
        <v>0</v>
      </c>
      <c r="S166" s="12">
        <f t="shared" si="153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46"/>
        <v>6475</v>
      </c>
      <c r="E167" s="3">
        <f t="shared" si="147"/>
        <v>11063553050</v>
      </c>
      <c r="F167" s="23">
        <f t="shared" si="128"/>
        <v>209.48219801658269</v>
      </c>
      <c r="G167" s="91">
        <f t="shared" si="154"/>
        <v>2.3985932204457199E-3</v>
      </c>
      <c r="H167" s="55">
        <f t="shared" si="141"/>
        <v>1</v>
      </c>
      <c r="I167" s="8">
        <f t="shared" si="148"/>
        <v>-11271442776</v>
      </c>
      <c r="J167" s="3">
        <f t="shared" si="149"/>
        <v>0</v>
      </c>
      <c r="K167" s="37">
        <f t="shared" si="150"/>
        <v>11063553050</v>
      </c>
      <c r="L167" s="8">
        <f t="shared" si="151"/>
        <v>-1374961695</v>
      </c>
      <c r="M167" s="3">
        <f t="shared" si="145"/>
        <v>0</v>
      </c>
      <c r="N167" s="37">
        <f t="shared" si="152"/>
        <v>1349601114</v>
      </c>
      <c r="P167" s="71">
        <f t="shared" si="142"/>
        <v>1.9194828046520955E-5</v>
      </c>
      <c r="Q167" s="70">
        <f t="shared" si="143"/>
        <v>217336.42923957651</v>
      </c>
      <c r="R167" s="70">
        <f t="shared" si="144"/>
        <v>0</v>
      </c>
      <c r="S167" s="11">
        <f t="shared" si="153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46"/>
        <v>6475</v>
      </c>
      <c r="E168" s="2">
        <f t="shared" si="147"/>
        <v>12600660050</v>
      </c>
      <c r="F168" s="24">
        <f t="shared" si="128"/>
        <v>209.48219801658269</v>
      </c>
      <c r="G168" s="92">
        <f t="shared" si="154"/>
        <v>2.3985932204457199E-3</v>
      </c>
      <c r="H168" s="56">
        <f t="shared" ref="H168:H190" si="155">D168/D167</f>
        <v>1</v>
      </c>
      <c r="I168" s="7">
        <f t="shared" si="148"/>
        <v>-12837433811</v>
      </c>
      <c r="J168" s="2">
        <f t="shared" si="149"/>
        <v>0</v>
      </c>
      <c r="K168" s="34">
        <f t="shared" si="150"/>
        <v>12600660050</v>
      </c>
      <c r="L168" s="7">
        <f t="shared" si="151"/>
        <v>-1565991035</v>
      </c>
      <c r="M168" s="2">
        <f t="shared" si="145"/>
        <v>0</v>
      </c>
      <c r="N168" s="34">
        <f t="shared" si="152"/>
        <v>1537107000</v>
      </c>
      <c r="P168" s="39">
        <f t="shared" si="142"/>
        <v>1.9194828046520955E-5</v>
      </c>
      <c r="Q168" s="38">
        <f t="shared" si="143"/>
        <v>247531.81176329445</v>
      </c>
      <c r="R168" s="38">
        <f t="shared" si="144"/>
        <v>0</v>
      </c>
      <c r="S168" s="12">
        <f t="shared" si="153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46"/>
        <v>6475</v>
      </c>
      <c r="E169" s="3">
        <f t="shared" si="147"/>
        <v>14351323935</v>
      </c>
      <c r="F169" s="23">
        <f t="shared" si="128"/>
        <v>209.48219801658269</v>
      </c>
      <c r="G169" s="91">
        <f t="shared" si="154"/>
        <v>2.3985932204457199E-3</v>
      </c>
      <c r="H169" s="55">
        <f t="shared" si="155"/>
        <v>1</v>
      </c>
      <c r="I169" s="8">
        <f t="shared" si="148"/>
        <v>-14620994715</v>
      </c>
      <c r="J169" s="3">
        <f t="shared" si="149"/>
        <v>0</v>
      </c>
      <c r="K169" s="37">
        <f t="shared" si="150"/>
        <v>14351323935</v>
      </c>
      <c r="L169" s="8">
        <f t="shared" si="151"/>
        <v>-1783560904</v>
      </c>
      <c r="M169" s="3">
        <f t="shared" si="145"/>
        <v>0</v>
      </c>
      <c r="N169" s="37">
        <f t="shared" si="152"/>
        <v>1750663885</v>
      </c>
      <c r="P169" s="71">
        <f t="shared" si="142"/>
        <v>1.9194828046520955E-5</v>
      </c>
      <c r="Q169" s="70">
        <f t="shared" si="143"/>
        <v>281922.36860904685</v>
      </c>
      <c r="R169" s="70">
        <f t="shared" si="144"/>
        <v>0</v>
      </c>
      <c r="S169" s="11">
        <f t="shared" si="153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46"/>
        <v>6475</v>
      </c>
      <c r="E170" s="2">
        <f t="shared" si="147"/>
        <v>16345215082</v>
      </c>
      <c r="F170" s="24">
        <f t="shared" ref="F170:F204" si="156">D170*(F$40/D$40)</f>
        <v>209.48219801658269</v>
      </c>
      <c r="G170" s="92">
        <f t="shared" si="154"/>
        <v>2.3985932204457199E-3</v>
      </c>
      <c r="H170" s="56">
        <f t="shared" si="155"/>
        <v>1</v>
      </c>
      <c r="I170" s="7">
        <f t="shared" si="148"/>
        <v>-16652353405</v>
      </c>
      <c r="J170" s="2">
        <f t="shared" si="149"/>
        <v>0</v>
      </c>
      <c r="K170" s="34">
        <f t="shared" si="150"/>
        <v>16345215082</v>
      </c>
      <c r="L170" s="7">
        <f t="shared" si="151"/>
        <v>-2031358690</v>
      </c>
      <c r="M170" s="2">
        <f t="shared" si="145"/>
        <v>0</v>
      </c>
      <c r="N170" s="34">
        <f t="shared" si="152"/>
        <v>1993891147</v>
      </c>
      <c r="P170" s="39">
        <f t="shared" si="142"/>
        <v>1.9194828046520955E-5</v>
      </c>
      <c r="Q170" s="38">
        <f t="shared" si="143"/>
        <v>321090.95341096714</v>
      </c>
      <c r="R170" s="38">
        <f t="shared" si="144"/>
        <v>0</v>
      </c>
      <c r="S170" s="12">
        <f t="shared" si="153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46"/>
        <v>6475</v>
      </c>
      <c r="E171" s="3">
        <f t="shared" si="147"/>
        <v>18616126100</v>
      </c>
      <c r="F171" s="23">
        <f t="shared" si="156"/>
        <v>209.48219801658269</v>
      </c>
      <c r="G171" s="91">
        <f t="shared" si="154"/>
        <v>2.3985932204457199E-3</v>
      </c>
      <c r="H171" s="55">
        <f t="shared" si="155"/>
        <v>1</v>
      </c>
      <c r="I171" s="8">
        <f t="shared" si="148"/>
        <v>-18965937492</v>
      </c>
      <c r="J171" s="3">
        <f t="shared" si="149"/>
        <v>0</v>
      </c>
      <c r="K171" s="37">
        <f t="shared" si="150"/>
        <v>18616126100</v>
      </c>
      <c r="L171" s="8">
        <f t="shared" si="151"/>
        <v>-2313584087</v>
      </c>
      <c r="M171" s="3">
        <f t="shared" si="145"/>
        <v>0</v>
      </c>
      <c r="N171" s="37">
        <f t="shared" si="152"/>
        <v>2270911018</v>
      </c>
      <c r="P171" s="71">
        <f t="shared" si="142"/>
        <v>1.9194828046520955E-5</v>
      </c>
      <c r="Q171" s="70">
        <f t="shared" si="143"/>
        <v>365701.39813167223</v>
      </c>
      <c r="R171" s="70">
        <f t="shared" si="144"/>
        <v>0</v>
      </c>
      <c r="S171" s="11">
        <f t="shared" si="153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46"/>
        <v>6475</v>
      </c>
      <c r="E172" s="2">
        <f t="shared" si="147"/>
        <v>21202544551</v>
      </c>
      <c r="F172" s="24">
        <f t="shared" si="156"/>
        <v>209.48219801658269</v>
      </c>
      <c r="G172" s="92">
        <f t="shared" si="154"/>
        <v>2.3985932204457199E-3</v>
      </c>
      <c r="H172" s="56">
        <f t="shared" si="155"/>
        <v>1</v>
      </c>
      <c r="I172" s="7">
        <f t="shared" si="148"/>
        <v>-21600957765</v>
      </c>
      <c r="J172" s="2">
        <f t="shared" si="149"/>
        <v>0</v>
      </c>
      <c r="K172" s="34">
        <f t="shared" si="150"/>
        <v>21202544551</v>
      </c>
      <c r="L172" s="7">
        <f t="shared" si="151"/>
        <v>-2635020273</v>
      </c>
      <c r="M172" s="2">
        <f t="shared" si="145"/>
        <v>0</v>
      </c>
      <c r="N172" s="34">
        <f t="shared" si="152"/>
        <v>2586418451</v>
      </c>
      <c r="P172" s="39">
        <f t="shared" si="142"/>
        <v>1.9194828046520955E-5</v>
      </c>
      <c r="Q172" s="38">
        <f t="shared" si="143"/>
        <v>416509.7637505061</v>
      </c>
      <c r="R172" s="38">
        <f t="shared" si="144"/>
        <v>0</v>
      </c>
      <c r="S172" s="12">
        <f t="shared" si="153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46"/>
        <v>6475</v>
      </c>
      <c r="E173" s="3">
        <f t="shared" si="147"/>
        <v>24148305239</v>
      </c>
      <c r="F173" s="23">
        <f t="shared" si="156"/>
        <v>209.48219801658269</v>
      </c>
      <c r="G173" s="91">
        <f t="shared" si="154"/>
        <v>2.3985932204457199E-3</v>
      </c>
      <c r="H173" s="55">
        <f t="shared" si="155"/>
        <v>1</v>
      </c>
      <c r="I173" s="8">
        <f t="shared" si="148"/>
        <v>-24602072736</v>
      </c>
      <c r="J173" s="3">
        <f t="shared" si="149"/>
        <v>0</v>
      </c>
      <c r="K173" s="37">
        <f t="shared" si="150"/>
        <v>24148305239</v>
      </c>
      <c r="L173" s="8">
        <f t="shared" si="151"/>
        <v>-3001114971</v>
      </c>
      <c r="M173" s="3">
        <f t="shared" si="145"/>
        <v>0</v>
      </c>
      <c r="N173" s="37">
        <f t="shared" si="152"/>
        <v>2945760688</v>
      </c>
      <c r="P173" s="71">
        <f t="shared" si="142"/>
        <v>1.9194828046520955E-5</v>
      </c>
      <c r="Q173" s="70">
        <f t="shared" si="143"/>
        <v>474377.15408905351</v>
      </c>
      <c r="R173" s="70">
        <f t="shared" si="144"/>
        <v>0</v>
      </c>
      <c r="S173" s="11">
        <f t="shared" si="153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46"/>
        <v>6475</v>
      </c>
      <c r="E174" s="2">
        <f t="shared" si="147"/>
        <v>27503333127</v>
      </c>
      <c r="F174" s="24">
        <f t="shared" si="156"/>
        <v>209.48219801658269</v>
      </c>
      <c r="G174" s="92">
        <f t="shared" si="154"/>
        <v>2.3985932204457199E-3</v>
      </c>
      <c r="H174" s="56">
        <f t="shared" si="155"/>
        <v>1</v>
      </c>
      <c r="I174" s="7">
        <f t="shared" si="148"/>
        <v>-28020145515</v>
      </c>
      <c r="J174" s="2">
        <f t="shared" si="149"/>
        <v>0</v>
      </c>
      <c r="K174" s="34">
        <f t="shared" si="150"/>
        <v>27503333127</v>
      </c>
      <c r="L174" s="7">
        <f t="shared" si="151"/>
        <v>-3418072779</v>
      </c>
      <c r="M174" s="2">
        <f t="shared" si="145"/>
        <v>0</v>
      </c>
      <c r="N174" s="34">
        <f t="shared" si="152"/>
        <v>3355027888</v>
      </c>
      <c r="P174" s="39">
        <f t="shared" si="142"/>
        <v>1.9194828046520955E-5</v>
      </c>
      <c r="Q174" s="38">
        <f t="shared" si="143"/>
        <v>540284.30981418584</v>
      </c>
      <c r="R174" s="38">
        <f t="shared" si="144"/>
        <v>0</v>
      </c>
      <c r="S174" s="12">
        <f t="shared" si="153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46"/>
        <v>6475</v>
      </c>
      <c r="E175" s="3">
        <f t="shared" si="147"/>
        <v>31324489467</v>
      </c>
      <c r="F175" s="23">
        <f t="shared" si="156"/>
        <v>209.48219801658269</v>
      </c>
      <c r="G175" s="91">
        <f t="shared" si="154"/>
        <v>2.3985932204457199E-3</v>
      </c>
      <c r="H175" s="55">
        <f t="shared" si="155"/>
        <v>1</v>
      </c>
      <c r="I175" s="8">
        <f t="shared" si="148"/>
        <v>-31913105843</v>
      </c>
      <c r="J175" s="3">
        <f t="shared" si="149"/>
        <v>0</v>
      </c>
      <c r="K175" s="37">
        <f t="shared" si="150"/>
        <v>31324489467</v>
      </c>
      <c r="L175" s="8">
        <f t="shared" si="151"/>
        <v>-3892960328</v>
      </c>
      <c r="M175" s="3">
        <f t="shared" si="145"/>
        <v>0</v>
      </c>
      <c r="N175" s="37">
        <f t="shared" si="152"/>
        <v>3821156340</v>
      </c>
      <c r="P175" s="71">
        <f t="shared" si="142"/>
        <v>1.9194828046520955E-5</v>
      </c>
      <c r="Q175" s="70">
        <f t="shared" si="143"/>
        <v>615348.23009277473</v>
      </c>
      <c r="R175" s="70">
        <f t="shared" si="144"/>
        <v>0</v>
      </c>
      <c r="S175" s="11">
        <f t="shared" si="153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46"/>
        <v>6475</v>
      </c>
      <c r="E176" s="2">
        <f t="shared" si="147"/>
        <v>35676535489</v>
      </c>
      <c r="F176" s="24">
        <f t="shared" si="156"/>
        <v>209.48219801658269</v>
      </c>
      <c r="G176" s="92">
        <f t="shared" si="154"/>
        <v>2.3985932204457199E-3</v>
      </c>
      <c r="H176" s="56">
        <f t="shared" si="155"/>
        <v>1</v>
      </c>
      <c r="I176" s="7">
        <f t="shared" si="148"/>
        <v>-36346931890</v>
      </c>
      <c r="J176" s="2">
        <f t="shared" si="149"/>
        <v>0</v>
      </c>
      <c r="K176" s="34">
        <f t="shared" si="150"/>
        <v>35676535489</v>
      </c>
      <c r="L176" s="7">
        <f t="shared" si="151"/>
        <v>-4433826047</v>
      </c>
      <c r="M176" s="2">
        <f t="shared" si="145"/>
        <v>0</v>
      </c>
      <c r="N176" s="34">
        <f t="shared" si="152"/>
        <v>4352046022</v>
      </c>
      <c r="P176" s="39">
        <f t="shared" si="142"/>
        <v>1.9194828046520955E-5</v>
      </c>
      <c r="Q176" s="38">
        <f t="shared" si="143"/>
        <v>700841.10359492165</v>
      </c>
      <c r="R176" s="38">
        <f t="shared" si="144"/>
        <v>0</v>
      </c>
      <c r="S176" s="12">
        <f t="shared" si="153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46"/>
        <v>6475</v>
      </c>
      <c r="E177" s="3">
        <f t="shared" si="147"/>
        <v>40633229979</v>
      </c>
      <c r="F177" s="23">
        <f t="shared" si="156"/>
        <v>209.48219801658269</v>
      </c>
      <c r="G177" s="91">
        <f t="shared" si="154"/>
        <v>2.3985932204457199E-3</v>
      </c>
      <c r="H177" s="55">
        <f t="shared" si="155"/>
        <v>1</v>
      </c>
      <c r="I177" s="8">
        <f t="shared" si="148"/>
        <v>-41396768455</v>
      </c>
      <c r="J177" s="3">
        <f t="shared" si="149"/>
        <v>0</v>
      </c>
      <c r="K177" s="37">
        <f t="shared" si="150"/>
        <v>40633229979</v>
      </c>
      <c r="L177" s="8">
        <f t="shared" si="151"/>
        <v>-5049836565</v>
      </c>
      <c r="M177" s="3">
        <f t="shared" si="145"/>
        <v>0</v>
      </c>
      <c r="N177" s="37">
        <f t="shared" si="152"/>
        <v>4956694490</v>
      </c>
      <c r="P177" s="71">
        <f t="shared" ref="P177:P204" si="157">Y$4*((1+W$4-X$4)*(1+W$4+Z$4)-X$4)</f>
        <v>1.9194828046520955E-5</v>
      </c>
      <c r="Q177" s="70">
        <f t="shared" ref="Q177:Q204" si="158">(1+W$4-X$4)*(1+W$4+Z$4)-Y$4*((Z$4*K176)+((I176+J176)*(1+W$4+Z$4)))</f>
        <v>798211.86965140339</v>
      </c>
      <c r="R177" s="70">
        <f t="shared" ref="R177:R204" si="159">-J176*(1+W$4+Z$4)</f>
        <v>0</v>
      </c>
      <c r="S177" s="11">
        <f t="shared" si="153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46"/>
        <v>6475</v>
      </c>
      <c r="E178" s="2">
        <f t="shared" si="147"/>
        <v>46278579349</v>
      </c>
      <c r="F178" s="24">
        <f t="shared" si="156"/>
        <v>209.48219801658269</v>
      </c>
      <c r="G178" s="92">
        <f t="shared" si="154"/>
        <v>2.3985932204457199E-3</v>
      </c>
      <c r="H178" s="56">
        <f t="shared" si="155"/>
        <v>1</v>
      </c>
      <c r="I178" s="7">
        <f t="shared" si="148"/>
        <v>-47148200529</v>
      </c>
      <c r="J178" s="2">
        <f t="shared" si="149"/>
        <v>0</v>
      </c>
      <c r="K178" s="34">
        <f t="shared" si="150"/>
        <v>46278579349</v>
      </c>
      <c r="L178" s="7">
        <f t="shared" si="151"/>
        <v>-5751432074</v>
      </c>
      <c r="M178" s="2">
        <f t="shared" si="145"/>
        <v>0</v>
      </c>
      <c r="N178" s="34">
        <f t="shared" si="152"/>
        <v>5645349370</v>
      </c>
      <c r="P178" s="39">
        <f t="shared" si="157"/>
        <v>1.9194828046520955E-5</v>
      </c>
      <c r="Q178" s="38">
        <f t="shared" si="158"/>
        <v>909110.77492828621</v>
      </c>
      <c r="R178" s="38">
        <f t="shared" si="159"/>
        <v>0</v>
      </c>
      <c r="S178" s="12">
        <f t="shared" si="153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46"/>
        <v>6475</v>
      </c>
      <c r="E179" s="3">
        <f t="shared" si="147"/>
        <v>52708261383</v>
      </c>
      <c r="F179" s="23">
        <f t="shared" si="156"/>
        <v>209.48219801658269</v>
      </c>
      <c r="G179" s="91">
        <f t="shared" si="154"/>
        <v>2.3985932204457199E-3</v>
      </c>
      <c r="H179" s="55">
        <f t="shared" si="155"/>
        <v>1</v>
      </c>
      <c r="I179" s="8">
        <f t="shared" si="148"/>
        <v>-53698703794</v>
      </c>
      <c r="J179" s="3">
        <f t="shared" si="149"/>
        <v>0</v>
      </c>
      <c r="K179" s="37">
        <f t="shared" si="150"/>
        <v>52708261383</v>
      </c>
      <c r="L179" s="8">
        <f t="shared" si="151"/>
        <v>-6550503265</v>
      </c>
      <c r="M179" s="3">
        <f t="shared" si="145"/>
        <v>0</v>
      </c>
      <c r="N179" s="37">
        <f t="shared" si="152"/>
        <v>6429682034</v>
      </c>
      <c r="P179" s="71">
        <f t="shared" si="157"/>
        <v>1.9194828046520955E-5</v>
      </c>
      <c r="Q179" s="70">
        <f t="shared" si="158"/>
        <v>1035417.3419965627</v>
      </c>
      <c r="R179" s="70">
        <f t="shared" si="159"/>
        <v>0</v>
      </c>
      <c r="S179" s="11">
        <f t="shared" si="153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46"/>
        <v>6475</v>
      </c>
      <c r="E180" s="2">
        <f t="shared" si="147"/>
        <v>60031246791</v>
      </c>
      <c r="F180" s="24">
        <f t="shared" si="156"/>
        <v>209.48219801658269</v>
      </c>
      <c r="G180" s="92">
        <f t="shared" si="154"/>
        <v>2.3985932204457199E-3</v>
      </c>
      <c r="H180" s="56">
        <f t="shared" si="155"/>
        <v>1</v>
      </c>
      <c r="I180" s="7">
        <f t="shared" si="148"/>
        <v>-61159296645</v>
      </c>
      <c r="J180" s="2">
        <f t="shared" si="149"/>
        <v>0</v>
      </c>
      <c r="K180" s="34">
        <f t="shared" si="150"/>
        <v>60031246791</v>
      </c>
      <c r="L180" s="7">
        <f t="shared" si="151"/>
        <v>-7460592851</v>
      </c>
      <c r="M180" s="2">
        <f t="shared" si="145"/>
        <v>0</v>
      </c>
      <c r="N180" s="34">
        <f t="shared" si="152"/>
        <v>7322985408</v>
      </c>
      <c r="P180" s="39">
        <f t="shared" si="157"/>
        <v>1.9194828046520955E-5</v>
      </c>
      <c r="Q180" s="38">
        <f t="shared" si="158"/>
        <v>1179272.2235833986</v>
      </c>
      <c r="R180" s="38">
        <f t="shared" si="159"/>
        <v>0</v>
      </c>
      <c r="S180" s="12">
        <f t="shared" si="153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46"/>
        <v>6475</v>
      </c>
      <c r="E181" s="3">
        <f t="shared" si="147"/>
        <v>68371646052</v>
      </c>
      <c r="F181" s="23">
        <f t="shared" si="156"/>
        <v>209.48219801658269</v>
      </c>
      <c r="G181" s="91">
        <f t="shared" si="154"/>
        <v>2.3985932204457199E-3</v>
      </c>
      <c r="H181" s="55">
        <f t="shared" si="155"/>
        <v>1</v>
      </c>
      <c r="I181" s="8">
        <f t="shared" si="148"/>
        <v>-69656421743</v>
      </c>
      <c r="J181" s="3">
        <f t="shared" si="149"/>
        <v>0</v>
      </c>
      <c r="K181" s="37">
        <f t="shared" si="150"/>
        <v>68371646052</v>
      </c>
      <c r="L181" s="8">
        <f t="shared" si="151"/>
        <v>-8497125098</v>
      </c>
      <c r="M181" s="3">
        <f t="shared" si="145"/>
        <v>0</v>
      </c>
      <c r="N181" s="37">
        <f t="shared" si="152"/>
        <v>8340399261</v>
      </c>
      <c r="P181" s="71">
        <f t="shared" si="157"/>
        <v>1.9194828046520955E-5</v>
      </c>
      <c r="Q181" s="70">
        <f t="shared" si="158"/>
        <v>1343113.4824532862</v>
      </c>
      <c r="R181" s="70">
        <f t="shared" si="159"/>
        <v>0</v>
      </c>
      <c r="S181" s="11">
        <f t="shared" si="153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46"/>
        <v>6475</v>
      </c>
      <c r="E182" s="2">
        <f t="shared" si="147"/>
        <v>77870812847</v>
      </c>
      <c r="F182" s="24">
        <f t="shared" si="156"/>
        <v>209.48219801658269</v>
      </c>
      <c r="G182" s="92">
        <f t="shared" si="154"/>
        <v>2.3985932204457199E-3</v>
      </c>
      <c r="H182" s="56">
        <f t="shared" si="155"/>
        <v>1</v>
      </c>
      <c r="I182" s="7">
        <f t="shared" si="148"/>
        <v>-79334088970</v>
      </c>
      <c r="J182" s="2">
        <f t="shared" si="149"/>
        <v>0</v>
      </c>
      <c r="K182" s="34">
        <f t="shared" si="150"/>
        <v>77870812847</v>
      </c>
      <c r="L182" s="7">
        <f t="shared" si="151"/>
        <v>-9677667227</v>
      </c>
      <c r="M182" s="2">
        <f t="shared" si="145"/>
        <v>0</v>
      </c>
      <c r="N182" s="34">
        <f t="shared" si="152"/>
        <v>9499166795</v>
      </c>
      <c r="P182" s="39">
        <f t="shared" si="157"/>
        <v>1.9194828046520955E-5</v>
      </c>
      <c r="Q182" s="38">
        <f t="shared" si="158"/>
        <v>1529717.9119713148</v>
      </c>
      <c r="R182" s="38">
        <f t="shared" si="159"/>
        <v>0</v>
      </c>
      <c r="S182" s="12">
        <f t="shared" si="153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46"/>
        <v>6475</v>
      </c>
      <c r="E183" s="3">
        <f t="shared" si="147"/>
        <v>88689739733</v>
      </c>
      <c r="F183" s="23">
        <f t="shared" si="156"/>
        <v>209.48219801658269</v>
      </c>
      <c r="G183" s="91">
        <f t="shared" si="154"/>
        <v>2.3985932204457199E-3</v>
      </c>
      <c r="H183" s="55">
        <f t="shared" si="155"/>
        <v>1</v>
      </c>
      <c r="I183" s="8">
        <f t="shared" si="148"/>
        <v>-90356316120</v>
      </c>
      <c r="J183" s="3">
        <f t="shared" si="149"/>
        <v>0</v>
      </c>
      <c r="K183" s="37">
        <f t="shared" si="150"/>
        <v>88689739733</v>
      </c>
      <c r="L183" s="8">
        <f t="shared" si="151"/>
        <v>-11022227150</v>
      </c>
      <c r="M183" s="3">
        <f t="shared" si="145"/>
        <v>0</v>
      </c>
      <c r="N183" s="37">
        <f t="shared" si="152"/>
        <v>10818926886</v>
      </c>
      <c r="P183" s="71">
        <f t="shared" si="157"/>
        <v>1.9194828046520955E-5</v>
      </c>
      <c r="Q183" s="70">
        <f t="shared" si="158"/>
        <v>1742248.0973127938</v>
      </c>
      <c r="R183" s="70">
        <f t="shared" si="159"/>
        <v>0</v>
      </c>
      <c r="S183" s="11">
        <f t="shared" si="153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46"/>
        <v>6475</v>
      </c>
      <c r="E184" s="2">
        <f t="shared" si="147"/>
        <v>101011786654</v>
      </c>
      <c r="F184" s="24">
        <f t="shared" si="156"/>
        <v>209.48219801658269</v>
      </c>
      <c r="G184" s="92">
        <f t="shared" si="154"/>
        <v>2.3985932204457199E-3</v>
      </c>
      <c r="H184" s="56">
        <f t="shared" si="155"/>
        <v>1</v>
      </c>
      <c r="I184" s="7">
        <f t="shared" si="148"/>
        <v>-102909908685</v>
      </c>
      <c r="J184" s="2">
        <f t="shared" si="149"/>
        <v>0</v>
      </c>
      <c r="K184" s="34">
        <f t="shared" si="150"/>
        <v>101011786654</v>
      </c>
      <c r="L184" s="7">
        <f t="shared" si="151"/>
        <v>-12553592565</v>
      </c>
      <c r="M184" s="2">
        <f t="shared" si="145"/>
        <v>0</v>
      </c>
      <c r="N184" s="34">
        <f t="shared" si="152"/>
        <v>12322046921</v>
      </c>
      <c r="P184" s="39">
        <f t="shared" si="157"/>
        <v>1.9194828046520955E-5</v>
      </c>
      <c r="Q184" s="38">
        <f t="shared" si="158"/>
        <v>1984306.0152111729</v>
      </c>
      <c r="R184" s="38">
        <f t="shared" si="159"/>
        <v>0</v>
      </c>
      <c r="S184" s="12">
        <f t="shared" si="153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46"/>
        <v>6475</v>
      </c>
      <c r="E185" s="3">
        <f t="shared" si="147"/>
        <v>115045788541</v>
      </c>
      <c r="F185" s="23">
        <f t="shared" si="156"/>
        <v>209.48219801658269</v>
      </c>
      <c r="G185" s="91">
        <f t="shared" si="154"/>
        <v>2.3985932204457199E-3</v>
      </c>
      <c r="H185" s="55">
        <f t="shared" si="155"/>
        <v>1</v>
      </c>
      <c r="I185" s="8">
        <f t="shared" si="148"/>
        <v>-117207625848</v>
      </c>
      <c r="J185" s="3">
        <f t="shared" si="149"/>
        <v>0</v>
      </c>
      <c r="K185" s="37">
        <f t="shared" si="150"/>
        <v>115045788541</v>
      </c>
      <c r="L185" s="8">
        <f t="shared" si="151"/>
        <v>-14297717163</v>
      </c>
      <c r="M185" s="3">
        <f t="shared" ref="M185:M198" si="160">J185-J184</f>
        <v>0</v>
      </c>
      <c r="N185" s="37">
        <f t="shared" si="152"/>
        <v>14034001887</v>
      </c>
      <c r="P185" s="71">
        <f t="shared" si="157"/>
        <v>1.9194828046520955E-5</v>
      </c>
      <c r="Q185" s="70">
        <f t="shared" si="158"/>
        <v>2259994.0805243007</v>
      </c>
      <c r="R185" s="70">
        <f t="shared" si="159"/>
        <v>0</v>
      </c>
      <c r="S185" s="11">
        <f t="shared" si="153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46"/>
        <v>6475</v>
      </c>
      <c r="E186" s="2">
        <f t="shared" si="147"/>
        <v>131029594659</v>
      </c>
      <c r="F186" s="24">
        <f t="shared" si="156"/>
        <v>209.48219801658269</v>
      </c>
      <c r="G186" s="92">
        <f t="shared" si="154"/>
        <v>2.3985932204457199E-3</v>
      </c>
      <c r="H186" s="56">
        <f t="shared" si="155"/>
        <v>1</v>
      </c>
      <c r="I186" s="7">
        <f t="shared" si="148"/>
        <v>-133491786338</v>
      </c>
      <c r="J186" s="2">
        <f t="shared" si="149"/>
        <v>0</v>
      </c>
      <c r="K186" s="34">
        <f t="shared" si="150"/>
        <v>131029594659</v>
      </c>
      <c r="L186" s="7">
        <f t="shared" si="151"/>
        <v>-16284160490</v>
      </c>
      <c r="M186" s="2">
        <f t="shared" si="160"/>
        <v>0</v>
      </c>
      <c r="N186" s="34">
        <f t="shared" si="152"/>
        <v>15983806118</v>
      </c>
      <c r="P186" s="39">
        <f t="shared" si="157"/>
        <v>1.9194828046520955E-5</v>
      </c>
      <c r="Q186" s="38">
        <f t="shared" si="158"/>
        <v>2573984.6742649255</v>
      </c>
      <c r="R186" s="38">
        <f t="shared" si="159"/>
        <v>0</v>
      </c>
      <c r="S186" s="12">
        <f t="shared" si="153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61">D186+IF(M187&gt;0,M187,0)</f>
        <v>6475</v>
      </c>
      <c r="E187" s="3">
        <f t="shared" ref="E187:E198" si="162">E186+IF(N187&gt;0,N187,0)</f>
        <v>149234099694</v>
      </c>
      <c r="F187" s="23">
        <f t="shared" si="156"/>
        <v>209.48219801658269</v>
      </c>
      <c r="G187" s="91">
        <f t="shared" si="154"/>
        <v>2.3985932204457199E-3</v>
      </c>
      <c r="H187" s="55">
        <f t="shared" si="155"/>
        <v>1</v>
      </c>
      <c r="I187" s="8">
        <f t="shared" ref="I187:I204" si="163">INT((Z$4*K187+I186)/(1+Y$4*J187))</f>
        <v>-152038375270</v>
      </c>
      <c r="J187" s="3">
        <f t="shared" ref="J187:J198" si="164">S187</f>
        <v>0</v>
      </c>
      <c r="K187" s="37">
        <f t="shared" ref="K187:K204" si="165">INT((X$4*J187+K186)/(1+W$4+Z$4))</f>
        <v>149234099694</v>
      </c>
      <c r="L187" s="8">
        <f t="shared" ref="L187:L198" si="166">I187-I186</f>
        <v>-18546588932</v>
      </c>
      <c r="M187" s="3">
        <f t="shared" si="160"/>
        <v>0</v>
      </c>
      <c r="N187" s="37">
        <f t="shared" ref="N187:N198" si="167">K187-K186</f>
        <v>18204505035</v>
      </c>
      <c r="P187" s="71">
        <f t="shared" si="157"/>
        <v>1.9194828046520955E-5</v>
      </c>
      <c r="Q187" s="70">
        <f t="shared" si="158"/>
        <v>2931599.3313869038</v>
      </c>
      <c r="R187" s="70">
        <f t="shared" si="159"/>
        <v>0</v>
      </c>
      <c r="S187" s="11">
        <f t="shared" si="153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61"/>
        <v>6475</v>
      </c>
      <c r="E188" s="2">
        <f t="shared" si="162"/>
        <v>169967834896</v>
      </c>
      <c r="F188" s="24">
        <f t="shared" si="156"/>
        <v>209.48219801658269</v>
      </c>
      <c r="G188" s="92">
        <f t="shared" si="154"/>
        <v>2.3985932204457199E-3</v>
      </c>
      <c r="H188" s="56">
        <f t="shared" si="155"/>
        <v>1</v>
      </c>
      <c r="I188" s="7">
        <f t="shared" si="163"/>
        <v>-173161721556</v>
      </c>
      <c r="J188" s="2">
        <f t="shared" si="164"/>
        <v>0</v>
      </c>
      <c r="K188" s="34">
        <f t="shared" si="165"/>
        <v>169967834896</v>
      </c>
      <c r="L188" s="7">
        <f t="shared" si="166"/>
        <v>-21123346286</v>
      </c>
      <c r="M188" s="2">
        <f t="shared" si="160"/>
        <v>0</v>
      </c>
      <c r="N188" s="34">
        <f t="shared" si="167"/>
        <v>20733735202</v>
      </c>
      <c r="P188" s="39">
        <f t="shared" si="157"/>
        <v>1.9194828046520955E-5</v>
      </c>
      <c r="Q188" s="38">
        <f t="shared" si="158"/>
        <v>3338898.9306354853</v>
      </c>
      <c r="R188" s="38">
        <f t="shared" si="159"/>
        <v>0</v>
      </c>
      <c r="S188" s="12">
        <f t="shared" si="153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61"/>
        <v>6475</v>
      </c>
      <c r="E189" s="3">
        <f t="shared" si="162"/>
        <v>193582197088</v>
      </c>
      <c r="F189" s="23">
        <f t="shared" si="156"/>
        <v>209.48219801658269</v>
      </c>
      <c r="G189" s="91">
        <f t="shared" si="154"/>
        <v>2.3985932204457199E-3</v>
      </c>
      <c r="H189" s="55">
        <f t="shared" si="155"/>
        <v>1</v>
      </c>
      <c r="I189" s="8">
        <f t="shared" si="163"/>
        <v>-197219825175</v>
      </c>
      <c r="J189" s="3">
        <f t="shared" si="164"/>
        <v>0</v>
      </c>
      <c r="K189" s="37">
        <f t="shared" si="165"/>
        <v>193582197088</v>
      </c>
      <c r="L189" s="8">
        <f t="shared" si="166"/>
        <v>-24058103619</v>
      </c>
      <c r="M189" s="3">
        <f t="shared" si="160"/>
        <v>0</v>
      </c>
      <c r="N189" s="37">
        <f t="shared" si="167"/>
        <v>23614362192</v>
      </c>
      <c r="P189" s="71">
        <f t="shared" si="157"/>
        <v>1.9194828046520955E-5</v>
      </c>
      <c r="Q189" s="70">
        <f t="shared" si="158"/>
        <v>3802786.4146689484</v>
      </c>
      <c r="R189" s="70">
        <f t="shared" si="159"/>
        <v>0</v>
      </c>
      <c r="S189" s="11">
        <f t="shared" si="153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61"/>
        <v>6475</v>
      </c>
      <c r="E190" s="2">
        <f t="shared" si="162"/>
        <v>220477404165</v>
      </c>
      <c r="F190" s="24">
        <f t="shared" si="156"/>
        <v>209.48219801658269</v>
      </c>
      <c r="G190" s="92">
        <f t="shared" si="154"/>
        <v>2.3985932204457199E-3</v>
      </c>
      <c r="H190" s="56">
        <f t="shared" si="155"/>
        <v>1</v>
      </c>
      <c r="I190" s="7">
        <f t="shared" si="163"/>
        <v>-224620424583</v>
      </c>
      <c r="J190" s="2">
        <f t="shared" si="164"/>
        <v>0</v>
      </c>
      <c r="K190" s="34">
        <f t="shared" si="165"/>
        <v>220477404165</v>
      </c>
      <c r="L190" s="7">
        <f t="shared" si="166"/>
        <v>-27400599408</v>
      </c>
      <c r="M190" s="2">
        <f t="shared" si="160"/>
        <v>0</v>
      </c>
      <c r="N190" s="34">
        <f t="shared" si="167"/>
        <v>26895207077</v>
      </c>
      <c r="P190" s="39">
        <f t="shared" si="157"/>
        <v>1.9194828046520955E-5</v>
      </c>
      <c r="Q190" s="38">
        <f t="shared" si="158"/>
        <v>4331123.7816441506</v>
      </c>
      <c r="R190" s="38">
        <f t="shared" si="159"/>
        <v>0</v>
      </c>
      <c r="S190" s="12">
        <f t="shared" si="153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61"/>
        <v>6475</v>
      </c>
      <c r="E191" s="3">
        <f t="shared" si="162"/>
        <v>251109278015</v>
      </c>
      <c r="F191" s="23">
        <f t="shared" si="156"/>
        <v>209.48219801658269</v>
      </c>
      <c r="G191" s="91">
        <f t="shared" si="154"/>
        <v>2.3985932204457199E-3</v>
      </c>
      <c r="H191" s="55">
        <f t="shared" ref="H191:H198" si="168">D191/D190</f>
        <v>1</v>
      </c>
      <c r="I191" s="8">
        <f t="shared" si="163"/>
        <v>-255827907094</v>
      </c>
      <c r="J191" s="3">
        <f t="shared" si="164"/>
        <v>0</v>
      </c>
      <c r="K191" s="37">
        <f t="shared" si="165"/>
        <v>251109278015</v>
      </c>
      <c r="L191" s="8">
        <f t="shared" si="166"/>
        <v>-31207482511</v>
      </c>
      <c r="M191" s="3">
        <f t="shared" si="160"/>
        <v>0</v>
      </c>
      <c r="N191" s="37">
        <f t="shared" si="167"/>
        <v>30631873850</v>
      </c>
      <c r="P191" s="71">
        <f t="shared" si="157"/>
        <v>1.9194828046520955E-5</v>
      </c>
      <c r="Q191" s="70">
        <f t="shared" si="158"/>
        <v>4932865.330939482</v>
      </c>
      <c r="R191" s="70">
        <f t="shared" si="159"/>
        <v>0</v>
      </c>
      <c r="S191" s="11">
        <f t="shared" si="153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61"/>
        <v>6475</v>
      </c>
      <c r="E192" s="2">
        <f t="shared" si="162"/>
        <v>285996969821</v>
      </c>
      <c r="F192" s="24">
        <f t="shared" si="156"/>
        <v>209.48219801658269</v>
      </c>
      <c r="G192" s="92">
        <f t="shared" si="154"/>
        <v>2.3985932204457199E-3</v>
      </c>
      <c r="H192" s="56">
        <f t="shared" si="168"/>
        <v>1</v>
      </c>
      <c r="I192" s="7">
        <f t="shared" si="163"/>
        <v>-291371179348</v>
      </c>
      <c r="J192" s="2">
        <f t="shared" si="164"/>
        <v>0</v>
      </c>
      <c r="K192" s="34">
        <f t="shared" si="165"/>
        <v>285996969821</v>
      </c>
      <c r="L192" s="7">
        <f t="shared" si="166"/>
        <v>-35543272254</v>
      </c>
      <c r="M192" s="2">
        <f t="shared" si="160"/>
        <v>0</v>
      </c>
      <c r="N192" s="34">
        <f t="shared" si="167"/>
        <v>34887691806</v>
      </c>
      <c r="P192" s="39">
        <f t="shared" si="157"/>
        <v>1.9194828046520955E-5</v>
      </c>
      <c r="Q192" s="38">
        <f t="shared" si="158"/>
        <v>5618209.4212691179</v>
      </c>
      <c r="R192" s="38">
        <f t="shared" si="159"/>
        <v>0</v>
      </c>
      <c r="S192" s="12">
        <f t="shared" si="153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61"/>
        <v>6475</v>
      </c>
      <c r="E193" s="3">
        <f t="shared" si="162"/>
        <v>325731758673</v>
      </c>
      <c r="F193" s="23">
        <f t="shared" si="156"/>
        <v>209.48219801658269</v>
      </c>
      <c r="G193" s="91">
        <f t="shared" si="154"/>
        <v>2.3985932204457199E-3</v>
      </c>
      <c r="H193" s="55">
        <f t="shared" si="168"/>
        <v>1</v>
      </c>
      <c r="I193" s="8">
        <f t="shared" si="163"/>
        <v>-331852631258</v>
      </c>
      <c r="J193" s="3">
        <f t="shared" si="164"/>
        <v>0</v>
      </c>
      <c r="K193" s="37">
        <f t="shared" si="165"/>
        <v>325731758673</v>
      </c>
      <c r="L193" s="8">
        <f t="shared" si="166"/>
        <v>-40481451910</v>
      </c>
      <c r="M193" s="3">
        <f t="shared" si="160"/>
        <v>0</v>
      </c>
      <c r="N193" s="37">
        <f t="shared" si="167"/>
        <v>39734788852</v>
      </c>
      <c r="P193" s="71">
        <f t="shared" si="157"/>
        <v>1.9194828046520955E-5</v>
      </c>
      <c r="Q193" s="70">
        <f t="shared" si="158"/>
        <v>6398771.3131688191</v>
      </c>
      <c r="R193" s="70">
        <f t="shared" si="159"/>
        <v>0</v>
      </c>
      <c r="S193" s="11">
        <f t="shared" si="153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61"/>
        <v>6475</v>
      </c>
      <c r="E194" s="2">
        <f t="shared" si="162"/>
        <v>370987072606</v>
      </c>
      <c r="F194" s="24">
        <f t="shared" si="156"/>
        <v>209.48219801658269</v>
      </c>
      <c r="G194" s="92">
        <f t="shared" si="154"/>
        <v>2.3985932204457199E-3</v>
      </c>
      <c r="H194" s="56">
        <f t="shared" si="168"/>
        <v>1</v>
      </c>
      <c r="I194" s="7">
        <f t="shared" si="163"/>
        <v>-377958345359</v>
      </c>
      <c r="J194" s="2">
        <f t="shared" si="164"/>
        <v>0</v>
      </c>
      <c r="K194" s="34">
        <f t="shared" si="165"/>
        <v>370987072606</v>
      </c>
      <c r="L194" s="7">
        <f t="shared" si="166"/>
        <v>-46105714101</v>
      </c>
      <c r="M194" s="2">
        <f t="shared" si="160"/>
        <v>0</v>
      </c>
      <c r="N194" s="34">
        <f t="shared" si="167"/>
        <v>45255313933</v>
      </c>
      <c r="P194" s="39">
        <f t="shared" si="157"/>
        <v>1.9194828046520955E-5</v>
      </c>
      <c r="Q194" s="38">
        <f t="shared" si="158"/>
        <v>7287780.0252530659</v>
      </c>
      <c r="R194" s="38">
        <f t="shared" si="159"/>
        <v>0</v>
      </c>
      <c r="S194" s="12">
        <f t="shared" si="153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61"/>
        <v>6475</v>
      </c>
      <c r="E195" s="3">
        <f t="shared" si="162"/>
        <v>422529901909</v>
      </c>
      <c r="F195" s="23">
        <f t="shared" si="156"/>
        <v>209.48219801658269</v>
      </c>
      <c r="G195" s="91">
        <f t="shared" si="154"/>
        <v>2.3985932204457199E-3</v>
      </c>
      <c r="H195" s="55">
        <f t="shared" si="168"/>
        <v>1</v>
      </c>
      <c r="I195" s="8">
        <f t="shared" si="163"/>
        <v>-430469724582</v>
      </c>
      <c r="J195" s="3">
        <f t="shared" si="164"/>
        <v>0</v>
      </c>
      <c r="K195" s="37">
        <f t="shared" si="165"/>
        <v>422529901909</v>
      </c>
      <c r="L195" s="8">
        <f t="shared" si="166"/>
        <v>-52511379223</v>
      </c>
      <c r="M195" s="3">
        <f t="shared" si="160"/>
        <v>0</v>
      </c>
      <c r="N195" s="37">
        <f t="shared" si="167"/>
        <v>51542829303</v>
      </c>
      <c r="P195" s="71">
        <f t="shared" si="157"/>
        <v>1.9194828046520955E-5</v>
      </c>
      <c r="Q195" s="70">
        <f t="shared" si="158"/>
        <v>8300302.540594615</v>
      </c>
      <c r="R195" s="70">
        <f t="shared" si="159"/>
        <v>0</v>
      </c>
      <c r="S195" s="11">
        <f t="shared" si="153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61"/>
        <v>6475</v>
      </c>
      <c r="E196" s="2">
        <f t="shared" si="162"/>
        <v>481233798130</v>
      </c>
      <c r="F196" s="24">
        <f t="shared" si="156"/>
        <v>209.48219801658269</v>
      </c>
      <c r="G196" s="92">
        <f t="shared" si="154"/>
        <v>2.3985932204457199E-3</v>
      </c>
      <c r="H196" s="56">
        <f t="shared" si="168"/>
        <v>1</v>
      </c>
      <c r="I196" s="7">
        <f t="shared" si="163"/>
        <v>-490276735528</v>
      </c>
      <c r="J196" s="2">
        <f t="shared" si="164"/>
        <v>0</v>
      </c>
      <c r="K196" s="34">
        <f t="shared" si="165"/>
        <v>481233798130</v>
      </c>
      <c r="L196" s="7">
        <f t="shared" si="166"/>
        <v>-59807010946</v>
      </c>
      <c r="M196" s="2">
        <f t="shared" si="160"/>
        <v>0</v>
      </c>
      <c r="N196" s="34">
        <f t="shared" si="167"/>
        <v>58703896221</v>
      </c>
      <c r="P196" s="39">
        <f t="shared" si="157"/>
        <v>1.9194828046520955E-5</v>
      </c>
      <c r="Q196" s="38">
        <f t="shared" si="158"/>
        <v>9453499.1630019341</v>
      </c>
      <c r="R196" s="38">
        <f t="shared" si="159"/>
        <v>0</v>
      </c>
      <c r="S196" s="12">
        <f t="shared" si="153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61"/>
        <v>6475</v>
      </c>
      <c r="E197" s="3">
        <f t="shared" si="162"/>
        <v>548093679090</v>
      </c>
      <c r="F197" s="23">
        <f t="shared" si="156"/>
        <v>209.48219801658269</v>
      </c>
      <c r="G197" s="91">
        <f t="shared" si="154"/>
        <v>2.3985932204457199E-3</v>
      </c>
      <c r="H197" s="55">
        <f t="shared" si="168"/>
        <v>1</v>
      </c>
      <c r="I197" s="8">
        <f t="shared" si="163"/>
        <v>-558392991684</v>
      </c>
      <c r="J197" s="3">
        <f t="shared" si="164"/>
        <v>0</v>
      </c>
      <c r="K197" s="37">
        <f t="shared" si="165"/>
        <v>548093679090</v>
      </c>
      <c r="L197" s="8">
        <f t="shared" si="166"/>
        <v>-68116256156</v>
      </c>
      <c r="M197" s="3">
        <f t="shared" si="160"/>
        <v>0</v>
      </c>
      <c r="N197" s="37">
        <f t="shared" si="167"/>
        <v>66859880960</v>
      </c>
      <c r="P197" s="71">
        <f t="shared" si="157"/>
        <v>1.9194828046520955E-5</v>
      </c>
      <c r="Q197" s="70">
        <f t="shared" si="158"/>
        <v>10766914.351095881</v>
      </c>
      <c r="R197" s="70">
        <f t="shared" si="159"/>
        <v>0</v>
      </c>
      <c r="S197" s="11">
        <f t="shared" si="153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61"/>
        <v>6475</v>
      </c>
      <c r="E198" s="47">
        <f t="shared" si="162"/>
        <v>624242690820</v>
      </c>
      <c r="F198" s="94">
        <f t="shared" si="156"/>
        <v>209.48219801658269</v>
      </c>
      <c r="G198" s="93">
        <f t="shared" si="154"/>
        <v>2.3985932204457199E-3</v>
      </c>
      <c r="H198" s="57">
        <f t="shared" si="168"/>
        <v>1</v>
      </c>
      <c r="I198" s="30">
        <f t="shared" si="163"/>
        <v>-635972932219</v>
      </c>
      <c r="J198" s="47">
        <f t="shared" si="164"/>
        <v>0</v>
      </c>
      <c r="K198" s="88">
        <f t="shared" si="165"/>
        <v>624242690820</v>
      </c>
      <c r="L198" s="30">
        <f t="shared" si="166"/>
        <v>-77579940535</v>
      </c>
      <c r="M198" s="47">
        <f t="shared" si="160"/>
        <v>0</v>
      </c>
      <c r="N198" s="88">
        <f t="shared" si="167"/>
        <v>76149011730</v>
      </c>
      <c r="P198" s="39">
        <f t="shared" si="157"/>
        <v>1.9194828046520955E-5</v>
      </c>
      <c r="Q198" s="38">
        <f t="shared" si="158"/>
        <v>12262807.959160989</v>
      </c>
      <c r="R198" s="38">
        <f t="shared" si="159"/>
        <v>0</v>
      </c>
      <c r="S198" s="12">
        <f t="shared" si="153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69">D198+IF(M199&gt;0,M199,0)</f>
        <v>6475</v>
      </c>
      <c r="E199" s="3">
        <f t="shared" ref="E199:E202" si="170">E198+IF(N199&gt;0,N199,0)</f>
        <v>710971412204</v>
      </c>
      <c r="F199" s="23">
        <f t="shared" si="156"/>
        <v>209.48219801658269</v>
      </c>
      <c r="G199" s="91">
        <f t="shared" ref="G199:G202" si="171">D199/U$3</f>
        <v>2.3985932204457199E-3</v>
      </c>
      <c r="H199" s="55">
        <f t="shared" ref="H199:H203" si="172">D199/D198</f>
        <v>1</v>
      </c>
      <c r="I199" s="8">
        <f t="shared" si="163"/>
        <v>-724331387500</v>
      </c>
      <c r="J199" s="3">
        <f t="shared" ref="J199:J202" si="173">S199</f>
        <v>0</v>
      </c>
      <c r="K199" s="37">
        <f t="shared" si="165"/>
        <v>710971412204</v>
      </c>
      <c r="L199" s="8">
        <f t="shared" ref="L199:L202" si="174">I199-I198</f>
        <v>-88358455281</v>
      </c>
      <c r="M199" s="3">
        <f t="shared" ref="M199:M202" si="175">J199-J198</f>
        <v>0</v>
      </c>
      <c r="N199" s="37">
        <f t="shared" ref="N199:N202" si="176">K199-K198</f>
        <v>86728721384</v>
      </c>
      <c r="P199" s="71">
        <f t="shared" si="157"/>
        <v>1.9194828046520955E-5</v>
      </c>
      <c r="Q199" s="70">
        <f t="shared" si="158"/>
        <v>13966532.49878517</v>
      </c>
      <c r="R199" s="70">
        <f t="shared" si="159"/>
        <v>0</v>
      </c>
      <c r="S199" s="11">
        <f t="shared" ref="S199:S203" si="177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69"/>
        <v>6475</v>
      </c>
      <c r="E200" s="2">
        <f t="shared" si="170"/>
        <v>809749727798</v>
      </c>
      <c r="F200" s="24">
        <f t="shared" si="156"/>
        <v>209.48219801658269</v>
      </c>
      <c r="G200" s="92">
        <f t="shared" si="171"/>
        <v>2.3985932204457199E-3</v>
      </c>
      <c r="H200" s="56">
        <f t="shared" si="172"/>
        <v>1</v>
      </c>
      <c r="I200" s="7">
        <f t="shared" si="163"/>
        <v>-824965862929</v>
      </c>
      <c r="J200" s="2">
        <f t="shared" si="173"/>
        <v>0</v>
      </c>
      <c r="K200" s="34">
        <f t="shared" si="165"/>
        <v>809749727798</v>
      </c>
      <c r="L200" s="7">
        <f t="shared" si="174"/>
        <v>-100634475429</v>
      </c>
      <c r="M200" s="2">
        <f t="shared" si="175"/>
        <v>0</v>
      </c>
      <c r="N200" s="34">
        <f t="shared" si="176"/>
        <v>98778315594</v>
      </c>
      <c r="P200" s="39">
        <f t="shared" si="157"/>
        <v>1.9194828046520955E-5</v>
      </c>
      <c r="Q200" s="38">
        <f t="shared" si="158"/>
        <v>15906962.815016683</v>
      </c>
      <c r="R200" s="38">
        <f t="shared" si="159"/>
        <v>0</v>
      </c>
      <c r="S200" s="12">
        <f t="shared" si="177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69"/>
        <v>6475</v>
      </c>
      <c r="E201" s="3">
        <f t="shared" si="170"/>
        <v>922251739540</v>
      </c>
      <c r="F201" s="23">
        <f t="shared" si="156"/>
        <v>209.48219801658269</v>
      </c>
      <c r="G201" s="91">
        <f t="shared" si="171"/>
        <v>2.3985932204457199E-3</v>
      </c>
      <c r="H201" s="55">
        <f t="shared" si="172"/>
        <v>1</v>
      </c>
      <c r="I201" s="8">
        <f t="shared" si="163"/>
        <v>-939581918774</v>
      </c>
      <c r="J201" s="3">
        <f t="shared" si="173"/>
        <v>0</v>
      </c>
      <c r="K201" s="37">
        <f t="shared" si="165"/>
        <v>922251739540</v>
      </c>
      <c r="L201" s="8">
        <f t="shared" si="174"/>
        <v>-114616055845</v>
      </c>
      <c r="M201" s="3">
        <f t="shared" si="175"/>
        <v>0</v>
      </c>
      <c r="N201" s="37">
        <f t="shared" si="176"/>
        <v>112502011742</v>
      </c>
      <c r="P201" s="71">
        <f t="shared" si="157"/>
        <v>1.9194828046520955E-5</v>
      </c>
      <c r="Q201" s="70">
        <f t="shared" si="158"/>
        <v>18116985.45925118</v>
      </c>
      <c r="R201" s="70">
        <f t="shared" si="159"/>
        <v>0</v>
      </c>
      <c r="S201" s="11">
        <f t="shared" si="177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69"/>
        <v>6475</v>
      </c>
      <c r="E202" s="2">
        <f t="shared" si="170"/>
        <v>1050384139551</v>
      </c>
      <c r="F202" s="24">
        <f t="shared" si="156"/>
        <v>209.48219801658269</v>
      </c>
      <c r="G202" s="92">
        <f t="shared" si="171"/>
        <v>2.3985932204457199E-3</v>
      </c>
      <c r="H202" s="56">
        <f t="shared" si="172"/>
        <v>1</v>
      </c>
      <c r="I202" s="7">
        <f t="shared" si="163"/>
        <v>-1070122076126</v>
      </c>
      <c r="J202" s="2">
        <f t="shared" si="173"/>
        <v>0</v>
      </c>
      <c r="K202" s="34">
        <f t="shared" si="165"/>
        <v>1050384139551</v>
      </c>
      <c r="L202" s="7">
        <f t="shared" si="174"/>
        <v>-130540157352</v>
      </c>
      <c r="M202" s="2">
        <f t="shared" si="175"/>
        <v>0</v>
      </c>
      <c r="N202" s="34">
        <f t="shared" si="176"/>
        <v>128132400011</v>
      </c>
      <c r="P202" s="39">
        <f t="shared" si="157"/>
        <v>1.9194828046520955E-5</v>
      </c>
      <c r="Q202" s="38">
        <f t="shared" si="158"/>
        <v>20634056.052905899</v>
      </c>
      <c r="R202" s="38">
        <f t="shared" si="159"/>
        <v>0</v>
      </c>
      <c r="S202" s="12">
        <f t="shared" si="177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6475</v>
      </c>
      <c r="E203" s="3">
        <f>E202+IF(N203&gt;0,N203,0)</f>
        <v>1196318524887</v>
      </c>
      <c r="F203" s="23">
        <f t="shared" si="156"/>
        <v>209.48219801658269</v>
      </c>
      <c r="G203" s="91">
        <f>D203/U$3</f>
        <v>2.3985932204457199E-3</v>
      </c>
      <c r="H203" s="55">
        <f t="shared" si="172"/>
        <v>1</v>
      </c>
      <c r="I203" s="8">
        <f t="shared" si="163"/>
        <v>-1218798738884</v>
      </c>
      <c r="J203" s="3">
        <f>S203</f>
        <v>0</v>
      </c>
      <c r="K203" s="37">
        <f t="shared" si="165"/>
        <v>1196318524887</v>
      </c>
      <c r="L203" s="8">
        <f>I203-I202</f>
        <v>-148676662758</v>
      </c>
      <c r="M203" s="3">
        <f>J203-J202</f>
        <v>0</v>
      </c>
      <c r="N203" s="37">
        <f>K203-K202</f>
        <v>145934385336</v>
      </c>
      <c r="P203" s="71">
        <f t="shared" si="157"/>
        <v>1.9194828046520955E-5</v>
      </c>
      <c r="Q203" s="70">
        <f t="shared" si="158"/>
        <v>23500834.087966904</v>
      </c>
      <c r="R203" s="70">
        <f t="shared" si="159"/>
        <v>0</v>
      </c>
      <c r="S203" s="11">
        <f t="shared" si="177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78">D203+IF(M204&gt;0,M204,0)</f>
        <v>6475</v>
      </c>
      <c r="E204" s="61">
        <f t="shared" ref="E204" si="179">E203+IF(N204&gt;0,N204,0)</f>
        <v>1362528201920</v>
      </c>
      <c r="F204" s="120">
        <f t="shared" si="156"/>
        <v>209.48219801658269</v>
      </c>
      <c r="G204" s="121">
        <f t="shared" ref="G204" si="180">D204/U$3</f>
        <v>2.3985932204457199E-3</v>
      </c>
      <c r="H204" s="122">
        <f t="shared" ref="H204" si="181">D204/D203</f>
        <v>1</v>
      </c>
      <c r="I204" s="53">
        <f t="shared" si="163"/>
        <v>-1388131689733</v>
      </c>
      <c r="J204" s="61">
        <f t="shared" ref="J204" si="182">S204</f>
        <v>0</v>
      </c>
      <c r="K204" s="62">
        <f t="shared" si="165"/>
        <v>1362528201920</v>
      </c>
      <c r="L204" s="53">
        <f t="shared" ref="L204" si="183">I204-I203</f>
        <v>-169332950849</v>
      </c>
      <c r="M204" s="61">
        <f t="shared" ref="M204" si="184">J204-J203</f>
        <v>0</v>
      </c>
      <c r="N204" s="62">
        <f t="shared" ref="N204" si="185">K204-K203</f>
        <v>166209677033</v>
      </c>
      <c r="P204" s="123">
        <f t="shared" si="157"/>
        <v>1.9194828046520955E-5</v>
      </c>
      <c r="Q204" s="124">
        <f t="shared" si="158"/>
        <v>26765905.923077058</v>
      </c>
      <c r="R204" s="124">
        <f t="shared" si="159"/>
        <v>0</v>
      </c>
      <c r="S204" s="130">
        <f t="shared" ref="S204" si="186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2020-04-07T17:23:09Z</dcterms:modified>
</cp:coreProperties>
</file>